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38640" windowHeight="15840" tabRatio="840" firstSheet="0" activeTab="3" autoFilterDateGrouping="1"/>
  </bookViews>
  <sheets>
    <sheet name="PRIMA NOTA" sheetId="1" state="visible" r:id="rId1"/>
    <sheet name="CHECK" sheetId="2" state="visible" r:id="rId2"/>
    <sheet name="BONIFICI GENERALI " sheetId="3" state="visible" r:id="rId3"/>
    <sheet name="BONIFICI CATTOLICA" sheetId="4" state="visible" r:id="rId4"/>
    <sheet name="BONIFICI TUTELA" sheetId="5" state="visible" r:id="rId5"/>
    <sheet name="CHECK BANCA" sheetId="6" state="visible" r:id="rId6"/>
    <sheet name="ASSEGNI E CONTANTI" sheetId="7" state="visible" r:id="rId7"/>
    <sheet name="GENERTEL E VITA" sheetId="8" state="visible" r:id="rId8"/>
    <sheet name="UCA" sheetId="9" state="visible" r:id="rId9"/>
    <sheet name="SOSPESI" sheetId="10" state="visible" r:id="rId10"/>
  </sheets>
  <definedNames>
    <definedName name="_xlnm.Print_Area" localSheetId="0">'PRIMA NOTA'!$H$1831:$H$1844</definedName>
    <definedName name="_xlnm.Print_Area" localSheetId="7">'GENERTEL E VITA'!$A$37:$G$48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d/m/yyyy"/>
    <numFmt numFmtId="166" formatCode="[$-F800]dddd\,\ mmmm\ dd\,\ yyyy"/>
  </numFmts>
  <fonts count="15">
    <font>
      <name val="Arial"/>
      <sz val="10"/>
    </font>
    <font>
      <name val="Arial"/>
      <family val="2"/>
      <sz val="10"/>
    </font>
    <font>
      <name val="MS Sans Serif"/>
      <family val="2"/>
      <sz val="11"/>
    </font>
    <font>
      <name val="Arial"/>
      <family val="2"/>
      <sz val="11"/>
    </font>
    <font>
      <name val="MS Sans Serif"/>
      <family val="2"/>
      <b val="1"/>
      <sz val="11"/>
    </font>
    <font>
      <name val="Arial"/>
      <family val="2"/>
      <b val="1"/>
      <color indexed="8"/>
      <sz val="11"/>
    </font>
    <font>
      <name val="MS Sans Serif"/>
      <b val="1"/>
      <sz val="11"/>
    </font>
    <font>
      <name val="Arial"/>
      <family val="2"/>
      <b val="1"/>
      <sz val="10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rgb="FF003333"/>
      <sz val="9"/>
    </font>
    <font>
      <name val="Arial"/>
      <family val="2"/>
      <b val="1"/>
      <color rgb="FF58606D"/>
      <sz val="10"/>
    </font>
    <font>
      <name val="Arial"/>
      <family val="2"/>
      <b val="1"/>
      <color rgb="FF58606D"/>
      <sz val="11"/>
    </font>
    <font>
      <name val="Arial"/>
      <family val="2"/>
      <color rgb="FF58606D"/>
      <sz val="7"/>
    </font>
    <font>
      <name val="Arial"/>
      <family val="2"/>
      <color theme="0"/>
      <sz val="11"/>
    </font>
  </fonts>
  <fills count="2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1"/>
        <bgColor indexed="64"/>
      </patternFill>
    </fill>
    <fill>
      <patternFill patternType="lightUp"/>
    </fill>
    <fill>
      <patternFill patternType="lightGray"/>
    </fill>
    <fill>
      <patternFill patternType="mediumGray"/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7EF3D"/>
        <bgColor indexed="64"/>
      </patternFill>
    </fill>
    <fill>
      <patternFill patternType="solid">
        <fgColor rgb="FF41D81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DF62A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16" borderId="24"/>
  </cellStyleXfs>
  <cellXfs count="155">
    <xf numFmtId="0" fontId="0" fillId="0" borderId="0" pivotButton="0" quotePrefix="0" xfId="0"/>
    <xf numFmtId="164" fontId="8" fillId="16" borderId="24" pivotButton="0" quotePrefix="0" xfId="1"/>
    <xf numFmtId="0" fontId="2" fillId="0" borderId="1" pivotButton="0" quotePrefix="0" xfId="0"/>
    <xf numFmtId="164" fontId="2" fillId="0" borderId="1" pivotButton="0" quotePrefix="0" xfId="0"/>
    <xf numFmtId="0" fontId="2" fillId="0" borderId="0" pivotButton="0" quotePrefix="0" xfId="0"/>
    <xf numFmtId="14" fontId="2" fillId="0" borderId="1" pivotButton="0" quotePrefix="0" xfId="0"/>
    <xf numFmtId="38" fontId="2" fillId="0" borderId="1" pivotButton="0" quotePrefix="0" xfId="0"/>
    <xf numFmtId="0" fontId="3" fillId="0" borderId="0" pivotButton="0" quotePrefix="0" xfId="0"/>
    <xf numFmtId="0" fontId="3" fillId="0" borderId="1" pivotButton="0" quotePrefix="0" xfId="0"/>
    <xf numFmtId="0" fontId="3" fillId="0" borderId="2" pivotButton="0" quotePrefix="0" xfId="0"/>
    <xf numFmtId="164" fontId="3" fillId="0" borderId="1" pivotButton="0" quotePrefix="0" xfId="0"/>
    <xf numFmtId="164" fontId="3" fillId="0" borderId="3" pivotButton="0" quotePrefix="0" xfId="0"/>
    <xf numFmtId="0" fontId="3" fillId="0" borderId="3" pivotButton="0" quotePrefix="0" xfId="0"/>
    <xf numFmtId="164" fontId="3" fillId="0" borderId="4" pivotButton="0" quotePrefix="0" xfId="0"/>
    <xf numFmtId="14" fontId="2" fillId="0" borderId="5" pivotButton="0" quotePrefix="0" xfId="0"/>
    <xf numFmtId="0" fontId="2" fillId="0" borderId="5" pivotButton="0" quotePrefix="0" xfId="0"/>
    <xf numFmtId="164" fontId="2" fillId="0" borderId="5" pivotButton="0" quotePrefix="0" xfId="0"/>
    <xf numFmtId="38" fontId="2" fillId="0" borderId="5" pivotButton="0" quotePrefix="0" xfId="0"/>
    <xf numFmtId="164" fontId="2" fillId="0" borderId="0" pivotButton="0" quotePrefix="0" xfId="0"/>
    <xf numFmtId="14" fontId="3" fillId="0" borderId="3" pivotButton="0" quotePrefix="0" xfId="0"/>
    <xf numFmtId="164" fontId="3" fillId="0" borderId="6" pivotButton="0" quotePrefix="0" xfId="0"/>
    <xf numFmtId="0" fontId="3" fillId="0" borderId="7" pivotButton="0" quotePrefix="0" xfId="0"/>
    <xf numFmtId="164" fontId="3" fillId="0" borderId="2" pivotButton="0" quotePrefix="0" xfId="0"/>
    <xf numFmtId="164" fontId="3" fillId="0" borderId="8" pivotButton="0" quotePrefix="0" xfId="0"/>
    <xf numFmtId="0" fontId="3" fillId="0" borderId="5" pivotButton="0" quotePrefix="0" xfId="0"/>
    <xf numFmtId="164" fontId="3" fillId="0" borderId="5" pivotButton="0" quotePrefix="0" xfId="0"/>
    <xf numFmtId="164" fontId="3" fillId="0" borderId="9" pivotButton="0" quotePrefix="0" xfId="0"/>
    <xf numFmtId="164" fontId="2" fillId="2" borderId="5" pivotButton="0" quotePrefix="0" xfId="0"/>
    <xf numFmtId="0" fontId="2" fillId="3" borderId="5" pivotButton="0" quotePrefix="0" xfId="0"/>
    <xf numFmtId="164" fontId="2" fillId="0" borderId="10" pivotButton="0" quotePrefix="0" xfId="0"/>
    <xf numFmtId="164" fontId="2" fillId="3" borderId="5" pivotButton="0" quotePrefix="0" xfId="0"/>
    <xf numFmtId="164" fontId="2" fillId="4" borderId="1" pivotButton="0" quotePrefix="0" xfId="0"/>
    <xf numFmtId="164" fontId="2" fillId="0" borderId="11" pivotButton="0" quotePrefix="0" xfId="0"/>
    <xf numFmtId="164" fontId="4" fillId="2" borderId="0" pivotButton="0" quotePrefix="0" xfId="0"/>
    <xf numFmtId="164" fontId="2" fillId="5" borderId="5" pivotButton="0" quotePrefix="0" xfId="0"/>
    <xf numFmtId="164" fontId="2" fillId="6" borderId="0" pivotButton="0" quotePrefix="0" xfId="0"/>
    <xf numFmtId="164" fontId="2" fillId="7" borderId="5" pivotButton="0" quotePrefix="0" xfId="0"/>
    <xf numFmtId="164" fontId="2" fillId="7" borderId="0" pivotButton="0" quotePrefix="0" xfId="0"/>
    <xf numFmtId="164" fontId="2" fillId="5" borderId="3" pivotButton="0" quotePrefix="0" xfId="0"/>
    <xf numFmtId="164" fontId="2" fillId="8" borderId="0" pivotButton="0" quotePrefix="0" xfId="0"/>
    <xf numFmtId="164" fontId="2" fillId="0" borderId="3" pivotButton="0" quotePrefix="0" xfId="0"/>
    <xf numFmtId="164" fontId="4" fillId="2" borderId="12" pivotButton="0" quotePrefix="0" xfId="0"/>
    <xf numFmtId="164" fontId="4" fillId="0" borderId="10" pivotButton="0" quotePrefix="0" xfId="0"/>
    <xf numFmtId="164" fontId="4" fillId="9" borderId="12" pivotButton="0" quotePrefix="0" xfId="0"/>
    <xf numFmtId="164" fontId="2" fillId="0" borderId="8" pivotButton="0" quotePrefix="0" xfId="0"/>
    <xf numFmtId="164" fontId="2" fillId="8" borderId="1" pivotButton="0" quotePrefix="0" xfId="0"/>
    <xf numFmtId="164" fontId="2" fillId="1" borderId="1" pivotButton="0" quotePrefix="0" xfId="0"/>
    <xf numFmtId="0" fontId="2" fillId="10" borderId="5" pivotButton="0" quotePrefix="0" xfId="0"/>
    <xf numFmtId="164" fontId="2" fillId="11" borderId="5" pivotButton="0" quotePrefix="0" xfId="0"/>
    <xf numFmtId="164" fontId="2" fillId="11" borderId="0" pivotButton="0" quotePrefix="0" xfId="0"/>
    <xf numFmtId="164" fontId="3" fillId="0" borderId="0" pivotButton="0" quotePrefix="0" xfId="0"/>
    <xf numFmtId="164" fontId="2" fillId="1" borderId="5" pivotButton="0" quotePrefix="0" xfId="0"/>
    <xf numFmtId="164" fontId="2" fillId="12" borderId="5" pivotButton="0" quotePrefix="0" xfId="0"/>
    <xf numFmtId="165" fontId="2" fillId="0" borderId="1" pivotButton="0" quotePrefix="0" xfId="0"/>
    <xf numFmtId="164" fontId="2" fillId="0" borderId="1" pivotButton="0" quotePrefix="1" xfId="0"/>
    <xf numFmtId="164" fontId="2" fillId="13" borderId="1" pivotButton="0" quotePrefix="0" xfId="0"/>
    <xf numFmtId="164" fontId="4" fillId="13" borderId="5" pivotButton="0" quotePrefix="0" xfId="0"/>
    <xf numFmtId="0" fontId="2" fillId="0" borderId="8" pivotButton="0" quotePrefix="0" xfId="0"/>
    <xf numFmtId="14" fontId="2" fillId="0" borderId="8" pivotButton="0" quotePrefix="0" xfId="0"/>
    <xf numFmtId="164" fontId="2" fillId="0" borderId="13" pivotButton="0" quotePrefix="0" xfId="0"/>
    <xf numFmtId="0" fontId="3" fillId="0" borderId="8" pivotButton="0" quotePrefix="0" xfId="0"/>
    <xf numFmtId="164" fontId="3" fillId="0" borderId="14" pivotButton="0" quotePrefix="0" xfId="0"/>
    <xf numFmtId="164" fontId="3" fillId="14" borderId="5" pivotButton="0" quotePrefix="0" xfId="0"/>
    <xf numFmtId="164" fontId="5" fillId="15" borderId="5" pivotButton="0" quotePrefix="0" xfId="0"/>
    <xf numFmtId="0" fontId="2" fillId="2" borderId="5" pivotButton="0" quotePrefix="0" xfId="0"/>
    <xf numFmtId="164" fontId="3" fillId="2" borderId="5" pivotButton="0" quotePrefix="0" xfId="0"/>
    <xf numFmtId="0" fontId="2" fillId="0" borderId="10" pivotButton="0" quotePrefix="0" xfId="0"/>
    <xf numFmtId="164" fontId="2" fillId="0" borderId="9" pivotButton="0" quotePrefix="0" xfId="0"/>
    <xf numFmtId="0" fontId="2" fillId="17" borderId="5" pivotButton="0" quotePrefix="0" xfId="0"/>
    <xf numFmtId="164" fontId="2" fillId="17" borderId="5" pivotButton="0" quotePrefix="0" xfId="0"/>
    <xf numFmtId="164" fontId="2" fillId="17" borderId="0" pivotButton="0" quotePrefix="0" xfId="0"/>
    <xf numFmtId="0" fontId="3" fillId="2" borderId="5" pivotButton="0" quotePrefix="0" xfId="0"/>
    <xf numFmtId="164" fontId="4" fillId="0" borderId="8" pivotButton="0" quotePrefix="0" xfId="0"/>
    <xf numFmtId="164" fontId="2" fillId="0" borderId="5" pivotButton="0" quotePrefix="1" xfId="0"/>
    <xf numFmtId="38" fontId="2" fillId="18" borderId="5" pivotButton="0" quotePrefix="0" xfId="0"/>
    <xf numFmtId="164" fontId="2" fillId="18" borderId="5" pivotButton="0" quotePrefix="0" xfId="0"/>
    <xf numFmtId="0" fontId="2" fillId="0" borderId="3" pivotButton="0" quotePrefix="0" xfId="0"/>
    <xf numFmtId="0" fontId="2" fillId="19" borderId="1" pivotButton="0" quotePrefix="0" xfId="0"/>
    <xf numFmtId="164" fontId="2" fillId="19" borderId="1" pivotButton="0" quotePrefix="0" xfId="0"/>
    <xf numFmtId="164" fontId="2" fillId="20" borderId="1" pivotButton="0" quotePrefix="0" xfId="0"/>
    <xf numFmtId="164" fontId="2" fillId="21" borderId="5" pivotButton="0" quotePrefix="0" xfId="0"/>
    <xf numFmtId="164" fontId="4" fillId="21" borderId="8" pivotButton="0" quotePrefix="0" xfId="0"/>
    <xf numFmtId="164" fontId="2" fillId="22" borderId="5" pivotButton="0" quotePrefix="0" xfId="0"/>
    <xf numFmtId="164" fontId="3" fillId="0" borderId="0" pivotButton="0" quotePrefix="1" xfId="0"/>
    <xf numFmtId="164" fontId="2" fillId="23" borderId="0" pivotButton="0" quotePrefix="0" xfId="0"/>
    <xf numFmtId="164" fontId="6" fillId="24" borderId="5" pivotButton="0" quotePrefix="0" xfId="0"/>
    <xf numFmtId="0" fontId="3" fillId="0" borderId="10" pivotButton="0" quotePrefix="0" xfId="0"/>
    <xf numFmtId="14" fontId="3" fillId="0" borderId="10" pivotButton="0" quotePrefix="0" xfId="0"/>
    <xf numFmtId="14" fontId="3" fillId="0" borderId="5" pivotButton="0" quotePrefix="0" xfId="0"/>
    <xf numFmtId="0" fontId="3" fillId="17" borderId="1" pivotButton="0" quotePrefix="0" xfId="0"/>
    <xf numFmtId="16" fontId="3" fillId="0" borderId="10" pivotButton="0" quotePrefix="0" xfId="0"/>
    <xf numFmtId="16" fontId="3" fillId="0" borderId="5" pivotButton="0" quotePrefix="0" xfId="0"/>
    <xf numFmtId="164" fontId="2" fillId="25" borderId="8" pivotButton="0" quotePrefix="0" xfId="0"/>
    <xf numFmtId="0" fontId="1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4" fontId="0" fillId="0" borderId="0" pivotButton="0" quotePrefix="0" xfId="0"/>
    <xf numFmtId="2" fontId="0" fillId="0" borderId="0" pivotButton="0" quotePrefix="0" xfId="0"/>
    <xf numFmtId="0" fontId="1" fillId="0" borderId="1" pivotButton="0" quotePrefix="0" xfId="0"/>
    <xf numFmtId="2" fontId="0" fillId="0" borderId="1" pivotButton="0" quotePrefix="0" xfId="0"/>
    <xf numFmtId="2" fontId="7" fillId="0" borderId="1" pivotButton="0" quotePrefix="0" xfId="0"/>
    <xf numFmtId="3" fontId="0" fillId="0" borderId="1" pivotButton="0" quotePrefix="0" xfId="0"/>
    <xf numFmtId="4" fontId="0" fillId="0" borderId="1" pivotButton="0" quotePrefix="0" xfId="0"/>
    <xf numFmtId="2" fontId="0" fillId="17" borderId="1" pivotButton="0" quotePrefix="0" xfId="0"/>
    <xf numFmtId="164" fontId="2" fillId="26" borderId="1" pivotButton="0" quotePrefix="0" xfId="0"/>
    <xf numFmtId="164" fontId="2" fillId="26" borderId="5" pivotButton="0" quotePrefix="0" xfId="0"/>
    <xf numFmtId="164" fontId="0" fillId="0" borderId="0" pivotButton="0" quotePrefix="0" xfId="0"/>
    <xf numFmtId="0" fontId="0" fillId="0" borderId="15" pivotButton="0" quotePrefix="0" xfId="0"/>
    <xf numFmtId="164" fontId="7" fillId="0" borderId="0" pivotButton="0" quotePrefix="0" xfId="0"/>
    <xf numFmtId="164" fontId="1" fillId="0" borderId="0" pivotButton="0" quotePrefix="0" xfId="0"/>
    <xf numFmtId="0" fontId="1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14" fontId="7" fillId="0" borderId="20" pivotButton="0" quotePrefix="0" xfId="0"/>
    <xf numFmtId="164" fontId="1" fillId="0" borderId="18" pivotButton="0" quotePrefix="0" xfId="0"/>
    <xf numFmtId="4" fontId="1" fillId="0" borderId="1" pivotButton="0" quotePrefix="0" xfId="0"/>
    <xf numFmtId="166" fontId="7" fillId="0" borderId="0" pivotButton="0" quotePrefix="0" xfId="0"/>
    <xf numFmtId="4" fontId="1" fillId="0" borderId="18" pivotButton="0" quotePrefix="0" xfId="0"/>
    <xf numFmtId="4" fontId="0" fillId="0" borderId="21" pivotButton="0" quotePrefix="0" xfId="0"/>
    <xf numFmtId="4" fontId="0" fillId="0" borderId="22" pivotButton="0" quotePrefix="0" xfId="0"/>
    <xf numFmtId="4" fontId="0" fillId="0" borderId="23" pivotButton="0" quotePrefix="0" xfId="0"/>
    <xf numFmtId="2" fontId="1" fillId="0" borderId="1" pivotButton="0" quotePrefix="0" xfId="0"/>
    <xf numFmtId="0" fontId="7" fillId="0" borderId="0" pivotButton="0" quotePrefix="0" xfId="0"/>
    <xf numFmtId="0" fontId="3" fillId="0" borderId="9" pivotButton="0" quotePrefix="0" xfId="0"/>
    <xf numFmtId="0" fontId="7" fillId="0" borderId="1" pivotButton="0" quotePrefix="0" xfId="0"/>
    <xf numFmtId="0" fontId="10" fillId="0" borderId="0" pivotButton="0" quotePrefix="0" xfId="0"/>
    <xf numFmtId="0" fontId="11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top" wrapText="1"/>
    </xf>
    <xf numFmtId="14" fontId="0" fillId="0" borderId="0" pivotButton="0" quotePrefix="0" xfId="0"/>
    <xf numFmtId="22" fontId="0" fillId="0" borderId="0" pivotButton="0" quotePrefix="0" xfId="0"/>
    <xf numFmtId="0" fontId="1" fillId="0" borderId="5" pivotButton="0" quotePrefix="0" xfId="0"/>
    <xf numFmtId="0" fontId="0" fillId="0" borderId="5" pivotButton="0" quotePrefix="0" xfId="0"/>
    <xf numFmtId="0" fontId="0" fillId="0" borderId="10" pivotButton="0" quotePrefix="0" xfId="0"/>
    <xf numFmtId="14" fontId="1" fillId="0" borderId="1" pivotButton="0" quotePrefix="0" xfId="0"/>
    <xf numFmtId="0" fontId="9" fillId="0" borderId="1" pivotButton="0" quotePrefix="0" xfId="0"/>
    <xf numFmtId="0" fontId="7" fillId="17" borderId="1" pivotButton="0" quotePrefix="0" xfId="0"/>
    <xf numFmtId="0" fontId="1" fillId="17" borderId="1" pivotButton="0" quotePrefix="0" xfId="0"/>
    <xf numFmtId="0" fontId="0" fillId="17" borderId="1" pivotButton="0" quotePrefix="0" xfId="0"/>
    <xf numFmtId="0" fontId="13" fillId="0" borderId="0" pivotButton="0" quotePrefix="0" xfId="0"/>
    <xf numFmtId="17" fontId="1" fillId="0" borderId="0" pivotButton="0" quotePrefix="0" xfId="0"/>
    <xf numFmtId="0" fontId="0" fillId="17" borderId="0" pivotButton="0" quotePrefix="0" xfId="0"/>
    <xf numFmtId="0" fontId="14" fillId="0" borderId="0" pivotButton="0" quotePrefix="0" xfId="0"/>
    <xf numFmtId="164" fontId="14" fillId="0" borderId="0" pivotButton="0" quotePrefix="0" xfId="0"/>
    <xf numFmtId="14" fontId="7" fillId="0" borderId="1" pivotButton="0" quotePrefix="0" xfId="0"/>
    <xf numFmtId="14" fontId="2" fillId="0" borderId="10" pivotButton="0" quotePrefix="0" xfId="0"/>
    <xf numFmtId="165" fontId="2" fillId="0" borderId="5" pivotButton="0" quotePrefix="0" xfId="0"/>
    <xf numFmtId="164" fontId="2" fillId="27" borderId="5" pivotButton="0" quotePrefix="0" xfId="0"/>
    <xf numFmtId="164" fontId="2" fillId="27" borderId="0" pivotButton="0" quotePrefix="0" xfId="0"/>
    <xf numFmtId="0" fontId="2" fillId="27" borderId="5" pivotButton="0" quotePrefix="0" xfId="0"/>
    <xf numFmtId="14" fontId="0" fillId="17" borderId="0" pivotButton="0" quotePrefix="0" xfId="0"/>
    <xf numFmtId="0" fontId="2" fillId="17" borderId="0" pivotButton="0" quotePrefix="0" xfId="0"/>
    <xf numFmtId="4" fontId="0" fillId="17" borderId="0" pivotButton="0" quotePrefix="0" xfId="0"/>
  </cellXfs>
  <cellStyles count="2">
    <cellStyle name="Normale" xfId="0" builtinId="0"/>
    <cellStyle name="Calcolo" xfId="1" builtin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Q2133"/>
  <sheetViews>
    <sheetView topLeftCell="C1947" zoomScaleNormal="100" workbookViewId="0">
      <selection activeCell="P1999" sqref="P1999"/>
    </sheetView>
  </sheetViews>
  <sheetFormatPr baseColWidth="8" defaultRowHeight="16.8" customHeight="1"/>
  <cols>
    <col width="13.6640625" customWidth="1" style="7" min="1" max="1"/>
    <col width="16.44140625" customWidth="1" style="7" min="2" max="2"/>
    <col width="24.6640625" customWidth="1" style="7" min="3" max="3"/>
    <col width="14.77734375" customWidth="1" style="50" min="4" max="4"/>
    <col width="11.33203125" customWidth="1" style="50" min="5" max="5"/>
    <col width="12.88671875" customWidth="1" style="50" min="6" max="6"/>
    <col width="13.5546875" customWidth="1" style="50" min="7" max="7"/>
    <col width="15.6640625" customWidth="1" style="50" min="8" max="8"/>
    <col width="12.33203125" customWidth="1" style="7" min="9" max="9"/>
    <col width="10.88671875" customWidth="1" style="7" min="10" max="10"/>
    <col width="24.6640625" customWidth="1" style="7" min="11" max="11"/>
    <col width="13" customWidth="1" style="50" min="12" max="12"/>
    <col width="13.44140625" customWidth="1" style="50" min="13" max="13"/>
    <col width="12.109375" customWidth="1" style="50" min="14" max="14"/>
    <col width="13.6640625" customWidth="1" style="50" min="15" max="15"/>
    <col width="12.6640625" customWidth="1" style="50" min="16" max="16"/>
    <col width="11.44140625" customWidth="1" style="7" min="17" max="17"/>
    <col width="10.6640625" customWidth="1" style="50" min="18" max="19"/>
    <col width="13.109375" customWidth="1" style="50" min="20" max="20"/>
    <col width="29.44140625" customWidth="1" style="7" min="21" max="21"/>
    <col width="9.33203125" bestFit="1" customWidth="1" style="7" min="22" max="22"/>
    <col width="11.109375" customWidth="1" style="7" min="23" max="23"/>
    <col width="13.6640625" customWidth="1" style="50" min="24" max="24"/>
    <col width="13.44140625" customWidth="1" style="50" min="25" max="25"/>
    <col width="12.33203125" customWidth="1" style="50" min="26" max="26"/>
    <col width="24.6640625" customWidth="1" style="7" min="27" max="27"/>
    <col width="13.21875" customWidth="1" style="7" min="28" max="28"/>
    <col width="23.6640625" customWidth="1" style="7" min="29" max="29"/>
    <col width="12.6640625" customWidth="1" style="50" min="30" max="32"/>
    <col width="20.33203125" customWidth="1" style="50" min="33" max="33"/>
    <col width="20.6640625" customWidth="1" style="7" min="34" max="34"/>
    <col width="10.6640625" customWidth="1" style="50" min="35" max="36"/>
    <col width="8.88671875" customWidth="1" style="7" min="37" max="37"/>
    <col width="14.21875" customWidth="1" style="7" min="38" max="38"/>
    <col width="10.6640625" customWidth="1" style="50" min="39" max="40"/>
    <col width="12.6640625" customWidth="1" style="50" min="41" max="41"/>
    <col width="18.6640625" customWidth="1" style="7" min="42" max="42"/>
    <col width="8.88671875" customWidth="1" style="7" min="43" max="43"/>
    <col width="15" customWidth="1" style="7" min="44" max="44"/>
    <col width="11.5546875" bestFit="1" customWidth="1" style="50" min="45" max="46"/>
    <col width="12.21875" bestFit="1" customWidth="1" style="50" min="47" max="47"/>
    <col width="18.6640625" customWidth="1" style="7" min="48" max="48"/>
    <col width="10.33203125" bestFit="1" customWidth="1" style="7" min="49" max="49"/>
    <col width="12.6640625" customWidth="1" style="7" min="50" max="50"/>
    <col width="9.44140625" bestFit="1" customWidth="1" style="50" min="51" max="53"/>
    <col width="18.6640625" customWidth="1" style="7" min="54" max="54"/>
    <col width="8.88671875" customWidth="1" style="7" min="55" max="55"/>
    <col width="11" bestFit="1" customWidth="1" style="7" min="56" max="56"/>
    <col width="9.44140625" bestFit="1" customWidth="1" style="50" min="57" max="59"/>
    <col width="18.6640625" customWidth="1" style="7" min="60" max="60"/>
    <col width="8.88671875" customWidth="1" style="7" min="61" max="61"/>
    <col width="20.5546875" customWidth="1" style="7" min="62" max="62"/>
    <col width="15.44140625" customWidth="1" style="7" min="63" max="63"/>
    <col width="14.33203125" customWidth="1" style="7" min="64" max="64"/>
    <col width="19.5546875" customWidth="1" style="7" min="65" max="65"/>
    <col width="12.77734375" customWidth="1" style="7" min="66" max="66"/>
    <col width="15.6640625" customWidth="1" style="7" min="67" max="67"/>
    <col width="17.5546875" customWidth="1" style="7" min="68" max="68"/>
    <col width="61" customWidth="1" style="7" min="69" max="69"/>
    <col width="8.88671875" customWidth="1" style="7" min="70" max="72"/>
    <col width="14" customWidth="1" style="7" min="73" max="73"/>
    <col width="8.88671875" customWidth="1" style="7" min="74" max="77"/>
    <col width="8.88671875" customWidth="1" style="7" min="78" max="16384"/>
  </cols>
  <sheetData>
    <row r="1" ht="16.8" customHeight="1">
      <c r="A1" s="2" t="inlineStr">
        <is>
          <t>DATA</t>
        </is>
      </c>
      <c r="B1" s="2" t="inlineStr">
        <is>
          <t>M</t>
        </is>
      </c>
      <c r="C1" s="2" t="inlineStr">
        <is>
          <t>DESCRIZIONE</t>
        </is>
      </c>
      <c r="D1" s="3" t="inlineStr">
        <is>
          <t>CASSA E.</t>
        </is>
      </c>
      <c r="E1" s="3" t="inlineStr">
        <is>
          <t>CASSA U.</t>
        </is>
      </c>
      <c r="F1" s="3" t="inlineStr">
        <is>
          <t>BANCA E.</t>
        </is>
      </c>
      <c r="G1" s="3" t="inlineStr">
        <is>
          <t>BANCA U.</t>
        </is>
      </c>
      <c r="H1" s="3" t="inlineStr">
        <is>
          <t>POSTA</t>
        </is>
      </c>
      <c r="I1" s="4" t="n"/>
      <c r="J1" s="5" t="inlineStr">
        <is>
          <t>DATA</t>
        </is>
      </c>
      <c r="K1" s="6" t="inlineStr">
        <is>
          <t>DESCRIZIONE</t>
        </is>
      </c>
      <c r="L1" s="3" t="inlineStr">
        <is>
          <t>ENTRATE</t>
        </is>
      </c>
      <c r="M1" s="3" t="inlineStr">
        <is>
          <t>USCITE</t>
        </is>
      </c>
      <c r="N1" s="3" t="inlineStr">
        <is>
          <t xml:space="preserve">PREL. </t>
        </is>
      </c>
      <c r="O1" s="3" t="inlineStr">
        <is>
          <t>TOTALE</t>
        </is>
      </c>
      <c r="P1" s="3" t="inlineStr">
        <is>
          <t>BUDGET</t>
        </is>
      </c>
      <c r="Q1" s="5" t="inlineStr">
        <is>
          <t>DATA</t>
        </is>
      </c>
      <c r="R1" s="3" t="inlineStr">
        <is>
          <t>ENTRATE</t>
        </is>
      </c>
      <c r="S1" s="3" t="inlineStr">
        <is>
          <t>USCITE</t>
        </is>
      </c>
      <c r="T1" s="3" t="inlineStr">
        <is>
          <t>SALDO</t>
        </is>
      </c>
      <c r="U1" s="2" t="inlineStr">
        <is>
          <t>CONTO A3T  10223</t>
        </is>
      </c>
      <c r="W1" s="5" t="inlineStr">
        <is>
          <t>DATA</t>
        </is>
      </c>
      <c r="X1" s="3" t="inlineStr">
        <is>
          <t>ENTRATE</t>
        </is>
      </c>
      <c r="Y1" s="3" t="inlineStr">
        <is>
          <t>USCITE</t>
        </is>
      </c>
      <c r="Z1" s="3" t="inlineStr">
        <is>
          <t>SALDO</t>
        </is>
      </c>
      <c r="AA1" s="2" t="inlineStr">
        <is>
          <t>CONTO SEPARATO 10226</t>
        </is>
      </c>
      <c r="AB1" s="8" t="inlineStr">
        <is>
          <t>DATA</t>
        </is>
      </c>
      <c r="AC1" s="9" t="inlineStr">
        <is>
          <t>DESCRIZIONE</t>
        </is>
      </c>
      <c r="AD1" s="10" t="inlineStr">
        <is>
          <t xml:space="preserve">ENTRATE </t>
        </is>
      </c>
      <c r="AE1" s="10" t="inlineStr">
        <is>
          <t>USCITE</t>
        </is>
      </c>
      <c r="AF1" s="11" t="inlineStr">
        <is>
          <t>TOTALI</t>
        </is>
      </c>
      <c r="AG1" s="11" t="n"/>
      <c r="AH1" s="12" t="inlineStr">
        <is>
          <t>CARTELLA SOSPESI</t>
        </is>
      </c>
      <c r="AI1" s="13" t="n"/>
      <c r="AJ1" s="11" t="n"/>
      <c r="AL1" s="5" t="inlineStr">
        <is>
          <t>DATA</t>
        </is>
      </c>
      <c r="AM1" s="3" t="inlineStr">
        <is>
          <t>ENTRATE</t>
        </is>
      </c>
      <c r="AN1" s="3" t="inlineStr">
        <is>
          <t>USCITE</t>
        </is>
      </c>
      <c r="AO1" s="3" t="inlineStr">
        <is>
          <t>SALDO</t>
        </is>
      </c>
      <c r="AP1" s="2" t="inlineStr">
        <is>
          <t>CONTO A3T 2</t>
        </is>
      </c>
      <c r="AR1" s="5" t="inlineStr">
        <is>
          <t>DATA</t>
        </is>
      </c>
      <c r="AS1" s="3" t="inlineStr">
        <is>
          <t>ENTRATE</t>
        </is>
      </c>
      <c r="AT1" s="3" t="inlineStr">
        <is>
          <t>USCITE</t>
        </is>
      </c>
      <c r="AU1" s="3" t="inlineStr">
        <is>
          <t>SALDO</t>
        </is>
      </c>
      <c r="AV1" s="2" t="inlineStr">
        <is>
          <t>CONTO SEPARATO 2</t>
        </is>
      </c>
      <c r="AX1" s="5" t="inlineStr">
        <is>
          <t>DATA</t>
        </is>
      </c>
      <c r="AY1" s="3" t="inlineStr">
        <is>
          <t>ENTRATE</t>
        </is>
      </c>
      <c r="AZ1" s="3" t="inlineStr">
        <is>
          <t>USCITE</t>
        </is>
      </c>
      <c r="BA1" s="3" t="inlineStr">
        <is>
          <t>SALDO</t>
        </is>
      </c>
      <c r="BB1" s="2" t="inlineStr">
        <is>
          <t>CCP AMICONE</t>
        </is>
      </c>
      <c r="BD1" s="5" t="inlineStr">
        <is>
          <t>DATA</t>
        </is>
      </c>
      <c r="BE1" s="3" t="inlineStr">
        <is>
          <t>ENTRATE</t>
        </is>
      </c>
      <c r="BF1" s="3" t="inlineStr">
        <is>
          <t>USCITE</t>
        </is>
      </c>
      <c r="BG1" s="3" t="inlineStr">
        <is>
          <t>SALDO</t>
        </is>
      </c>
      <c r="BH1" s="2" t="inlineStr">
        <is>
          <t>CCP A.R.L.</t>
        </is>
      </c>
    </row>
    <row r="2" ht="16.8" customHeight="1">
      <c r="A2" s="14" t="n"/>
      <c r="B2" s="15" t="n"/>
      <c r="C2" s="15" t="inlineStr">
        <is>
          <t>Incasso polizze</t>
        </is>
      </c>
      <c r="D2" s="16" t="n">
        <v>0</v>
      </c>
      <c r="E2" s="16" t="n">
        <v>0</v>
      </c>
      <c r="F2" s="16" t="n"/>
      <c r="G2" s="16" t="n"/>
      <c r="H2" s="104" t="inlineStr">
        <is>
          <t>PROVVIGIONI</t>
        </is>
      </c>
      <c r="I2" s="4" t="n"/>
      <c r="J2" s="14">
        <f>A2</f>
        <v/>
      </c>
      <c r="K2" s="17" t="inlineStr">
        <is>
          <t>PROVVIGIONI</t>
        </is>
      </c>
      <c r="L2" s="16" t="n">
        <v>0</v>
      </c>
      <c r="M2" s="16" t="n"/>
      <c r="N2" s="16">
        <f>L2+L3-M3</f>
        <v/>
      </c>
      <c r="O2" s="16" t="n"/>
      <c r="P2" s="18" t="n"/>
      <c r="Q2" s="14">
        <f>J2</f>
        <v/>
      </c>
      <c r="R2" s="18" t="n"/>
      <c r="S2" s="16" t="n"/>
      <c r="T2" s="18" t="n">
        <v>33017.4</v>
      </c>
      <c r="U2" s="15" t="n"/>
      <c r="W2" s="14">
        <f>A2</f>
        <v/>
      </c>
      <c r="X2" s="18" t="n"/>
      <c r="Y2" s="16" t="n"/>
      <c r="Z2" s="18" t="n">
        <v>258536.06</v>
      </c>
      <c r="AA2" s="15" t="n"/>
      <c r="AB2" s="19">
        <f>A2</f>
        <v/>
      </c>
      <c r="AC2" s="12" t="inlineStr">
        <is>
          <t>PROVV. + PROVV. COL 10</t>
        </is>
      </c>
      <c r="AD2" s="11">
        <f>L2+L3</f>
        <v/>
      </c>
      <c r="AE2" s="11" t="n"/>
      <c r="AF2" s="20" t="n"/>
      <c r="AG2" s="20" t="n"/>
      <c r="AH2" s="21" t="inlineStr">
        <is>
          <t>NOME</t>
        </is>
      </c>
      <c r="AI2" s="22" t="inlineStr">
        <is>
          <t>IMPORTO</t>
        </is>
      </c>
      <c r="AJ2" s="23" t="inlineStr">
        <is>
          <t>VERSAMENTI</t>
        </is>
      </c>
      <c r="AL2" s="14">
        <f>A2</f>
        <v/>
      </c>
      <c r="AM2" s="18" t="n"/>
      <c r="AN2" s="16" t="n"/>
      <c r="AO2" s="18" t="n">
        <v>0</v>
      </c>
      <c r="AP2" s="15" t="n"/>
      <c r="AR2" s="14">
        <f>A2</f>
        <v/>
      </c>
      <c r="AS2" s="18" t="n"/>
      <c r="AT2" s="16" t="n"/>
      <c r="AU2" s="18" t="n">
        <v>0</v>
      </c>
      <c r="AV2" s="15" t="n"/>
      <c r="AX2" s="14">
        <f>A2</f>
        <v/>
      </c>
      <c r="AY2" s="18" t="n"/>
      <c r="AZ2" s="16" t="n"/>
      <c r="BA2" s="18" t="n">
        <v>0</v>
      </c>
      <c r="BB2" s="15" t="n"/>
      <c r="BD2" s="14">
        <f>AX2</f>
        <v/>
      </c>
      <c r="BE2" s="18" t="n"/>
      <c r="BF2" s="16" t="n"/>
      <c r="BG2" s="18" t="n">
        <v>0</v>
      </c>
      <c r="BH2" s="15" t="n"/>
    </row>
    <row r="3" ht="16.8" customHeight="1">
      <c r="A3" s="15" t="n"/>
      <c r="B3" s="15" t="n"/>
      <c r="C3" s="15" t="inlineStr">
        <is>
          <t>INCASSO CATTOLICA PREVIDENZA</t>
        </is>
      </c>
      <c r="D3" s="16" t="n">
        <v>0</v>
      </c>
      <c r="E3" s="16" t="n"/>
      <c r="F3" s="16" t="n"/>
      <c r="G3" s="16" t="n"/>
      <c r="H3" s="105" t="n"/>
      <c r="I3" s="4" t="n"/>
      <c r="J3" s="14" t="n"/>
      <c r="K3" s="17" t="inlineStr">
        <is>
          <t>PROVVIGIONI COL 10</t>
        </is>
      </c>
      <c r="L3" s="16">
        <f>D4</f>
        <v/>
      </c>
      <c r="M3" s="16">
        <f>E6</f>
        <v/>
      </c>
      <c r="N3" s="16" t="n"/>
      <c r="O3" s="16" t="n"/>
      <c r="P3" s="18" t="n"/>
      <c r="Q3" s="14" t="n"/>
      <c r="R3" s="18" t="n"/>
      <c r="S3" s="16" t="n"/>
      <c r="T3" s="18">
        <f>(R3-S3)+T2</f>
        <v/>
      </c>
      <c r="U3" s="15" t="n"/>
      <c r="W3" s="14" t="n"/>
      <c r="X3" s="18" t="n"/>
      <c r="Y3" s="16" t="n"/>
      <c r="Z3" s="18">
        <f>(X3-Y3)+Z2</f>
        <v/>
      </c>
      <c r="AA3" s="15" t="n"/>
      <c r="AB3" s="24" t="n"/>
      <c r="AC3" s="24" t="inlineStr">
        <is>
          <t>RICAVI DIVERSI</t>
        </is>
      </c>
      <c r="AD3" s="25" t="n"/>
      <c r="AE3" s="25" t="n"/>
      <c r="AF3" s="25" t="n"/>
      <c r="AG3" s="25" t="n"/>
      <c r="AH3" s="12" t="inlineStr">
        <is>
          <t>RIPORTO</t>
        </is>
      </c>
      <c r="AI3" s="26" t="n">
        <v>0</v>
      </c>
      <c r="AJ3" s="25" t="n"/>
      <c r="AL3" s="14" t="n"/>
      <c r="AM3" s="18" t="n"/>
      <c r="AN3" s="16" t="n"/>
      <c r="AO3" s="18">
        <f>(AM3-AN3)+AO2</f>
        <v/>
      </c>
      <c r="AP3" s="15" t="n"/>
      <c r="AR3" s="14" t="n"/>
      <c r="AS3" s="18" t="n"/>
      <c r="AT3" s="16" t="n"/>
      <c r="AU3" s="18">
        <f>(AS3-AT3)+AU2</f>
        <v/>
      </c>
      <c r="AV3" s="15" t="n"/>
      <c r="AX3" s="14" t="n"/>
      <c r="AY3" s="18" t="n"/>
      <c r="AZ3" s="16" t="n"/>
      <c r="BA3" s="18">
        <f>(AY3-AZ3)+BA2</f>
        <v/>
      </c>
      <c r="BB3" s="15" t="n"/>
      <c r="BD3" s="14" t="n"/>
      <c r="BE3" s="18" t="n"/>
      <c r="BF3" s="16" t="n"/>
      <c r="BG3" s="18">
        <f>(BE3-BF3)+BG2</f>
        <v/>
      </c>
      <c r="BH3" s="15" t="n"/>
    </row>
    <row r="4" ht="16.8" customHeight="1">
      <c r="A4" s="15" t="n"/>
      <c r="B4" s="15" t="n"/>
      <c r="C4" s="15" t="inlineStr">
        <is>
          <t>Anticipo provvigioni</t>
        </is>
      </c>
      <c r="D4" s="16" t="n">
        <v>0</v>
      </c>
      <c r="E4" s="16" t="n">
        <v>0</v>
      </c>
      <c r="F4" s="16" t="n"/>
      <c r="G4" s="16" t="n"/>
      <c r="H4" s="105" t="inlineStr">
        <is>
          <t>CATTOLICA</t>
        </is>
      </c>
      <c r="I4" s="4" t="n"/>
      <c r="J4" s="14" t="n"/>
      <c r="K4" s="17" t="inlineStr">
        <is>
          <t>SALDO CATTOLICA</t>
        </is>
      </c>
      <c r="L4" s="16">
        <f>B6+A59+B59+D59+E59</f>
        <v/>
      </c>
      <c r="M4" s="16" t="n">
        <v>0</v>
      </c>
      <c r="N4" s="27" t="inlineStr">
        <is>
          <t>correzione</t>
        </is>
      </c>
      <c r="O4" s="27" t="n">
        <v>0.02</v>
      </c>
      <c r="P4" s="18" t="inlineStr">
        <is>
          <t>corretta la voce tasse</t>
        </is>
      </c>
      <c r="Q4" s="14" t="n"/>
      <c r="R4" s="18" t="n"/>
      <c r="S4" s="16" t="n"/>
      <c r="T4" s="18">
        <f>(R4-S4)+T3</f>
        <v/>
      </c>
      <c r="U4" s="15" t="n"/>
      <c r="W4" s="14" t="n"/>
      <c r="X4" s="18" t="n"/>
      <c r="Y4" s="16" t="n"/>
      <c r="Z4" s="18">
        <f>(X4-Y4)+Z3</f>
        <v/>
      </c>
      <c r="AA4" s="15" t="n"/>
      <c r="AB4" s="24" t="n"/>
      <c r="AC4" s="24" t="n"/>
      <c r="AD4" s="25" t="n"/>
      <c r="AE4" s="25" t="n"/>
      <c r="AF4" s="25" t="n"/>
      <c r="AG4" s="25" t="n"/>
      <c r="AH4" s="24" t="n"/>
      <c r="AI4" s="26" t="n"/>
      <c r="AJ4" s="25" t="n"/>
      <c r="AL4" s="14" t="n"/>
      <c r="AM4" s="18" t="n"/>
      <c r="AN4" s="16" t="n"/>
      <c r="AO4" s="18">
        <f>(AM4-AN4)+AO3</f>
        <v/>
      </c>
      <c r="AP4" s="15" t="n"/>
      <c r="AR4" s="14" t="n"/>
      <c r="AS4" s="18" t="n"/>
      <c r="AT4" s="16" t="n"/>
      <c r="AU4" s="18">
        <f>(AS4-AT4)+AU3</f>
        <v/>
      </c>
      <c r="AV4" s="15" t="n"/>
      <c r="AX4" s="14" t="n"/>
      <c r="AY4" s="18" t="n"/>
      <c r="AZ4" s="16" t="n"/>
      <c r="BA4" s="18">
        <f>(AY4-AZ4)+BA3</f>
        <v/>
      </c>
      <c r="BB4" s="15" t="n"/>
      <c r="BD4" s="14" t="n"/>
      <c r="BE4" s="18" t="n"/>
      <c r="BF4" s="16" t="n"/>
      <c r="BG4" s="18">
        <f>(BE4-BF4)+BG3</f>
        <v/>
      </c>
      <c r="BH4" s="15" t="n"/>
    </row>
    <row r="5" ht="16.8" customHeight="1">
      <c r="A5" s="15" t="n"/>
      <c r="B5" s="15" t="n"/>
      <c r="C5" s="15" t="inlineStr">
        <is>
          <t>Provv. sosp. e definitive</t>
        </is>
      </c>
      <c r="D5" s="16" t="n">
        <v>0</v>
      </c>
      <c r="E5" s="16" t="n"/>
      <c r="F5" s="16" t="n"/>
      <c r="G5" s="16" t="n"/>
      <c r="H5" s="105">
        <f>D6</f>
        <v/>
      </c>
      <c r="I5" s="4" t="n"/>
      <c r="J5" s="14" t="n"/>
      <c r="K5" s="17">
        <f>C44</f>
        <v/>
      </c>
      <c r="L5" s="16" t="n"/>
      <c r="M5" s="16">
        <f>10*(L2+L3-M3)/100</f>
        <v/>
      </c>
      <c r="N5" s="16">
        <f>G44+E44</f>
        <v/>
      </c>
      <c r="O5" s="18" t="n">
        <v>18868.9</v>
      </c>
      <c r="P5" s="18" t="n">
        <v>0</v>
      </c>
      <c r="Q5" s="14" t="n"/>
      <c r="R5" s="18" t="n"/>
      <c r="S5" s="16" t="n"/>
      <c r="T5" s="18">
        <f>(R5-S5)+T4</f>
        <v/>
      </c>
      <c r="U5" s="15" t="n"/>
      <c r="W5" s="14" t="n"/>
      <c r="X5" s="18" t="n"/>
      <c r="Y5" s="16" t="n"/>
      <c r="Z5" s="18">
        <f>(X5-Y5)+Z4</f>
        <v/>
      </c>
      <c r="AA5" s="15" t="n"/>
      <c r="AB5" s="24" t="n"/>
      <c r="AC5" s="24" t="n"/>
      <c r="AD5" s="25" t="n"/>
      <c r="AE5" s="25" t="n"/>
      <c r="AF5" s="25" t="n"/>
      <c r="AG5" s="25" t="n"/>
      <c r="AH5" s="17" t="n"/>
      <c r="AI5" s="16" t="n">
        <v>0</v>
      </c>
      <c r="AJ5" s="25" t="n"/>
      <c r="AL5" s="14" t="n"/>
      <c r="AM5" s="18" t="n"/>
      <c r="AN5" s="16" t="n"/>
      <c r="AO5" s="18">
        <f>(AM5-AN5)+AO4</f>
        <v/>
      </c>
      <c r="AP5" s="15" t="n"/>
      <c r="AR5" s="14" t="n"/>
      <c r="AS5" s="18" t="n"/>
      <c r="AT5" s="16" t="n"/>
      <c r="AU5" s="18">
        <f>(AS5-AT5)+AU4</f>
        <v/>
      </c>
      <c r="AV5" s="15" t="n"/>
      <c r="AX5" s="14" t="n"/>
      <c r="AY5" s="18" t="n"/>
      <c r="AZ5" s="16" t="n"/>
      <c r="BA5" s="18">
        <f>(AY5-AZ5)+BA4</f>
        <v/>
      </c>
      <c r="BB5" s="15" t="n"/>
      <c r="BD5" s="14" t="n"/>
      <c r="BE5" s="18" t="n"/>
      <c r="BF5" s="16" t="n"/>
      <c r="BG5" s="18">
        <f>(BE5-BF5)+BG4</f>
        <v/>
      </c>
      <c r="BH5" s="15" t="n"/>
    </row>
    <row r="6" ht="16.8" customHeight="1">
      <c r="A6" s="15" t="n"/>
      <c r="B6" s="15" t="n">
        <v>2777.71</v>
      </c>
      <c r="C6" s="15" t="inlineStr">
        <is>
          <t>Storno  provvigioni rese definitive</t>
        </is>
      </c>
      <c r="D6" s="16" t="n"/>
      <c r="E6" s="16" t="n"/>
      <c r="F6" s="16" t="n"/>
      <c r="G6" s="16" t="n"/>
      <c r="H6" s="105" t="inlineStr">
        <is>
          <t>GENERALI</t>
        </is>
      </c>
      <c r="I6" s="18" t="n"/>
      <c r="J6" s="14" t="n"/>
      <c r="K6" s="17">
        <f>C14</f>
        <v/>
      </c>
      <c r="L6" s="16" t="n"/>
      <c r="M6" s="16">
        <f>8.37*(L2+L3-M3)/100</f>
        <v/>
      </c>
      <c r="N6" s="16">
        <f>D17</f>
        <v/>
      </c>
      <c r="O6" s="18" t="n">
        <v>-17741.78</v>
      </c>
      <c r="P6" s="18" t="n">
        <v>0</v>
      </c>
      <c r="Q6" s="14" t="n"/>
      <c r="R6" s="18" t="n"/>
      <c r="S6" s="16" t="n"/>
      <c r="T6" s="18">
        <f>(R6-S6)+T5</f>
        <v/>
      </c>
      <c r="U6" s="15" t="n"/>
      <c r="W6" s="14" t="n"/>
      <c r="X6" s="18" t="n"/>
      <c r="Y6" s="16" t="n"/>
      <c r="Z6" s="18">
        <f>(X6-Y6)+Z5</f>
        <v/>
      </c>
      <c r="AA6" s="15" t="n"/>
      <c r="AB6" s="24" t="n"/>
      <c r="AC6" s="17" t="n"/>
      <c r="AD6" s="25" t="n"/>
      <c r="AE6" s="25">
        <f>N6</f>
        <v/>
      </c>
      <c r="AF6" s="25" t="n"/>
      <c r="AG6" s="25" t="n"/>
      <c r="AH6" s="24" t="n"/>
      <c r="AI6" s="26" t="n"/>
      <c r="AJ6" s="25" t="n"/>
      <c r="AL6" s="14" t="n"/>
      <c r="AM6" s="18" t="n"/>
      <c r="AN6" s="16" t="n"/>
      <c r="AO6" s="18">
        <f>(AM6-AN6)+AO5</f>
        <v/>
      </c>
      <c r="AP6" s="15" t="n"/>
      <c r="AR6" s="14" t="n"/>
      <c r="AS6" s="18" t="n"/>
      <c r="AT6" s="16" t="n"/>
      <c r="AU6" s="18">
        <f>(AS6-AT6)+AU5</f>
        <v/>
      </c>
      <c r="AV6" s="15" t="n"/>
      <c r="AX6" s="14" t="n"/>
      <c r="AY6" s="18" t="n"/>
      <c r="AZ6" s="16" t="n"/>
      <c r="BA6" s="18">
        <f>(AY6-AZ6)+BA5</f>
        <v/>
      </c>
      <c r="BB6" s="15" t="n"/>
      <c r="BD6" s="14" t="n"/>
      <c r="BE6" s="18" t="n"/>
      <c r="BF6" s="16" t="n"/>
      <c r="BG6" s="18">
        <f>(BE6-BF6)+BG5</f>
        <v/>
      </c>
      <c r="BH6" s="15" t="n"/>
    </row>
    <row r="7" ht="16.8" customHeight="1">
      <c r="A7" s="15" t="n"/>
      <c r="B7" s="15" t="n"/>
      <c r="C7" s="15" t="inlineStr">
        <is>
          <t>Diff. premi</t>
        </is>
      </c>
      <c r="D7" s="16" t="n"/>
      <c r="E7" s="16" t="n">
        <v>0</v>
      </c>
      <c r="F7" s="16" t="n"/>
      <c r="G7" s="16" t="n"/>
      <c r="H7" s="105" t="n">
        <v>0</v>
      </c>
      <c r="I7" s="4" t="n"/>
      <c r="J7" s="14" t="n"/>
      <c r="K7" s="15">
        <f>C31</f>
        <v/>
      </c>
      <c r="L7" s="16" t="n"/>
      <c r="M7" s="16">
        <f>15.35*(L2+L3-M3)/100</f>
        <v/>
      </c>
      <c r="N7" s="16">
        <f>D28</f>
        <v/>
      </c>
      <c r="O7" s="18" t="n">
        <v>-6723.99</v>
      </c>
      <c r="P7" s="18" t="n">
        <v>0</v>
      </c>
      <c r="Q7" s="14" t="n"/>
      <c r="R7" s="18" t="n"/>
      <c r="S7" s="16" t="n"/>
      <c r="T7" s="18">
        <f>(R7-S7)+T6</f>
        <v/>
      </c>
      <c r="U7" s="15" t="n"/>
      <c r="W7" s="14" t="n"/>
      <c r="X7" s="18" t="n"/>
      <c r="Y7" s="16" t="n"/>
      <c r="Z7" s="18">
        <f>(X7-Y7)+Z6</f>
        <v/>
      </c>
      <c r="AA7" s="15" t="n"/>
      <c r="AB7" s="24" t="n"/>
      <c r="AC7" s="17" t="n"/>
      <c r="AD7" s="25" t="n"/>
      <c r="AE7" s="25">
        <f>N7</f>
        <v/>
      </c>
      <c r="AF7" s="25" t="n"/>
      <c r="AG7" s="25" t="n"/>
      <c r="AH7" s="24" t="n"/>
      <c r="AI7" s="26" t="n"/>
      <c r="AJ7" s="25" t="n"/>
      <c r="AL7" s="14" t="n"/>
      <c r="AM7" s="18" t="n"/>
      <c r="AN7" s="16" t="n"/>
      <c r="AO7" s="18">
        <f>(AM7-AN7)+AO6</f>
        <v/>
      </c>
      <c r="AP7" s="15" t="n"/>
      <c r="AR7" s="14" t="n"/>
      <c r="AS7" s="18" t="n"/>
      <c r="AT7" s="16" t="n"/>
      <c r="AU7" s="18">
        <f>(AS7-AT7)+AU6</f>
        <v/>
      </c>
      <c r="AV7" s="15" t="n"/>
      <c r="AX7" s="14" t="n"/>
      <c r="AY7" s="18" t="n"/>
      <c r="AZ7" s="16" t="n"/>
      <c r="BA7" s="18">
        <f>(AY7-AZ7)+BA6</f>
        <v/>
      </c>
      <c r="BB7" s="15" t="n"/>
      <c r="BD7" s="14" t="n"/>
      <c r="BE7" s="18" t="n"/>
      <c r="BF7" s="16" t="n"/>
      <c r="BG7" s="18">
        <f>(BE7-BF7)+BG6</f>
        <v/>
      </c>
      <c r="BH7" s="15" t="n"/>
    </row>
    <row r="8" ht="16.8" customHeight="1">
      <c r="A8" s="15" t="n"/>
      <c r="B8" s="15" t="inlineStr">
        <is>
          <t>***</t>
        </is>
      </c>
      <c r="C8" s="15" t="inlineStr">
        <is>
          <t>PROVVIGIONI CATTOLICA E PREVIDENZA</t>
        </is>
      </c>
      <c r="D8" s="16" t="n"/>
      <c r="E8" s="16" t="n"/>
      <c r="F8" s="16" t="n"/>
      <c r="G8" s="16" t="n"/>
      <c r="H8" s="105" t="inlineStr">
        <is>
          <t>UCA</t>
        </is>
      </c>
      <c r="I8" s="4" t="n"/>
      <c r="J8" s="14" t="n"/>
      <c r="K8" s="15" t="inlineStr">
        <is>
          <t>Benzina auto gigi e papà</t>
        </is>
      </c>
      <c r="L8" s="16" t="n"/>
      <c r="M8" s="16">
        <f>2.6*(L2+L3-M3)/100</f>
        <v/>
      </c>
      <c r="N8" s="16">
        <f>D31</f>
        <v/>
      </c>
      <c r="O8" s="18" t="n">
        <v>4991.2</v>
      </c>
      <c r="P8" s="18" t="n">
        <v>0</v>
      </c>
      <c r="Q8" s="14" t="n"/>
      <c r="R8" s="18" t="n"/>
      <c r="S8" s="16" t="n"/>
      <c r="T8" s="18">
        <f>(R8-S8)+T7</f>
        <v/>
      </c>
      <c r="U8" s="15" t="n"/>
      <c r="W8" s="14" t="n"/>
      <c r="X8" s="18" t="n"/>
      <c r="Y8" s="16" t="n"/>
      <c r="Z8" s="18">
        <f>(X8-Y8)+Z7</f>
        <v/>
      </c>
      <c r="AA8" s="15" t="n"/>
      <c r="AB8" s="24" t="n"/>
      <c r="AC8" s="17" t="n"/>
      <c r="AD8" s="25" t="n"/>
      <c r="AE8" s="25">
        <f>N8</f>
        <v/>
      </c>
      <c r="AF8" s="25" t="n"/>
      <c r="AG8" s="25" t="n"/>
      <c r="AH8" s="24" t="n"/>
      <c r="AI8" s="26" t="n"/>
      <c r="AJ8" s="25" t="n"/>
      <c r="AL8" s="14" t="n"/>
      <c r="AM8" s="18" t="n"/>
      <c r="AN8" s="16" t="n"/>
      <c r="AO8" s="18">
        <f>(AM8-AN8)+AO7</f>
        <v/>
      </c>
      <c r="AP8" s="15" t="n"/>
      <c r="AR8" s="14" t="n"/>
      <c r="AS8" s="18" t="n"/>
      <c r="AT8" s="16" t="n"/>
      <c r="AU8" s="18">
        <f>(AS8-AT8)+AU7</f>
        <v/>
      </c>
      <c r="AV8" s="15" t="n"/>
      <c r="AX8" s="14" t="n"/>
      <c r="AY8" s="18" t="n"/>
      <c r="AZ8" s="16" t="n"/>
      <c r="BA8" s="18">
        <f>(AY8-AZ8)+BA7</f>
        <v/>
      </c>
      <c r="BB8" s="15" t="n"/>
      <c r="BD8" s="14" t="n"/>
      <c r="BE8" s="18" t="n"/>
      <c r="BF8" s="16" t="n"/>
      <c r="BG8" s="18">
        <f>(BE8-BF8)+BG7</f>
        <v/>
      </c>
      <c r="BH8" s="15" t="n"/>
    </row>
    <row r="9" ht="16.8" customHeight="1">
      <c r="A9" s="15" t="n"/>
      <c r="B9" s="15" t="n"/>
      <c r="C9" s="15" t="inlineStr">
        <is>
          <t xml:space="preserve">PAG. PROVV. PISAN </t>
        </is>
      </c>
      <c r="D9" s="16" t="n"/>
      <c r="E9" s="16" t="n"/>
      <c r="F9" s="16" t="n"/>
      <c r="G9" s="16" t="n">
        <v>0</v>
      </c>
      <c r="H9" s="105">
        <f>D9</f>
        <v/>
      </c>
      <c r="I9" s="4" t="n"/>
      <c r="J9" s="14" t="n"/>
      <c r="K9" s="15" t="inlineStr">
        <is>
          <t>Spese bancari einteressi passivi e spese postali</t>
        </is>
      </c>
      <c r="L9" s="16" t="n"/>
      <c r="M9" s="16">
        <f>2.6*(L2+L3-M3)/100</f>
        <v/>
      </c>
      <c r="N9" s="16" t="n"/>
      <c r="O9" s="18" t="n">
        <v>4825.71</v>
      </c>
      <c r="P9" s="18" t="n">
        <v>0</v>
      </c>
      <c r="Q9" s="14" t="n"/>
      <c r="R9" s="18" t="n"/>
      <c r="S9" s="16" t="n">
        <v>0</v>
      </c>
      <c r="T9" s="18">
        <f>(R9-S9)+T8</f>
        <v/>
      </c>
      <c r="U9" s="15" t="n"/>
      <c r="W9" s="14" t="n"/>
      <c r="X9" s="18" t="n"/>
      <c r="Y9" s="16" t="n">
        <v>0</v>
      </c>
      <c r="Z9" s="18">
        <f>(X9-Y9)+Z8</f>
        <v/>
      </c>
      <c r="AA9" s="15" t="n"/>
      <c r="AB9" s="24" t="n"/>
      <c r="AC9" s="15">
        <f>C9</f>
        <v/>
      </c>
      <c r="AD9" s="25" t="n"/>
      <c r="AE9" s="25" t="n"/>
      <c r="AF9" s="25" t="n"/>
      <c r="AG9" s="25" t="n"/>
      <c r="AH9" s="17" t="n"/>
      <c r="AI9" s="16" t="n">
        <v>0</v>
      </c>
      <c r="AJ9" s="25" t="n"/>
      <c r="AL9" s="14" t="n"/>
      <c r="AM9" s="18" t="n"/>
      <c r="AN9" s="16" t="n">
        <v>0</v>
      </c>
      <c r="AO9" s="18">
        <f>(AM9-AN9)+AO8</f>
        <v/>
      </c>
      <c r="AP9" s="15" t="n"/>
      <c r="AR9" s="14" t="n"/>
      <c r="AS9" s="18" t="n"/>
      <c r="AT9" s="16" t="n">
        <v>0</v>
      </c>
      <c r="AU9" s="18">
        <f>(AS9-AT9)+AU8</f>
        <v/>
      </c>
      <c r="AV9" s="15" t="n"/>
      <c r="AX9" s="14" t="n"/>
      <c r="AY9" s="18" t="n"/>
      <c r="AZ9" s="16" t="n">
        <v>0</v>
      </c>
      <c r="BA9" s="18">
        <f>(AY9-AZ9)+BA8</f>
        <v/>
      </c>
      <c r="BB9" s="15" t="n"/>
      <c r="BD9" s="14" t="n"/>
      <c r="BE9" s="18" t="n"/>
      <c r="BF9" s="16" t="n">
        <v>0</v>
      </c>
      <c r="BG9" s="18">
        <f>(BE9-BF9)+BG8</f>
        <v/>
      </c>
      <c r="BH9" s="15" t="n"/>
    </row>
    <row r="10" ht="16.8" customHeight="1">
      <c r="A10" s="15" t="n"/>
      <c r="B10" s="15" t="n"/>
      <c r="C10" s="15" t="inlineStr">
        <is>
          <t>Pag. GIANI</t>
        </is>
      </c>
      <c r="D10" s="16" t="n"/>
      <c r="E10" s="16" t="n"/>
      <c r="F10" s="16" t="n"/>
      <c r="G10" s="16" t="n">
        <v>0</v>
      </c>
      <c r="H10" s="105" t="inlineStr">
        <is>
          <t>TUTELA</t>
        </is>
      </c>
      <c r="I10" s="4" t="n"/>
      <c r="J10" s="14" t="n"/>
      <c r="K10" s="15" t="inlineStr">
        <is>
          <t>Telepass</t>
        </is>
      </c>
      <c r="L10" s="16" t="n"/>
      <c r="M10" s="16">
        <f>0.46*(L2+L3-M3)/100</f>
        <v/>
      </c>
      <c r="N10" s="16">
        <f>G55+E55</f>
        <v/>
      </c>
      <c r="O10" s="18" t="n">
        <v>883.0599999999999</v>
      </c>
      <c r="P10" s="18" t="n">
        <v>0</v>
      </c>
      <c r="Q10" s="14" t="n"/>
      <c r="R10" s="18" t="n"/>
      <c r="S10" s="16">
        <f>G10</f>
        <v/>
      </c>
      <c r="T10" s="18">
        <f>(R10-S10)+T9</f>
        <v/>
      </c>
      <c r="U10" s="15">
        <f>C10</f>
        <v/>
      </c>
      <c r="W10" s="14" t="n"/>
      <c r="X10" s="18" t="n"/>
      <c r="Y10" s="16" t="n">
        <v>0</v>
      </c>
      <c r="Z10" s="18">
        <f>(X10-Y10)+Z9</f>
        <v/>
      </c>
      <c r="AA10" s="15" t="n"/>
      <c r="AB10" s="24" t="n"/>
      <c r="AC10" s="15">
        <f>C10</f>
        <v/>
      </c>
      <c r="AD10" s="25" t="n"/>
      <c r="AE10" s="25">
        <f>N10</f>
        <v/>
      </c>
      <c r="AF10" s="25" t="n"/>
      <c r="AG10" s="25" t="n"/>
      <c r="AH10" s="16" t="n"/>
      <c r="AI10" s="16" t="n">
        <v>0</v>
      </c>
      <c r="AJ10" s="25" t="n"/>
      <c r="AL10" s="14" t="n"/>
      <c r="AM10" s="18" t="n">
        <v>0</v>
      </c>
      <c r="AN10" s="16" t="n">
        <v>0</v>
      </c>
      <c r="AO10" s="18">
        <f>(AM10-AN10)+AO9</f>
        <v/>
      </c>
      <c r="AP10" s="15" t="n"/>
      <c r="AR10" s="14" t="n"/>
      <c r="AS10" s="18" t="n">
        <v>0</v>
      </c>
      <c r="AT10" s="16" t="n">
        <v>0</v>
      </c>
      <c r="AU10" s="18">
        <f>(AS10-AT10)+AU9</f>
        <v/>
      </c>
      <c r="AV10" s="15" t="n"/>
      <c r="AX10" s="14" t="n"/>
      <c r="AY10" s="18" t="n">
        <v>0</v>
      </c>
      <c r="AZ10" s="16" t="n">
        <v>0</v>
      </c>
      <c r="BA10" s="18">
        <f>(AY10-AZ10)+BA9</f>
        <v/>
      </c>
      <c r="BB10" s="15" t="n"/>
      <c r="BD10" s="14" t="n"/>
      <c r="BE10" s="18" t="n">
        <v>0</v>
      </c>
      <c r="BF10" s="16" t="n">
        <v>0</v>
      </c>
      <c r="BG10" s="18">
        <f>(BE10-BF10)+BG9</f>
        <v/>
      </c>
      <c r="BH10" s="15" t="n"/>
    </row>
    <row r="11" ht="16.8" customHeight="1">
      <c r="A11" s="15" t="n"/>
      <c r="B11" s="15" t="n"/>
      <c r="C11" s="15" t="inlineStr">
        <is>
          <t>Pag. SANTORO</t>
        </is>
      </c>
      <c r="D11" s="16" t="n"/>
      <c r="E11" s="16" t="n"/>
      <c r="F11" s="16" t="n"/>
      <c r="G11" s="16" t="n">
        <v>0</v>
      </c>
      <c r="H11" s="105">
        <f>D10</f>
        <v/>
      </c>
      <c r="I11" s="4" t="n"/>
      <c r="J11" s="14" t="n"/>
      <c r="K11" s="15" t="inlineStr">
        <is>
          <t>Spese telefonia</t>
        </is>
      </c>
      <c r="L11" s="16" t="n"/>
      <c r="M11" s="16">
        <f>0.28*(L2+L3-M3)/100</f>
        <v/>
      </c>
      <c r="N11" s="16">
        <f>G45+E45</f>
        <v/>
      </c>
      <c r="O11" s="18" t="n">
        <v>537.51</v>
      </c>
      <c r="P11" s="18" t="n">
        <v>0</v>
      </c>
      <c r="Q11" s="14" t="n"/>
      <c r="R11" s="18" t="n"/>
      <c r="S11" s="16">
        <f>G11</f>
        <v/>
      </c>
      <c r="T11" s="18">
        <f>(R11-S11)+T10</f>
        <v/>
      </c>
      <c r="U11" s="15">
        <f>C11</f>
        <v/>
      </c>
      <c r="W11" s="14" t="n"/>
      <c r="X11" s="18" t="n"/>
      <c r="Y11" s="16" t="n">
        <v>0</v>
      </c>
      <c r="Z11" s="18">
        <f>(X11-Y11)+Z10</f>
        <v/>
      </c>
      <c r="AA11" s="15" t="n"/>
      <c r="AB11" s="24" t="n"/>
      <c r="AC11" s="15">
        <f>C11</f>
        <v/>
      </c>
      <c r="AD11" s="25" t="n"/>
      <c r="AE11" s="25" t="n"/>
      <c r="AF11" s="25" t="n"/>
      <c r="AG11" s="25" t="n"/>
      <c r="AH11" s="24" t="n"/>
      <c r="AI11" s="26" t="n"/>
      <c r="AJ11" s="25" t="n"/>
      <c r="AL11" s="14" t="n"/>
      <c r="AM11" s="18" t="n"/>
      <c r="AN11" s="16" t="n">
        <v>0</v>
      </c>
      <c r="AO11" s="18">
        <f>(AM11-AN11)+AO10</f>
        <v/>
      </c>
      <c r="AP11" s="15" t="n"/>
      <c r="AR11" s="14" t="n"/>
      <c r="AS11" s="18" t="n"/>
      <c r="AT11" s="16" t="n">
        <v>0</v>
      </c>
      <c r="AU11" s="18">
        <f>(AS11-AT11)+AU10</f>
        <v/>
      </c>
      <c r="AV11" s="15" t="n"/>
      <c r="AX11" s="14" t="n"/>
      <c r="AY11" s="18" t="n"/>
      <c r="AZ11" s="16" t="n">
        <v>0</v>
      </c>
      <c r="BA11" s="18">
        <f>(AY11-AZ11)+BA10</f>
        <v/>
      </c>
      <c r="BB11" s="15" t="n"/>
      <c r="BD11" s="14" t="n"/>
      <c r="BE11" s="18" t="n"/>
      <c r="BF11" s="16" t="n">
        <v>0</v>
      </c>
      <c r="BG11" s="18">
        <f>(BE11-BF11)+BG10</f>
        <v/>
      </c>
      <c r="BH11" s="15" t="n"/>
    </row>
    <row r="12" ht="16.8" customHeight="1">
      <c r="A12" s="15" t="n"/>
      <c r="B12" s="15" t="n"/>
      <c r="C12" s="15" t="inlineStr">
        <is>
          <t>PAG. RITENUTA PRODUTTORI</t>
        </is>
      </c>
      <c r="D12" s="16" t="n"/>
      <c r="E12" s="16" t="n"/>
      <c r="F12" s="16" t="n"/>
      <c r="G12" s="16" t="n">
        <v>0</v>
      </c>
      <c r="H12" s="105" t="n"/>
      <c r="I12" s="4" t="n"/>
      <c r="J12" s="14" t="n"/>
      <c r="K12" s="15">
        <f>C22</f>
        <v/>
      </c>
      <c r="L12" s="16" t="n"/>
      <c r="M12" s="16">
        <f>0.28*(L2+L3-M3)/100</f>
        <v/>
      </c>
      <c r="N12" s="16" t="n">
        <v>0</v>
      </c>
      <c r="O12" s="18" t="n">
        <v>537.51</v>
      </c>
      <c r="P12" s="18" t="n">
        <v>0</v>
      </c>
      <c r="Q12" s="14" t="n"/>
      <c r="R12" s="18" t="n"/>
      <c r="S12" s="16">
        <f>G12</f>
        <v/>
      </c>
      <c r="T12" s="18">
        <f>(R12-S12)+T11</f>
        <v/>
      </c>
      <c r="U12" s="15">
        <f>C12</f>
        <v/>
      </c>
      <c r="W12" s="14" t="n"/>
      <c r="X12" s="18" t="n"/>
      <c r="Y12" s="16" t="n">
        <v>0</v>
      </c>
      <c r="Z12" s="18">
        <f>(X12-Y12)+Z11</f>
        <v/>
      </c>
      <c r="AA12" s="15" t="n"/>
      <c r="AB12" s="24" t="n"/>
      <c r="AC12" s="15">
        <f>C12</f>
        <v/>
      </c>
      <c r="AD12" s="25" t="n"/>
      <c r="AE12" s="25" t="n">
        <v>0</v>
      </c>
      <c r="AF12" s="25" t="n"/>
      <c r="AG12" s="25" t="n"/>
      <c r="AH12" s="24" t="n"/>
      <c r="AI12" s="26" t="n"/>
      <c r="AJ12" s="25" t="n"/>
      <c r="AL12" s="14" t="n"/>
      <c r="AM12" s="18" t="n"/>
      <c r="AN12" s="16" t="n">
        <v>0</v>
      </c>
      <c r="AO12" s="18">
        <f>(AM12-AN12)+AO11</f>
        <v/>
      </c>
      <c r="AP12" s="15" t="n"/>
      <c r="AR12" s="14" t="n"/>
      <c r="AS12" s="18" t="n"/>
      <c r="AT12" s="16" t="n">
        <v>0</v>
      </c>
      <c r="AU12" s="18">
        <f>(AS12-AT12)+AU11</f>
        <v/>
      </c>
      <c r="AV12" s="15" t="n"/>
      <c r="AX12" s="14" t="n"/>
      <c r="AY12" s="18" t="n"/>
      <c r="AZ12" s="16" t="n">
        <v>0</v>
      </c>
      <c r="BA12" s="18">
        <f>(AY12-AZ12)+BA11</f>
        <v/>
      </c>
      <c r="BB12" s="15" t="n"/>
      <c r="BD12" s="14" t="n"/>
      <c r="BE12" s="18" t="n"/>
      <c r="BF12" s="16" t="n">
        <v>0</v>
      </c>
      <c r="BG12" s="18">
        <f>(BE12-BF12)+BG11</f>
        <v/>
      </c>
      <c r="BH12" s="15" t="n"/>
    </row>
    <row r="13" ht="16.8" customHeight="1">
      <c r="A13" s="15" t="n"/>
      <c r="B13" s="15" t="n"/>
      <c r="C13" s="15" t="inlineStr">
        <is>
          <t>Pag. produttori</t>
        </is>
      </c>
      <c r="D13" s="16" t="n"/>
      <c r="E13" s="16" t="n"/>
      <c r="F13" s="16" t="n"/>
      <c r="G13" s="16" t="n">
        <v>0</v>
      </c>
      <c r="H13" s="105" t="n"/>
      <c r="I13" s="4" t="n"/>
      <c r="J13" s="14" t="n"/>
      <c r="K13" s="15">
        <f>C25</f>
        <v/>
      </c>
      <c r="L13" s="16" t="n"/>
      <c r="M13" s="16">
        <f>0.28*(L2+L3-M3)/100</f>
        <v/>
      </c>
      <c r="N13" s="16">
        <f>E54+G54</f>
        <v/>
      </c>
      <c r="O13" s="18" t="n">
        <v>537.51</v>
      </c>
      <c r="P13" s="18" t="n">
        <v>0</v>
      </c>
      <c r="Q13" s="14" t="n"/>
      <c r="R13" s="18" t="n"/>
      <c r="S13" s="16" t="n">
        <v>0</v>
      </c>
      <c r="T13" s="18">
        <f>(R13-S13)+T12</f>
        <v/>
      </c>
      <c r="U13" s="15">
        <f>C13</f>
        <v/>
      </c>
      <c r="W13" s="14" t="n"/>
      <c r="X13" s="18" t="n"/>
      <c r="Y13" s="16" t="n">
        <v>0</v>
      </c>
      <c r="Z13" s="18">
        <f>(X13-Y13)+Z12</f>
        <v/>
      </c>
      <c r="AA13" s="15" t="n"/>
      <c r="AB13" s="24" t="n"/>
      <c r="AC13" s="15">
        <f>C13</f>
        <v/>
      </c>
      <c r="AD13" s="25" t="n"/>
      <c r="AE13" s="25">
        <f>N13</f>
        <v/>
      </c>
      <c r="AF13" s="25" t="n"/>
      <c r="AG13" s="25" t="n"/>
      <c r="AH13" s="24" t="n"/>
      <c r="AI13" s="26" t="n"/>
      <c r="AJ13" s="25" t="n"/>
      <c r="AL13" s="14" t="n"/>
      <c r="AM13" s="18" t="n"/>
      <c r="AN13" s="16" t="n">
        <v>0</v>
      </c>
      <c r="AO13" s="18">
        <f>(AM13-AN13)+AO12</f>
        <v/>
      </c>
      <c r="AP13" s="15" t="n"/>
      <c r="AR13" s="14" t="n"/>
      <c r="AS13" s="18" t="n"/>
      <c r="AT13" s="16" t="n">
        <v>0</v>
      </c>
      <c r="AU13" s="18">
        <f>(AS13-AT13)+AU12</f>
        <v/>
      </c>
      <c r="AV13" s="15" t="n"/>
      <c r="AX13" s="14" t="n"/>
      <c r="AY13" s="18" t="n"/>
      <c r="AZ13" s="16" t="n">
        <v>0</v>
      </c>
      <c r="BA13" s="18">
        <f>(AY13-AZ13)+BA12</f>
        <v/>
      </c>
      <c r="BB13" s="15" t="n"/>
      <c r="BD13" s="14" t="n"/>
      <c r="BE13" s="18" t="n"/>
      <c r="BF13" s="16" t="n">
        <v>0</v>
      </c>
      <c r="BG13" s="18">
        <f>(BE13-BF13)+BG12</f>
        <v/>
      </c>
      <c r="BH13" s="15" t="n"/>
    </row>
    <row r="14" ht="16.8" customHeight="1">
      <c r="A14" s="15" t="n"/>
      <c r="B14" s="15" t="n"/>
      <c r="C14" s="15" t="inlineStr">
        <is>
          <t>TOT. PAG. PRODUTTORI</t>
        </is>
      </c>
      <c r="D14" s="16">
        <f>SUM(G6:G13)+E9+E10+E11+E12+E13</f>
        <v/>
      </c>
      <c r="E14" s="16" t="n"/>
      <c r="F14" s="16" t="n"/>
      <c r="G14" s="16" t="n"/>
      <c r="H14" s="16" t="n"/>
      <c r="I14" s="4" t="n"/>
      <c r="J14" s="14" t="n"/>
      <c r="K14" s="15">
        <f>C35</f>
        <v/>
      </c>
      <c r="L14" s="16" t="n"/>
      <c r="M14" s="16">
        <f>0.46*(L2+L3-M3)/100</f>
        <v/>
      </c>
      <c r="N14" s="16">
        <f>D38</f>
        <v/>
      </c>
      <c r="O14" s="18" t="n">
        <v>883.0599999999999</v>
      </c>
      <c r="P14" s="18" t="n">
        <v>0</v>
      </c>
      <c r="Q14" s="14" t="n"/>
      <c r="R14" s="18" t="n"/>
      <c r="S14" s="16">
        <f>G14</f>
        <v/>
      </c>
      <c r="T14" s="18">
        <f>(R14-S14)+T13</f>
        <v/>
      </c>
      <c r="U14" s="15" t="n"/>
      <c r="W14" s="14" t="n"/>
      <c r="X14" s="18" t="n"/>
      <c r="Y14" s="16" t="n">
        <v>0</v>
      </c>
      <c r="Z14" s="18">
        <f>(X14-Y14)+Z13</f>
        <v/>
      </c>
      <c r="AA14" s="15" t="n"/>
      <c r="AB14" s="24" t="n"/>
      <c r="AC14" s="15" t="n"/>
      <c r="AD14" s="25" t="n"/>
      <c r="AE14" s="25">
        <f>N14</f>
        <v/>
      </c>
      <c r="AF14" s="25" t="n"/>
      <c r="AG14" s="25" t="n"/>
      <c r="AH14" s="24" t="n"/>
      <c r="AI14" s="26" t="n"/>
      <c r="AJ14" s="25" t="n"/>
      <c r="AL14" s="14" t="n"/>
      <c r="AM14" s="18" t="n"/>
      <c r="AN14" s="16" t="n">
        <v>0</v>
      </c>
      <c r="AO14" s="18">
        <f>(AM14-AN14)+AO13</f>
        <v/>
      </c>
      <c r="AP14" s="15" t="n"/>
      <c r="AR14" s="14" t="n"/>
      <c r="AS14" s="18" t="n"/>
      <c r="AT14" s="16" t="n">
        <v>0</v>
      </c>
      <c r="AU14" s="18">
        <f>(AS14-AT14)+AU13</f>
        <v/>
      </c>
      <c r="AV14" s="15" t="n"/>
      <c r="AX14" s="14" t="n"/>
      <c r="AY14" s="18" t="n"/>
      <c r="AZ14" s="16" t="n">
        <v>0</v>
      </c>
      <c r="BA14" s="18">
        <f>(AY14-AZ14)+BA13</f>
        <v/>
      </c>
      <c r="BB14" s="15" t="n"/>
      <c r="BD14" s="14" t="n"/>
      <c r="BE14" s="18" t="n"/>
      <c r="BF14" s="16" t="n">
        <v>0</v>
      </c>
      <c r="BG14" s="18">
        <f>(BE14-BF14)+BG13</f>
        <v/>
      </c>
      <c r="BH14" s="15" t="n"/>
    </row>
    <row r="15" ht="16.8" customHeight="1">
      <c r="A15" s="15" t="n"/>
      <c r="B15" s="15" t="n"/>
      <c r="C15" s="15" t="inlineStr">
        <is>
          <t>Sinistro</t>
        </is>
      </c>
      <c r="D15" s="16" t="n"/>
      <c r="E15" s="16" t="n"/>
      <c r="F15" s="16" t="n"/>
      <c r="G15" s="16" t="n"/>
      <c r="H15" s="16" t="n"/>
      <c r="I15" s="4" t="n"/>
      <c r="J15" s="14" t="n"/>
      <c r="K15" s="15">
        <f>C36</f>
        <v/>
      </c>
      <c r="L15" s="16" t="n"/>
      <c r="M15" s="16">
        <f>14.4*(L2+L3-M3)/100</f>
        <v/>
      </c>
      <c r="N15" s="16" t="n"/>
      <c r="O15" s="18" t="n">
        <v>8711.549999999999</v>
      </c>
      <c r="P15" s="18" t="n">
        <v>0</v>
      </c>
      <c r="Q15" s="14" t="n"/>
      <c r="R15" s="18" t="n"/>
      <c r="S15" s="16">
        <f>G15</f>
        <v/>
      </c>
      <c r="T15" s="18">
        <f>(R15-S15)+T14</f>
        <v/>
      </c>
      <c r="U15" s="15" t="n"/>
      <c r="W15" s="14" t="n"/>
      <c r="X15" s="18" t="n"/>
      <c r="Y15" s="16" t="n">
        <v>0</v>
      </c>
      <c r="Z15" s="18">
        <f>(X15-Y15)+Z14</f>
        <v/>
      </c>
      <c r="AA15" s="15" t="n"/>
      <c r="AB15" s="24" t="n"/>
      <c r="AC15" s="15" t="n"/>
      <c r="AD15" s="25" t="n"/>
      <c r="AE15" s="25">
        <f>N15</f>
        <v/>
      </c>
      <c r="AF15" s="25" t="n"/>
      <c r="AG15" s="25" t="n"/>
      <c r="AH15" s="24" t="n"/>
      <c r="AI15" s="26" t="n"/>
      <c r="AJ15" s="25" t="n"/>
      <c r="AL15" s="14" t="n"/>
      <c r="AM15" s="18" t="n"/>
      <c r="AN15" s="16" t="n">
        <v>0</v>
      </c>
      <c r="AO15" s="18">
        <f>(AM15-AN15)+AO14</f>
        <v/>
      </c>
      <c r="AP15" s="15" t="n"/>
      <c r="AR15" s="14" t="n"/>
      <c r="AS15" s="18" t="n"/>
      <c r="AT15" s="16" t="n">
        <v>0</v>
      </c>
      <c r="AU15" s="18">
        <f>(AS15-AT15)+AU14</f>
        <v/>
      </c>
      <c r="AV15" s="15" t="n"/>
      <c r="AX15" s="14" t="n"/>
      <c r="AY15" s="18" t="n"/>
      <c r="AZ15" s="16" t="n">
        <v>0</v>
      </c>
      <c r="BA15" s="18">
        <f>(AY15-AZ15)+BA14</f>
        <v/>
      </c>
      <c r="BB15" s="15" t="n"/>
      <c r="BD15" s="14" t="n"/>
      <c r="BE15" s="18" t="n"/>
      <c r="BF15" s="16" t="n">
        <v>0</v>
      </c>
      <c r="BG15" s="18">
        <f>(BE15-BF15)+BG14</f>
        <v/>
      </c>
      <c r="BH15" s="15" t="n"/>
    </row>
    <row r="16" ht="16.8" customHeight="1">
      <c r="A16" s="15" t="n"/>
      <c r="B16" s="15" t="n"/>
      <c r="C16" s="15" t="inlineStr">
        <is>
          <t>SINISTRO</t>
        </is>
      </c>
      <c r="D16" s="16">
        <f>E15+G15</f>
        <v/>
      </c>
      <c r="E16" s="16" t="n"/>
      <c r="F16" s="16" t="n"/>
      <c r="G16" s="16" t="n"/>
      <c r="H16" s="16">
        <f>SUM(H3:H15)</f>
        <v/>
      </c>
      <c r="I16" s="4" t="n"/>
      <c r="J16" s="14" t="n"/>
      <c r="K16" s="15">
        <f>C37</f>
        <v/>
      </c>
      <c r="L16" s="16">
        <f>D25</f>
        <v/>
      </c>
      <c r="M16" s="16">
        <f>1.4*(L2+L3-M3)/100</f>
        <v/>
      </c>
      <c r="N16" s="16" t="n"/>
      <c r="O16" s="18" t="n">
        <v>2115.39</v>
      </c>
      <c r="P16" s="18" t="n">
        <v>0</v>
      </c>
      <c r="Q16" s="14" t="n"/>
      <c r="R16" s="18" t="n"/>
      <c r="S16" s="16">
        <f>G16</f>
        <v/>
      </c>
      <c r="T16" s="18">
        <f>(R16-S16)+T15</f>
        <v/>
      </c>
      <c r="U16" s="15" t="n"/>
      <c r="W16" s="14" t="n"/>
      <c r="X16" s="18" t="n"/>
      <c r="Y16" s="16" t="n">
        <v>0</v>
      </c>
      <c r="Z16" s="18">
        <f>(X16-Y16)+Z15</f>
        <v/>
      </c>
      <c r="AA16" s="15" t="n"/>
      <c r="AB16" s="24" t="n"/>
      <c r="AC16" s="15" t="n"/>
      <c r="AD16" s="25" t="n"/>
      <c r="AE16" s="25" t="n"/>
      <c r="AF16" s="25" t="n"/>
      <c r="AG16" s="25" t="n"/>
      <c r="AH16" s="24" t="n"/>
      <c r="AI16" s="26" t="n"/>
      <c r="AJ16" s="25" t="n">
        <v>0</v>
      </c>
      <c r="AL16" s="14" t="n"/>
      <c r="AM16" s="18" t="n"/>
      <c r="AN16" s="16" t="n">
        <v>0</v>
      </c>
      <c r="AO16" s="18">
        <f>(AM16-AN16)+AO15</f>
        <v/>
      </c>
      <c r="AP16" s="15" t="n"/>
      <c r="AR16" s="14" t="n"/>
      <c r="AS16" s="18" t="n"/>
      <c r="AT16" s="16" t="n">
        <v>0</v>
      </c>
      <c r="AU16" s="18">
        <f>(AS16-AT16)+AU15</f>
        <v/>
      </c>
      <c r="AV16" s="15" t="n"/>
      <c r="AX16" s="14" t="n"/>
      <c r="AY16" s="18" t="n"/>
      <c r="AZ16" s="16" t="n">
        <v>0</v>
      </c>
      <c r="BA16" s="18">
        <f>(AY16-AZ16)+BA15</f>
        <v/>
      </c>
      <c r="BB16" s="15" t="n"/>
      <c r="BD16" s="14" t="n"/>
      <c r="BE16" s="18" t="n"/>
      <c r="BF16" s="16" t="n">
        <v>0</v>
      </c>
      <c r="BG16" s="18">
        <f>(BE16-BF16)+BG15</f>
        <v/>
      </c>
      <c r="BH16" s="15" t="n"/>
    </row>
    <row r="17" ht="16.8" customHeight="1">
      <c r="A17" s="15" t="n"/>
      <c r="B17" s="15" t="n"/>
      <c r="C17" s="15" t="inlineStr">
        <is>
          <t xml:space="preserve">Francobolli    </t>
        </is>
      </c>
      <c r="D17" s="16" t="n"/>
      <c r="E17" s="16" t="n"/>
      <c r="F17" s="16" t="n"/>
      <c r="G17" s="16" t="n">
        <v>0</v>
      </c>
      <c r="H17" s="16" t="n"/>
      <c r="I17" s="4" t="n"/>
      <c r="J17" s="14" t="n"/>
      <c r="K17" s="15">
        <f>C39</f>
        <v/>
      </c>
      <c r="L17" s="16" t="n"/>
      <c r="M17" s="16">
        <f>0*(L2+L3-M3)/100</f>
        <v/>
      </c>
      <c r="N17" s="16">
        <f>E41</f>
        <v/>
      </c>
      <c r="O17" s="18" t="n">
        <v>0</v>
      </c>
      <c r="P17" s="18" t="n">
        <v>0</v>
      </c>
      <c r="Q17" s="14" t="n"/>
      <c r="R17" s="18" t="n"/>
      <c r="S17" s="16">
        <f>G17</f>
        <v/>
      </c>
      <c r="T17" s="18">
        <f>(R17-S17)+T16</f>
        <v/>
      </c>
      <c r="U17" s="15">
        <f>C17</f>
        <v/>
      </c>
      <c r="W17" s="14" t="n"/>
      <c r="X17" s="18" t="n"/>
      <c r="Y17" s="16" t="n">
        <v>0</v>
      </c>
      <c r="Z17" s="18">
        <f>(X17-Y17)+Z16</f>
        <v/>
      </c>
      <c r="AA17" s="15" t="n"/>
      <c r="AB17" s="24" t="n"/>
      <c r="AC17" s="15">
        <f>C17</f>
        <v/>
      </c>
      <c r="AD17" s="25" t="n"/>
      <c r="AE17" s="25">
        <f>N17</f>
        <v/>
      </c>
      <c r="AF17" s="25" t="n"/>
      <c r="AG17" s="25" t="n"/>
      <c r="AH17" s="24" t="n"/>
      <c r="AI17" s="26" t="n"/>
      <c r="AJ17" s="25" t="n"/>
      <c r="AL17" s="14" t="n"/>
      <c r="AM17" s="18" t="n"/>
      <c r="AN17" s="16" t="n"/>
      <c r="AO17" s="18">
        <f>(AM17-AN17)+AO16</f>
        <v/>
      </c>
      <c r="AP17" s="15" t="n"/>
      <c r="AR17" s="14" t="n"/>
      <c r="AS17" s="18" t="n"/>
      <c r="AT17" s="16" t="n"/>
      <c r="AU17" s="18">
        <f>(AS17-AT17)+AU16</f>
        <v/>
      </c>
      <c r="AV17" s="15" t="n"/>
      <c r="AX17" s="14" t="n"/>
      <c r="AY17" s="18" t="n"/>
      <c r="AZ17" s="16" t="n"/>
      <c r="BA17" s="18">
        <f>(AY17-AZ17)+BA16</f>
        <v/>
      </c>
      <c r="BB17" s="15" t="n"/>
      <c r="BD17" s="14" t="n"/>
      <c r="BE17" s="18" t="n"/>
      <c r="BF17" s="16" t="n"/>
      <c r="BG17" s="18">
        <f>(BE17-BF17)+BG16</f>
        <v/>
      </c>
      <c r="BH17" s="15" t="n"/>
    </row>
    <row r="18" ht="16.8" customHeight="1">
      <c r="A18" s="15" t="n"/>
      <c r="B18" s="15" t="n"/>
      <c r="C18" s="15" t="inlineStr">
        <is>
          <t>Benzina auto gigi</t>
        </is>
      </c>
      <c r="D18" s="16" t="n"/>
      <c r="E18" s="16" t="n"/>
      <c r="F18" s="16" t="n"/>
      <c r="G18" s="16" t="n">
        <v>0</v>
      </c>
      <c r="H18" s="16" t="n"/>
      <c r="I18" s="4" t="n"/>
      <c r="J18" s="14" t="n"/>
      <c r="K18" s="15">
        <f>C40</f>
        <v/>
      </c>
      <c r="L18" s="16" t="n"/>
      <c r="M18" s="16">
        <f>1.86*(L2+L3-M3)/100</f>
        <v/>
      </c>
      <c r="N18" s="16">
        <f>G40+E40</f>
        <v/>
      </c>
      <c r="O18" s="18" t="n">
        <v>2819.11</v>
      </c>
      <c r="P18" s="18" t="n">
        <v>0</v>
      </c>
      <c r="Q18" s="14" t="n"/>
      <c r="R18" s="18" t="n"/>
      <c r="S18" s="16">
        <f>G18</f>
        <v/>
      </c>
      <c r="T18" s="18">
        <f>(R18-S18)+T17</f>
        <v/>
      </c>
      <c r="U18" s="15">
        <f>C18</f>
        <v/>
      </c>
      <c r="W18" s="14" t="n"/>
      <c r="X18" s="18" t="n"/>
      <c r="Y18" s="16" t="n">
        <v>0</v>
      </c>
      <c r="Z18" s="18">
        <f>(X18-Y18)+Z17</f>
        <v/>
      </c>
      <c r="AA18" s="15" t="n"/>
      <c r="AB18" s="24" t="n"/>
      <c r="AC18" s="15">
        <f>C18</f>
        <v/>
      </c>
      <c r="AD18" s="25" t="n"/>
      <c r="AE18" s="25">
        <f>N18</f>
        <v/>
      </c>
      <c r="AF18" s="25" t="n"/>
      <c r="AG18" s="25" t="n"/>
      <c r="AH18" s="24" t="n"/>
      <c r="AI18" s="26" t="n"/>
      <c r="AJ18" s="25" t="n"/>
      <c r="AL18" s="14" t="n"/>
      <c r="AM18" s="18" t="n"/>
      <c r="AN18" s="16" t="n">
        <v>0</v>
      </c>
      <c r="AO18" s="18">
        <f>(AM18-AN18)+AO17</f>
        <v/>
      </c>
      <c r="AP18" s="15" t="n"/>
      <c r="AR18" s="14" t="n"/>
      <c r="AS18" s="18" t="n"/>
      <c r="AT18" s="16" t="n">
        <v>0</v>
      </c>
      <c r="AU18" s="18">
        <f>(AS18-AT18)+AU17</f>
        <v/>
      </c>
      <c r="AV18" s="15" t="n"/>
      <c r="AX18" s="14" t="n"/>
      <c r="AY18" s="18" t="n"/>
      <c r="AZ18" s="16" t="n">
        <v>0</v>
      </c>
      <c r="BA18" s="18">
        <f>(AY18-AZ18)+BA17</f>
        <v/>
      </c>
      <c r="BB18" s="15" t="n"/>
      <c r="BD18" s="14" t="n"/>
      <c r="BE18" s="18" t="n"/>
      <c r="BF18" s="16" t="n">
        <v>0</v>
      </c>
      <c r="BG18" s="18">
        <f>(BE18-BF18)+BG17</f>
        <v/>
      </c>
      <c r="BH18" s="15" t="n"/>
    </row>
    <row r="19" ht="16.8" customHeight="1">
      <c r="A19" s="15" t="n"/>
      <c r="B19" s="15" t="n"/>
      <c r="C19" s="15" t="inlineStr">
        <is>
          <t>Benzina auto papa'</t>
        </is>
      </c>
      <c r="D19" s="16" t="n"/>
      <c r="E19" s="16" t="n"/>
      <c r="F19" s="16" t="n"/>
      <c r="G19" s="16" t="n">
        <v>0</v>
      </c>
      <c r="H19" s="16" t="n"/>
      <c r="I19" s="4" t="n"/>
      <c r="J19" s="14" t="n"/>
      <c r="K19" s="15">
        <f>C41</f>
        <v/>
      </c>
      <c r="L19" s="16" t="n">
        <v>0</v>
      </c>
      <c r="M19" s="16">
        <f>0.7*(L2+L3-M3)/100</f>
        <v/>
      </c>
      <c r="N19" s="16" t="n"/>
      <c r="O19" s="18" t="n">
        <v>1343.78</v>
      </c>
      <c r="P19" s="18" t="n">
        <v>0</v>
      </c>
      <c r="Q19" s="14" t="n"/>
      <c r="R19" s="18" t="n"/>
      <c r="S19" s="16">
        <f>G19</f>
        <v/>
      </c>
      <c r="T19" s="18">
        <f>(R19-S19)+T18</f>
        <v/>
      </c>
      <c r="U19" s="15">
        <f>C19</f>
        <v/>
      </c>
      <c r="W19" s="14" t="n"/>
      <c r="X19" s="18" t="n"/>
      <c r="Y19" s="16" t="n">
        <v>0</v>
      </c>
      <c r="Z19" s="18">
        <f>(X19-Y19)+Z18</f>
        <v/>
      </c>
      <c r="AA19" s="15" t="n"/>
      <c r="AB19" s="24" t="n"/>
      <c r="AC19" s="15">
        <f>C19</f>
        <v/>
      </c>
      <c r="AD19" s="25" t="n"/>
      <c r="AE19" s="25" t="n"/>
      <c r="AF19" s="25" t="n"/>
      <c r="AG19" s="25" t="n"/>
      <c r="AH19" s="24" t="n"/>
      <c r="AI19" s="26" t="n">
        <v>0</v>
      </c>
      <c r="AJ19" s="25" t="n"/>
      <c r="AL19" s="14" t="n"/>
      <c r="AM19" s="18" t="n"/>
      <c r="AN19" s="16" t="n">
        <v>0</v>
      </c>
      <c r="AO19" s="18">
        <f>(AM19-AN19)+AO18</f>
        <v/>
      </c>
      <c r="AP19" s="15" t="n"/>
      <c r="AR19" s="14" t="n"/>
      <c r="AS19" s="18" t="n"/>
      <c r="AT19" s="16" t="n">
        <v>0</v>
      </c>
      <c r="AU19" s="18">
        <f>(AS19-AT19)+AU18</f>
        <v/>
      </c>
      <c r="AV19" s="15" t="n"/>
      <c r="AX19" s="14" t="n"/>
      <c r="AY19" s="18" t="n"/>
      <c r="AZ19" s="16" t="n">
        <v>0</v>
      </c>
      <c r="BA19" s="18">
        <f>(AY19-AZ19)+BA18</f>
        <v/>
      </c>
      <c r="BB19" s="15" t="n"/>
      <c r="BD19" s="14" t="n"/>
      <c r="BE19" s="18" t="n"/>
      <c r="BF19" s="16" t="n">
        <v>0</v>
      </c>
      <c r="BG19" s="18">
        <f>(BE19-BF19)+BG18</f>
        <v/>
      </c>
      <c r="BH19" s="15" t="n"/>
    </row>
    <row r="20" ht="16.8" customHeight="1">
      <c r="A20" s="15" t="n"/>
      <c r="B20" s="15" t="n"/>
      <c r="C20" s="28" t="n"/>
      <c r="D20" s="16" t="n"/>
      <c r="E20" s="16" t="n"/>
      <c r="F20" s="16" t="n"/>
      <c r="G20" s="16" t="n">
        <v>0</v>
      </c>
      <c r="H20" s="16" t="n"/>
      <c r="I20" s="4" t="n"/>
      <c r="J20" s="14" t="n"/>
      <c r="K20" s="15">
        <f>C45</f>
        <v/>
      </c>
      <c r="L20" s="16" t="n">
        <v>0</v>
      </c>
      <c r="M20" s="16">
        <f>19.82*(L2+L3-M3)/100</f>
        <v/>
      </c>
      <c r="N20" s="16" t="n"/>
      <c r="O20" s="18" t="n">
        <v>15612.55</v>
      </c>
      <c r="P20" s="18" t="n">
        <v>0</v>
      </c>
      <c r="Q20" s="14" t="n"/>
      <c r="R20" s="18" t="n"/>
      <c r="S20" s="16" t="n">
        <v>0</v>
      </c>
      <c r="T20" s="18">
        <f>(R20-S20)+T19</f>
        <v/>
      </c>
      <c r="U20" s="15" t="n"/>
      <c r="W20" s="14" t="n"/>
      <c r="X20" s="18" t="n"/>
      <c r="Y20" s="16" t="n">
        <v>0</v>
      </c>
      <c r="Z20" s="18">
        <f>(X20-Y20)+Z19</f>
        <v/>
      </c>
      <c r="AA20" s="15" t="n"/>
      <c r="AB20" s="24" t="n"/>
      <c r="AC20" s="15">
        <f>C20</f>
        <v/>
      </c>
      <c r="AD20" s="25" t="n"/>
      <c r="AE20" s="25" t="n"/>
      <c r="AF20" s="25" t="n"/>
      <c r="AG20" s="25" t="n"/>
      <c r="AH20" s="24" t="n"/>
      <c r="AI20" s="26" t="n"/>
      <c r="AJ20" s="25" t="n"/>
      <c r="AL20" s="14" t="n"/>
      <c r="AM20" s="18" t="n"/>
      <c r="AN20" s="16" t="n">
        <v>0</v>
      </c>
      <c r="AO20" s="18">
        <f>(AM20-AN20)+AO19</f>
        <v/>
      </c>
      <c r="AP20" s="15" t="n"/>
      <c r="AR20" s="14" t="n"/>
      <c r="AS20" s="18" t="n"/>
      <c r="AT20" s="16" t="n">
        <v>0</v>
      </c>
      <c r="AU20" s="18">
        <f>(AS20-AT20)+AU19</f>
        <v/>
      </c>
      <c r="AV20" s="15">
        <f>C20</f>
        <v/>
      </c>
      <c r="AX20" s="14" t="n"/>
      <c r="AY20" s="18" t="n"/>
      <c r="AZ20" s="16" t="n">
        <v>0</v>
      </c>
      <c r="BA20" s="18">
        <f>(AY20-AZ20)+BA19</f>
        <v/>
      </c>
      <c r="BB20" s="15" t="n"/>
      <c r="BD20" s="14" t="n"/>
      <c r="BE20" s="18" t="n"/>
      <c r="BF20" s="16" t="n">
        <v>0</v>
      </c>
      <c r="BG20" s="18">
        <f>(BE20-BF20)+BG19</f>
        <v/>
      </c>
      <c r="BH20" s="15" t="n"/>
    </row>
    <row r="21" ht="16.8" customHeight="1">
      <c r="A21" s="15" t="n"/>
      <c r="B21" s="15" t="n"/>
      <c r="C21" s="15" t="inlineStr">
        <is>
          <t>Cancelleria</t>
        </is>
      </c>
      <c r="D21" s="16" t="n"/>
      <c r="E21" s="16" t="n"/>
      <c r="F21" s="16" t="n"/>
      <c r="G21" s="16" t="n">
        <v>0</v>
      </c>
      <c r="H21" s="16" t="n"/>
      <c r="I21" s="4" t="n"/>
      <c r="J21" s="14" t="n"/>
      <c r="K21" s="15">
        <f>C46</f>
        <v/>
      </c>
      <c r="L21" s="16" t="n">
        <v>0</v>
      </c>
      <c r="M21" s="16">
        <f>19.82*(L2+L3-M3)/100</f>
        <v/>
      </c>
      <c r="N21" s="29" t="n">
        <v>0</v>
      </c>
      <c r="O21" s="18" t="n">
        <v>23878.52</v>
      </c>
      <c r="P21" s="18" t="n">
        <v>0</v>
      </c>
      <c r="Q21" s="14" t="n"/>
      <c r="R21" s="18" t="n"/>
      <c r="S21" s="16">
        <f>G21</f>
        <v/>
      </c>
      <c r="T21" s="18">
        <f>(R21-S21)+T20</f>
        <v/>
      </c>
      <c r="U21" s="15">
        <f>C21</f>
        <v/>
      </c>
      <c r="W21" s="14" t="n"/>
      <c r="X21" s="18" t="n"/>
      <c r="Y21" s="16" t="n">
        <v>0</v>
      </c>
      <c r="Z21" s="18">
        <f>(X21-Y21)+Z20</f>
        <v/>
      </c>
      <c r="AA21" s="15" t="n"/>
      <c r="AB21" s="24" t="n"/>
      <c r="AC21" s="15">
        <f>C21</f>
        <v/>
      </c>
      <c r="AD21" s="25" t="n"/>
      <c r="AE21" s="25" t="n"/>
      <c r="AF21" s="25" t="n"/>
      <c r="AG21" s="25" t="n"/>
      <c r="AH21" s="24" t="n"/>
      <c r="AI21" s="26" t="n"/>
      <c r="AJ21" s="25" t="n"/>
      <c r="AL21" s="14" t="n"/>
      <c r="AM21" s="18" t="n"/>
      <c r="AN21" s="16" t="n">
        <v>0</v>
      </c>
      <c r="AO21" s="18">
        <f>(AM21-AN21)+AO20</f>
        <v/>
      </c>
      <c r="AP21" s="15" t="n"/>
      <c r="AR21" s="14" t="n"/>
      <c r="AS21" s="18" t="n"/>
      <c r="AT21" s="16" t="n">
        <v>0</v>
      </c>
      <c r="AU21" s="18">
        <f>(AS21-AT21)+AU20</f>
        <v/>
      </c>
      <c r="AV21" s="15" t="n"/>
      <c r="AX21" s="14" t="n"/>
      <c r="AY21" s="18" t="n"/>
      <c r="AZ21" s="16" t="n">
        <v>0</v>
      </c>
      <c r="BA21" s="18">
        <f>(AY21-AZ21)+BA20</f>
        <v/>
      </c>
      <c r="BB21" s="15" t="n"/>
      <c r="BD21" s="14" t="n"/>
      <c r="BE21" s="18" t="n"/>
      <c r="BF21" s="16" t="n">
        <v>0</v>
      </c>
      <c r="BG21" s="18">
        <f>(BE21-BF21)+BG20</f>
        <v/>
      </c>
      <c r="BH21" s="15" t="n"/>
    </row>
    <row r="22" ht="16.8" customHeight="1">
      <c r="A22" s="15" t="n"/>
      <c r="B22" s="15" t="n"/>
      <c r="C22" s="28" t="inlineStr">
        <is>
          <t>Materiale pulizia</t>
        </is>
      </c>
      <c r="D22" s="16" t="n"/>
      <c r="E22" s="16" t="n"/>
      <c r="F22" s="16" t="n"/>
      <c r="G22" s="16" t="n">
        <v>0</v>
      </c>
      <c r="H22" s="16" t="n"/>
      <c r="I22" s="4" t="n"/>
      <c r="J22" s="14" t="n"/>
      <c r="K22" s="15">
        <f>C17</f>
        <v/>
      </c>
      <c r="L22" s="16" t="n">
        <v>0</v>
      </c>
      <c r="M22" s="16">
        <f>0.5*(L2+L3-M3)/100</f>
        <v/>
      </c>
      <c r="N22" s="16" t="n"/>
      <c r="O22" s="18" t="n">
        <v>959.85</v>
      </c>
      <c r="P22" s="18" t="n">
        <v>0</v>
      </c>
      <c r="Q22" s="14" t="n"/>
      <c r="R22" s="18" t="n"/>
      <c r="S22" s="16">
        <f>G22</f>
        <v/>
      </c>
      <c r="T22" s="18">
        <f>(R22-S22)+T21</f>
        <v/>
      </c>
      <c r="U22" s="15">
        <f>C22</f>
        <v/>
      </c>
      <c r="W22" s="14" t="n"/>
      <c r="X22" s="18" t="n"/>
      <c r="Y22" s="16">
        <f>G22</f>
        <v/>
      </c>
      <c r="Z22" s="18">
        <f>(X22-Y22)+Z21</f>
        <v/>
      </c>
      <c r="AA22" s="15" t="n"/>
      <c r="AB22" s="24" t="n"/>
      <c r="AC22" s="15">
        <f>C22</f>
        <v/>
      </c>
      <c r="AD22" s="25" t="n"/>
      <c r="AE22" s="25" t="n"/>
      <c r="AF22" s="25" t="n"/>
      <c r="AG22" s="25" t="n"/>
      <c r="AH22" s="24" t="n"/>
      <c r="AI22" s="26" t="n"/>
      <c r="AJ22" s="25" t="n"/>
      <c r="AL22" s="14" t="n"/>
      <c r="AM22" s="18" t="n"/>
      <c r="AN22" s="16" t="n">
        <v>0</v>
      </c>
      <c r="AO22" s="18">
        <f>(AM22-AN22)+AO21</f>
        <v/>
      </c>
      <c r="AP22" s="15" t="n"/>
      <c r="AR22" s="14" t="n"/>
      <c r="AS22" s="18" t="n"/>
      <c r="AT22" s="16" t="n">
        <v>0</v>
      </c>
      <c r="AU22" s="18">
        <f>(AS22-AT22)+AU21</f>
        <v/>
      </c>
      <c r="AV22" s="15" t="n"/>
      <c r="AX22" s="14" t="n"/>
      <c r="AY22" s="18" t="n"/>
      <c r="AZ22" s="16" t="n">
        <v>0</v>
      </c>
      <c r="BA22" s="18">
        <f>(AY22-AZ22)+BA21</f>
        <v/>
      </c>
      <c r="BB22" s="15" t="n"/>
      <c r="BD22" s="14" t="n"/>
      <c r="BE22" s="18" t="n"/>
      <c r="BF22" s="16" t="n">
        <v>0</v>
      </c>
      <c r="BG22" s="18">
        <f>(BE22-BF22)+BG21</f>
        <v/>
      </c>
      <c r="BH22" s="15" t="n"/>
    </row>
    <row r="23" ht="16.8" customHeight="1">
      <c r="A23" s="15" t="n"/>
      <c r="B23" s="15" t="n"/>
      <c r="C23" s="15" t="inlineStr">
        <is>
          <t xml:space="preserve">Assicurazioni </t>
        </is>
      </c>
      <c r="D23" s="16" t="n"/>
      <c r="E23" s="16" t="n"/>
      <c r="F23" s="16" t="n"/>
      <c r="G23" s="16" t="n">
        <v>0</v>
      </c>
      <c r="H23" s="16" t="n"/>
      <c r="I23" s="4" t="n"/>
      <c r="J23" s="14" t="n"/>
      <c r="K23" s="17">
        <f>C23</f>
        <v/>
      </c>
      <c r="L23" s="16" t="n"/>
      <c r="M23" s="16">
        <f>0.5*(L2+L3-M3)/100</f>
        <v/>
      </c>
      <c r="N23" s="16" t="n"/>
      <c r="O23" s="3" t="n">
        <v>959.85</v>
      </c>
      <c r="P23" s="3" t="n">
        <v>0</v>
      </c>
      <c r="Q23" s="14" t="n"/>
      <c r="R23" s="18" t="n"/>
      <c r="S23" s="16">
        <f>G23</f>
        <v/>
      </c>
      <c r="T23" s="18">
        <f>(R23-S23)+T22</f>
        <v/>
      </c>
      <c r="U23" s="15">
        <f>C23</f>
        <v/>
      </c>
      <c r="W23" s="14" t="n"/>
      <c r="X23" s="18" t="n"/>
      <c r="Y23" s="16">
        <f>G23</f>
        <v/>
      </c>
      <c r="Z23" s="18">
        <f>(X23-Y23)+Z22</f>
        <v/>
      </c>
      <c r="AA23" s="15" t="n"/>
      <c r="AB23" s="24" t="n"/>
      <c r="AC23" s="15">
        <f>C23</f>
        <v/>
      </c>
      <c r="AD23" s="25" t="n"/>
      <c r="AE23" s="25" t="n"/>
      <c r="AF23" s="25" t="n"/>
      <c r="AG23" s="25" t="n"/>
      <c r="AH23" s="24" t="n"/>
      <c r="AI23" s="26" t="n"/>
      <c r="AJ23" s="25" t="n"/>
      <c r="AL23" s="14" t="n"/>
      <c r="AM23" s="18" t="n"/>
      <c r="AN23" s="16" t="n">
        <v>0</v>
      </c>
      <c r="AO23" s="18">
        <f>(AM23-AN23)+AO22</f>
        <v/>
      </c>
      <c r="AP23" s="15" t="n"/>
      <c r="AR23" s="14" t="n"/>
      <c r="AS23" s="18" t="n"/>
      <c r="AT23" s="16" t="n">
        <v>0</v>
      </c>
      <c r="AU23" s="18">
        <f>(AS23-AT23)+AU22</f>
        <v/>
      </c>
      <c r="AV23" s="15" t="n"/>
      <c r="AX23" s="14" t="n"/>
      <c r="AY23" s="18" t="n"/>
      <c r="AZ23" s="16" t="n">
        <v>0</v>
      </c>
      <c r="BA23" s="18">
        <f>(AY23-AZ23)+BA22</f>
        <v/>
      </c>
      <c r="BB23" s="15" t="n"/>
      <c r="BD23" s="14" t="n"/>
      <c r="BE23" s="18" t="n"/>
      <c r="BF23" s="16" t="n">
        <v>0</v>
      </c>
      <c r="BG23" s="18">
        <f>(BE23-BF23)+BG22</f>
        <v/>
      </c>
      <c r="BH23" s="15" t="n"/>
    </row>
    <row r="24" ht="16.8" customHeight="1">
      <c r="A24" s="15" t="n"/>
      <c r="B24" s="15" t="n"/>
      <c r="C24" s="15" t="inlineStr">
        <is>
          <t>Telepass</t>
        </is>
      </c>
      <c r="D24" s="16" t="n"/>
      <c r="E24" s="16" t="n"/>
      <c r="F24" s="16" t="n"/>
      <c r="G24" s="16" t="n">
        <v>0</v>
      </c>
      <c r="H24" s="16" t="n"/>
      <c r="I24" s="4" t="n"/>
      <c r="J24" s="14" t="n"/>
      <c r="K24" s="17" t="inlineStr">
        <is>
          <t>Spese varie (manutenziona auto+ alberghi + varie+ cancelleria)</t>
        </is>
      </c>
      <c r="L24" s="16" t="n"/>
      <c r="M24" s="16">
        <f>0.32*(L2+L3-M3)/100</f>
        <v/>
      </c>
      <c r="N24" s="16">
        <f>G20</f>
        <v/>
      </c>
      <c r="O24" s="18" t="n">
        <v>607.01</v>
      </c>
      <c r="P24" s="18" t="n">
        <v>0</v>
      </c>
      <c r="Q24" s="14" t="n"/>
      <c r="R24" s="18" t="n"/>
      <c r="S24" s="16">
        <f>G24</f>
        <v/>
      </c>
      <c r="T24" s="18">
        <f>(R24-S24)+T23</f>
        <v/>
      </c>
      <c r="U24" s="15">
        <f>C24</f>
        <v/>
      </c>
      <c r="W24" s="14" t="n"/>
      <c r="X24" s="18" t="n"/>
      <c r="Y24" s="16">
        <f>G24</f>
        <v/>
      </c>
      <c r="Z24" s="18">
        <f>(X24-Y24)+Z23</f>
        <v/>
      </c>
      <c r="AA24" s="15" t="n"/>
      <c r="AB24" s="24" t="n"/>
      <c r="AC24" s="15">
        <f>C24</f>
        <v/>
      </c>
      <c r="AD24" s="25" t="n"/>
      <c r="AE24" s="25" t="n"/>
      <c r="AF24" s="25" t="n"/>
      <c r="AG24" s="25" t="n"/>
      <c r="AH24" s="24" t="n"/>
      <c r="AI24" s="26" t="n"/>
      <c r="AJ24" s="25" t="n"/>
      <c r="AL24" s="14" t="n"/>
      <c r="AM24" s="18" t="n"/>
      <c r="AN24" s="16" t="n">
        <v>0</v>
      </c>
      <c r="AO24" s="18">
        <f>(AM24-AN24)+AO23</f>
        <v/>
      </c>
      <c r="AP24" s="15" t="n"/>
      <c r="AR24" s="14" t="n"/>
      <c r="AS24" s="18" t="n"/>
      <c r="AT24" s="16" t="n">
        <v>0</v>
      </c>
      <c r="AU24" s="18">
        <f>(AS24-AT24)+AU23</f>
        <v/>
      </c>
      <c r="AV24" s="15" t="n"/>
      <c r="AX24" s="14" t="n"/>
      <c r="AY24" s="18" t="n"/>
      <c r="AZ24" s="16" t="n">
        <v>0</v>
      </c>
      <c r="BA24" s="18">
        <f>(AY24-AZ24)+BA23</f>
        <v/>
      </c>
      <c r="BB24" s="15" t="n"/>
      <c r="BD24" s="14" t="n"/>
      <c r="BE24" s="18" t="n"/>
      <c r="BF24" s="16" t="n">
        <v>0</v>
      </c>
      <c r="BG24" s="18">
        <f>(BE24-BF24)+BG23</f>
        <v/>
      </c>
      <c r="BH24" s="15" t="n"/>
    </row>
    <row r="25" ht="16.8" customHeight="1">
      <c r="A25" s="15" t="n"/>
      <c r="B25" s="15" t="n"/>
      <c r="C25" s="28" t="inlineStr">
        <is>
          <t>Pubblicità</t>
        </is>
      </c>
      <c r="D25" s="16" t="n"/>
      <c r="E25" s="16" t="n"/>
      <c r="F25" s="16" t="n"/>
      <c r="G25" s="16" t="n">
        <v>0</v>
      </c>
      <c r="H25" s="16" t="n"/>
      <c r="I25" s="4" t="n"/>
      <c r="J25" s="14" t="n"/>
      <c r="K25" s="17" t="n"/>
      <c r="L25" s="16" t="n"/>
      <c r="M25" s="16" t="n"/>
      <c r="N25" s="16" t="inlineStr">
        <is>
          <t>DISPON. BANCARIA</t>
        </is>
      </c>
      <c r="O25" s="16" t="n">
        <v>0</v>
      </c>
      <c r="P25" s="18" t="n"/>
      <c r="Q25" s="14" t="n"/>
      <c r="R25" s="18" t="n"/>
      <c r="S25" s="16">
        <f>G25</f>
        <v/>
      </c>
      <c r="T25" s="18">
        <f>(R25-S25)+T24</f>
        <v/>
      </c>
      <c r="U25" s="15">
        <f>C25</f>
        <v/>
      </c>
      <c r="W25" s="14" t="n"/>
      <c r="X25" s="18" t="n"/>
      <c r="Y25" s="16" t="n"/>
      <c r="Z25" s="18">
        <f>(X25-Y25)+Z24</f>
        <v/>
      </c>
      <c r="AA25" s="15" t="n"/>
      <c r="AB25" s="24" t="n"/>
      <c r="AC25" s="15">
        <f>C25</f>
        <v/>
      </c>
      <c r="AD25" s="25" t="n"/>
      <c r="AE25" s="25" t="n"/>
      <c r="AF25" s="25" t="n"/>
      <c r="AG25" s="25" t="n"/>
      <c r="AH25" s="24" t="n"/>
      <c r="AI25" s="26" t="n"/>
      <c r="AJ25" s="25" t="n"/>
      <c r="AL25" s="14" t="n"/>
      <c r="AM25" s="18" t="n"/>
      <c r="AN25" s="16" t="n"/>
      <c r="AO25" s="18">
        <f>(AM25-AN25)+AO24</f>
        <v/>
      </c>
      <c r="AP25" s="15" t="n"/>
      <c r="AR25" s="14" t="n"/>
      <c r="AS25" s="18" t="n"/>
      <c r="AT25" s="16" t="n"/>
      <c r="AU25" s="18">
        <f>(AS25-AT25)+AU24</f>
        <v/>
      </c>
      <c r="AV25" s="15" t="n"/>
      <c r="AX25" s="14" t="n"/>
      <c r="AY25" s="18" t="n"/>
      <c r="AZ25" s="16" t="n"/>
      <c r="BA25" s="18">
        <f>(AY25-AZ25)+BA24</f>
        <v/>
      </c>
      <c r="BB25" s="15" t="n"/>
      <c r="BD25" s="14" t="n"/>
      <c r="BE25" s="18" t="n"/>
      <c r="BF25" s="16" t="n"/>
      <c r="BG25" s="18">
        <f>(BE25-BF25)+BG24</f>
        <v/>
      </c>
      <c r="BH25" s="15" t="n"/>
    </row>
    <row r="26" ht="16.8" customHeight="1">
      <c r="A26" s="15" t="n"/>
      <c r="B26" s="15" t="n"/>
      <c r="C26" s="15" t="inlineStr">
        <is>
          <t>Impiegata MARZIA</t>
        </is>
      </c>
      <c r="D26" s="16" t="n"/>
      <c r="E26" s="16" t="n"/>
      <c r="F26" s="16" t="n"/>
      <c r="G26" s="16" t="n">
        <v>0</v>
      </c>
      <c r="H26" s="16" t="n"/>
      <c r="I26" s="4" t="n"/>
      <c r="J26" s="14" t="n"/>
      <c r="K26" s="17" t="n"/>
      <c r="L26" s="16" t="n">
        <v>0</v>
      </c>
      <c r="M26" s="16" t="n">
        <v>0</v>
      </c>
      <c r="N26" s="16" t="inlineStr">
        <is>
          <t>SOSPESI PARTICOLARI</t>
        </is>
      </c>
      <c r="O26" s="31">
        <f>L50</f>
        <v/>
      </c>
      <c r="P26" s="33" t="n">
        <v>0</v>
      </c>
      <c r="Q26" s="14" t="n"/>
      <c r="R26" s="18" t="n"/>
      <c r="S26" s="16">
        <f>G26</f>
        <v/>
      </c>
      <c r="T26" s="18">
        <f>(R26-S26)+T25</f>
        <v/>
      </c>
      <c r="U26" s="15">
        <f>C26</f>
        <v/>
      </c>
      <c r="W26" s="14" t="n"/>
      <c r="X26" s="18" t="n"/>
      <c r="Y26" s="16" t="n">
        <v>0</v>
      </c>
      <c r="Z26" s="18">
        <f>(X26-Y26)+Z25</f>
        <v/>
      </c>
      <c r="AA26" s="15" t="n"/>
      <c r="AB26" s="24" t="n"/>
      <c r="AC26" s="15">
        <f>C26</f>
        <v/>
      </c>
      <c r="AD26" s="25" t="n"/>
      <c r="AE26" s="25" t="n"/>
      <c r="AF26" s="25" t="n"/>
      <c r="AG26" s="25" t="n"/>
      <c r="AH26" s="24" t="n"/>
      <c r="AI26" s="26" t="n"/>
      <c r="AJ26" s="25" t="n"/>
      <c r="AL26" s="14" t="n"/>
      <c r="AM26" s="18" t="n"/>
      <c r="AN26" s="16" t="n">
        <v>0</v>
      </c>
      <c r="AO26" s="18">
        <f>(AM26-AN26)+AO25</f>
        <v/>
      </c>
      <c r="AP26" s="15" t="n"/>
      <c r="AR26" s="14" t="n"/>
      <c r="AS26" s="18" t="n"/>
      <c r="AT26" s="16" t="n">
        <v>0</v>
      </c>
      <c r="AU26" s="18">
        <f>(AS26-AT26)+AU25</f>
        <v/>
      </c>
      <c r="AV26" s="15" t="n"/>
      <c r="AX26" s="14" t="n"/>
      <c r="AY26" s="18" t="n"/>
      <c r="AZ26" s="16" t="n">
        <v>0</v>
      </c>
      <c r="BA26" s="18">
        <f>(AY26-AZ26)+BA25</f>
        <v/>
      </c>
      <c r="BB26" s="15" t="n"/>
      <c r="BD26" s="14" t="n"/>
      <c r="BE26" s="18" t="n"/>
      <c r="BF26" s="16" t="n">
        <v>0</v>
      </c>
      <c r="BG26" s="18">
        <f>(BE26-BF26)+BG25</f>
        <v/>
      </c>
      <c r="BH26" s="15" t="n"/>
    </row>
    <row r="27" ht="16.8" customHeight="1">
      <c r="A27" s="15" t="n"/>
      <c r="B27" s="15" t="n"/>
      <c r="C27" s="15" t="inlineStr">
        <is>
          <t>Impiegata DEBORAH</t>
        </is>
      </c>
      <c r="D27" s="16" t="n"/>
      <c r="E27" s="16" t="n"/>
      <c r="F27" s="16" t="n"/>
      <c r="G27" s="16" t="n">
        <v>0</v>
      </c>
      <c r="H27" s="16" t="n"/>
      <c r="I27" s="4" t="n"/>
      <c r="J27" s="14" t="n"/>
      <c r="K27" s="17" t="n"/>
      <c r="L27" s="16" t="n"/>
      <c r="M27" s="16" t="n"/>
      <c r="N27" s="16" t="inlineStr">
        <is>
          <t>SOSPESI</t>
        </is>
      </c>
      <c r="O27" s="16" t="n">
        <v>6810</v>
      </c>
      <c r="P27" s="33" t="n">
        <v>64606.3</v>
      </c>
      <c r="Q27" s="14" t="n"/>
      <c r="R27" s="18" t="n"/>
      <c r="S27" s="16">
        <f>G27</f>
        <v/>
      </c>
      <c r="T27" s="18">
        <f>(R27-S27)+T26</f>
        <v/>
      </c>
      <c r="U27" s="15">
        <f>C27</f>
        <v/>
      </c>
      <c r="W27" s="14" t="n"/>
      <c r="X27" s="18" t="n"/>
      <c r="Y27" s="16" t="n">
        <v>0</v>
      </c>
      <c r="Z27" s="18">
        <f>(X27-Y27)+Z26</f>
        <v/>
      </c>
      <c r="AA27" s="15" t="n"/>
      <c r="AB27" s="24" t="n"/>
      <c r="AC27" s="15">
        <f>C27</f>
        <v/>
      </c>
      <c r="AD27" s="25" t="n"/>
      <c r="AE27" s="25" t="n"/>
      <c r="AF27" s="25" t="n"/>
      <c r="AG27" s="25" t="n"/>
      <c r="AH27" s="24" t="n"/>
      <c r="AI27" s="26" t="n"/>
      <c r="AJ27" s="25" t="n"/>
      <c r="AL27" s="14" t="n"/>
      <c r="AM27" s="18" t="n"/>
      <c r="AN27" s="16" t="n">
        <v>0</v>
      </c>
      <c r="AO27" s="18">
        <f>(AM27-AN27)+AO26</f>
        <v/>
      </c>
      <c r="AP27" s="15" t="n"/>
      <c r="AR27" s="14" t="n"/>
      <c r="AS27" s="18" t="n"/>
      <c r="AT27" s="16" t="n">
        <v>0</v>
      </c>
      <c r="AU27" s="18">
        <f>(AS27-AT27)+AU26</f>
        <v/>
      </c>
      <c r="AV27" s="15" t="n"/>
      <c r="AX27" s="14" t="n"/>
      <c r="AY27" s="18" t="n"/>
      <c r="AZ27" s="16" t="n">
        <v>0</v>
      </c>
      <c r="BA27" s="18">
        <f>(AY27-AZ27)+BA26</f>
        <v/>
      </c>
      <c r="BB27" s="15" t="n"/>
      <c r="BD27" s="14" t="n"/>
      <c r="BE27" s="18" t="n"/>
      <c r="BF27" s="16" t="n">
        <v>0</v>
      </c>
      <c r="BG27" s="18">
        <f>(BE27-BF27)+BG26</f>
        <v/>
      </c>
      <c r="BH27" s="15" t="n"/>
    </row>
    <row r="28" ht="16.8" customHeight="1">
      <c r="A28" s="15" t="n"/>
      <c r="B28" s="15" t="n"/>
      <c r="C28" s="15" t="inlineStr">
        <is>
          <t>Pag. impiegata   JENNY</t>
        </is>
      </c>
      <c r="D28" s="16">
        <f>SUM(G26:G27)+E26+E27</f>
        <v/>
      </c>
      <c r="E28" s="16" t="n"/>
      <c r="F28" s="16" t="n"/>
      <c r="G28" s="16" t="n">
        <v>0</v>
      </c>
      <c r="H28" s="16" t="n"/>
      <c r="I28" s="4" t="n"/>
      <c r="J28" s="14" t="n"/>
      <c r="K28" s="17" t="n"/>
      <c r="L28" s="16" t="n"/>
      <c r="M28" s="16" t="n"/>
      <c r="N28" s="16" t="inlineStr">
        <is>
          <t>GIROCONTO SINO AD OGGI</t>
        </is>
      </c>
      <c r="O28" s="34" t="n">
        <v>19880.63</v>
      </c>
      <c r="P28" s="35" t="n">
        <v>24778.9</v>
      </c>
      <c r="Q28" s="14" t="n"/>
      <c r="R28" s="18" t="n"/>
      <c r="S28" s="16">
        <f>G28</f>
        <v/>
      </c>
      <c r="T28" s="18">
        <f>(R28-S28)+T27</f>
        <v/>
      </c>
      <c r="U28" s="15" t="n"/>
      <c r="W28" s="14" t="n"/>
      <c r="X28" s="18" t="n"/>
      <c r="Y28" s="16" t="n"/>
      <c r="Z28" s="18">
        <f>(X28-Y28)+Z27</f>
        <v/>
      </c>
      <c r="AA28" s="15" t="n"/>
      <c r="AB28" s="24" t="n"/>
      <c r="AC28" s="15">
        <f>C28</f>
        <v/>
      </c>
      <c r="AD28" s="25" t="n"/>
      <c r="AE28" s="25" t="n"/>
      <c r="AF28" s="25" t="n"/>
      <c r="AG28" s="25" t="n"/>
      <c r="AH28" s="24" t="n"/>
      <c r="AI28" s="26" t="n"/>
      <c r="AJ28" s="25" t="n"/>
      <c r="AL28" s="14" t="n"/>
      <c r="AM28" s="18" t="n"/>
      <c r="AN28" s="16" t="n"/>
      <c r="AO28" s="18">
        <f>(AM28-AN28)+AO27</f>
        <v/>
      </c>
      <c r="AP28" s="15" t="n"/>
      <c r="AR28" s="14" t="n"/>
      <c r="AS28" s="18" t="n"/>
      <c r="AT28" s="16" t="n"/>
      <c r="AU28" s="18">
        <f>(AS28-AT28)+AU27</f>
        <v/>
      </c>
      <c r="AV28" s="15" t="n"/>
      <c r="AX28" s="14" t="n"/>
      <c r="AY28" s="18" t="n"/>
      <c r="AZ28" s="16" t="n"/>
      <c r="BA28" s="18">
        <f>(AY28-AZ28)+BA27</f>
        <v/>
      </c>
      <c r="BB28" s="15" t="n"/>
      <c r="BD28" s="14" t="n"/>
      <c r="BE28" s="18" t="n"/>
      <c r="BF28" s="16" t="n"/>
      <c r="BG28" s="18">
        <f>(BE28-BF28)+BG27</f>
        <v/>
      </c>
      <c r="BH28" s="15" t="n"/>
    </row>
    <row r="29" ht="16.8" customHeight="1">
      <c r="A29" s="15" t="n"/>
      <c r="B29" s="15" t="n"/>
      <c r="C29" s="15" t="inlineStr">
        <is>
          <t xml:space="preserve">Pag. impiegata   </t>
        </is>
      </c>
      <c r="D29" s="16" t="n"/>
      <c r="E29" s="16" t="n"/>
      <c r="F29" s="16" t="n"/>
      <c r="G29" s="16" t="n">
        <v>0</v>
      </c>
      <c r="H29" s="16" t="n"/>
      <c r="I29" s="4" t="n"/>
      <c r="J29" s="14" t="n"/>
      <c r="K29" s="6" t="inlineStr">
        <is>
          <t>TOTALE GIORNATA</t>
        </is>
      </c>
      <c r="L29" s="3">
        <f>SUM(L2:L28)</f>
        <v/>
      </c>
      <c r="M29" s="3">
        <f>SUM(M2:M28)</f>
        <v/>
      </c>
      <c r="N29" s="16" t="inlineStr">
        <is>
          <t>G.C. GIORNO</t>
        </is>
      </c>
      <c r="O29" s="16" t="n">
        <v>11708.27</v>
      </c>
      <c r="P29" s="18" t="n"/>
      <c r="Q29" s="14" t="n"/>
      <c r="R29" s="18" t="n"/>
      <c r="S29" s="16">
        <f>G29</f>
        <v/>
      </c>
      <c r="T29" s="18">
        <f>(R29-S29)+T28</f>
        <v/>
      </c>
      <c r="U29" s="15">
        <f>C29</f>
        <v/>
      </c>
      <c r="W29" s="14" t="n"/>
      <c r="X29" s="18" t="n"/>
      <c r="Y29" s="16" t="n">
        <v>0</v>
      </c>
      <c r="Z29" s="18">
        <f>(X29-Y29)+Z28</f>
        <v/>
      </c>
      <c r="AA29" s="15" t="n"/>
      <c r="AB29" s="24" t="n"/>
      <c r="AC29" s="15">
        <f>C29</f>
        <v/>
      </c>
      <c r="AD29" s="25" t="n"/>
      <c r="AE29" s="25" t="n"/>
      <c r="AF29" s="25" t="n"/>
      <c r="AG29" s="25" t="n"/>
      <c r="AH29" s="24" t="n"/>
      <c r="AI29" s="26" t="n"/>
      <c r="AJ29" s="25" t="n"/>
      <c r="AL29" s="14" t="n"/>
      <c r="AM29" s="18" t="n"/>
      <c r="AN29" s="16" t="n">
        <v>0</v>
      </c>
      <c r="AO29" s="18">
        <f>(AM29-AN29)+AO28</f>
        <v/>
      </c>
      <c r="AP29" s="15" t="n"/>
      <c r="AR29" s="14" t="n"/>
      <c r="AS29" s="18" t="n"/>
      <c r="AT29" s="16" t="n">
        <v>0</v>
      </c>
      <c r="AU29" s="18">
        <f>(AS29-AT29)+AU28</f>
        <v/>
      </c>
      <c r="AV29" s="15" t="n"/>
      <c r="AX29" s="14" t="n"/>
      <c r="AY29" s="18" t="n"/>
      <c r="AZ29" s="16" t="n">
        <v>0</v>
      </c>
      <c r="BA29" s="18">
        <f>(AY29-AZ29)+BA28</f>
        <v/>
      </c>
      <c r="BB29" s="15" t="n"/>
      <c r="BD29" s="14" t="n"/>
      <c r="BE29" s="18" t="n"/>
      <c r="BF29" s="16" t="n">
        <v>0</v>
      </c>
      <c r="BG29" s="18">
        <f>(BE29-BF29)+BG28</f>
        <v/>
      </c>
      <c r="BH29" s="15" t="n"/>
    </row>
    <row r="30" ht="16.8" customHeight="1">
      <c r="A30" s="15" t="n"/>
      <c r="B30" s="15" t="n"/>
      <c r="C30" s="15" t="inlineStr">
        <is>
          <t>Pagamento contributi impiegate</t>
        </is>
      </c>
      <c r="D30" s="16" t="n"/>
      <c r="E30" s="16" t="n"/>
      <c r="F30" s="16" t="n"/>
      <c r="G30" s="16" t="n">
        <v>0</v>
      </c>
      <c r="H30" s="16" t="n"/>
      <c r="I30" s="4" t="n"/>
      <c r="J30" s="14" t="n"/>
      <c r="K30" s="6" t="inlineStr">
        <is>
          <t>RIPORTO</t>
        </is>
      </c>
      <c r="L30" s="3" t="n">
        <v>0</v>
      </c>
      <c r="M30" s="3" t="n">
        <v>0</v>
      </c>
      <c r="N30" s="16" t="inlineStr">
        <is>
          <t>SO. VERS/PREL.</t>
        </is>
      </c>
      <c r="O30" s="36" t="n">
        <v>-1573.67</v>
      </c>
      <c r="P30" s="37" t="n">
        <v>13281.94</v>
      </c>
      <c r="Q30" s="14" t="n"/>
      <c r="R30" s="18" t="n"/>
      <c r="S30" s="16">
        <f>G30</f>
        <v/>
      </c>
      <c r="T30" s="18">
        <f>(R30-S30)+T29</f>
        <v/>
      </c>
      <c r="U30" s="15">
        <f>C30</f>
        <v/>
      </c>
      <c r="W30" s="14" t="n"/>
      <c r="X30" s="18" t="n"/>
      <c r="Y30" s="16" t="n">
        <v>0</v>
      </c>
      <c r="Z30" s="18">
        <f>(X30-Y30)+Z29</f>
        <v/>
      </c>
      <c r="AA30" s="15" t="n"/>
      <c r="AB30" s="24" t="n"/>
      <c r="AC30" s="15">
        <f>C30</f>
        <v/>
      </c>
      <c r="AD30" s="25" t="n"/>
      <c r="AE30" s="25" t="n"/>
      <c r="AF30" s="25" t="n"/>
      <c r="AG30" s="25" t="n"/>
      <c r="AH30" s="24" t="n"/>
      <c r="AI30" s="26" t="n"/>
      <c r="AJ30" s="25" t="n"/>
      <c r="AL30" s="14" t="n"/>
      <c r="AM30" s="18" t="n"/>
      <c r="AN30" s="16" t="n">
        <v>0</v>
      </c>
      <c r="AO30" s="18">
        <f>(AM30-AN30)+AO29</f>
        <v/>
      </c>
      <c r="AP30" s="15" t="n"/>
      <c r="AR30" s="14" t="n"/>
      <c r="AS30" s="18" t="n"/>
      <c r="AT30" s="16" t="n">
        <v>0</v>
      </c>
      <c r="AU30" s="18">
        <f>(AS30-AT30)+AU29</f>
        <v/>
      </c>
      <c r="AV30" s="15" t="n"/>
      <c r="AX30" s="14" t="n"/>
      <c r="AY30" s="18" t="n"/>
      <c r="AZ30" s="16" t="n">
        <v>0</v>
      </c>
      <c r="BA30" s="18">
        <f>(AY30-AZ30)+BA29</f>
        <v/>
      </c>
      <c r="BB30" s="15" t="n"/>
      <c r="BD30" s="14" t="n"/>
      <c r="BE30" s="18" t="n"/>
      <c r="BF30" s="16" t="n">
        <v>0</v>
      </c>
      <c r="BG30" s="18">
        <f>(BE30-BF30)+BG29</f>
        <v/>
      </c>
      <c r="BH30" s="15" t="n"/>
    </row>
    <row r="31" ht="16.8" customHeight="1" thickBot="1">
      <c r="A31" s="15" t="n"/>
      <c r="B31" s="15" t="n"/>
      <c r="C31" s="15" t="inlineStr">
        <is>
          <t>TOT. PAG. IMPIEGATE</t>
        </is>
      </c>
      <c r="D31" s="16">
        <f>SUM(G29:G30)+E29+E30</f>
        <v/>
      </c>
      <c r="E31" s="16" t="n"/>
      <c r="F31" s="16" t="n"/>
      <c r="G31" s="16" t="n"/>
      <c r="H31" s="16" t="n"/>
      <c r="I31" s="4" t="n"/>
      <c r="J31" s="14" t="n"/>
      <c r="K31" s="6" t="inlineStr">
        <is>
          <t>TOTALE AD OGGI</t>
        </is>
      </c>
      <c r="L31" s="3">
        <f>L29+L30</f>
        <v/>
      </c>
      <c r="M31" s="3">
        <f>M29+M30</f>
        <v/>
      </c>
      <c r="N31" s="16" t="inlineStr">
        <is>
          <t>DIFF. GIROCONTO E SOSPESI AUMENTATI O DIMINUITI</t>
        </is>
      </c>
      <c r="O31" s="38" t="n">
        <v>33162.57</v>
      </c>
      <c r="P31" s="39" t="n">
        <v>13281.94</v>
      </c>
      <c r="Q31" s="14" t="n"/>
      <c r="R31" s="18" t="n"/>
      <c r="S31" s="16" t="n"/>
      <c r="T31" s="18">
        <f>(R31-S31)+T30</f>
        <v/>
      </c>
      <c r="U31" s="15" t="n"/>
      <c r="W31" s="14" t="n"/>
      <c r="X31" s="18" t="n"/>
      <c r="Y31" s="16" t="n"/>
      <c r="Z31" s="18">
        <f>(X31-Y31)+Z30</f>
        <v/>
      </c>
      <c r="AA31" s="15" t="n"/>
      <c r="AB31" s="24" t="n"/>
      <c r="AC31" s="15" t="n"/>
      <c r="AD31" s="25" t="n"/>
      <c r="AE31" s="25" t="n"/>
      <c r="AF31" s="25" t="n"/>
      <c r="AG31" s="25" t="n"/>
      <c r="AH31" s="24" t="n"/>
      <c r="AI31" s="26" t="n"/>
      <c r="AJ31" s="25" t="n"/>
      <c r="AL31" s="14" t="n"/>
      <c r="AM31" s="18" t="n"/>
      <c r="AN31" s="16" t="n"/>
      <c r="AO31" s="18">
        <f>(AM31-AN31)+AO30</f>
        <v/>
      </c>
      <c r="AP31" s="15" t="n"/>
      <c r="AR31" s="14" t="n"/>
      <c r="AS31" s="18" t="n"/>
      <c r="AT31" s="16" t="n"/>
      <c r="AU31" s="18">
        <f>(AS31-AT31)+AU30</f>
        <v/>
      </c>
      <c r="AV31" s="15" t="n"/>
      <c r="AX31" s="14" t="n"/>
      <c r="AY31" s="18" t="n"/>
      <c r="AZ31" s="16" t="n"/>
      <c r="BA31" s="18">
        <f>(AY31-AZ31)+BA30</f>
        <v/>
      </c>
      <c r="BB31" s="15" t="n"/>
      <c r="BD31" s="14" t="n"/>
      <c r="BE31" s="18" t="n"/>
      <c r="BF31" s="16" t="n"/>
      <c r="BG31" s="18">
        <f>(BE31-BF31)+BG30</f>
        <v/>
      </c>
      <c r="BH31" s="15" t="n"/>
    </row>
    <row r="32" ht="16.8" customHeight="1" thickBot="1" thickTop="1">
      <c r="A32" s="15" t="n"/>
      <c r="B32" s="15" t="n"/>
      <c r="C32" s="15" t="inlineStr">
        <is>
          <t>Pag. Bolletta Telecom  780820</t>
        </is>
      </c>
      <c r="D32" s="16" t="n"/>
      <c r="E32" s="16" t="n"/>
      <c r="F32" s="16" t="n"/>
      <c r="G32" s="16" t="n">
        <v>0</v>
      </c>
      <c r="H32" s="16" t="n"/>
      <c r="I32" s="4" t="n"/>
      <c r="J32" s="14" t="n"/>
      <c r="K32" s="6" t="inlineStr">
        <is>
          <t>SALDO</t>
        </is>
      </c>
      <c r="L32" s="3">
        <f>L31-M31</f>
        <v/>
      </c>
      <c r="M32" s="40" t="n"/>
      <c r="N32" s="29" t="inlineStr">
        <is>
          <t>RISCONTRO</t>
        </is>
      </c>
      <c r="O32" s="41" t="n">
        <v>64606.3</v>
      </c>
      <c r="P32" s="18" t="n"/>
      <c r="Q32" s="14" t="n"/>
      <c r="R32" s="18" t="n"/>
      <c r="S32" s="16">
        <f>G32</f>
        <v/>
      </c>
      <c r="T32" s="18">
        <f>(R32-S32)+T31</f>
        <v/>
      </c>
      <c r="U32" s="15">
        <f>C32</f>
        <v/>
      </c>
      <c r="W32" s="14" t="n"/>
      <c r="X32" s="18" t="n"/>
      <c r="Y32" s="16" t="n">
        <v>0</v>
      </c>
      <c r="Z32" s="18">
        <f>(X32-Y32)+Z31</f>
        <v/>
      </c>
      <c r="AA32" s="15" t="n"/>
      <c r="AB32" s="24" t="n"/>
      <c r="AC32" s="15">
        <f>C32</f>
        <v/>
      </c>
      <c r="AD32" s="25" t="n"/>
      <c r="AE32" s="25" t="n"/>
      <c r="AF32" s="25" t="n"/>
      <c r="AG32" s="25" t="n"/>
      <c r="AH32" s="24" t="n"/>
      <c r="AI32" s="26" t="n"/>
      <c r="AJ32" s="25" t="n"/>
      <c r="AL32" s="14" t="n"/>
      <c r="AM32" s="18" t="n"/>
      <c r="AN32" s="16" t="n">
        <v>0</v>
      </c>
      <c r="AO32" s="18">
        <f>(AM32-AN32)+AO31</f>
        <v/>
      </c>
      <c r="AP32" s="15" t="n"/>
      <c r="AR32" s="14" t="n"/>
      <c r="AS32" s="18" t="n"/>
      <c r="AT32" s="16" t="n">
        <v>0</v>
      </c>
      <c r="AU32" s="18">
        <f>(AS32-AT32)+AU31</f>
        <v/>
      </c>
      <c r="AV32" s="15" t="n"/>
      <c r="AX32" s="14" t="n"/>
      <c r="AY32" s="18" t="n"/>
      <c r="AZ32" s="16" t="n">
        <v>0</v>
      </c>
      <c r="BA32" s="18">
        <f>(AY32-AZ32)+BA31</f>
        <v/>
      </c>
      <c r="BB32" s="15" t="n"/>
      <c r="BD32" s="14" t="n"/>
      <c r="BE32" s="18" t="n"/>
      <c r="BF32" s="16" t="n">
        <v>0</v>
      </c>
      <c r="BG32" s="18">
        <f>(BE32-BF32)+BG31</f>
        <v/>
      </c>
      <c r="BH32" s="15" t="n"/>
    </row>
    <row r="33" ht="16.8" customHeight="1" thickBot="1" thickTop="1">
      <c r="A33" s="15" t="n"/>
      <c r="B33" s="15" t="n"/>
      <c r="C33" s="15" t="inlineStr">
        <is>
          <t>Pag. Bolletta Telecom 780344</t>
        </is>
      </c>
      <c r="D33" s="16" t="n"/>
      <c r="E33" s="16" t="n"/>
      <c r="F33" s="16" t="n"/>
      <c r="G33" s="16" t="n">
        <v>0</v>
      </c>
      <c r="H33" s="16" t="n"/>
      <c r="I33" s="4" t="n"/>
      <c r="J33" s="14" t="n"/>
      <c r="K33" s="17" t="n"/>
      <c r="L33" s="16" t="n"/>
      <c r="M33" s="16" t="n"/>
      <c r="N33" s="42" t="inlineStr">
        <is>
          <t>GIROCONTO DEL GIORNO</t>
        </is>
      </c>
      <c r="O33" s="43" t="n">
        <v>24778.9</v>
      </c>
      <c r="P33" s="18" t="n"/>
      <c r="Q33" s="14" t="n"/>
      <c r="R33" s="18" t="n"/>
      <c r="S33" s="16">
        <f>G33</f>
        <v/>
      </c>
      <c r="T33" s="18">
        <f>(R33-S33)+T32</f>
        <v/>
      </c>
      <c r="U33" s="15">
        <f>C33</f>
        <v/>
      </c>
      <c r="W33" s="14" t="n"/>
      <c r="X33" s="18" t="n"/>
      <c r="Y33" s="16" t="n">
        <v>0</v>
      </c>
      <c r="Z33" s="18">
        <f>(X33-Y33)+Z32</f>
        <v/>
      </c>
      <c r="AA33" s="15" t="n"/>
      <c r="AB33" s="24" t="n"/>
      <c r="AC33" s="15">
        <f>C33</f>
        <v/>
      </c>
      <c r="AD33" s="25" t="n"/>
      <c r="AE33" s="25" t="n"/>
      <c r="AF33" s="25" t="n"/>
      <c r="AG33" s="25" t="n"/>
      <c r="AH33" s="24" t="n"/>
      <c r="AI33" s="26" t="n"/>
      <c r="AJ33" s="25" t="n"/>
      <c r="AL33" s="14" t="n"/>
      <c r="AM33" s="18" t="n"/>
      <c r="AN33" s="16" t="n">
        <v>0</v>
      </c>
      <c r="AO33" s="18">
        <f>(AM33-AN33)+AO32</f>
        <v/>
      </c>
      <c r="AP33" s="15" t="n"/>
      <c r="AR33" s="14" t="n"/>
      <c r="AS33" s="18" t="n"/>
      <c r="AT33" s="16" t="n">
        <v>0</v>
      </c>
      <c r="AU33" s="18">
        <f>(AS33-AT33)+AU32</f>
        <v/>
      </c>
      <c r="AV33" s="15" t="n"/>
      <c r="AX33" s="14" t="n"/>
      <c r="AY33" s="18" t="n"/>
      <c r="AZ33" s="16" t="n">
        <v>0</v>
      </c>
      <c r="BA33" s="18">
        <f>(AY33-AZ33)+BA32</f>
        <v/>
      </c>
      <c r="BB33" s="15" t="n"/>
      <c r="BD33" s="14" t="n"/>
      <c r="BE33" s="18" t="n"/>
      <c r="BF33" s="16" t="n">
        <v>0</v>
      </c>
      <c r="BG33" s="18">
        <f>(BE33-BF33)+BG32</f>
        <v/>
      </c>
      <c r="BH33" s="15" t="n"/>
    </row>
    <row r="34" ht="16.8" customHeight="1" thickTop="1">
      <c r="A34" s="15" t="n"/>
      <c r="B34" s="15" t="n"/>
      <c r="C34" s="15" t="inlineStr">
        <is>
          <t>Pag. Bolletta Telecom</t>
        </is>
      </c>
      <c r="D34" s="16" t="n"/>
      <c r="E34" s="16" t="n"/>
      <c r="F34" s="16" t="n"/>
      <c r="G34" s="16" t="n">
        <v>0</v>
      </c>
      <c r="H34" s="16" t="n"/>
      <c r="I34" s="4" t="n"/>
      <c r="J34" s="14" t="n"/>
      <c r="K34" s="6" t="inlineStr">
        <is>
          <t>C/C ANTICIPI</t>
        </is>
      </c>
      <c r="L34" s="3" t="n">
        <v>0</v>
      </c>
      <c r="M34" s="3" t="n">
        <v>0</v>
      </c>
      <c r="N34" s="3">
        <f>SUM(L34:M34)</f>
        <v/>
      </c>
      <c r="O34" s="44" t="n"/>
      <c r="P34" s="18" t="n"/>
      <c r="Q34" s="14" t="n"/>
      <c r="R34" s="18" t="n"/>
      <c r="S34" s="16">
        <f>G34</f>
        <v/>
      </c>
      <c r="T34" s="18">
        <f>(R34-S34)+T33</f>
        <v/>
      </c>
      <c r="U34" s="15">
        <f>C34</f>
        <v/>
      </c>
      <c r="W34" s="14" t="n"/>
      <c r="X34" s="18" t="n"/>
      <c r="Y34" s="16" t="n">
        <v>0</v>
      </c>
      <c r="Z34" s="18">
        <f>(X34-Y34)+Z33</f>
        <v/>
      </c>
      <c r="AA34" s="15" t="n"/>
      <c r="AB34" s="24" t="n"/>
      <c r="AC34" s="15">
        <f>C34</f>
        <v/>
      </c>
      <c r="AD34" s="25" t="n"/>
      <c r="AE34" s="25" t="n"/>
      <c r="AF34" s="25" t="n"/>
      <c r="AG34" s="25" t="n"/>
      <c r="AH34" s="24" t="n"/>
      <c r="AI34" s="26" t="n"/>
      <c r="AJ34" s="25" t="n"/>
      <c r="AL34" s="14" t="n"/>
      <c r="AM34" s="18" t="n"/>
      <c r="AN34" s="16" t="n">
        <v>0</v>
      </c>
      <c r="AO34" s="18">
        <f>(AM34-AN34)+AO33</f>
        <v/>
      </c>
      <c r="AP34" s="15" t="n"/>
      <c r="AR34" s="14" t="n"/>
      <c r="AS34" s="18" t="n"/>
      <c r="AT34" s="16" t="n">
        <v>0</v>
      </c>
      <c r="AU34" s="18">
        <f>(AS34-AT34)+AU33</f>
        <v/>
      </c>
      <c r="AV34" s="15" t="n"/>
      <c r="AX34" s="14" t="n"/>
      <c r="AY34" s="18" t="n"/>
      <c r="AZ34" s="16" t="n">
        <v>0</v>
      </c>
      <c r="BA34" s="18">
        <f>(AY34-AZ34)+BA33</f>
        <v/>
      </c>
      <c r="BB34" s="15" t="n"/>
      <c r="BD34" s="14" t="n"/>
      <c r="BE34" s="18" t="n"/>
      <c r="BF34" s="16" t="n">
        <v>0</v>
      </c>
      <c r="BG34" s="18">
        <f>(BE34-BF34)+BG33</f>
        <v/>
      </c>
      <c r="BH34" s="15" t="n"/>
    </row>
    <row r="35" ht="16.8" customHeight="1">
      <c r="A35" s="15" t="n"/>
      <c r="B35" s="15" t="n"/>
      <c r="C35" s="15" t="inlineStr">
        <is>
          <t xml:space="preserve">PAG. BOLLETTA ENEL  </t>
        </is>
      </c>
      <c r="D35" s="16" t="n"/>
      <c r="E35" s="16" t="n"/>
      <c r="F35" s="16" t="n"/>
      <c r="G35" s="16" t="n">
        <v>0</v>
      </c>
      <c r="H35" s="16" t="n"/>
      <c r="I35" s="4" t="n"/>
      <c r="J35" s="14" t="n"/>
      <c r="K35" s="6" t="inlineStr">
        <is>
          <t>C/CPOSTALE</t>
        </is>
      </c>
      <c r="L35" s="3" t="n">
        <v>0</v>
      </c>
      <c r="M35" s="3">
        <f>H42+G42</f>
        <v/>
      </c>
      <c r="N35" s="45" t="n">
        <v>0</v>
      </c>
      <c r="O35" s="45" t="n">
        <v>0</v>
      </c>
      <c r="P35" s="18" t="n"/>
      <c r="Q35" s="14" t="n"/>
      <c r="R35" s="18" t="n"/>
      <c r="S35" s="16">
        <f>G35</f>
        <v/>
      </c>
      <c r="T35" s="18">
        <f>(R35-S35)+T34</f>
        <v/>
      </c>
      <c r="U35" s="15">
        <f>C35</f>
        <v/>
      </c>
      <c r="W35" s="14" t="n"/>
      <c r="X35" s="18" t="n"/>
      <c r="Y35" s="16" t="n">
        <v>0</v>
      </c>
      <c r="Z35" s="18">
        <f>(X35-Y35)+Z34</f>
        <v/>
      </c>
      <c r="AA35" s="15" t="n"/>
      <c r="AB35" s="24" t="n"/>
      <c r="AC35" s="15">
        <f>C35</f>
        <v/>
      </c>
      <c r="AD35" s="25" t="n"/>
      <c r="AE35" s="25" t="n"/>
      <c r="AF35" s="25" t="n"/>
      <c r="AG35" s="25" t="n"/>
      <c r="AH35" s="24" t="n"/>
      <c r="AI35" s="26" t="n"/>
      <c r="AJ35" s="25" t="n"/>
      <c r="AL35" s="14" t="n"/>
      <c r="AM35" s="18" t="n"/>
      <c r="AN35" s="16" t="n">
        <v>0</v>
      </c>
      <c r="AO35" s="18">
        <f>(AM35-AN35)+AO34</f>
        <v/>
      </c>
      <c r="AP35" s="15" t="n"/>
      <c r="AR35" s="14" t="n"/>
      <c r="AS35" s="18" t="n"/>
      <c r="AT35" s="16" t="n">
        <v>0</v>
      </c>
      <c r="AU35" s="18">
        <f>(AS35-AT35)+AU34</f>
        <v/>
      </c>
      <c r="AV35" s="15" t="n"/>
      <c r="AX35" s="14" t="n"/>
      <c r="AY35" s="18" t="n"/>
      <c r="AZ35" s="16" t="n">
        <v>0</v>
      </c>
      <c r="BA35" s="18">
        <f>(AY35-AZ35)+BA34</f>
        <v/>
      </c>
      <c r="BB35" s="15" t="n"/>
      <c r="BD35" s="14" t="n"/>
      <c r="BE35" s="18" t="n"/>
      <c r="BF35" s="16" t="n">
        <v>0</v>
      </c>
      <c r="BG35" s="18">
        <f>(BE35-BF35)+BG34</f>
        <v/>
      </c>
      <c r="BH35" s="15" t="n"/>
    </row>
    <row r="36" ht="16.8" customHeight="1">
      <c r="A36" s="15" t="n"/>
      <c r="B36" s="15" t="n"/>
      <c r="C36" s="15" t="inlineStr">
        <is>
          <t>Locazione immobili</t>
        </is>
      </c>
      <c r="D36" s="16" t="n"/>
      <c r="E36" s="16" t="n"/>
      <c r="F36" s="16" t="n"/>
      <c r="G36" s="16" t="n">
        <v>0</v>
      </c>
      <c r="H36" s="16" t="n"/>
      <c r="I36" s="4" t="n"/>
      <c r="J36" s="14" t="n"/>
      <c r="K36" s="6" t="inlineStr">
        <is>
          <t>C/C BANCARIO</t>
        </is>
      </c>
      <c r="L36" s="3">
        <f>T59+Z59+AO59+AU59</f>
        <v/>
      </c>
      <c r="M36" s="16" t="n"/>
      <c r="N36" s="16" t="n"/>
      <c r="O36" s="16" t="n"/>
      <c r="P36" s="18" t="n"/>
      <c r="Q36" s="14" t="n"/>
      <c r="R36" s="18" t="n"/>
      <c r="S36" s="16">
        <f>G36</f>
        <v/>
      </c>
      <c r="T36" s="18">
        <f>(R36-S36)+T35</f>
        <v/>
      </c>
      <c r="U36" s="15">
        <f>C36</f>
        <v/>
      </c>
      <c r="W36" s="14" t="n"/>
      <c r="X36" s="18" t="n"/>
      <c r="Y36" s="16" t="n">
        <v>0</v>
      </c>
      <c r="Z36" s="18">
        <f>(X36-Y36)+Z35</f>
        <v/>
      </c>
      <c r="AA36" s="15" t="n"/>
      <c r="AB36" s="24" t="n"/>
      <c r="AC36" s="15">
        <f>C36</f>
        <v/>
      </c>
      <c r="AD36" s="25" t="n"/>
      <c r="AE36" s="25" t="n"/>
      <c r="AF36" s="25" t="n"/>
      <c r="AG36" s="25" t="n"/>
      <c r="AH36" s="24" t="n"/>
      <c r="AI36" s="26" t="n">
        <v>0</v>
      </c>
      <c r="AJ36" s="25" t="n"/>
      <c r="AL36" s="14" t="n"/>
      <c r="AM36" s="18" t="n"/>
      <c r="AN36" s="16" t="n">
        <v>0</v>
      </c>
      <c r="AO36" s="18">
        <f>(AM36-AN36)+AO35</f>
        <v/>
      </c>
      <c r="AP36" s="15" t="n"/>
      <c r="AR36" s="14" t="n"/>
      <c r="AS36" s="18" t="n"/>
      <c r="AT36" s="16" t="n">
        <v>0</v>
      </c>
      <c r="AU36" s="18">
        <f>(AS36-AT36)+AU35</f>
        <v/>
      </c>
      <c r="AV36" s="15" t="n"/>
      <c r="AX36" s="14" t="n"/>
      <c r="AY36" s="18" t="n"/>
      <c r="AZ36" s="16" t="n">
        <v>0</v>
      </c>
      <c r="BA36" s="18">
        <f>(AY36-AZ36)+BA35</f>
        <v/>
      </c>
      <c r="BB36" s="15" t="n"/>
      <c r="BD36" s="14" t="n"/>
      <c r="BE36" s="18" t="n"/>
      <c r="BF36" s="16" t="n">
        <v>0</v>
      </c>
      <c r="BG36" s="18">
        <f>(BE36-BF36)+BG35</f>
        <v/>
      </c>
      <c r="BH36" s="15" t="n"/>
    </row>
    <row r="37" ht="16.8" customHeight="1">
      <c r="A37" s="15" t="n"/>
      <c r="B37" s="15" t="n"/>
      <c r="C37" s="15" t="inlineStr">
        <is>
          <t>Spese condominiali</t>
        </is>
      </c>
      <c r="D37" s="16" t="n"/>
      <c r="E37" s="16" t="n"/>
      <c r="F37" s="16" t="n"/>
      <c r="G37" s="16" t="n">
        <v>0</v>
      </c>
      <c r="H37" s="16" t="n"/>
      <c r="I37" s="4" t="n"/>
      <c r="J37" s="14" t="n"/>
      <c r="K37" s="6" t="inlineStr">
        <is>
          <t>CONTO SOSPESI</t>
        </is>
      </c>
      <c r="L37" s="3" t="n"/>
      <c r="M37" s="46" t="inlineStr">
        <is>
          <t>SOSPESI DEL GIORNO</t>
        </is>
      </c>
      <c r="N37" s="46" t="n"/>
      <c r="O37" s="16" t="n"/>
      <c r="P37" s="18" t="n"/>
      <c r="Q37" s="14" t="n"/>
      <c r="R37" s="18" t="n"/>
      <c r="S37" s="16">
        <f>G37</f>
        <v/>
      </c>
      <c r="T37" s="18">
        <f>(R37-S37)+T36</f>
        <v/>
      </c>
      <c r="U37" s="15">
        <f>C37</f>
        <v/>
      </c>
      <c r="W37" s="14" t="n"/>
      <c r="X37" s="18" t="n"/>
      <c r="Y37" s="16" t="n">
        <v>0</v>
      </c>
      <c r="Z37" s="18">
        <f>(X37-Y37)+Z36</f>
        <v/>
      </c>
      <c r="AA37" s="15" t="n"/>
      <c r="AB37" s="24" t="n"/>
      <c r="AC37" s="15">
        <f>C37</f>
        <v/>
      </c>
      <c r="AD37" s="25" t="n"/>
      <c r="AE37" s="25" t="n"/>
      <c r="AF37" s="25" t="n"/>
      <c r="AG37" s="25" t="n"/>
      <c r="AH37" s="24" t="n"/>
      <c r="AI37" s="26" t="n"/>
      <c r="AJ37" s="25" t="n"/>
      <c r="AL37" s="14" t="n"/>
      <c r="AM37" s="18" t="n"/>
      <c r="AN37" s="16" t="n">
        <v>0</v>
      </c>
      <c r="AO37" s="18">
        <f>(AM37-AN37)+AO36</f>
        <v/>
      </c>
      <c r="AP37" s="15" t="n"/>
      <c r="AR37" s="14" t="n"/>
      <c r="AS37" s="18" t="n"/>
      <c r="AT37" s="16" t="n">
        <v>0</v>
      </c>
      <c r="AU37" s="18">
        <f>(AS37-AT37)+AU36</f>
        <v/>
      </c>
      <c r="AV37" s="15" t="n"/>
      <c r="AX37" s="14" t="n"/>
      <c r="AY37" s="18" t="n"/>
      <c r="AZ37" s="16" t="n">
        <v>0</v>
      </c>
      <c r="BA37" s="18">
        <f>(AY37-AZ37)+BA36</f>
        <v/>
      </c>
      <c r="BB37" s="15" t="n"/>
      <c r="BD37" s="14" t="n"/>
      <c r="BE37" s="18" t="n"/>
      <c r="BF37" s="16" t="n">
        <v>0</v>
      </c>
      <c r="BG37" s="18">
        <f>(BE37-BF37)+BG36</f>
        <v/>
      </c>
      <c r="BH37" s="15" t="n"/>
    </row>
    <row r="38" ht="16.8" customHeight="1">
      <c r="A38" s="15" t="n"/>
      <c r="B38" s="15" t="n"/>
      <c r="C38" s="15" t="inlineStr">
        <is>
          <t>TOT. SPESE AFFITTO  TEL. LUCE</t>
        </is>
      </c>
      <c r="D38" s="16">
        <f>SUM(G32:G37)</f>
        <v/>
      </c>
      <c r="E38" s="16" t="n"/>
      <c r="F38" s="16" t="n"/>
      <c r="G38" s="16" t="n"/>
      <c r="H38" s="16" t="n"/>
      <c r="I38" s="4" t="n"/>
      <c r="J38" s="14" t="n"/>
      <c r="K38" s="50" t="inlineStr">
        <is>
          <t>SOMMA SOSPESO 10/11</t>
        </is>
      </c>
      <c r="L38" s="50" t="n">
        <v>114.5</v>
      </c>
      <c r="M38" s="16" t="inlineStr">
        <is>
          <t>NOME</t>
        </is>
      </c>
      <c r="N38" s="16" t="inlineStr">
        <is>
          <t>IMPORTO</t>
        </is>
      </c>
      <c r="O38" s="16" t="n"/>
      <c r="P38" s="18" t="n"/>
      <c r="Q38" s="14" t="n"/>
      <c r="R38" s="18" t="n"/>
      <c r="S38" s="16" t="n"/>
      <c r="T38" s="18">
        <f>(R38-S38)+T37</f>
        <v/>
      </c>
      <c r="U38" s="15" t="n"/>
      <c r="W38" s="14" t="n"/>
      <c r="X38" s="18" t="n"/>
      <c r="Y38" s="16" t="n"/>
      <c r="Z38" s="18">
        <f>(X38-Y38)+Z37</f>
        <v/>
      </c>
      <c r="AA38" s="15" t="n"/>
      <c r="AB38" s="24" t="n"/>
      <c r="AC38" s="15">
        <f>C38</f>
        <v/>
      </c>
      <c r="AD38" s="25" t="n"/>
      <c r="AE38" s="25" t="n"/>
      <c r="AF38" s="25" t="n"/>
      <c r="AG38" s="25" t="n"/>
      <c r="AH38" s="24" t="n"/>
      <c r="AI38" s="26" t="n"/>
      <c r="AJ38" s="25" t="n"/>
      <c r="AL38" s="14" t="n"/>
      <c r="AM38" s="18" t="n"/>
      <c r="AN38" s="16" t="n"/>
      <c r="AO38" s="18">
        <f>(AM38-AN38)+AO37</f>
        <v/>
      </c>
      <c r="AP38" s="15" t="n"/>
      <c r="AR38" s="14" t="n"/>
      <c r="AS38" s="18" t="n"/>
      <c r="AT38" s="16" t="n"/>
      <c r="AU38" s="18">
        <f>(AS38-AT38)+AU37</f>
        <v/>
      </c>
      <c r="AV38" s="15" t="n"/>
      <c r="AX38" s="14" t="n"/>
      <c r="AY38" s="18" t="n"/>
      <c r="AZ38" s="16" t="n"/>
      <c r="BA38" s="18">
        <f>(AY38-AZ38)+BA37</f>
        <v/>
      </c>
      <c r="BB38" s="15" t="n"/>
      <c r="BD38" s="14" t="n"/>
      <c r="BE38" s="18" t="n"/>
      <c r="BF38" s="16" t="n"/>
      <c r="BG38" s="18">
        <f>(BE38-BF38)+BG37</f>
        <v/>
      </c>
      <c r="BH38" s="15" t="n"/>
    </row>
    <row r="39" ht="16.8" customHeight="1">
      <c r="A39" s="15" t="n"/>
      <c r="B39" s="15" t="n"/>
      <c r="C39" s="15" t="inlineStr">
        <is>
          <t xml:space="preserve">RIVALSA </t>
        </is>
      </c>
      <c r="D39" s="16" t="n"/>
      <c r="E39" s="16" t="n"/>
      <c r="F39" s="16" t="n"/>
      <c r="G39" s="16" t="n">
        <v>0</v>
      </c>
      <c r="H39" s="16" t="n"/>
      <c r="I39" s="4" t="n"/>
      <c r="J39" s="14" t="n"/>
      <c r="K39" s="16" t="inlineStr">
        <is>
          <t xml:space="preserve">RHO 27/12 </t>
        </is>
      </c>
      <c r="L39" s="16" t="n">
        <v>1130</v>
      </c>
      <c r="M39" s="30" t="inlineStr">
        <is>
          <t>A3T 2/12</t>
        </is>
      </c>
      <c r="N39" s="30" t="n">
        <v>130</v>
      </c>
      <c r="O39" s="16" t="n"/>
      <c r="P39" s="18" t="n"/>
      <c r="Q39" s="14" t="n"/>
      <c r="R39" s="18" t="n"/>
      <c r="S39" s="16">
        <f>G39</f>
        <v/>
      </c>
      <c r="T39" s="18">
        <f>(R39-S39)+T38</f>
        <v/>
      </c>
      <c r="U39" s="15" t="n"/>
      <c r="W39" s="14" t="n"/>
      <c r="X39" s="18" t="n"/>
      <c r="Y39" s="16" t="n"/>
      <c r="Z39" s="18">
        <f>(X39-Y39)+Z38</f>
        <v/>
      </c>
      <c r="AA39" s="15" t="n"/>
      <c r="AB39" s="24" t="n"/>
      <c r="AC39" s="15">
        <f>C39</f>
        <v/>
      </c>
      <c r="AD39" s="25" t="n"/>
      <c r="AE39" s="25" t="n"/>
      <c r="AF39" s="25" t="n"/>
      <c r="AG39" s="25" t="n"/>
      <c r="AH39" s="24" t="n"/>
      <c r="AI39" s="26" t="n"/>
      <c r="AJ39" s="25" t="n"/>
      <c r="AL39" s="14" t="n"/>
      <c r="AM39" s="18" t="n"/>
      <c r="AN39" s="16" t="n"/>
      <c r="AO39" s="18">
        <f>(AM39-AN39)+AO38</f>
        <v/>
      </c>
      <c r="AP39" s="15" t="n"/>
      <c r="AR39" s="14" t="n"/>
      <c r="AS39" s="18" t="n"/>
      <c r="AT39" s="16" t="n"/>
      <c r="AU39" s="18">
        <f>(AS39-AT39)+AU38</f>
        <v/>
      </c>
      <c r="AV39" s="15" t="n"/>
      <c r="AX39" s="14" t="n"/>
      <c r="AY39" s="18" t="n"/>
      <c r="AZ39" s="16" t="n"/>
      <c r="BA39" s="18">
        <f>(AY39-AZ39)+BA38</f>
        <v/>
      </c>
      <c r="BB39" s="15" t="n"/>
      <c r="BD39" s="14" t="n"/>
      <c r="BE39" s="18" t="n"/>
      <c r="BF39" s="16" t="n"/>
      <c r="BG39" s="18">
        <f>(BE39-BF39)+BG38</f>
        <v/>
      </c>
      <c r="BH39" s="15" t="n"/>
    </row>
    <row r="40" ht="16.8" customHeight="1">
      <c r="A40" s="15" t="n"/>
      <c r="B40" s="15" t="n"/>
      <c r="C40" s="15" t="inlineStr">
        <is>
          <t>COMMERCIALISTA</t>
        </is>
      </c>
      <c r="D40" s="16" t="n"/>
      <c r="E40" s="16" t="n"/>
      <c r="F40" s="16" t="n"/>
      <c r="G40" s="16" t="n">
        <v>0</v>
      </c>
      <c r="H40" s="16" t="n"/>
      <c r="I40" s="4" t="n"/>
      <c r="J40" s="14" t="n"/>
      <c r="K40" s="25" t="inlineStr">
        <is>
          <t>RHO 28/12</t>
        </is>
      </c>
      <c r="L40" s="83" t="n">
        <v>3366.5</v>
      </c>
      <c r="M40" s="16" t="n"/>
      <c r="N40" s="73" t="n">
        <v>0</v>
      </c>
      <c r="O40" s="16" t="n"/>
      <c r="P40" s="18" t="n"/>
      <c r="Q40" s="14" t="n"/>
      <c r="R40" s="18" t="n"/>
      <c r="S40" s="16">
        <f>G40</f>
        <v/>
      </c>
      <c r="T40" s="18">
        <f>(R40-S40)+T39</f>
        <v/>
      </c>
      <c r="U40" s="15">
        <f>C40</f>
        <v/>
      </c>
      <c r="W40" s="14" t="n"/>
      <c r="X40" s="18" t="n"/>
      <c r="Y40" s="16" t="n">
        <v>0</v>
      </c>
      <c r="Z40" s="18">
        <f>(X40-Y40)+Z39</f>
        <v/>
      </c>
      <c r="AA40" s="15" t="n"/>
      <c r="AB40" s="24" t="n"/>
      <c r="AC40" s="15">
        <f>C40</f>
        <v/>
      </c>
      <c r="AD40" s="25" t="n"/>
      <c r="AE40" s="25" t="n"/>
      <c r="AF40" s="25" t="n"/>
      <c r="AG40" s="25" t="n"/>
      <c r="AH40" s="24" t="n"/>
      <c r="AI40" s="26" t="n"/>
      <c r="AJ40" s="25" t="n"/>
      <c r="AL40" s="14" t="n"/>
      <c r="AM40" s="18" t="n"/>
      <c r="AN40" s="16" t="n">
        <v>0</v>
      </c>
      <c r="AO40" s="18">
        <f>(AM40-AN40)+AO39</f>
        <v/>
      </c>
      <c r="AP40" s="15" t="n"/>
      <c r="AR40" s="14" t="n"/>
      <c r="AS40" s="18" t="n"/>
      <c r="AT40" s="16" t="n">
        <v>0</v>
      </c>
      <c r="AU40" s="18">
        <f>(AS40-AT40)+AU39</f>
        <v/>
      </c>
      <c r="AV40" s="15" t="n"/>
      <c r="AX40" s="14" t="n"/>
      <c r="AY40" s="18" t="n"/>
      <c r="AZ40" s="16" t="n">
        <v>0</v>
      </c>
      <c r="BA40" s="18">
        <f>(AY40-AZ40)+BA39</f>
        <v/>
      </c>
      <c r="BB40" s="15" t="n"/>
      <c r="BD40" s="14" t="n"/>
      <c r="BE40" s="18" t="n"/>
      <c r="BF40" s="16" t="n">
        <v>0</v>
      </c>
      <c r="BG40" s="18">
        <f>(BE40-BF40)+BG39</f>
        <v/>
      </c>
      <c r="BH40" s="15" t="n"/>
    </row>
    <row r="41" ht="16.8" customHeight="1">
      <c r="A41" s="15" t="n"/>
      <c r="B41" s="15" t="n"/>
      <c r="C41" s="15" t="inlineStr">
        <is>
          <t>CASSA PREVIDENZA  AGENTI</t>
        </is>
      </c>
      <c r="D41" s="16" t="n"/>
      <c r="E41" s="16" t="n"/>
      <c r="F41" s="16" t="n"/>
      <c r="G41" s="16" t="n">
        <v>0</v>
      </c>
      <c r="H41" s="16" t="n"/>
      <c r="I41" s="4" t="n"/>
      <c r="J41" s="14" t="n"/>
      <c r="K41" s="16" t="inlineStr">
        <is>
          <t>FALLARATE 28/12</t>
        </is>
      </c>
      <c r="L41" s="73" t="n">
        <v>2077.99</v>
      </c>
      <c r="M41" s="16" t="n"/>
      <c r="N41" s="16" t="n">
        <v>0</v>
      </c>
      <c r="O41" s="16" t="n"/>
      <c r="P41" s="18" t="n"/>
      <c r="Q41" s="14" t="n"/>
      <c r="R41" s="18" t="n"/>
      <c r="S41" s="16">
        <f>G41</f>
        <v/>
      </c>
      <c r="T41" s="18">
        <f>(R41-S41)+T40</f>
        <v/>
      </c>
      <c r="U41" s="15" t="n"/>
      <c r="W41" s="14" t="n"/>
      <c r="X41" s="18" t="n"/>
      <c r="Y41" s="16" t="n">
        <v>0</v>
      </c>
      <c r="Z41" s="18">
        <f>(X41-Y41)+Z40</f>
        <v/>
      </c>
      <c r="AA41" s="15" t="n"/>
      <c r="AB41" s="24" t="n"/>
      <c r="AC41" s="15">
        <f>C41</f>
        <v/>
      </c>
      <c r="AD41" s="25" t="n"/>
      <c r="AE41" s="25" t="n"/>
      <c r="AF41" s="25" t="n"/>
      <c r="AG41" s="25" t="n"/>
      <c r="AH41" s="24" t="n"/>
      <c r="AI41" s="26" t="n"/>
      <c r="AJ41" s="25" t="n"/>
      <c r="AL41" s="14" t="n"/>
      <c r="AM41" s="18" t="n"/>
      <c r="AN41" s="16" t="n">
        <v>0</v>
      </c>
      <c r="AO41" s="18">
        <f>(AM41-AN41)+AO40</f>
        <v/>
      </c>
      <c r="AP41" s="15" t="n"/>
      <c r="AR41" s="14" t="n"/>
      <c r="AS41" s="18" t="n"/>
      <c r="AT41" s="16" t="n">
        <v>0</v>
      </c>
      <c r="AU41" s="18">
        <f>(AS41-AT41)+AU40</f>
        <v/>
      </c>
      <c r="AV41" s="15" t="n"/>
      <c r="AX41" s="14" t="n"/>
      <c r="AY41" s="18" t="n"/>
      <c r="AZ41" s="16" t="n">
        <v>0</v>
      </c>
      <c r="BA41" s="18">
        <f>(AY41-AZ41)+BA40</f>
        <v/>
      </c>
      <c r="BB41" s="15" t="n"/>
      <c r="BD41" s="14" t="n"/>
      <c r="BE41" s="18" t="n"/>
      <c r="BF41" s="16" t="n">
        <v>0</v>
      </c>
      <c r="BG41" s="18">
        <f>(BE41-BF41)+BG40</f>
        <v/>
      </c>
      <c r="BH41" s="15" t="n"/>
    </row>
    <row r="42" ht="16.8" customHeight="1">
      <c r="A42" s="15" t="n"/>
      <c r="B42" s="15" t="n"/>
      <c r="C42" s="15" t="inlineStr">
        <is>
          <t>GIROCONTO PROVV. GENERALI</t>
        </is>
      </c>
      <c r="D42" s="16" t="n"/>
      <c r="E42" s="16" t="n"/>
      <c r="F42" s="16" t="n"/>
      <c r="G42" s="16" t="n">
        <v>0</v>
      </c>
      <c r="H42" s="16" t="n">
        <v>0</v>
      </c>
      <c r="I42" s="4" t="n"/>
      <c r="J42" s="14" t="n"/>
      <c r="K42" s="16" t="inlineStr">
        <is>
          <t>AMICONE L. 29/12</t>
        </is>
      </c>
      <c r="L42" s="73" t="n">
        <v>716</v>
      </c>
      <c r="M42" s="30" t="n"/>
      <c r="N42" s="30" t="n">
        <v>0</v>
      </c>
      <c r="O42" s="16" t="n"/>
      <c r="P42" s="18" t="n"/>
      <c r="Q42" s="14" t="n"/>
      <c r="R42" s="18" t="n"/>
      <c r="S42" s="16" t="n"/>
      <c r="T42" s="18">
        <f>(R42-S42)+T41</f>
        <v/>
      </c>
      <c r="U42" s="15" t="n"/>
      <c r="W42" s="14" t="n"/>
      <c r="X42" s="18" t="n"/>
      <c r="Y42" s="16" t="n"/>
      <c r="Z42" s="18">
        <f>(X42-Y42)+Z41</f>
        <v/>
      </c>
      <c r="AA42" s="15" t="n"/>
      <c r="AB42" s="24" t="n"/>
      <c r="AC42" s="15">
        <f>C42</f>
        <v/>
      </c>
      <c r="AD42" s="25" t="n"/>
      <c r="AE42" s="25" t="n"/>
      <c r="AF42" s="25" t="n"/>
      <c r="AG42" s="25" t="n"/>
      <c r="AH42" s="24" t="n"/>
      <c r="AI42" s="26" t="n"/>
      <c r="AJ42" s="25" t="n"/>
      <c r="AL42" s="14" t="n"/>
      <c r="AM42" s="18" t="n"/>
      <c r="AN42" s="16" t="n"/>
      <c r="AO42" s="18">
        <f>(AM42-AN42)+AO41</f>
        <v/>
      </c>
      <c r="AP42" s="15" t="n"/>
      <c r="AR42" s="14" t="n"/>
      <c r="AS42" s="18" t="n"/>
      <c r="AT42" s="16" t="n"/>
      <c r="AU42" s="18">
        <f>(AS42-AT42)+AU41</f>
        <v/>
      </c>
      <c r="AV42" s="15" t="n"/>
      <c r="AX42" s="14" t="n"/>
      <c r="AY42" s="18" t="n"/>
      <c r="AZ42" s="16" t="n"/>
      <c r="BA42" s="18">
        <f>(AY42-AZ42)+BA41</f>
        <v/>
      </c>
      <c r="BB42" s="15" t="n"/>
      <c r="BD42" s="14" t="n"/>
      <c r="BE42" s="18">
        <f>H42</f>
        <v/>
      </c>
      <c r="BF42" s="16" t="n"/>
      <c r="BG42" s="18">
        <f>(BE42-BF42)+BG41</f>
        <v/>
      </c>
      <c r="BH42" s="15" t="n"/>
    </row>
    <row r="43" ht="16.8" customHeight="1">
      <c r="A43" s="15" t="n"/>
      <c r="B43" s="15" t="n"/>
      <c r="C43" s="47" t="inlineStr">
        <is>
          <t xml:space="preserve">VERSAMENTO PROVV. MATURATE </t>
        </is>
      </c>
      <c r="D43" s="16" t="n"/>
      <c r="E43" s="16" t="n"/>
      <c r="F43" s="48" t="n">
        <v>0</v>
      </c>
      <c r="G43" s="16" t="n"/>
      <c r="H43" s="16" t="n"/>
      <c r="I43" s="4" t="n"/>
      <c r="J43" s="14" t="n"/>
      <c r="K43" s="30" t="inlineStr">
        <is>
          <t>COND, DEI PLATANI 29/12</t>
        </is>
      </c>
      <c r="L43" s="30" t="n">
        <v>1224</v>
      </c>
      <c r="M43" s="16" t="n"/>
      <c r="N43" s="16" t="n">
        <v>0</v>
      </c>
      <c r="O43" s="16" t="n"/>
      <c r="P43" s="18" t="n"/>
      <c r="Q43" s="14" t="n"/>
      <c r="R43" s="49" t="n">
        <v>0</v>
      </c>
      <c r="S43" s="16" t="n">
        <v>0</v>
      </c>
      <c r="T43" s="18">
        <f>(R43-S43)+T42</f>
        <v/>
      </c>
      <c r="U43" s="17">
        <f>C43</f>
        <v/>
      </c>
      <c r="W43" s="14" t="n"/>
      <c r="X43" s="18" t="n"/>
      <c r="Y43" s="16" t="n">
        <v>0</v>
      </c>
      <c r="Z43" s="18">
        <f>(X43-Y43)+Z42</f>
        <v/>
      </c>
      <c r="AA43" s="15" t="n"/>
      <c r="AB43" s="24" t="n"/>
      <c r="AC43" s="15" t="n"/>
      <c r="AD43" s="25" t="n"/>
      <c r="AE43" s="25" t="n"/>
      <c r="AF43" s="25" t="n"/>
      <c r="AG43" s="25" t="n"/>
      <c r="AH43" s="24" t="n"/>
      <c r="AI43" s="26" t="n"/>
      <c r="AJ43" s="25" t="n"/>
      <c r="AL43" s="14" t="n"/>
      <c r="AM43" s="18" t="n">
        <v>0</v>
      </c>
      <c r="AN43" s="16" t="n">
        <v>0</v>
      </c>
      <c r="AO43" s="18">
        <f>(AM43-AN43)+AO42</f>
        <v/>
      </c>
      <c r="AP43" s="15" t="n"/>
      <c r="AR43" s="14" t="n"/>
      <c r="AS43" s="18" t="n"/>
      <c r="AT43" s="16" t="n">
        <v>0</v>
      </c>
      <c r="AU43" s="18">
        <f>(AS43-AT43)+AU42</f>
        <v/>
      </c>
      <c r="AV43" s="15" t="n"/>
      <c r="AX43" s="14" t="n"/>
      <c r="AY43" s="18" t="n"/>
      <c r="AZ43" s="16" t="n">
        <v>0</v>
      </c>
      <c r="BA43" s="18">
        <f>(AY43-AZ43)+BA42</f>
        <v/>
      </c>
      <c r="BB43" s="15" t="n"/>
      <c r="BD43" s="14" t="n"/>
      <c r="BE43" s="18" t="n"/>
      <c r="BF43" s="16" t="n">
        <v>0</v>
      </c>
      <c r="BG43" s="18">
        <f>(BE43-BF43)+BG42</f>
        <v/>
      </c>
      <c r="BH43" s="15" t="n"/>
    </row>
    <row r="44" ht="16.8" customHeight="1">
      <c r="A44" s="15" t="n"/>
      <c r="B44" s="15" t="n"/>
      <c r="C44" s="15" t="inlineStr">
        <is>
          <t>TASSE</t>
        </is>
      </c>
      <c r="D44" s="16" t="n"/>
      <c r="E44" s="16" t="n"/>
      <c r="F44" s="16" t="n"/>
      <c r="G44" s="16" t="n">
        <v>0</v>
      </c>
      <c r="H44" s="16" t="n"/>
      <c r="I44" s="4" t="n"/>
      <c r="J44" s="14" t="n"/>
      <c r="K44" s="30" t="inlineStr">
        <is>
          <t>BONIFICO 28/12 SOMMA L.</t>
        </is>
      </c>
      <c r="L44" s="73" t="n">
        <v>0.07000000000000001</v>
      </c>
      <c r="N44" s="50" t="n">
        <v>0</v>
      </c>
      <c r="O44" s="16" t="n"/>
      <c r="P44" s="18" t="n"/>
      <c r="Q44" s="14" t="n"/>
      <c r="R44" s="18" t="n"/>
      <c r="S44" s="16">
        <f>G44</f>
        <v/>
      </c>
      <c r="T44" s="18">
        <f>(R44-S44)+T43</f>
        <v/>
      </c>
      <c r="U44" s="15" t="inlineStr">
        <is>
          <t>Tasse</t>
        </is>
      </c>
      <c r="W44" s="14" t="n"/>
      <c r="X44" s="18" t="n"/>
      <c r="Y44" s="16" t="n">
        <v>0</v>
      </c>
      <c r="Z44" s="18">
        <f>(X44-Y44)+Z43</f>
        <v/>
      </c>
      <c r="AA44" s="15" t="n"/>
      <c r="AB44" s="24" t="n"/>
      <c r="AC44" s="15">
        <f>C44</f>
        <v/>
      </c>
      <c r="AD44" s="25" t="n"/>
      <c r="AE44" s="25" t="n"/>
      <c r="AF44" s="25" t="n"/>
      <c r="AG44" s="25" t="n"/>
      <c r="AH44" s="24" t="n"/>
      <c r="AI44" s="26" t="n"/>
      <c r="AJ44" s="25" t="n"/>
      <c r="AL44" s="14" t="n"/>
      <c r="AM44" s="18" t="n">
        <v>0</v>
      </c>
      <c r="AN44" s="16" t="n">
        <v>0</v>
      </c>
      <c r="AO44" s="18">
        <f>(AM44-AN44)+AO43</f>
        <v/>
      </c>
      <c r="AP44" s="15" t="n"/>
      <c r="AR44" s="14" t="n"/>
      <c r="AS44" s="18" t="n">
        <v>0</v>
      </c>
      <c r="AT44" s="16" t="n">
        <v>0</v>
      </c>
      <c r="AU44" s="18">
        <f>(AS44-AT44)+AU43</f>
        <v/>
      </c>
      <c r="AV44" s="15" t="n"/>
      <c r="AX44" s="14" t="n"/>
      <c r="AY44" s="18" t="n">
        <v>0</v>
      </c>
      <c r="AZ44" s="16" t="n">
        <v>0</v>
      </c>
      <c r="BA44" s="18">
        <f>(AY44-AZ44)+BA43</f>
        <v/>
      </c>
      <c r="BB44" s="15" t="n"/>
      <c r="BD44" s="14" t="n"/>
      <c r="BE44" s="18" t="n">
        <v>0</v>
      </c>
      <c r="BF44" s="16" t="n">
        <v>0</v>
      </c>
      <c r="BG44" s="18">
        <f>(BE44-BF44)+BG43</f>
        <v/>
      </c>
      <c r="BH44" s="15" t="n"/>
    </row>
    <row r="45" ht="16.8" customHeight="1">
      <c r="A45" s="15" t="n"/>
      <c r="B45" s="15" t="n"/>
      <c r="C45" s="15" t="inlineStr">
        <is>
          <t>PREL.  ACC. PER AMM-  GIGI</t>
        </is>
      </c>
      <c r="D45" s="16" t="n"/>
      <c r="E45" s="16" t="n"/>
      <c r="F45" s="16" t="n">
        <v>0</v>
      </c>
      <c r="G45" s="16" t="n">
        <v>0</v>
      </c>
      <c r="H45" s="16" t="n"/>
      <c r="I45" s="4" t="n"/>
      <c r="J45" s="14" t="n"/>
      <c r="K45" s="16" t="inlineStr">
        <is>
          <t>RHO 29/12</t>
        </is>
      </c>
      <c r="L45" s="16" t="n">
        <v>2303</v>
      </c>
      <c r="M45" s="16" t="n"/>
      <c r="N45" s="16" t="n">
        <v>0</v>
      </c>
      <c r="O45" s="16" t="n"/>
      <c r="P45" s="18" t="n"/>
      <c r="Q45" s="14" t="n"/>
      <c r="R45" s="18" t="n"/>
      <c r="S45" s="16">
        <f>G45</f>
        <v/>
      </c>
      <c r="T45" s="18">
        <f>(R45-S45)+T44</f>
        <v/>
      </c>
      <c r="U45" s="15">
        <f>C45</f>
        <v/>
      </c>
      <c r="W45" s="14" t="n"/>
      <c r="X45" s="18" t="n"/>
      <c r="Y45" s="16" t="n">
        <v>0</v>
      </c>
      <c r="Z45" s="18">
        <f>(X45-Y45)+Z44</f>
        <v/>
      </c>
      <c r="AA45" s="15" t="n"/>
      <c r="AB45" s="24" t="n"/>
      <c r="AC45" s="15">
        <f>C45</f>
        <v/>
      </c>
      <c r="AD45" s="25" t="n"/>
      <c r="AE45" s="25" t="n"/>
      <c r="AF45" s="25" t="n"/>
      <c r="AG45" s="25" t="n"/>
      <c r="AH45" s="24" t="n"/>
      <c r="AI45" s="26" t="n"/>
      <c r="AJ45" s="25" t="n"/>
      <c r="AL45" s="14" t="n"/>
      <c r="AM45" s="18" t="n">
        <v>0</v>
      </c>
      <c r="AN45" s="16" t="n">
        <v>0</v>
      </c>
      <c r="AO45" s="18">
        <f>(AM45-AN45)+AO44</f>
        <v/>
      </c>
      <c r="AP45" s="15" t="n"/>
      <c r="AR45" s="14" t="n"/>
      <c r="AS45" s="18" t="n">
        <v>0</v>
      </c>
      <c r="AT45" s="16" t="n">
        <v>0</v>
      </c>
      <c r="AU45" s="18">
        <f>(AS45-AT45)+AU44</f>
        <v/>
      </c>
      <c r="AV45" s="15" t="n"/>
      <c r="AX45" s="14" t="n"/>
      <c r="AY45" s="18" t="n">
        <v>0</v>
      </c>
      <c r="AZ45" s="16" t="n">
        <v>0</v>
      </c>
      <c r="BA45" s="18">
        <f>(AY45-AZ45)+BA44</f>
        <v/>
      </c>
      <c r="BB45" s="15" t="n"/>
      <c r="BD45" s="14" t="n"/>
      <c r="BE45" s="18" t="n">
        <v>0</v>
      </c>
      <c r="BF45" s="16" t="n">
        <v>0</v>
      </c>
      <c r="BG45" s="18">
        <f>(BE45-BF45)+BG44</f>
        <v/>
      </c>
      <c r="BH45" s="15" t="n"/>
    </row>
    <row r="46" ht="16.8" customHeight="1">
      <c r="A46" s="15" t="n"/>
      <c r="B46" s="15" t="n"/>
      <c r="C46" s="15" t="inlineStr">
        <is>
          <t>PREL.  ACC. PER AMM-. RENZO</t>
        </is>
      </c>
      <c r="D46" s="16" t="n"/>
      <c r="E46" s="16" t="n"/>
      <c r="F46" s="16" t="n">
        <v>0</v>
      </c>
      <c r="G46" s="16" t="n"/>
      <c r="H46" s="16" t="n"/>
      <c r="I46" s="4" t="n"/>
      <c r="J46" s="14" t="n"/>
      <c r="K46" s="30" t="inlineStr">
        <is>
          <t>RIVALSA UCA 11/2023 PAG. 2/12/2023</t>
        </is>
      </c>
      <c r="L46" s="16" t="n">
        <v>100</v>
      </c>
      <c r="M46" s="16" t="n"/>
      <c r="N46" s="16" t="n">
        <v>0</v>
      </c>
      <c r="O46" s="16" t="n"/>
      <c r="P46" s="18" t="n"/>
      <c r="Q46" s="14" t="n"/>
      <c r="R46" s="18" t="n">
        <v>0</v>
      </c>
      <c r="S46" s="16" t="n"/>
      <c r="T46" s="18">
        <f>(R46-S46)+T45</f>
        <v/>
      </c>
      <c r="U46" s="15" t="n"/>
      <c r="W46" s="14" t="n"/>
      <c r="X46" s="18" t="n">
        <v>0</v>
      </c>
      <c r="Y46" s="16" t="n"/>
      <c r="Z46" s="18">
        <f>(X46-Y46)+Z45</f>
        <v/>
      </c>
      <c r="AA46" s="15">
        <f>C46</f>
        <v/>
      </c>
      <c r="AB46" s="24" t="n"/>
      <c r="AC46" s="15">
        <f>C46</f>
        <v/>
      </c>
      <c r="AD46" s="25" t="n"/>
      <c r="AE46" s="25" t="n"/>
      <c r="AF46" s="25" t="n"/>
      <c r="AG46" s="25" t="n"/>
      <c r="AH46" s="24" t="n"/>
      <c r="AI46" s="26" t="n"/>
      <c r="AJ46" s="25" t="n"/>
      <c r="AL46" s="14" t="n"/>
      <c r="AM46" s="18" t="n">
        <v>0</v>
      </c>
      <c r="AN46" s="16" t="n"/>
      <c r="AO46" s="18">
        <f>(AM46-AN46)+AO45</f>
        <v/>
      </c>
      <c r="AP46" s="15" t="n"/>
      <c r="AR46" s="14" t="n"/>
      <c r="AS46" s="18" t="n">
        <v>0</v>
      </c>
      <c r="AT46" s="16" t="n"/>
      <c r="AU46" s="18">
        <f>(AS46-AT46)+AU45</f>
        <v/>
      </c>
      <c r="AV46" s="15" t="n"/>
      <c r="AX46" s="14" t="n"/>
      <c r="AY46" s="18" t="n">
        <v>0</v>
      </c>
      <c r="AZ46" s="16" t="n"/>
      <c r="BA46" s="18">
        <f>(AY46-AZ46)+BA45</f>
        <v/>
      </c>
      <c r="BB46" s="15" t="n"/>
      <c r="BD46" s="14" t="n"/>
      <c r="BE46" s="18" t="n">
        <v>0</v>
      </c>
      <c r="BF46" s="16" t="n"/>
      <c r="BG46" s="18">
        <f>(BE46-BF46)+BG45</f>
        <v/>
      </c>
      <c r="BH46" s="15" t="n"/>
    </row>
    <row r="47" ht="16.8" customHeight="1">
      <c r="A47" s="15" t="n"/>
      <c r="B47" s="15" t="n"/>
      <c r="C47" s="15" t="inlineStr">
        <is>
          <t>VERSAMENTO</t>
        </is>
      </c>
      <c r="D47" s="16" t="n"/>
      <c r="E47" s="16" t="n"/>
      <c r="F47" s="16" t="n">
        <v>0</v>
      </c>
      <c r="G47" s="16" t="n"/>
      <c r="H47" s="16" t="n"/>
      <c r="I47" s="4" t="n"/>
      <c r="J47" s="14" t="n"/>
      <c r="K47" s="3" t="inlineStr">
        <is>
          <t>RIVALSA UCA 2 RATA</t>
        </is>
      </c>
      <c r="L47" s="16" t="n">
        <v>100</v>
      </c>
      <c r="M47" s="16" t="n"/>
      <c r="N47" s="16" t="n">
        <v>0</v>
      </c>
      <c r="O47" s="16" t="n"/>
      <c r="P47" s="18" t="n"/>
      <c r="Q47" s="14" t="n"/>
      <c r="R47" s="18" t="n">
        <v>0</v>
      </c>
      <c r="S47" s="16" t="n"/>
      <c r="T47" s="18">
        <f>(R47-S47)+T46</f>
        <v/>
      </c>
      <c r="U47" s="15" t="n"/>
      <c r="W47" s="14" t="n"/>
      <c r="X47" s="18" t="n">
        <v>0</v>
      </c>
      <c r="Y47" s="16" t="n"/>
      <c r="Z47" s="18">
        <f>(X47-Y47)+Z46</f>
        <v/>
      </c>
      <c r="AA47" s="15">
        <f>C47</f>
        <v/>
      </c>
      <c r="AB47" s="24" t="n"/>
      <c r="AC47" s="15" t="n"/>
      <c r="AD47" s="25" t="n"/>
      <c r="AE47" s="25" t="n"/>
      <c r="AF47" s="25" t="n"/>
      <c r="AG47" s="25" t="n"/>
      <c r="AH47" s="24" t="n"/>
      <c r="AI47" s="26" t="n"/>
      <c r="AJ47" s="25" t="n"/>
      <c r="AL47" s="14" t="n"/>
      <c r="AM47" s="18" t="n">
        <v>0</v>
      </c>
      <c r="AN47" s="16" t="n"/>
      <c r="AO47" s="18">
        <f>(AM47-AN47)+AO46</f>
        <v/>
      </c>
      <c r="AP47" s="15" t="n"/>
      <c r="AR47" s="14" t="n"/>
      <c r="AS47" s="18" t="n">
        <v>0</v>
      </c>
      <c r="AT47" s="16" t="n"/>
      <c r="AU47" s="18">
        <f>(AS47-AT47)+AU46</f>
        <v/>
      </c>
      <c r="AV47" s="15" t="n"/>
      <c r="AX47" s="14" t="n"/>
      <c r="AY47" s="18" t="n">
        <v>0</v>
      </c>
      <c r="AZ47" s="16" t="n"/>
      <c r="BA47" s="18">
        <f>(AY47-AZ47)+BA46</f>
        <v/>
      </c>
      <c r="BB47" s="15" t="n"/>
      <c r="BD47" s="14" t="n"/>
      <c r="BE47" s="18" t="n">
        <v>0</v>
      </c>
      <c r="BF47" s="16" t="n"/>
      <c r="BG47" s="18">
        <f>(BE47-BF47)+BG46</f>
        <v/>
      </c>
      <c r="BH47" s="15" t="n"/>
    </row>
    <row r="48" ht="16.8" customHeight="1">
      <c r="A48" s="15" t="n"/>
      <c r="B48" s="15" t="n"/>
      <c r="C48" s="15" t="inlineStr">
        <is>
          <t>VERSMANETO</t>
        </is>
      </c>
      <c r="D48" s="16" t="n"/>
      <c r="E48" s="16" t="n"/>
      <c r="F48" s="16" t="n">
        <v>0</v>
      </c>
      <c r="G48" s="16" t="n"/>
      <c r="H48" s="16" t="n">
        <v>0</v>
      </c>
      <c r="I48" s="4" t="n"/>
      <c r="J48" s="14" t="n"/>
      <c r="K48" s="16" t="n"/>
      <c r="L48" s="16" t="n">
        <v>0</v>
      </c>
      <c r="M48" s="16" t="n"/>
      <c r="N48" s="16" t="n">
        <v>0</v>
      </c>
      <c r="O48" s="16" t="n"/>
      <c r="P48" s="18" t="n"/>
      <c r="Q48" s="14" t="n"/>
      <c r="R48" s="18" t="n">
        <v>0</v>
      </c>
      <c r="S48" s="16" t="n"/>
      <c r="T48" s="18">
        <f>(R48-S48)+T47</f>
        <v/>
      </c>
      <c r="U48" s="15" t="n"/>
      <c r="W48" s="14" t="n"/>
      <c r="X48" s="18" t="n">
        <v>0</v>
      </c>
      <c r="Y48" s="16" t="n"/>
      <c r="Z48" s="18">
        <f>(X48-Y48)+Z47</f>
        <v/>
      </c>
      <c r="AA48" s="15">
        <f>C48</f>
        <v/>
      </c>
      <c r="AB48" s="24" t="n"/>
      <c r="AC48" s="15" t="n"/>
      <c r="AD48" s="25" t="n"/>
      <c r="AE48" s="25" t="n"/>
      <c r="AF48" s="25" t="n"/>
      <c r="AG48" s="25" t="n"/>
      <c r="AH48" s="24" t="n"/>
      <c r="AI48" s="26" t="n"/>
      <c r="AJ48" s="25" t="n"/>
      <c r="AL48" s="14" t="n"/>
      <c r="AM48" s="18" t="n">
        <v>0</v>
      </c>
      <c r="AN48" s="16" t="n"/>
      <c r="AO48" s="18">
        <f>(AM48-AN48)+AO47</f>
        <v/>
      </c>
      <c r="AP48" s="15" t="n"/>
      <c r="AR48" s="14" t="n"/>
      <c r="AS48" s="18" t="n">
        <v>0</v>
      </c>
      <c r="AT48" s="16" t="n"/>
      <c r="AU48" s="18">
        <f>(AS48-AT48)+AU47</f>
        <v/>
      </c>
      <c r="AV48" s="15" t="n"/>
      <c r="AX48" s="14" t="n"/>
      <c r="AY48" s="18" t="n">
        <v>0</v>
      </c>
      <c r="AZ48" s="16" t="n"/>
      <c r="BA48" s="18">
        <f>(AY48-AZ48)+BA47</f>
        <v/>
      </c>
      <c r="BB48" s="15" t="n"/>
      <c r="BD48" s="14" t="n"/>
      <c r="BE48" s="18" t="n">
        <v>0</v>
      </c>
      <c r="BF48" s="16" t="n"/>
      <c r="BG48" s="18">
        <f>(BE48-BF48)+BG47</f>
        <v/>
      </c>
      <c r="BH48" s="15" t="n"/>
    </row>
    <row r="49" ht="16.8" customHeight="1">
      <c r="A49" s="15" t="n"/>
      <c r="B49" s="15" t="n"/>
      <c r="C49" s="15" t="inlineStr">
        <is>
          <t>VERSAMENTO</t>
        </is>
      </c>
      <c r="D49" s="16" t="n"/>
      <c r="E49" s="16" t="n"/>
      <c r="F49" s="16" t="n">
        <v>0</v>
      </c>
      <c r="G49" s="16" t="n"/>
      <c r="H49" s="16" t="n"/>
      <c r="I49" s="4" t="n"/>
      <c r="J49" s="14" t="n"/>
      <c r="K49" s="16" t="inlineStr">
        <is>
          <t>BONIFICO IN PIU EKOLINE  13/12</t>
        </is>
      </c>
      <c r="L49" s="16" t="n">
        <v>-9</v>
      </c>
      <c r="M49" s="16" t="n"/>
      <c r="N49" s="16" t="n">
        <v>0</v>
      </c>
      <c r="O49" s="16" t="n"/>
      <c r="P49" s="18" t="n"/>
      <c r="Q49" s="14" t="n"/>
      <c r="R49" s="18" t="n">
        <v>0</v>
      </c>
      <c r="S49" s="16" t="n"/>
      <c r="T49" s="18">
        <f>(R49-S49)+T48</f>
        <v/>
      </c>
      <c r="U49" s="15" t="n"/>
      <c r="W49" s="14" t="n"/>
      <c r="X49" s="18" t="n">
        <v>0</v>
      </c>
      <c r="Y49" s="16" t="n"/>
      <c r="Z49" s="18">
        <f>(X49-Y49)+Z48</f>
        <v/>
      </c>
      <c r="AA49" s="15">
        <f>C49</f>
        <v/>
      </c>
      <c r="AB49" s="24" t="n"/>
      <c r="AC49" s="15" t="n"/>
      <c r="AD49" s="25" t="n"/>
      <c r="AE49" s="25" t="n"/>
      <c r="AF49" s="25" t="n"/>
      <c r="AG49" s="25" t="n"/>
      <c r="AH49" s="24" t="n"/>
      <c r="AI49" s="26" t="n"/>
      <c r="AJ49" s="25" t="n"/>
      <c r="AL49" s="14" t="n"/>
      <c r="AM49" s="18" t="n">
        <v>0</v>
      </c>
      <c r="AN49" s="16" t="n"/>
      <c r="AO49" s="18">
        <f>(AM49-AN49)+AO48</f>
        <v/>
      </c>
      <c r="AP49" s="15" t="n"/>
      <c r="AR49" s="14" t="n"/>
      <c r="AS49" s="18" t="n">
        <v>0</v>
      </c>
      <c r="AT49" s="16" t="n"/>
      <c r="AU49" s="18">
        <f>(AS49-AT49)+AU48</f>
        <v/>
      </c>
      <c r="AV49" s="15" t="n"/>
      <c r="AX49" s="14" t="n"/>
      <c r="AY49" s="18" t="n">
        <v>0</v>
      </c>
      <c r="AZ49" s="16" t="n"/>
      <c r="BA49" s="18">
        <f>(AY49-AZ49)+BA48</f>
        <v/>
      </c>
      <c r="BB49" s="15" t="n"/>
      <c r="BD49" s="14" t="n"/>
      <c r="BE49" s="18" t="n">
        <v>0</v>
      </c>
      <c r="BF49" s="16" t="n"/>
      <c r="BG49" s="18">
        <f>(BE49-BF49)+BG48</f>
        <v/>
      </c>
      <c r="BH49" s="15" t="n"/>
    </row>
    <row r="50" ht="16.8" customHeight="1">
      <c r="A50" s="15" t="n"/>
      <c r="B50" s="15" t="n"/>
      <c r="C50" s="15" t="inlineStr">
        <is>
          <t>VERSAMENTO</t>
        </is>
      </c>
      <c r="D50" s="16" t="n"/>
      <c r="E50" s="16" t="n"/>
      <c r="F50" s="16" t="n">
        <v>0</v>
      </c>
      <c r="G50" s="16" t="n">
        <v>0</v>
      </c>
      <c r="H50" s="16" t="n"/>
      <c r="I50" s="4" t="n"/>
      <c r="J50" s="14" t="n"/>
      <c r="K50" s="17" t="inlineStr">
        <is>
          <t>SOSPESI PARTICOLARI</t>
        </is>
      </c>
      <c r="L50" s="51">
        <f>AI59</f>
        <v/>
      </c>
      <c r="M50" s="16" t="n"/>
      <c r="N50" s="16" t="n"/>
      <c r="O50" s="16" t="n"/>
      <c r="P50" s="18" t="n"/>
      <c r="Q50" s="14" t="n"/>
      <c r="R50" s="18" t="n">
        <v>0</v>
      </c>
      <c r="S50" s="16" t="n"/>
      <c r="T50" s="18">
        <f>(R50-S50)+T49</f>
        <v/>
      </c>
      <c r="U50" s="15" t="n"/>
      <c r="W50" s="14" t="n"/>
      <c r="X50" s="18" t="n">
        <v>0</v>
      </c>
      <c r="Y50" s="16" t="n">
        <v>0</v>
      </c>
      <c r="Z50" s="18">
        <f>(X50-Y50)+Z49</f>
        <v/>
      </c>
      <c r="AA50" s="15">
        <f>C50</f>
        <v/>
      </c>
      <c r="AB50" s="24" t="n"/>
      <c r="AC50" s="15" t="n"/>
      <c r="AD50" s="25" t="n"/>
      <c r="AE50" s="25" t="n"/>
      <c r="AF50" s="25" t="n"/>
      <c r="AG50" s="25" t="n"/>
      <c r="AH50" s="24" t="n"/>
      <c r="AI50" s="26" t="n"/>
      <c r="AJ50" s="25" t="n"/>
      <c r="AL50" s="14" t="n"/>
      <c r="AM50" s="18" t="n">
        <v>0</v>
      </c>
      <c r="AN50" s="16" t="n"/>
      <c r="AO50" s="18">
        <f>(AM50-AN50)+AO49</f>
        <v/>
      </c>
      <c r="AP50" s="15" t="n"/>
      <c r="AR50" s="14" t="n"/>
      <c r="AS50" s="18" t="n">
        <v>0</v>
      </c>
      <c r="AT50" s="16" t="n"/>
      <c r="AU50" s="18">
        <f>(AS50-AT50)+AU49</f>
        <v/>
      </c>
      <c r="AV50" s="15" t="n"/>
      <c r="AX50" s="14" t="n"/>
      <c r="AY50" s="18" t="n">
        <v>0</v>
      </c>
      <c r="AZ50" s="16" t="n"/>
      <c r="BA50" s="18">
        <f>(AY50-AZ50)+BA49</f>
        <v/>
      </c>
      <c r="BB50" s="15" t="n"/>
      <c r="BD50" s="14" t="n"/>
      <c r="BE50" s="18" t="n">
        <v>0</v>
      </c>
      <c r="BF50" s="16" t="n"/>
      <c r="BG50" s="18">
        <f>(BE50-BF50)+BG49</f>
        <v/>
      </c>
      <c r="BH50" s="15" t="n"/>
    </row>
    <row r="51" ht="16.8" customHeight="1">
      <c r="A51" s="15" t="n"/>
      <c r="B51" s="15" t="n"/>
      <c r="C51" s="68" t="inlineStr">
        <is>
          <t>VERSAMENTO</t>
        </is>
      </c>
      <c r="D51" s="16" t="n"/>
      <c r="E51" s="16" t="n"/>
      <c r="F51" s="16" t="n">
        <v>0</v>
      </c>
      <c r="G51" s="16" t="n"/>
      <c r="H51" s="16" t="n"/>
      <c r="I51" s="4" t="n"/>
      <c r="J51" s="14" t="n"/>
      <c r="K51" s="17" t="inlineStr">
        <is>
          <t>TOTALE SOSPESI</t>
        </is>
      </c>
      <c r="L51" s="16">
        <f>SUM(L38:L50)</f>
        <v/>
      </c>
      <c r="M51" s="16" t="n"/>
      <c r="N51" s="16" t="n"/>
      <c r="O51" s="16" t="n"/>
      <c r="P51" s="18" t="n"/>
      <c r="Q51" s="14" t="n"/>
      <c r="R51" s="18" t="n">
        <v>0</v>
      </c>
      <c r="S51" s="16" t="n"/>
      <c r="T51" s="18">
        <f>(R51-S51)+T50</f>
        <v/>
      </c>
      <c r="U51" s="15" t="n"/>
      <c r="W51" s="14" t="n"/>
      <c r="X51" s="18" t="n">
        <v>0</v>
      </c>
      <c r="Y51" s="16" t="n"/>
      <c r="Z51" s="18">
        <f>(X51-Y51)+Z50</f>
        <v/>
      </c>
      <c r="AA51" s="15" t="n"/>
      <c r="AB51" s="24" t="n"/>
      <c r="AC51" s="15" t="n"/>
      <c r="AD51" s="25" t="n"/>
      <c r="AE51" s="25" t="n"/>
      <c r="AF51" s="25" t="n"/>
      <c r="AG51" s="25" t="n"/>
      <c r="AH51" s="24" t="n"/>
      <c r="AI51" s="26" t="n"/>
      <c r="AJ51" s="25" t="n"/>
      <c r="AL51" s="14" t="n"/>
      <c r="AM51" s="18" t="n">
        <v>0</v>
      </c>
      <c r="AN51" s="16" t="n"/>
      <c r="AO51" s="18">
        <f>(AM51-AN51)+AO50</f>
        <v/>
      </c>
      <c r="AP51" s="15" t="n"/>
      <c r="AR51" s="14" t="n"/>
      <c r="AS51" s="18" t="n">
        <v>0</v>
      </c>
      <c r="AT51" s="16" t="n"/>
      <c r="AU51" s="18">
        <f>(AS51-AT51)+AU50</f>
        <v/>
      </c>
      <c r="AV51" s="15">
        <f>C51</f>
        <v/>
      </c>
      <c r="AX51" s="14" t="n"/>
      <c r="AY51" s="18" t="n">
        <v>0</v>
      </c>
      <c r="AZ51" s="16" t="n"/>
      <c r="BA51" s="18">
        <f>(AY51-AZ51)+BA50</f>
        <v/>
      </c>
      <c r="BB51" s="15" t="n"/>
      <c r="BD51" s="14" t="n"/>
      <c r="BE51" s="18" t="n">
        <v>0</v>
      </c>
      <c r="BF51" s="16" t="n"/>
      <c r="BG51" s="18">
        <f>(BE51-BF51)+BG50</f>
        <v/>
      </c>
      <c r="BH51" s="15" t="n"/>
    </row>
    <row r="52" ht="16.8" customHeight="1">
      <c r="A52" s="15" t="n"/>
      <c r="B52" s="15" t="n"/>
      <c r="C52" s="15" t="n"/>
      <c r="D52" s="16" t="n"/>
      <c r="E52" s="16" t="n"/>
      <c r="F52" s="16" t="n">
        <v>0</v>
      </c>
      <c r="G52" s="16" t="n"/>
      <c r="H52" s="16" t="n"/>
      <c r="I52" s="4" t="n"/>
      <c r="J52" s="14" t="n"/>
      <c r="K52" s="17" t="inlineStr">
        <is>
          <t>SOSPESI DEL GIORNO</t>
        </is>
      </c>
      <c r="L52" s="16">
        <f>SUM(N39:N52)</f>
        <v/>
      </c>
      <c r="M52" s="44" t="n"/>
      <c r="N52" s="16" t="n"/>
      <c r="O52" s="16" t="n"/>
      <c r="P52" s="18" t="n"/>
      <c r="Q52" s="14" t="n"/>
      <c r="R52" s="18" t="n">
        <v>0</v>
      </c>
      <c r="S52" s="16" t="n"/>
      <c r="T52" s="18">
        <f>(R52-S52)+T51</f>
        <v/>
      </c>
      <c r="U52" s="15" t="n"/>
      <c r="W52" s="14" t="n"/>
      <c r="X52" s="18" t="n">
        <v>0</v>
      </c>
      <c r="Y52" s="16" t="n"/>
      <c r="Z52" s="18">
        <f>(X52-Y52)+Z51</f>
        <v/>
      </c>
      <c r="AA52" s="15" t="n"/>
      <c r="AB52" s="24" t="n"/>
      <c r="AC52" s="15" t="n"/>
      <c r="AD52" s="25" t="n"/>
      <c r="AE52" s="25" t="n"/>
      <c r="AF52" s="25" t="n"/>
      <c r="AG52" s="25" t="n"/>
      <c r="AH52" s="24" t="n"/>
      <c r="AI52" s="26" t="n"/>
      <c r="AJ52" s="25" t="n"/>
      <c r="AL52" s="14" t="n"/>
      <c r="AM52" s="18" t="n">
        <v>0</v>
      </c>
      <c r="AN52" s="16" t="n"/>
      <c r="AO52" s="18">
        <f>(AM52-AN52)+AO51</f>
        <v/>
      </c>
      <c r="AP52" s="15" t="n"/>
      <c r="AR52" s="14" t="n"/>
      <c r="AS52" s="18" t="n">
        <v>0</v>
      </c>
      <c r="AT52" s="16" t="n"/>
      <c r="AU52" s="18">
        <f>(AS52-AT52)+AU51</f>
        <v/>
      </c>
      <c r="AV52" s="15">
        <f>C52</f>
        <v/>
      </c>
      <c r="AX52" s="14" t="n"/>
      <c r="AY52" s="18" t="n">
        <v>0</v>
      </c>
      <c r="AZ52" s="16" t="n"/>
      <c r="BA52" s="18">
        <f>(AY52-AZ52)+BA51</f>
        <v/>
      </c>
      <c r="BB52" s="15" t="n"/>
      <c r="BD52" s="14" t="n"/>
      <c r="BE52" s="18" t="n">
        <v>0</v>
      </c>
      <c r="BF52" s="16" t="n"/>
      <c r="BG52" s="18">
        <f>(BE52-BF52)+BG51</f>
        <v/>
      </c>
      <c r="BH52" s="15" t="n"/>
    </row>
    <row r="53" ht="16.8" customHeight="1">
      <c r="A53" s="15" t="n"/>
      <c r="B53" s="15" t="n"/>
      <c r="C53" s="47" t="inlineStr">
        <is>
          <t>PREL .PROVVIGIONI MATURATE</t>
        </is>
      </c>
      <c r="D53" s="16" t="n"/>
      <c r="E53" s="16" t="n"/>
      <c r="F53" s="16" t="n">
        <v>0</v>
      </c>
      <c r="G53" s="52" t="n">
        <v>0</v>
      </c>
      <c r="H53" s="16" t="n"/>
      <c r="I53" s="4" t="n"/>
      <c r="J53" s="14" t="n"/>
      <c r="K53" s="53">
        <f>A2</f>
        <v/>
      </c>
      <c r="L53" s="54" t="n">
        <v>0</v>
      </c>
      <c r="M53" s="3" t="n"/>
      <c r="N53" s="3" t="n"/>
      <c r="O53" s="16" t="n"/>
      <c r="P53" s="18" t="n"/>
      <c r="Q53" s="14" t="n"/>
      <c r="R53" s="18" t="n"/>
      <c r="S53" s="16" t="n"/>
      <c r="T53" s="18">
        <f>(R53-S53)+T52</f>
        <v/>
      </c>
      <c r="U53" s="15" t="n"/>
      <c r="W53" s="14" t="n"/>
      <c r="X53" s="18" t="n"/>
      <c r="Y53" s="48" t="n">
        <v>0</v>
      </c>
      <c r="Z53" s="18">
        <f>(X53-Y53)+Z52</f>
        <v/>
      </c>
      <c r="AA53" s="15">
        <f>C53</f>
        <v/>
      </c>
      <c r="AB53" s="24" t="n"/>
      <c r="AC53" s="15" t="n"/>
      <c r="AD53" s="25" t="n"/>
      <c r="AE53" s="25" t="n"/>
      <c r="AF53" s="25" t="n"/>
      <c r="AG53" s="25" t="n"/>
      <c r="AH53" s="24" t="n"/>
      <c r="AI53" s="26" t="n"/>
      <c r="AJ53" s="25" t="n"/>
      <c r="AL53" s="14" t="n"/>
      <c r="AM53" s="18" t="n"/>
      <c r="AN53" s="25" t="n">
        <v>0</v>
      </c>
      <c r="AO53" s="18">
        <f>(AM53-AN53)+AO52</f>
        <v/>
      </c>
      <c r="AP53" s="15" t="n"/>
      <c r="AR53" s="14" t="n"/>
      <c r="AS53" s="18" t="n"/>
      <c r="AT53" s="25" t="n">
        <v>0</v>
      </c>
      <c r="AU53" s="18">
        <f>(AS53-AT53)+AU52</f>
        <v/>
      </c>
      <c r="AV53" s="15" t="n"/>
      <c r="AX53" s="14" t="n"/>
      <c r="AY53" s="18" t="n"/>
      <c r="AZ53" s="25" t="n">
        <v>0</v>
      </c>
      <c r="BA53" s="18">
        <f>(AY53-AZ53)+BA52</f>
        <v/>
      </c>
      <c r="BB53" s="15" t="n"/>
      <c r="BD53" s="14" t="n"/>
      <c r="BE53" s="18" t="n"/>
      <c r="BF53" s="25" t="n">
        <v>0</v>
      </c>
      <c r="BG53" s="18">
        <f>(BE53-BF53)+BG52</f>
        <v/>
      </c>
      <c r="BH53" s="15" t="n"/>
    </row>
    <row r="54" ht="16.8" customHeight="1">
      <c r="A54" s="15" t="n"/>
      <c r="B54" s="15" t="n"/>
      <c r="C54" s="15" t="inlineStr">
        <is>
          <t>Spese manutenzione auto</t>
        </is>
      </c>
      <c r="D54" s="16" t="n"/>
      <c r="E54" s="16" t="n">
        <v>0</v>
      </c>
      <c r="F54" s="16" t="n">
        <v>0</v>
      </c>
      <c r="G54" s="16" t="n">
        <v>0</v>
      </c>
      <c r="H54" s="16" t="n"/>
      <c r="I54" s="4" t="n"/>
      <c r="J54" s="14" t="n"/>
      <c r="K54" s="74" t="n"/>
      <c r="L54" s="75" t="n"/>
      <c r="M54" s="75" t="n"/>
      <c r="N54" s="75" t="n"/>
      <c r="O54" s="16" t="n"/>
      <c r="P54" s="18" t="n"/>
      <c r="Q54" s="14" t="n"/>
      <c r="R54" s="18" t="n"/>
      <c r="S54" s="16">
        <f>G54</f>
        <v/>
      </c>
      <c r="T54" s="18">
        <f>(R54-S54)+T53</f>
        <v/>
      </c>
      <c r="U54" s="15">
        <f>C54</f>
        <v/>
      </c>
      <c r="W54" s="14" t="n"/>
      <c r="X54" s="18" t="n"/>
      <c r="Y54" s="16" t="n"/>
      <c r="Z54" s="18">
        <f>(X54-Y54)+Z53</f>
        <v/>
      </c>
      <c r="AA54" s="15" t="n"/>
      <c r="AB54" s="24" t="n"/>
      <c r="AC54" s="15">
        <f>C54</f>
        <v/>
      </c>
      <c r="AD54" s="25" t="n"/>
      <c r="AE54" s="25" t="n"/>
      <c r="AF54" s="25" t="n"/>
      <c r="AG54" s="25" t="n"/>
      <c r="AH54" s="24" t="n"/>
      <c r="AI54" s="26" t="n"/>
      <c r="AJ54" s="25" t="n"/>
      <c r="AL54" s="14" t="n"/>
      <c r="AM54" s="18" t="n"/>
      <c r="AN54" s="16" t="n"/>
      <c r="AO54" s="18">
        <f>(AM54-AN54)+AO53</f>
        <v/>
      </c>
      <c r="AP54" s="15" t="n"/>
      <c r="AR54" s="14" t="n"/>
      <c r="AS54" s="18" t="n"/>
      <c r="AT54" s="16" t="n"/>
      <c r="AU54" s="18">
        <f>(AS54-AT54)+AU53</f>
        <v/>
      </c>
      <c r="AV54" s="15" t="n"/>
      <c r="AX54" s="14" t="n"/>
      <c r="AY54" s="18" t="n"/>
      <c r="AZ54" s="16" t="n"/>
      <c r="BA54" s="18">
        <f>(AY54-AZ54)+BA53</f>
        <v/>
      </c>
      <c r="BB54" s="15" t="n"/>
      <c r="BD54" s="14" t="n"/>
      <c r="BE54" s="18" t="n"/>
      <c r="BF54" s="16" t="n"/>
      <c r="BG54" s="18">
        <f>(BE54-BF54)+BG53</f>
        <v/>
      </c>
      <c r="BH54" s="15" t="n"/>
    </row>
    <row r="55" ht="16.8" customHeight="1">
      <c r="A55" s="15" t="n"/>
      <c r="B55" s="15" t="n"/>
      <c r="C55" s="15" t="inlineStr">
        <is>
          <t>Spese alberghi etc</t>
        </is>
      </c>
      <c r="D55" s="16" t="n">
        <v>0</v>
      </c>
      <c r="E55" s="16" t="n"/>
      <c r="F55" s="16" t="n">
        <v>0</v>
      </c>
      <c r="G55" s="16" t="n">
        <v>0</v>
      </c>
      <c r="H55" s="16" t="n"/>
      <c r="I55" s="4" t="n"/>
      <c r="J55" s="14" t="n"/>
      <c r="K55" s="17" t="n"/>
      <c r="L55" s="16" t="n">
        <v>0</v>
      </c>
      <c r="M55" s="16" t="n"/>
      <c r="N55" s="16" t="n"/>
      <c r="O55" s="16" t="n"/>
      <c r="P55" s="18" t="n"/>
      <c r="Q55" s="14" t="n"/>
      <c r="R55" s="18" t="n"/>
      <c r="S55" s="16">
        <f>G55</f>
        <v/>
      </c>
      <c r="T55" s="18">
        <f>(R55-S55)+T54</f>
        <v/>
      </c>
      <c r="U55" s="15">
        <f>C55</f>
        <v/>
      </c>
      <c r="W55" s="14" t="n"/>
      <c r="X55" s="18" t="n"/>
      <c r="Y55" s="16" t="n">
        <v>0</v>
      </c>
      <c r="Z55" s="18">
        <f>(X55-Y55)+Z54</f>
        <v/>
      </c>
      <c r="AA55" s="15" t="n"/>
      <c r="AB55" s="24" t="n"/>
      <c r="AC55" s="15">
        <f>C55</f>
        <v/>
      </c>
      <c r="AD55" s="25" t="n"/>
      <c r="AE55" s="25" t="n"/>
      <c r="AF55" s="25" t="n"/>
      <c r="AG55" s="25" t="n"/>
      <c r="AH55" s="24" t="n"/>
      <c r="AI55" s="26" t="n"/>
      <c r="AJ55" s="25" t="n"/>
      <c r="AL55" s="14" t="n"/>
      <c r="AM55" s="18" t="n"/>
      <c r="AN55" s="16" t="n">
        <v>0</v>
      </c>
      <c r="AO55" s="18">
        <f>(AM55-AN55)+AO54</f>
        <v/>
      </c>
      <c r="AP55" s="15" t="n"/>
      <c r="AR55" s="14" t="n"/>
      <c r="AS55" s="18" t="n"/>
      <c r="AT55" s="16" t="n">
        <v>0</v>
      </c>
      <c r="AU55" s="18">
        <f>(AS55-AT55)+AU54</f>
        <v/>
      </c>
      <c r="AV55" s="15" t="n"/>
      <c r="AX55" s="14" t="n"/>
      <c r="AY55" s="18" t="n"/>
      <c r="AZ55" s="16" t="n">
        <v>0</v>
      </c>
      <c r="BA55" s="18">
        <f>(AY55-AZ55)+BA54</f>
        <v/>
      </c>
      <c r="BB55" s="15" t="n"/>
      <c r="BD55" s="14" t="n"/>
      <c r="BE55" s="18" t="n"/>
      <c r="BF55" s="16" t="n">
        <v>0</v>
      </c>
      <c r="BG55" s="18">
        <f>(BE55-BF55)+BG54</f>
        <v/>
      </c>
      <c r="BH55" s="15" t="n"/>
    </row>
    <row r="56" ht="16.8" customHeight="1">
      <c r="A56" s="15" t="n"/>
      <c r="B56" s="15" t="n"/>
      <c r="C56" s="15" t="n"/>
      <c r="D56" s="16" t="n"/>
      <c r="E56" s="16" t="n">
        <v>0</v>
      </c>
      <c r="F56" s="16" t="n"/>
      <c r="G56" s="16" t="n">
        <v>0</v>
      </c>
      <c r="H56" s="16" t="n"/>
      <c r="I56" s="4" t="n"/>
      <c r="J56" s="14" t="n"/>
      <c r="K56" s="6" t="inlineStr">
        <is>
          <t>TOTALE SOMMA</t>
        </is>
      </c>
      <c r="L56" s="3">
        <f>SUM(L36:L50)+N35+L52+L53</f>
        <v/>
      </c>
      <c r="M56" s="3" t="n">
        <v>64606.3</v>
      </c>
      <c r="N56" s="16" t="n"/>
      <c r="O56" s="16" t="n"/>
      <c r="P56" s="18" t="n"/>
      <c r="Q56" s="14" t="n"/>
      <c r="R56" s="18" t="n"/>
      <c r="S56" s="16" t="n">
        <v>0</v>
      </c>
      <c r="T56" s="18">
        <f>(R56-S56)+T55</f>
        <v/>
      </c>
      <c r="U56" s="15" t="n"/>
      <c r="W56" s="14" t="n"/>
      <c r="X56" s="18" t="n"/>
      <c r="Y56" s="16" t="n">
        <v>0</v>
      </c>
      <c r="Z56" s="18">
        <f>(X56-Y56)+Z55</f>
        <v/>
      </c>
      <c r="AA56" s="15" t="n"/>
      <c r="AB56" s="24" t="n"/>
      <c r="AC56" s="15">
        <f>C56</f>
        <v/>
      </c>
      <c r="AD56" s="25" t="n"/>
      <c r="AE56" s="25" t="n"/>
      <c r="AF56" s="25" t="n"/>
      <c r="AG56" s="25" t="n"/>
      <c r="AH56" s="24" t="inlineStr">
        <is>
          <t>TOTALE SOSPESI</t>
        </is>
      </c>
      <c r="AI56" s="26">
        <f>SUM(AI3:AI55)</f>
        <v/>
      </c>
      <c r="AJ56" s="25" t="n"/>
      <c r="AL56" s="14" t="n"/>
      <c r="AM56" s="18" t="n"/>
      <c r="AN56" s="16" t="n">
        <v>0</v>
      </c>
      <c r="AO56" s="18">
        <f>(AM56-AN56)+AO55</f>
        <v/>
      </c>
      <c r="AP56" s="15" t="n"/>
      <c r="AR56" s="14" t="n"/>
      <c r="AS56" s="18" t="n"/>
      <c r="AT56" s="16" t="n">
        <v>0</v>
      </c>
      <c r="AU56" s="18">
        <f>(AS56-AT56)+AU55</f>
        <v/>
      </c>
      <c r="AV56" s="16" t="n"/>
      <c r="AX56" s="14" t="n"/>
      <c r="AY56" s="18" t="n"/>
      <c r="AZ56" s="16" t="n">
        <v>0</v>
      </c>
      <c r="BA56" s="18">
        <f>(AY56-AZ56)+BA55</f>
        <v/>
      </c>
      <c r="BB56" s="15" t="n"/>
      <c r="BD56" s="14" t="n"/>
      <c r="BE56" s="18" t="n"/>
      <c r="BF56" s="16" t="n">
        <v>0</v>
      </c>
      <c r="BG56" s="18">
        <f>(BE56-BF56)+BG55</f>
        <v/>
      </c>
      <c r="BH56" s="15" t="n"/>
    </row>
    <row r="57" ht="16.8" customHeight="1">
      <c r="A57" s="15" t="n"/>
      <c r="B57" s="15" t="n"/>
      <c r="C57" s="15" t="n"/>
      <c r="D57" s="16" t="n"/>
      <c r="E57" s="16" t="n">
        <v>0</v>
      </c>
      <c r="F57" s="16" t="n"/>
      <c r="G57" s="16" t="n">
        <v>0</v>
      </c>
      <c r="H57" s="16" t="n"/>
      <c r="I57" s="4" t="n"/>
      <c r="J57" s="14" t="n"/>
      <c r="K57" s="6" t="inlineStr">
        <is>
          <t>SALDO C-D</t>
        </is>
      </c>
      <c r="L57" s="3">
        <f>L56-M56</f>
        <v/>
      </c>
      <c r="M57" s="16" t="n"/>
      <c r="N57" s="16" t="n"/>
      <c r="O57" s="16" t="n"/>
      <c r="P57" s="18" t="n"/>
      <c r="Q57" s="14" t="n"/>
      <c r="R57" s="18" t="n"/>
      <c r="S57" s="16" t="n">
        <v>0</v>
      </c>
      <c r="T57" s="18">
        <f>(R57-S57)+T56</f>
        <v/>
      </c>
      <c r="U57" s="15" t="n"/>
      <c r="W57" s="14" t="n"/>
      <c r="X57" s="18" t="n"/>
      <c r="Y57" s="16" t="n">
        <v>0</v>
      </c>
      <c r="Z57" s="18">
        <f>(X57-Y57)+Z56</f>
        <v/>
      </c>
      <c r="AA57" s="15" t="n"/>
      <c r="AB57" s="24" t="n"/>
      <c r="AC57" s="24" t="n"/>
      <c r="AD57" s="25" t="n"/>
      <c r="AE57" s="25" t="n"/>
      <c r="AF57" s="25" t="n"/>
      <c r="AG57" s="25" t="n"/>
      <c r="AH57" s="24" t="inlineStr">
        <is>
          <t>SOSPESI VERSATI</t>
        </is>
      </c>
      <c r="AI57" s="26" t="n"/>
      <c r="AJ57" s="25">
        <f>SUM(AJ3:AJ56)</f>
        <v/>
      </c>
      <c r="AL57" s="14" t="n"/>
      <c r="AM57" s="18" t="n"/>
      <c r="AN57" s="16" t="n"/>
      <c r="AO57" s="18">
        <f>(AM57-AN57)+AO56</f>
        <v/>
      </c>
      <c r="AP57" s="15" t="n"/>
      <c r="AR57" s="14" t="n"/>
      <c r="AS57" s="18" t="n"/>
      <c r="AT57" s="16" t="n">
        <v>0</v>
      </c>
      <c r="AU57" s="18">
        <f>(AS57-AT57)+AU56</f>
        <v/>
      </c>
      <c r="AV57" s="15" t="n"/>
      <c r="AX57" s="14" t="n"/>
      <c r="AY57" s="18" t="n"/>
      <c r="AZ57" s="16" t="n"/>
      <c r="BA57" s="18">
        <f>(AY57-AZ57)+BA56</f>
        <v/>
      </c>
      <c r="BB57" s="15" t="n"/>
      <c r="BD57" s="14" t="n"/>
      <c r="BE57" s="18" t="n"/>
      <c r="BF57" s="16" t="n"/>
      <c r="BG57" s="18">
        <f>(BE57-BF57)+BG56</f>
        <v/>
      </c>
      <c r="BH57" s="15" t="n"/>
    </row>
    <row r="58" ht="16.8" customHeight="1">
      <c r="A58" s="15" t="n"/>
      <c r="B58" s="15" t="n"/>
      <c r="C58" s="15" t="n"/>
      <c r="D58" s="16" t="n"/>
      <c r="E58" s="16" t="n"/>
      <c r="F58" s="16" t="n"/>
      <c r="G58" s="16" t="n">
        <v>0</v>
      </c>
      <c r="H58" s="16" t="n"/>
      <c r="I58" s="4" t="n"/>
      <c r="J58" s="14" t="n"/>
      <c r="K58" s="6" t="inlineStr">
        <is>
          <t>SALDO CATTOLICA</t>
        </is>
      </c>
      <c r="L58" s="55">
        <f>D59+E59+A59+B59+B6</f>
        <v/>
      </c>
      <c r="M58" s="16" t="n"/>
      <c r="N58" s="16" t="n"/>
      <c r="O58" s="56" t="n"/>
      <c r="P58" s="18" t="n"/>
      <c r="Q58" s="14" t="n"/>
      <c r="R58" s="18" t="n"/>
      <c r="S58" s="16" t="n"/>
      <c r="T58" s="18">
        <f>(R58-S58)+T57</f>
        <v/>
      </c>
      <c r="U58" s="15" t="n"/>
      <c r="W58" s="14" t="n"/>
      <c r="X58" s="18" t="n"/>
      <c r="Y58" s="16" t="n">
        <v>0</v>
      </c>
      <c r="Z58" s="18">
        <f>(X58-Y58)+Z57</f>
        <v/>
      </c>
      <c r="AA58" s="15" t="inlineStr">
        <is>
          <t>BONIFICO</t>
        </is>
      </c>
      <c r="AB58" s="24" t="n"/>
      <c r="AC58" s="24" t="n"/>
      <c r="AD58" s="25" t="n"/>
      <c r="AE58" s="25" t="n"/>
      <c r="AF58" s="25" t="n"/>
      <c r="AG58" s="25" t="n"/>
      <c r="AH58" s="24" t="n"/>
      <c r="AI58" s="26" t="n"/>
      <c r="AJ58" s="25" t="n"/>
      <c r="AL58" s="14" t="n"/>
      <c r="AM58" s="18" t="n"/>
      <c r="AN58" s="16" t="n"/>
      <c r="AO58" s="18">
        <f>(AM58-AN58)+AO57</f>
        <v/>
      </c>
      <c r="AP58" s="15" t="n"/>
      <c r="AR58" s="14" t="n"/>
      <c r="AS58" s="18" t="n"/>
      <c r="AT58" s="16" t="n"/>
      <c r="AU58" s="18">
        <f>(AS58-AT58)+AU57</f>
        <v/>
      </c>
      <c r="AV58" s="15" t="n"/>
      <c r="AX58" s="14" t="n"/>
      <c r="AY58" s="18" t="n"/>
      <c r="AZ58" s="16" t="n"/>
      <c r="BA58" s="18">
        <f>(AY58-AZ58)+BA57</f>
        <v/>
      </c>
      <c r="BB58" s="15" t="n"/>
      <c r="BD58" s="14" t="n"/>
      <c r="BE58" s="18" t="n"/>
      <c r="BF58" s="16" t="n"/>
      <c r="BG58" s="18">
        <f>(BE58-BF58)+BG57</f>
        <v/>
      </c>
      <c r="BH58" s="15" t="n"/>
    </row>
    <row r="59" ht="16.8" customHeight="1">
      <c r="A59" s="57" t="n">
        <v>66363.73</v>
      </c>
      <c r="B59" s="44" t="n">
        <v>5553.86</v>
      </c>
      <c r="C59" s="57" t="inlineStr">
        <is>
          <t>Check = controllo Saldo Cattolica</t>
        </is>
      </c>
      <c r="D59" s="44" t="n">
        <v>163460.13</v>
      </c>
      <c r="E59" s="44" t="n">
        <v>44.79</v>
      </c>
      <c r="F59" s="44">
        <f>D8</f>
        <v/>
      </c>
      <c r="G59" s="44">
        <f>D5</f>
        <v/>
      </c>
      <c r="H59" s="44" t="n"/>
      <c r="I59" s="4" t="n"/>
      <c r="J59" s="58" t="n"/>
      <c r="K59" s="6" t="inlineStr">
        <is>
          <t>SALDO PROVVIGIONALE</t>
        </is>
      </c>
      <c r="L59" s="3">
        <f>L57-L58</f>
        <v/>
      </c>
      <c r="M59" s="27" t="n"/>
      <c r="N59" s="27" t="n">
        <v>0</v>
      </c>
      <c r="O59" s="44" t="n">
        <v>0</v>
      </c>
      <c r="P59" s="18" t="n"/>
      <c r="Q59" s="58" t="n"/>
      <c r="R59" s="59" t="n"/>
      <c r="S59" s="44" t="n"/>
      <c r="T59" s="59">
        <f>(R59-S59)+T58</f>
        <v/>
      </c>
      <c r="U59" s="57" t="n"/>
      <c r="W59" s="58" t="n"/>
      <c r="X59" s="59" t="n"/>
      <c r="Y59" s="44" t="n"/>
      <c r="Z59" s="59">
        <f>(X59-Y59)+Z58</f>
        <v/>
      </c>
      <c r="AA59" s="57" t="n"/>
      <c r="AB59" s="60" t="n"/>
      <c r="AC59" s="60" t="inlineStr">
        <is>
          <t>UTILE NETTO</t>
        </is>
      </c>
      <c r="AD59" s="23" t="n">
        <v>0</v>
      </c>
      <c r="AE59" s="23" t="n"/>
      <c r="AF59" s="23" t="n"/>
      <c r="AG59" s="23" t="n"/>
      <c r="AH59" s="60" t="inlineStr">
        <is>
          <t>SALDO</t>
        </is>
      </c>
      <c r="AI59" s="61">
        <f>AI56-AJ57</f>
        <v/>
      </c>
      <c r="AJ59" s="23" t="n"/>
      <c r="AL59" s="58" t="n"/>
      <c r="AM59" s="59" t="n"/>
      <c r="AN59" s="44" t="n"/>
      <c r="AO59" s="59">
        <f>(AM59-AN59)+AO58</f>
        <v/>
      </c>
      <c r="AP59" s="57" t="n"/>
      <c r="AR59" s="58" t="n"/>
      <c r="AS59" s="59" t="n"/>
      <c r="AT59" s="44" t="n"/>
      <c r="AU59" s="59">
        <f>(AS59-AT59)+AU58</f>
        <v/>
      </c>
      <c r="AV59" s="57" t="n"/>
      <c r="AX59" s="58" t="n"/>
      <c r="AY59" s="59" t="n"/>
      <c r="AZ59" s="44" t="n"/>
      <c r="BA59" s="59">
        <f>(AY59-AZ59)+BA58</f>
        <v/>
      </c>
      <c r="BB59" s="57" t="n"/>
      <c r="BD59" s="58" t="n"/>
      <c r="BE59" s="59" t="n"/>
      <c r="BF59" s="44" t="n"/>
      <c r="BG59" s="59">
        <f>(BE59-BF59)+BG58</f>
        <v/>
      </c>
      <c r="BH59" s="57" t="n"/>
    </row>
    <row r="62" ht="16.8" customHeight="1">
      <c r="A62" s="2" t="n"/>
      <c r="B62" s="2" t="n"/>
      <c r="C62" s="2" t="inlineStr">
        <is>
          <t>DESCRIZIONE</t>
        </is>
      </c>
      <c r="D62" s="3" t="inlineStr">
        <is>
          <t>CASSA E.</t>
        </is>
      </c>
      <c r="E62" s="3" t="inlineStr">
        <is>
          <t>CASSA U.</t>
        </is>
      </c>
      <c r="F62" s="3" t="inlineStr">
        <is>
          <t>BANCA E.</t>
        </is>
      </c>
      <c r="G62" s="3" t="inlineStr">
        <is>
          <t>BANCA U.</t>
        </is>
      </c>
      <c r="H62" s="104" t="inlineStr">
        <is>
          <t>PROVVIGIONI</t>
        </is>
      </c>
      <c r="I62" s="4" t="n"/>
      <c r="J62" s="5" t="inlineStr">
        <is>
          <t>DATA</t>
        </is>
      </c>
      <c r="K62" s="6" t="inlineStr">
        <is>
          <t>DESCRIZIONE</t>
        </is>
      </c>
      <c r="L62" s="3" t="inlineStr">
        <is>
          <t>ENTRATE</t>
        </is>
      </c>
      <c r="M62" s="3" t="inlineStr">
        <is>
          <t>USCITE</t>
        </is>
      </c>
      <c r="N62" s="3" t="inlineStr">
        <is>
          <t xml:space="preserve">PREL. </t>
        </is>
      </c>
      <c r="O62" s="3" t="inlineStr">
        <is>
          <t>TOTALE</t>
        </is>
      </c>
      <c r="P62" s="3" t="inlineStr">
        <is>
          <t>BUDGET</t>
        </is>
      </c>
      <c r="Q62" s="5" t="inlineStr">
        <is>
          <t>DATA</t>
        </is>
      </c>
      <c r="R62" s="3" t="inlineStr">
        <is>
          <t>ENTRATE</t>
        </is>
      </c>
      <c r="S62" s="3" t="inlineStr">
        <is>
          <t>USCITE</t>
        </is>
      </c>
      <c r="T62" s="3" t="inlineStr">
        <is>
          <t>SALDO</t>
        </is>
      </c>
      <c r="U62" s="2" t="inlineStr">
        <is>
          <t>CONTO A3T  10223</t>
        </is>
      </c>
      <c r="W62" s="5" t="inlineStr">
        <is>
          <t>DATA</t>
        </is>
      </c>
      <c r="X62" s="3" t="inlineStr">
        <is>
          <t>ENTRATE</t>
        </is>
      </c>
      <c r="Y62" s="3" t="inlineStr">
        <is>
          <t>USCITE</t>
        </is>
      </c>
      <c r="Z62" s="3" t="inlineStr">
        <is>
          <t>SALDO</t>
        </is>
      </c>
      <c r="AA62" s="2" t="inlineStr">
        <is>
          <t>CONTO SEPARATO 10226</t>
        </is>
      </c>
      <c r="AB62" s="8" t="inlineStr">
        <is>
          <t>DATA</t>
        </is>
      </c>
      <c r="AC62" s="9" t="inlineStr">
        <is>
          <t>DESCRIZIONE</t>
        </is>
      </c>
      <c r="AD62" s="10" t="inlineStr">
        <is>
          <t xml:space="preserve">ENTRATE </t>
        </is>
      </c>
      <c r="AE62" s="10" t="inlineStr">
        <is>
          <t>USCITE</t>
        </is>
      </c>
      <c r="AF62" s="11" t="inlineStr">
        <is>
          <t>TOTALI</t>
        </is>
      </c>
      <c r="AG62" s="11" t="inlineStr">
        <is>
          <t>FINE MESE</t>
        </is>
      </c>
      <c r="AH62" s="12" t="inlineStr">
        <is>
          <t>CARTELLA SOSPESI</t>
        </is>
      </c>
      <c r="AI62" s="13" t="n"/>
      <c r="AJ62" s="11" t="n"/>
      <c r="AL62" s="5" t="inlineStr">
        <is>
          <t>DATA</t>
        </is>
      </c>
      <c r="AM62" s="3" t="inlineStr">
        <is>
          <t>ENTRATE</t>
        </is>
      </c>
      <c r="AN62" s="3" t="inlineStr">
        <is>
          <t>USCITE</t>
        </is>
      </c>
      <c r="AO62" s="3" t="inlineStr">
        <is>
          <t>SALDO</t>
        </is>
      </c>
      <c r="AP62" s="2" t="inlineStr">
        <is>
          <t>CONTO A3T 2</t>
        </is>
      </c>
      <c r="AR62" s="5" t="inlineStr">
        <is>
          <t>DATA</t>
        </is>
      </c>
      <c r="AS62" s="3" t="inlineStr">
        <is>
          <t>ENTRATE</t>
        </is>
      </c>
      <c r="AT62" s="3" t="inlineStr">
        <is>
          <t>USCITE</t>
        </is>
      </c>
      <c r="AU62" s="3" t="inlineStr">
        <is>
          <t>SALDO</t>
        </is>
      </c>
      <c r="AV62" s="2" t="inlineStr">
        <is>
          <t>CONTO SEPARATO 2</t>
        </is>
      </c>
      <c r="AX62" s="5" t="inlineStr">
        <is>
          <t>DATA</t>
        </is>
      </c>
      <c r="AY62" s="3" t="inlineStr">
        <is>
          <t>ENTRATE</t>
        </is>
      </c>
      <c r="AZ62" s="3" t="inlineStr">
        <is>
          <t>USCITE</t>
        </is>
      </c>
      <c r="BA62" s="3" t="inlineStr">
        <is>
          <t>SALDO</t>
        </is>
      </c>
      <c r="BB62" s="2" t="inlineStr">
        <is>
          <t>CCP AMICONE</t>
        </is>
      </c>
      <c r="BD62" s="5" t="inlineStr">
        <is>
          <t>DATA</t>
        </is>
      </c>
      <c r="BE62" s="3" t="inlineStr">
        <is>
          <t>ENTRATE</t>
        </is>
      </c>
      <c r="BF62" s="3" t="inlineStr">
        <is>
          <t>USCITE</t>
        </is>
      </c>
      <c r="BG62" s="3" t="inlineStr">
        <is>
          <t>SALDO</t>
        </is>
      </c>
      <c r="BH62" s="2" t="inlineStr">
        <is>
          <t>CCP A.R.L.</t>
        </is>
      </c>
    </row>
    <row r="63" ht="16.8" customHeight="1">
      <c r="A63" s="14" t="n">
        <v>44928</v>
      </c>
      <c r="B63" s="15" t="n"/>
      <c r="C63" s="15" t="inlineStr">
        <is>
          <t>INCASSO CATTOLICA</t>
        </is>
      </c>
      <c r="D63" s="16" t="n">
        <v>19146.33</v>
      </c>
      <c r="E63" s="16" t="n">
        <v>0</v>
      </c>
      <c r="F63" s="16" t="n"/>
      <c r="G63" s="16" t="n"/>
      <c r="H63" s="105" t="n"/>
      <c r="I63" s="4" t="n"/>
      <c r="J63" s="14">
        <f>A63</f>
        <v/>
      </c>
      <c r="K63" s="17" t="inlineStr">
        <is>
          <t>PROVVIGIONI</t>
        </is>
      </c>
      <c r="L63" s="16">
        <f>D66+D69+D67+D70</f>
        <v/>
      </c>
      <c r="M63" s="16" t="n"/>
      <c r="N63" s="16">
        <f>L63+L64-M64</f>
        <v/>
      </c>
      <c r="O63" s="80">
        <f>D66+D69+D67-E67-E66+O2</f>
        <v/>
      </c>
      <c r="P63" s="18" t="n"/>
      <c r="Q63" s="14">
        <f>J63</f>
        <v/>
      </c>
      <c r="R63" s="18" t="n"/>
      <c r="S63" s="16" t="n"/>
      <c r="T63" s="18">
        <f>T59</f>
        <v/>
      </c>
      <c r="U63" s="15" t="n"/>
      <c r="W63" s="14">
        <f>A63</f>
        <v/>
      </c>
      <c r="X63" s="18" t="n"/>
      <c r="Y63" s="16" t="n"/>
      <c r="Z63" s="18">
        <f>Z59</f>
        <v/>
      </c>
      <c r="AA63" s="15" t="n"/>
      <c r="AB63" s="19">
        <f>A63</f>
        <v/>
      </c>
      <c r="AC63" s="12" t="inlineStr">
        <is>
          <t>PROVV. + PROVV. COL 10</t>
        </is>
      </c>
      <c r="AD63" s="11">
        <f>N63</f>
        <v/>
      </c>
      <c r="AE63" s="11" t="n"/>
      <c r="AF63" s="20" t="n"/>
      <c r="AG63" s="20" t="n"/>
      <c r="AH63" s="21" t="inlineStr">
        <is>
          <t>NOME</t>
        </is>
      </c>
      <c r="AI63" s="22" t="inlineStr">
        <is>
          <t>IMPORTO</t>
        </is>
      </c>
      <c r="AJ63" s="23" t="inlineStr">
        <is>
          <t>VERSAMENTI</t>
        </is>
      </c>
      <c r="AL63" s="14">
        <f>A63</f>
        <v/>
      </c>
      <c r="AM63" s="18" t="n"/>
      <c r="AN63" s="16" t="n"/>
      <c r="AO63" s="18" t="n">
        <v>0</v>
      </c>
      <c r="AP63" s="15" t="n"/>
      <c r="AR63" s="14">
        <f>A63</f>
        <v/>
      </c>
      <c r="AS63" s="18" t="n"/>
      <c r="AT63" s="16" t="n"/>
      <c r="AU63" s="18" t="n">
        <v>0</v>
      </c>
      <c r="AV63" s="15" t="n"/>
      <c r="AX63" s="14">
        <f>A63</f>
        <v/>
      </c>
      <c r="AY63" s="18" t="n"/>
      <c r="AZ63" s="16" t="n"/>
      <c r="BA63" s="18">
        <f>BA59</f>
        <v/>
      </c>
      <c r="BB63" s="15" t="n"/>
      <c r="BD63" s="14">
        <f>AX63</f>
        <v/>
      </c>
      <c r="BE63" s="18" t="n"/>
      <c r="BF63" s="16" t="n"/>
      <c r="BG63" s="18">
        <f>BG59</f>
        <v/>
      </c>
      <c r="BH63" s="15" t="n"/>
    </row>
    <row r="64" ht="16.8" customHeight="1">
      <c r="A64" s="15" t="n"/>
      <c r="B64" s="15" t="n"/>
      <c r="C64" s="15" t="inlineStr">
        <is>
          <t xml:space="preserve">INCASSO UCA </t>
        </is>
      </c>
      <c r="D64" s="16" t="n">
        <v>89</v>
      </c>
      <c r="E64" s="16" t="n"/>
      <c r="F64" s="16" t="n"/>
      <c r="G64" s="16" t="n"/>
      <c r="H64" s="105" t="inlineStr">
        <is>
          <t>CATTOLICA</t>
        </is>
      </c>
      <c r="I64" s="4" t="n"/>
      <c r="J64" s="14" t="n"/>
      <c r="K64" s="17" t="inlineStr">
        <is>
          <t>PROVVIGIONI COL 10</t>
        </is>
      </c>
      <c r="L64" s="73" t="n">
        <v>0</v>
      </c>
      <c r="M64" s="16">
        <f>E67</f>
        <v/>
      </c>
      <c r="N64" s="16" t="n"/>
      <c r="O64" s="16" t="n"/>
      <c r="P64" s="70" t="n"/>
      <c r="Q64" s="14" t="n"/>
      <c r="R64" s="18" t="n"/>
      <c r="S64" s="16" t="n"/>
      <c r="T64" s="18">
        <f>(R64-S64)+T63</f>
        <v/>
      </c>
      <c r="U64" s="15" t="n"/>
      <c r="W64" s="14" t="n"/>
      <c r="X64" s="18" t="n"/>
      <c r="Y64" s="16" t="n"/>
      <c r="Z64" s="18">
        <f>(X64-Y64)+Z63</f>
        <v/>
      </c>
      <c r="AA64" s="15" t="n"/>
      <c r="AB64" s="24" t="n"/>
      <c r="AC64" s="24" t="inlineStr">
        <is>
          <t>RICAVI DIVERSI</t>
        </is>
      </c>
      <c r="AD64" s="25" t="n"/>
      <c r="AE64" s="25" t="n"/>
      <c r="AF64" s="25" t="n"/>
      <c r="AG64" s="25" t="n"/>
      <c r="AH64" s="12" t="inlineStr">
        <is>
          <t>RIPORTO</t>
        </is>
      </c>
      <c r="AI64" s="26">
        <f>AI59</f>
        <v/>
      </c>
      <c r="AJ64" s="25" t="n"/>
      <c r="AL64" s="14" t="n"/>
      <c r="AM64" s="18" t="n"/>
      <c r="AN64" s="16" t="n"/>
      <c r="AO64" s="18">
        <f>(AM64-AN64)+AO63</f>
        <v/>
      </c>
      <c r="AP64" s="15" t="n"/>
      <c r="AR64" s="14" t="n"/>
      <c r="AS64" s="18" t="n"/>
      <c r="AT64" s="16" t="n"/>
      <c r="AU64" s="18">
        <f>(AS64-AT64)+AU63</f>
        <v/>
      </c>
      <c r="AV64" s="15" t="n"/>
      <c r="AX64" s="14" t="n"/>
      <c r="AY64" s="18" t="n"/>
      <c r="AZ64" s="16" t="n"/>
      <c r="BA64" s="18">
        <f>(AY64-AZ64)+BA63</f>
        <v/>
      </c>
      <c r="BB64" s="15" t="n"/>
      <c r="BD64" s="14" t="n"/>
      <c r="BE64" s="18" t="n"/>
      <c r="BF64" s="16" t="n"/>
      <c r="BG64" s="18">
        <f>(BE64-BF64)+BG63</f>
        <v/>
      </c>
      <c r="BH64" s="15" t="n"/>
    </row>
    <row r="65" ht="16.8" customHeight="1">
      <c r="A65" s="15" t="n"/>
      <c r="B65" s="15" t="n"/>
      <c r="C65" s="15" t="inlineStr">
        <is>
          <t>INCASSI GENERALI</t>
        </is>
      </c>
      <c r="D65" s="16" t="n">
        <v>5413.8</v>
      </c>
      <c r="E65" s="16" t="n">
        <v>431.52</v>
      </c>
      <c r="F65" s="16" t="n"/>
      <c r="G65" s="16" t="n"/>
      <c r="H65" s="105">
        <f>D66</f>
        <v/>
      </c>
      <c r="I65" s="4" t="n"/>
      <c r="J65" s="14" t="n"/>
      <c r="K65" s="17" t="inlineStr">
        <is>
          <t>SALDO CATTOLICA</t>
        </is>
      </c>
      <c r="L65" s="16">
        <f>D63+D64+D65+D68-D66-D67-D69-D70-E65-E63+B66</f>
        <v/>
      </c>
      <c r="M65" s="16" t="n">
        <v>0</v>
      </c>
      <c r="N65" s="16" t="n"/>
      <c r="O65" s="16" t="n">
        <v>0</v>
      </c>
      <c r="P65" s="18" t="n"/>
      <c r="Q65" s="14" t="n"/>
      <c r="R65" s="18" t="n"/>
      <c r="S65" s="16" t="n"/>
      <c r="T65" s="18">
        <f>(R65-S65)+T64</f>
        <v/>
      </c>
      <c r="U65" s="15" t="n"/>
      <c r="W65" s="14" t="n"/>
      <c r="X65" s="18" t="n"/>
      <c r="Y65" s="16" t="n"/>
      <c r="Z65" s="18">
        <f>(X65-Y65)+Z64</f>
        <v/>
      </c>
      <c r="AA65" s="15" t="n"/>
      <c r="AB65" s="24" t="n"/>
      <c r="AC65" s="24" t="n"/>
      <c r="AD65" s="25" t="n"/>
      <c r="AE65" s="25" t="n"/>
      <c r="AF65" s="25" t="n"/>
      <c r="AG65" s="25" t="n"/>
      <c r="AH65" s="24" t="n"/>
      <c r="AI65" s="26" t="n"/>
      <c r="AJ65" s="25" t="n"/>
      <c r="AL65" s="14" t="n"/>
      <c r="AM65" s="18" t="n"/>
      <c r="AN65" s="16" t="n"/>
      <c r="AO65" s="18">
        <f>(AM65-AN65)+AO64</f>
        <v/>
      </c>
      <c r="AP65" s="15" t="n"/>
      <c r="AR65" s="14" t="n"/>
      <c r="AS65" s="18" t="n"/>
      <c r="AT65" s="16" t="n"/>
      <c r="AU65" s="18">
        <f>(AS65-AT65)+AU64</f>
        <v/>
      </c>
      <c r="AV65" s="15" t="n"/>
      <c r="AX65" s="14" t="n"/>
      <c r="AY65" s="18" t="n"/>
      <c r="AZ65" s="16" t="n"/>
      <c r="BA65" s="18">
        <f>(AY65-AZ65)+BA64</f>
        <v/>
      </c>
      <c r="BB65" s="15" t="n"/>
      <c r="BD65" s="14" t="n"/>
      <c r="BE65" s="18" t="n"/>
      <c r="BF65" s="16" t="n"/>
      <c r="BG65" s="18">
        <f>(BE65-BF65)+BG64</f>
        <v/>
      </c>
      <c r="BH65" s="15" t="n"/>
    </row>
    <row r="66" ht="16.8" customHeight="1">
      <c r="A66" s="15" t="n">
        <v>25.3</v>
      </c>
      <c r="B66" s="15" t="n"/>
      <c r="C66" s="15" t="inlineStr">
        <is>
          <t>PROVVIGIONI CATTOLICA</t>
        </is>
      </c>
      <c r="D66" s="16" t="n">
        <v>2696.98</v>
      </c>
      <c r="E66" s="16" t="n"/>
      <c r="F66" s="16" t="n"/>
      <c r="G66" s="16" t="n"/>
      <c r="H66" s="105" t="inlineStr">
        <is>
          <t>GENERALI</t>
        </is>
      </c>
      <c r="I66" s="4" t="n"/>
      <c r="J66" s="14" t="n"/>
      <c r="K66" s="17">
        <f>C105</f>
        <v/>
      </c>
      <c r="L66" s="16" t="n"/>
      <c r="M66" s="16">
        <f>10*(L63+L64-M64)/100</f>
        <v/>
      </c>
      <c r="N66" s="16">
        <f>G105</f>
        <v/>
      </c>
      <c r="O66" s="16">
        <f>O5+M66-N66</f>
        <v/>
      </c>
      <c r="P66" s="18">
        <f>P5+M66</f>
        <v/>
      </c>
      <c r="Q66" s="14" t="n"/>
      <c r="R66" s="18" t="n"/>
      <c r="S66" s="16" t="n"/>
      <c r="T66" s="18">
        <f>(R66-S66)+T65</f>
        <v/>
      </c>
      <c r="U66" s="15" t="n"/>
      <c r="W66" s="14" t="n"/>
      <c r="X66" s="18" t="n"/>
      <c r="Y66" s="16" t="n"/>
      <c r="Z66" s="18">
        <f>(X66-Y66)+Z65</f>
        <v/>
      </c>
      <c r="AA66" s="15" t="n"/>
      <c r="AB66" s="24" t="n"/>
      <c r="AC66" s="24" t="n"/>
      <c r="AD66" s="25" t="n"/>
      <c r="AE66" s="25" t="n"/>
      <c r="AF66" s="25" t="n"/>
      <c r="AG66" s="25" t="n"/>
      <c r="AH66" s="17" t="n"/>
      <c r="AI66" s="16" t="n">
        <v>0</v>
      </c>
      <c r="AJ66" s="25" t="n"/>
      <c r="AL66" s="14" t="n"/>
      <c r="AM66" s="18" t="n"/>
      <c r="AN66" s="16" t="n"/>
      <c r="AO66" s="18">
        <f>(AM66-AN66)+AO65</f>
        <v/>
      </c>
      <c r="AP66" s="15" t="n"/>
      <c r="AR66" s="14" t="n"/>
      <c r="AS66" s="18" t="n"/>
      <c r="AT66" s="16" t="n"/>
      <c r="AU66" s="18">
        <f>(AS66-AT66)+AU65</f>
        <v/>
      </c>
      <c r="AV66" s="15" t="n"/>
      <c r="AX66" s="14" t="n"/>
      <c r="AY66" s="18" t="n"/>
      <c r="AZ66" s="16" t="n"/>
      <c r="BA66" s="18">
        <f>(AY66-AZ66)+BA65</f>
        <v/>
      </c>
      <c r="BB66" s="15" t="n"/>
      <c r="BD66" s="14" t="n"/>
      <c r="BE66" s="18" t="n"/>
      <c r="BF66" s="16" t="n"/>
      <c r="BG66" s="18">
        <f>(BE66-BF66)+BG65</f>
        <v/>
      </c>
      <c r="BH66" s="15" t="n"/>
    </row>
    <row r="67" ht="16.8" customHeight="1">
      <c r="A67" s="15" t="inlineStr">
        <is>
          <t>PROVV. DA ESITI</t>
        </is>
      </c>
      <c r="B67" s="16">
        <f>B66+B6</f>
        <v/>
      </c>
      <c r="C67" s="15" t="inlineStr">
        <is>
          <t>PROVVIGIONI GENERALI</t>
        </is>
      </c>
      <c r="D67" s="16" t="n">
        <v>937.8099999999999</v>
      </c>
      <c r="E67" s="16" t="n">
        <v>0</v>
      </c>
      <c r="F67" s="16" t="n"/>
      <c r="G67" s="16" t="n"/>
      <c r="H67" s="105" t="n">
        <v>912.51</v>
      </c>
      <c r="I67" s="4" t="n"/>
      <c r="J67" s="14" t="n"/>
      <c r="K67" s="17">
        <f>C75</f>
        <v/>
      </c>
      <c r="L67" s="16" t="n"/>
      <c r="M67" s="16">
        <f>8.37*(L63+L64-M64)/100</f>
        <v/>
      </c>
      <c r="N67" s="16">
        <f>D75</f>
        <v/>
      </c>
      <c r="O67" s="16">
        <f>O6+M67-N67</f>
        <v/>
      </c>
      <c r="P67" s="18">
        <f>P6+M67</f>
        <v/>
      </c>
      <c r="Q67" s="14" t="n"/>
      <c r="R67" s="18" t="n"/>
      <c r="S67" s="16" t="n"/>
      <c r="T67" s="18">
        <f>(R67-S67)+T66</f>
        <v/>
      </c>
      <c r="U67" s="15" t="n"/>
      <c r="W67" s="14" t="n"/>
      <c r="X67" s="18" t="n"/>
      <c r="Y67" s="16" t="n"/>
      <c r="Z67" s="18">
        <f>(X67-Y67)+Z66</f>
        <v/>
      </c>
      <c r="AA67" s="15" t="n"/>
      <c r="AB67" s="24" t="n"/>
      <c r="AC67" s="17" t="n"/>
      <c r="AD67" s="25" t="n"/>
      <c r="AE67" s="25" t="n"/>
      <c r="AF67" s="25" t="n"/>
      <c r="AG67" s="25" t="n"/>
      <c r="AH67" s="24" t="n"/>
      <c r="AI67" s="26" t="n"/>
      <c r="AJ67" s="25" t="n"/>
      <c r="AL67" s="14" t="n"/>
      <c r="AM67" s="18" t="n"/>
      <c r="AN67" s="16" t="n"/>
      <c r="AO67" s="18">
        <f>(AM67-AN67)+AO66</f>
        <v/>
      </c>
      <c r="AP67" s="15" t="n"/>
      <c r="AR67" s="14" t="n"/>
      <c r="AS67" s="18" t="n"/>
      <c r="AT67" s="16" t="n"/>
      <c r="AU67" s="18">
        <f>(AS67-AT67)+AU66</f>
        <v/>
      </c>
      <c r="AV67" s="15" t="n"/>
      <c r="AX67" s="14" t="n"/>
      <c r="AY67" s="18" t="n"/>
      <c r="AZ67" s="16" t="n"/>
      <c r="BA67" s="18">
        <f>(AY67-AZ67)+BA66</f>
        <v/>
      </c>
      <c r="BB67" s="15" t="n"/>
      <c r="BD67" s="14" t="n"/>
      <c r="BE67" s="18" t="n"/>
      <c r="BF67" s="16" t="n"/>
      <c r="BG67" s="18">
        <f>(BE67-BF67)+BG66</f>
        <v/>
      </c>
      <c r="BH67" s="15" t="n"/>
    </row>
    <row r="68" ht="16.8" customHeight="1">
      <c r="A68" s="15" t="inlineStr">
        <is>
          <t>DIREZIONSLI</t>
        </is>
      </c>
      <c r="B68" s="15" t="n"/>
      <c r="C68" s="15" t="inlineStr">
        <is>
          <t>Tutela legale</t>
        </is>
      </c>
      <c r="D68" s="16" t="n">
        <v>1617.5</v>
      </c>
      <c r="E68" s="16" t="n">
        <v>0</v>
      </c>
      <c r="F68" s="16" t="n"/>
      <c r="G68" s="16" t="n"/>
      <c r="H68" s="105" t="inlineStr">
        <is>
          <t>UCA</t>
        </is>
      </c>
      <c r="I68" s="4" t="n"/>
      <c r="J68" s="14" t="n"/>
      <c r="K68" s="15">
        <f>C92</f>
        <v/>
      </c>
      <c r="L68" s="16" t="n"/>
      <c r="M68" s="16">
        <f>15.35*(L63+L64-M64)/100</f>
        <v/>
      </c>
      <c r="N68" s="16">
        <f>D92</f>
        <v/>
      </c>
      <c r="O68" s="16">
        <f>O7+M68-N68</f>
        <v/>
      </c>
      <c r="P68" s="18">
        <f>P7+M68</f>
        <v/>
      </c>
      <c r="Q68" s="14" t="n"/>
      <c r="R68" s="18" t="n"/>
      <c r="S68" s="16" t="n"/>
      <c r="T68" s="18">
        <f>(R68-S68)+T67</f>
        <v/>
      </c>
      <c r="U68" s="15" t="n"/>
      <c r="W68" s="14" t="n"/>
      <c r="X68" s="18" t="n"/>
      <c r="Y68" s="16" t="n"/>
      <c r="Z68" s="18">
        <f>(X68-Y68)+Z67</f>
        <v/>
      </c>
      <c r="AA68" s="15" t="n"/>
      <c r="AB68" s="24" t="n"/>
      <c r="AC68" s="17" t="n"/>
      <c r="AD68" s="25" t="n"/>
      <c r="AE68" s="25" t="n"/>
      <c r="AF68" s="25" t="n"/>
      <c r="AG68" s="25" t="n"/>
      <c r="AH68" s="24" t="n"/>
      <c r="AI68" s="26" t="n"/>
      <c r="AJ68" s="25" t="n"/>
      <c r="AL68" s="14" t="n"/>
      <c r="AM68" s="18" t="n"/>
      <c r="AN68" s="16" t="n"/>
      <c r="AO68" s="18">
        <f>(AM68-AN68)+AO67</f>
        <v/>
      </c>
      <c r="AP68" s="15" t="n"/>
      <c r="AR68" s="14" t="n"/>
      <c r="AS68" s="18" t="n"/>
      <c r="AT68" s="16" t="n"/>
      <c r="AU68" s="18">
        <f>(AS68-AT68)+AU67</f>
        <v/>
      </c>
      <c r="AV68" s="15" t="n"/>
      <c r="AX68" s="14" t="n"/>
      <c r="AY68" s="18" t="n"/>
      <c r="AZ68" s="16" t="n"/>
      <c r="BA68" s="18">
        <f>(AY68-AZ68)+BA67</f>
        <v/>
      </c>
      <c r="BB68" s="15" t="n"/>
      <c r="BD68" s="14" t="n"/>
      <c r="BE68" s="18" t="n"/>
      <c r="BF68" s="16" t="n"/>
      <c r="BG68" s="18">
        <f>(BE68-BF68)+BG67</f>
        <v/>
      </c>
      <c r="BH68" s="15" t="n"/>
    </row>
    <row r="69" ht="16.8" customHeight="1">
      <c r="A69" s="15" t="inlineStr">
        <is>
          <t>GIA'GIRATI PERO'</t>
        </is>
      </c>
      <c r="B69" s="15" t="inlineStr">
        <is>
          <t>***</t>
        </is>
      </c>
      <c r="C69" s="15" t="inlineStr">
        <is>
          <t>PROVVIGIONI UCA</t>
        </is>
      </c>
      <c r="D69" s="16" t="n">
        <v>23.73</v>
      </c>
      <c r="E69" s="16" t="n">
        <v>0</v>
      </c>
      <c r="F69" s="16" t="n"/>
      <c r="G69" s="16" t="n"/>
      <c r="H69" s="105">
        <f>D69</f>
        <v/>
      </c>
      <c r="I69" s="4" t="n"/>
      <c r="J69" s="14" t="n"/>
      <c r="K69" s="15" t="inlineStr">
        <is>
          <t>Benzina auto gigi e papà</t>
        </is>
      </c>
      <c r="L69" s="16" t="n"/>
      <c r="M69" s="16">
        <f>2.6*(L63+L64-M64)/100</f>
        <v/>
      </c>
      <c r="N69" s="16">
        <f>D80</f>
        <v/>
      </c>
      <c r="O69" s="16">
        <f>O8+M69-N69</f>
        <v/>
      </c>
      <c r="P69" s="18">
        <f>P8+M69</f>
        <v/>
      </c>
      <c r="Q69" s="14" t="n"/>
      <c r="R69" s="18" t="n"/>
      <c r="S69" s="16" t="n"/>
      <c r="T69" s="18">
        <f>(R69-S69)+T68</f>
        <v/>
      </c>
      <c r="U69" s="15" t="n"/>
      <c r="W69" s="14" t="n"/>
      <c r="X69" s="18" t="n"/>
      <c r="Y69" s="16" t="n"/>
      <c r="Z69" s="18">
        <f>(X69-Y69)+Z68</f>
        <v/>
      </c>
      <c r="AA69" s="15" t="n"/>
      <c r="AB69" s="24" t="n"/>
      <c r="AC69" s="17" t="n"/>
      <c r="AD69" s="25" t="n"/>
      <c r="AE69" s="25" t="n"/>
      <c r="AF69" s="25" t="n"/>
      <c r="AG69" s="25" t="n"/>
      <c r="AH69" s="24" t="n"/>
      <c r="AI69" s="26" t="n"/>
      <c r="AJ69" s="25" t="n"/>
      <c r="AL69" s="14" t="n"/>
      <c r="AM69" s="18" t="n"/>
      <c r="AN69" s="16" t="n"/>
      <c r="AO69" s="18">
        <f>(AM69-AN69)+AO68</f>
        <v/>
      </c>
      <c r="AP69" s="15" t="n"/>
      <c r="AR69" s="14" t="n"/>
      <c r="AS69" s="18" t="n"/>
      <c r="AT69" s="16" t="n"/>
      <c r="AU69" s="18">
        <f>(AS69-AT69)+AU68</f>
        <v/>
      </c>
      <c r="AV69" s="15" t="n"/>
      <c r="AX69" s="14" t="n"/>
      <c r="AY69" s="18" t="n"/>
      <c r="AZ69" s="16" t="n"/>
      <c r="BA69" s="18">
        <f>(AY69-AZ69)+BA68</f>
        <v/>
      </c>
      <c r="BB69" s="15" t="n"/>
      <c r="BD69" s="14" t="n"/>
      <c r="BE69" s="18" t="n"/>
      <c r="BF69" s="16" t="n"/>
      <c r="BG69" s="18">
        <f>(BE69-BF69)+BG68</f>
        <v/>
      </c>
      <c r="BH69" s="15" t="n"/>
    </row>
    <row r="70" ht="16.8" customHeight="1">
      <c r="A70" s="15" t="inlineStr">
        <is>
          <t>IL 2/1/2024</t>
        </is>
      </c>
      <c r="B70" s="15" t="n"/>
      <c r="C70" s="15" t="inlineStr">
        <is>
          <t>Provv. Tutela legale</t>
        </is>
      </c>
      <c r="D70" s="16" t="n">
        <v>411.86</v>
      </c>
      <c r="E70" s="16" t="n"/>
      <c r="F70" s="16" t="n"/>
      <c r="G70" s="16" t="n">
        <v>0</v>
      </c>
      <c r="H70" s="105" t="inlineStr">
        <is>
          <t>TUTELA</t>
        </is>
      </c>
      <c r="I70" s="4" t="n"/>
      <c r="J70" s="14" t="n"/>
      <c r="K70" s="15" t="inlineStr">
        <is>
          <t>Spese bancari einteressi passivi e spese postali</t>
        </is>
      </c>
      <c r="L70" s="16" t="n"/>
      <c r="M70" s="16">
        <f>2.6*(L63+L64-M64)/100</f>
        <v/>
      </c>
      <c r="N70" s="16">
        <f>G81+H81</f>
        <v/>
      </c>
      <c r="O70" s="16">
        <f>O9+M70-N70</f>
        <v/>
      </c>
      <c r="P70" s="18">
        <f>P9+M70</f>
        <v/>
      </c>
      <c r="Q70" s="14" t="n"/>
      <c r="R70" s="18" t="n"/>
      <c r="S70" s="16" t="n">
        <v>0</v>
      </c>
      <c r="T70" s="18">
        <f>(R70-S70)+T69</f>
        <v/>
      </c>
      <c r="U70" s="15">
        <f>C70</f>
        <v/>
      </c>
      <c r="W70" s="14" t="n"/>
      <c r="X70" s="18" t="n"/>
      <c r="Y70" s="16" t="n">
        <v>0</v>
      </c>
      <c r="Z70" s="18">
        <f>(X70-Y70)+Z69</f>
        <v/>
      </c>
      <c r="AA70" s="15" t="n"/>
      <c r="AB70" s="24" t="n"/>
      <c r="AC70" s="15">
        <f>C70</f>
        <v/>
      </c>
      <c r="AD70" s="25" t="n"/>
      <c r="AE70" s="62">
        <f>G70</f>
        <v/>
      </c>
      <c r="AF70" s="63">
        <f>AE70+AF9</f>
        <v/>
      </c>
      <c r="AG70" s="25" t="n"/>
      <c r="AH70" s="17" t="n"/>
      <c r="AI70" s="16" t="n">
        <v>0</v>
      </c>
      <c r="AJ70" s="25" t="n"/>
      <c r="AL70" s="14" t="n"/>
      <c r="AM70" s="18" t="n"/>
      <c r="AN70" s="16" t="n">
        <v>0</v>
      </c>
      <c r="AO70" s="18">
        <f>(AM70-AN70)+AO69</f>
        <v/>
      </c>
      <c r="AP70" s="15" t="n"/>
      <c r="AR70" s="14" t="n"/>
      <c r="AS70" s="18" t="n"/>
      <c r="AT70" s="16" t="n">
        <v>0</v>
      </c>
      <c r="AU70" s="18">
        <f>(AS70-AT70)+AU69</f>
        <v/>
      </c>
      <c r="AV70" s="15" t="n"/>
      <c r="AX70" s="14" t="n"/>
      <c r="AY70" s="18" t="n"/>
      <c r="AZ70" s="16" t="n">
        <v>0</v>
      </c>
      <c r="BA70" s="18">
        <f>(AY70-AZ70)+BA69</f>
        <v/>
      </c>
      <c r="BB70" s="15" t="n"/>
      <c r="BD70" s="14" t="n"/>
      <c r="BE70" s="18" t="n"/>
      <c r="BF70" s="16" t="n">
        <v>0</v>
      </c>
      <c r="BG70" s="18">
        <f>(BE70-BF70)+BG69</f>
        <v/>
      </c>
      <c r="BH70" s="15" t="n"/>
    </row>
    <row r="71" ht="16.8" customHeight="1">
      <c r="A71" s="15" t="n"/>
      <c r="B71" s="15" t="n"/>
      <c r="C71" s="15" t="inlineStr">
        <is>
          <t xml:space="preserve">PAG. PROVV. MARTINA MESE DI </t>
        </is>
      </c>
      <c r="D71" s="16" t="n"/>
      <c r="E71" s="16" t="n"/>
      <c r="F71" s="16" t="n"/>
      <c r="G71" s="16" t="n">
        <v>0</v>
      </c>
      <c r="H71" s="105">
        <f>D70</f>
        <v/>
      </c>
      <c r="I71" s="4" t="n"/>
      <c r="J71" s="14" t="n"/>
      <c r="K71" s="15" t="inlineStr">
        <is>
          <t>Telepass</t>
        </is>
      </c>
      <c r="L71" s="16" t="n"/>
      <c r="M71" s="16">
        <f>0.46*(L63+L64-M64)/100</f>
        <v/>
      </c>
      <c r="N71" s="16">
        <f>G85</f>
        <v/>
      </c>
      <c r="O71" s="16">
        <f>O10+M71-N71</f>
        <v/>
      </c>
      <c r="P71" s="18">
        <f>P10+M71</f>
        <v/>
      </c>
      <c r="Q71" s="14" t="n"/>
      <c r="R71" s="18" t="n"/>
      <c r="S71" s="16" t="n">
        <v>0</v>
      </c>
      <c r="T71" s="18">
        <f>(R71-S71)+T70</f>
        <v/>
      </c>
      <c r="U71" s="15">
        <f>C71</f>
        <v/>
      </c>
      <c r="W71" s="14" t="n"/>
      <c r="X71" s="18" t="n"/>
      <c r="Y71" s="16" t="n">
        <v>0</v>
      </c>
      <c r="Z71" s="18">
        <f>(X71-Y71)+Z70</f>
        <v/>
      </c>
      <c r="AA71" s="15" t="n"/>
      <c r="AB71" s="24" t="n"/>
      <c r="AC71" s="15">
        <f>C71</f>
        <v/>
      </c>
      <c r="AD71" s="25" t="n"/>
      <c r="AE71" s="62">
        <f>G71</f>
        <v/>
      </c>
      <c r="AF71" s="63">
        <f>AE71+AF10</f>
        <v/>
      </c>
      <c r="AG71" s="25" t="n"/>
      <c r="AH71" s="16" t="n"/>
      <c r="AI71" s="16" t="n">
        <v>0</v>
      </c>
      <c r="AJ71" s="25" t="n"/>
      <c r="AL71" s="14" t="n"/>
      <c r="AM71" s="18" t="n">
        <v>0</v>
      </c>
      <c r="AN71" s="16" t="n">
        <v>0</v>
      </c>
      <c r="AO71" s="18">
        <f>(AM71-AN71)+AO70</f>
        <v/>
      </c>
      <c r="AP71" s="15" t="n"/>
      <c r="AR71" s="14" t="n"/>
      <c r="AS71" s="18" t="n">
        <v>0</v>
      </c>
      <c r="AT71" s="16" t="n">
        <v>0</v>
      </c>
      <c r="AU71" s="18">
        <f>(AS71-AT71)+AU70</f>
        <v/>
      </c>
      <c r="AV71" s="15" t="n"/>
      <c r="AX71" s="14" t="n"/>
      <c r="AY71" s="18" t="n">
        <v>0</v>
      </c>
      <c r="AZ71" s="16" t="n">
        <v>0</v>
      </c>
      <c r="BA71" s="18">
        <f>(AY71-AZ71)+BA70</f>
        <v/>
      </c>
      <c r="BB71" s="15" t="n"/>
      <c r="BD71" s="14" t="n"/>
      <c r="BE71" s="18" t="n">
        <v>0</v>
      </c>
      <c r="BF71" s="16" t="n">
        <v>0</v>
      </c>
      <c r="BG71" s="18">
        <f>(BE71-BF71)+BG70</f>
        <v/>
      </c>
      <c r="BH71" s="15" t="n"/>
    </row>
    <row r="72" ht="16.8" customHeight="1">
      <c r="A72" s="15" t="n"/>
      <c r="B72" s="15" t="n"/>
      <c r="C72" s="15" t="inlineStr">
        <is>
          <t>PAG. PROVV. SANTORO MESE DI</t>
        </is>
      </c>
      <c r="D72" s="16" t="n"/>
      <c r="E72" s="16" t="n"/>
      <c r="F72" s="16" t="n"/>
      <c r="G72" s="16" t="n">
        <v>0</v>
      </c>
      <c r="H72" s="105" t="n"/>
      <c r="I72" s="4" t="n"/>
      <c r="J72" s="14" t="n"/>
      <c r="K72" s="15" t="inlineStr">
        <is>
          <t>Spese telefonia</t>
        </is>
      </c>
      <c r="L72" s="16" t="n"/>
      <c r="M72" s="16">
        <f>0.28*(L63+L64-M64)/100</f>
        <v/>
      </c>
      <c r="N72" s="16">
        <f>D95</f>
        <v/>
      </c>
      <c r="O72" s="16">
        <f>O11+M72-N72</f>
        <v/>
      </c>
      <c r="P72" s="18">
        <f>P11+M72</f>
        <v/>
      </c>
      <c r="Q72" s="14" t="n"/>
      <c r="R72" s="18" t="n"/>
      <c r="S72" s="16" t="n">
        <v>0</v>
      </c>
      <c r="T72" s="18">
        <f>(R72-S72)+T71</f>
        <v/>
      </c>
      <c r="U72" s="15">
        <f>C72</f>
        <v/>
      </c>
      <c r="W72" s="14" t="n"/>
      <c r="X72" s="18" t="n"/>
      <c r="Y72" s="16" t="n">
        <v>0</v>
      </c>
      <c r="Z72" s="18">
        <f>(X72-Y72)+Z71</f>
        <v/>
      </c>
      <c r="AA72" s="15" t="n"/>
      <c r="AB72" s="24" t="n"/>
      <c r="AC72" s="15">
        <f>C72</f>
        <v/>
      </c>
      <c r="AD72" s="25" t="n"/>
      <c r="AE72" s="62">
        <f>G72</f>
        <v/>
      </c>
      <c r="AF72" s="63">
        <f>AE72+AF11</f>
        <v/>
      </c>
      <c r="AG72" s="25" t="n"/>
      <c r="AH72" s="24" t="n"/>
      <c r="AI72" s="26" t="n"/>
      <c r="AJ72" s="25" t="n"/>
      <c r="AL72" s="14" t="n"/>
      <c r="AM72" s="18" t="n"/>
      <c r="AN72" s="16" t="n">
        <v>0</v>
      </c>
      <c r="AO72" s="18">
        <f>(AM72-AN72)+AO71</f>
        <v/>
      </c>
      <c r="AP72" s="15" t="n"/>
      <c r="AR72" s="14" t="n"/>
      <c r="AS72" s="18" t="n"/>
      <c r="AT72" s="16" t="n">
        <v>0</v>
      </c>
      <c r="AU72" s="18">
        <f>(AS72-AT72)+AU71</f>
        <v/>
      </c>
      <c r="AV72" s="15" t="n"/>
      <c r="AX72" s="14" t="n"/>
      <c r="AY72" s="18" t="n"/>
      <c r="AZ72" s="16" t="n">
        <v>0</v>
      </c>
      <c r="BA72" s="18">
        <f>(AY72-AZ72)+BA71</f>
        <v/>
      </c>
      <c r="BB72" s="15" t="n"/>
      <c r="BD72" s="14" t="n"/>
      <c r="BE72" s="18" t="n"/>
      <c r="BF72" s="16" t="n">
        <v>0</v>
      </c>
      <c r="BG72" s="18">
        <f>(BE72-BF72)+BG71</f>
        <v/>
      </c>
      <c r="BH72" s="15" t="n"/>
    </row>
    <row r="73" ht="16.8" customHeight="1">
      <c r="A73" s="15" t="n"/>
      <c r="B73" s="15" t="n"/>
      <c r="C73" s="15" t="inlineStr">
        <is>
          <t>PAG. RITENUTA PRODUTTORI</t>
        </is>
      </c>
      <c r="D73" s="16" t="n"/>
      <c r="E73" s="16" t="n"/>
      <c r="F73" s="16" t="n"/>
      <c r="G73" s="16" t="n">
        <v>0</v>
      </c>
      <c r="H73" s="105" t="n"/>
      <c r="I73" s="4" t="n"/>
      <c r="J73" s="14" t="n"/>
      <c r="K73" s="15">
        <f>C83</f>
        <v/>
      </c>
      <c r="L73" s="16" t="n"/>
      <c r="M73" s="16">
        <f>0.28*(L63+L64-M64)/100</f>
        <v/>
      </c>
      <c r="N73" s="16">
        <f>G83</f>
        <v/>
      </c>
      <c r="O73" s="16">
        <f>O12+M73-N73</f>
        <v/>
      </c>
      <c r="P73" s="18">
        <f>P12+M73</f>
        <v/>
      </c>
      <c r="Q73" s="14" t="n"/>
      <c r="R73" s="18" t="n"/>
      <c r="S73" s="16" t="n">
        <v>0</v>
      </c>
      <c r="T73" s="18">
        <f>(R73-S73)+T72</f>
        <v/>
      </c>
      <c r="U73" s="15">
        <f>C73</f>
        <v/>
      </c>
      <c r="W73" s="14" t="n"/>
      <c r="X73" s="18" t="n"/>
      <c r="Y73" s="16" t="n">
        <v>0</v>
      </c>
      <c r="Z73" s="18">
        <f>(X73-Y73)+Z72</f>
        <v/>
      </c>
      <c r="AA73" s="15" t="n"/>
      <c r="AB73" s="24" t="n"/>
      <c r="AC73" s="15">
        <f>C73</f>
        <v/>
      </c>
      <c r="AD73" s="25" t="n"/>
      <c r="AE73" s="62">
        <f>G73</f>
        <v/>
      </c>
      <c r="AF73" s="63">
        <f>AE73+AF12</f>
        <v/>
      </c>
      <c r="AG73" s="25" t="n"/>
      <c r="AH73" s="24" t="n"/>
      <c r="AI73" s="26" t="n"/>
      <c r="AJ73" s="25" t="n"/>
      <c r="AL73" s="14" t="n"/>
      <c r="AM73" s="18" t="n"/>
      <c r="AN73" s="16" t="n">
        <v>0</v>
      </c>
      <c r="AO73" s="18">
        <f>(AM73-AN73)+AO72</f>
        <v/>
      </c>
      <c r="AP73" s="15" t="n"/>
      <c r="AR73" s="14" t="n"/>
      <c r="AS73" s="18" t="n"/>
      <c r="AT73" s="16" t="n">
        <v>0</v>
      </c>
      <c r="AU73" s="18">
        <f>(AS73-AT73)+AU72</f>
        <v/>
      </c>
      <c r="AV73" s="15" t="n"/>
      <c r="AX73" s="14" t="n"/>
      <c r="AY73" s="18" t="n"/>
      <c r="AZ73" s="16" t="n">
        <v>0</v>
      </c>
      <c r="BA73" s="18">
        <f>(AY73-AZ73)+BA72</f>
        <v/>
      </c>
      <c r="BB73" s="15" t="n"/>
      <c r="BD73" s="14" t="n"/>
      <c r="BE73" s="18" t="n"/>
      <c r="BF73" s="16" t="n">
        <v>0</v>
      </c>
      <c r="BG73" s="18">
        <f>(BE73-BF73)+BG72</f>
        <v/>
      </c>
      <c r="BH73" s="15" t="n"/>
    </row>
    <row r="74" ht="16.8" customHeight="1">
      <c r="A74" s="15" t="n"/>
      <c r="B74" s="15" t="n"/>
      <c r="C74" s="15" t="inlineStr">
        <is>
          <t>PAG. PRODUTTORI</t>
        </is>
      </c>
      <c r="D74" s="16" t="n"/>
      <c r="E74" s="16" t="n"/>
      <c r="F74" s="16" t="n"/>
      <c r="G74" s="16" t="n">
        <v>0</v>
      </c>
      <c r="H74" s="16" t="n"/>
      <c r="I74" s="4" t="n"/>
      <c r="J74" s="14" t="n"/>
      <c r="K74" s="15">
        <f>C86</f>
        <v/>
      </c>
      <c r="L74" s="16" t="n"/>
      <c r="M74" s="16">
        <f>0.28*(L63+L64-M64)/100</f>
        <v/>
      </c>
      <c r="N74" s="16">
        <f>G86</f>
        <v/>
      </c>
      <c r="O74" s="16">
        <f>O13+M74-N74</f>
        <v/>
      </c>
      <c r="P74" s="18">
        <f>P13+M74</f>
        <v/>
      </c>
      <c r="Q74" s="14" t="n"/>
      <c r="R74" s="18" t="n"/>
      <c r="S74" s="16" t="n">
        <v>0</v>
      </c>
      <c r="T74" s="18">
        <f>(R74-S74)+T73</f>
        <v/>
      </c>
      <c r="U74" s="15">
        <f>C74</f>
        <v/>
      </c>
      <c r="W74" s="14" t="n"/>
      <c r="X74" s="18" t="n"/>
      <c r="Y74" s="16" t="n">
        <v>0</v>
      </c>
      <c r="Z74" s="18">
        <f>(X74-Y74)+Z73</f>
        <v/>
      </c>
      <c r="AA74" s="15" t="n"/>
      <c r="AB74" s="24" t="n"/>
      <c r="AC74" s="15">
        <f>C74</f>
        <v/>
      </c>
      <c r="AD74" s="25" t="n"/>
      <c r="AE74" s="62">
        <f>G74</f>
        <v/>
      </c>
      <c r="AF74" s="63">
        <f>AE74+AF13</f>
        <v/>
      </c>
      <c r="AG74" s="25" t="n"/>
      <c r="AH74" s="24" t="n"/>
      <c r="AI74" s="26" t="n"/>
      <c r="AJ74" s="25" t="n"/>
      <c r="AL74" s="14" t="n"/>
      <c r="AM74" s="18" t="n"/>
      <c r="AN74" s="16" t="n">
        <v>0</v>
      </c>
      <c r="AO74" s="18">
        <f>(AM74-AN74)+AO73</f>
        <v/>
      </c>
      <c r="AP74" s="15" t="n"/>
      <c r="AR74" s="14" t="n"/>
      <c r="AS74" s="18" t="n"/>
      <c r="AT74" s="16" t="n">
        <v>0</v>
      </c>
      <c r="AU74" s="18">
        <f>(AS74-AT74)+AU73</f>
        <v/>
      </c>
      <c r="AV74" s="15" t="n"/>
      <c r="AX74" s="14" t="n"/>
      <c r="AY74" s="18" t="n"/>
      <c r="AZ74" s="16" t="n">
        <v>0</v>
      </c>
      <c r="BA74" s="18">
        <f>(AY74-AZ74)+BA73</f>
        <v/>
      </c>
      <c r="BB74" s="15" t="n"/>
      <c r="BD74" s="14" t="n"/>
      <c r="BE74" s="18" t="n"/>
      <c r="BF74" s="16" t="n">
        <v>0</v>
      </c>
      <c r="BG74" s="18">
        <f>(BE74-BF74)+BG73</f>
        <v/>
      </c>
      <c r="BH74" s="15" t="n"/>
    </row>
    <row r="75" ht="16.8" customHeight="1">
      <c r="A75" s="15" t="n"/>
      <c r="B75" s="15" t="n"/>
      <c r="C75" s="15" t="inlineStr">
        <is>
          <t>TOT. PAG. PRODUTTORI</t>
        </is>
      </c>
      <c r="D75" s="16">
        <f>SUM(G67:G74)+E70+E71+E72+E73+E74</f>
        <v/>
      </c>
      <c r="E75" s="16" t="n"/>
      <c r="F75" s="16" t="n"/>
      <c r="G75" s="16" t="n"/>
      <c r="H75" s="16" t="n"/>
      <c r="I75" s="4" t="n"/>
      <c r="J75" s="14" t="n"/>
      <c r="K75" s="15">
        <f>C96</f>
        <v/>
      </c>
      <c r="L75" s="16" t="n"/>
      <c r="M75" s="16">
        <f>0.46*(L63+L64-M64)/100</f>
        <v/>
      </c>
      <c r="N75" s="16">
        <f>G96</f>
        <v/>
      </c>
      <c r="O75" s="16">
        <f>O14+M75-N75</f>
        <v/>
      </c>
      <c r="P75" s="18">
        <f>P14+M75</f>
        <v/>
      </c>
      <c r="Q75" s="14" t="n"/>
      <c r="R75" s="18" t="n"/>
      <c r="S75" s="16" t="n">
        <v>0</v>
      </c>
      <c r="T75" s="18">
        <f>(R75-S75)+T74</f>
        <v/>
      </c>
      <c r="U75" s="15" t="n"/>
      <c r="W75" s="14" t="n"/>
      <c r="X75" s="18" t="n"/>
      <c r="Y75" s="16" t="n">
        <v>0</v>
      </c>
      <c r="Z75" s="18">
        <f>(X75-Y75)+Z74</f>
        <v/>
      </c>
      <c r="AA75" s="15" t="n"/>
      <c r="AB75" s="24" t="n"/>
      <c r="AC75" s="15" t="n"/>
      <c r="AD75" s="25" t="n"/>
      <c r="AE75" s="62" t="n"/>
      <c r="AF75" s="63" t="n"/>
      <c r="AG75" s="25" t="n"/>
      <c r="AH75" s="24" t="n"/>
      <c r="AI75" s="26" t="n"/>
      <c r="AJ75" s="25" t="n"/>
      <c r="AL75" s="14" t="n"/>
      <c r="AM75" s="18" t="n"/>
      <c r="AN75" s="16" t="n">
        <v>0</v>
      </c>
      <c r="AO75" s="18">
        <f>(AM75-AN75)+AO74</f>
        <v/>
      </c>
      <c r="AP75" s="15" t="n"/>
      <c r="AR75" s="14" t="n"/>
      <c r="AS75" s="18" t="n"/>
      <c r="AT75" s="16" t="n">
        <v>0</v>
      </c>
      <c r="AU75" s="18">
        <f>(AS75-AT75)+AU74</f>
        <v/>
      </c>
      <c r="AV75" s="15" t="n"/>
      <c r="AX75" s="14" t="n"/>
      <c r="AY75" s="18" t="n"/>
      <c r="AZ75" s="16" t="n">
        <v>0</v>
      </c>
      <c r="BA75" s="18">
        <f>(AY75-AZ75)+BA74</f>
        <v/>
      </c>
      <c r="BB75" s="15" t="n"/>
      <c r="BD75" s="14" t="n"/>
      <c r="BE75" s="18" t="n"/>
      <c r="BF75" s="16" t="n">
        <v>0</v>
      </c>
      <c r="BG75" s="18">
        <f>(BE75-BF75)+BG74</f>
        <v/>
      </c>
      <c r="BH75" s="15" t="n"/>
    </row>
    <row r="76" ht="16.8" customHeight="1">
      <c r="A76" s="15" t="n"/>
      <c r="B76" s="15" t="n"/>
      <c r="C76" s="15" t="inlineStr">
        <is>
          <t>Sinistro</t>
        </is>
      </c>
      <c r="D76" s="16" t="n"/>
      <c r="E76" s="16" t="n"/>
      <c r="F76" s="16" t="n"/>
      <c r="G76" s="16" t="n"/>
      <c r="H76" s="16">
        <f>SUM(H63:H75)</f>
        <v/>
      </c>
      <c r="I76" s="4" t="n"/>
      <c r="J76" s="14" t="n"/>
      <c r="K76" s="15">
        <f>C97</f>
        <v/>
      </c>
      <c r="L76" s="16" t="n"/>
      <c r="M76" s="16">
        <f>14.4*(L63+L64-M64)/100</f>
        <v/>
      </c>
      <c r="N76" s="16">
        <f>G97</f>
        <v/>
      </c>
      <c r="O76" s="16">
        <f>O15+M76-N76</f>
        <v/>
      </c>
      <c r="P76" s="18">
        <f>P15+M76</f>
        <v/>
      </c>
      <c r="Q76" s="14" t="n"/>
      <c r="R76" s="18" t="n"/>
      <c r="S76" s="16" t="n">
        <v>0</v>
      </c>
      <c r="T76" s="18">
        <f>(R76-S76)+T75</f>
        <v/>
      </c>
      <c r="U76" s="15" t="n"/>
      <c r="W76" s="14" t="n"/>
      <c r="X76" s="18" t="n"/>
      <c r="Y76" s="16" t="n">
        <v>0</v>
      </c>
      <c r="Z76" s="18">
        <f>(X76-Y76)+Z75</f>
        <v/>
      </c>
      <c r="AA76" s="15">
        <f>C76</f>
        <v/>
      </c>
      <c r="AB76" s="24" t="n"/>
      <c r="AC76" s="15" t="n"/>
      <c r="AD76" s="25" t="n"/>
      <c r="AE76" s="62" t="n"/>
      <c r="AF76" s="63" t="n"/>
      <c r="AG76" s="25" t="n"/>
      <c r="AH76" s="24" t="n"/>
      <c r="AI76" s="26" t="n"/>
      <c r="AJ76" s="25" t="n"/>
      <c r="AL76" s="14" t="n"/>
      <c r="AM76" s="18" t="n"/>
      <c r="AN76" s="16" t="n">
        <v>0</v>
      </c>
      <c r="AO76" s="18">
        <f>(AM76-AN76)+AO75</f>
        <v/>
      </c>
      <c r="AP76" s="15" t="n"/>
      <c r="AR76" s="14" t="n"/>
      <c r="AS76" s="18" t="n"/>
      <c r="AT76" s="16" t="n">
        <v>0</v>
      </c>
      <c r="AU76" s="18">
        <f>(AS76-AT76)+AU75</f>
        <v/>
      </c>
      <c r="AV76" s="15" t="n"/>
      <c r="AX76" s="14" t="n"/>
      <c r="AY76" s="18" t="n"/>
      <c r="AZ76" s="16" t="n">
        <v>0</v>
      </c>
      <c r="BA76" s="18">
        <f>(AY76-AZ76)+BA75</f>
        <v/>
      </c>
      <c r="BB76" s="15" t="n"/>
      <c r="BD76" s="14" t="n"/>
      <c r="BE76" s="18" t="n"/>
      <c r="BF76" s="16" t="n">
        <v>0</v>
      </c>
      <c r="BG76" s="18">
        <f>(BE76-BF76)+BG75</f>
        <v/>
      </c>
      <c r="BH76" s="15" t="n"/>
    </row>
    <row r="77" ht="16.8" customHeight="1">
      <c r="A77" s="15" t="n"/>
      <c r="B77" s="15" t="n"/>
      <c r="C77" s="15" t="inlineStr">
        <is>
          <t>SINISTRO</t>
        </is>
      </c>
      <c r="D77" s="16">
        <f>E76+G76</f>
        <v/>
      </c>
      <c r="E77" s="16" t="n"/>
      <c r="F77" s="16" t="n"/>
      <c r="G77" s="16" t="n"/>
      <c r="H77" s="16" t="n"/>
      <c r="I77" s="4" t="n"/>
      <c r="J77" s="14" t="n"/>
      <c r="K77" s="15">
        <f>C98</f>
        <v/>
      </c>
      <c r="L77" s="16">
        <f>D86</f>
        <v/>
      </c>
      <c r="M77" s="16">
        <f>1.4*(L63+L64-M64)/100</f>
        <v/>
      </c>
      <c r="N77" s="16">
        <f>G98</f>
        <v/>
      </c>
      <c r="O77" s="16">
        <f>O16+M77-N77</f>
        <v/>
      </c>
      <c r="P77" s="18">
        <f>P16+M77</f>
        <v/>
      </c>
      <c r="Q77" s="14" t="n"/>
      <c r="R77" s="18" t="n"/>
      <c r="S77" s="16" t="n">
        <v>0</v>
      </c>
      <c r="T77" s="18">
        <f>(R77-S77)+T76</f>
        <v/>
      </c>
      <c r="U77" s="15" t="n"/>
      <c r="W77" s="14" t="n"/>
      <c r="X77" s="18" t="n"/>
      <c r="Y77" s="16" t="n">
        <v>0</v>
      </c>
      <c r="Z77" s="18">
        <f>(X77-Y77)+Z76</f>
        <v/>
      </c>
      <c r="AA77" s="15" t="n"/>
      <c r="AB77" s="24" t="n"/>
      <c r="AC77" s="64" t="inlineStr">
        <is>
          <t>INTERESSI PASSIIVI</t>
        </is>
      </c>
      <c r="AD77" s="65" t="n"/>
      <c r="AE77" s="65">
        <f>H81</f>
        <v/>
      </c>
      <c r="AF77" s="63">
        <f>AE77+AF16</f>
        <v/>
      </c>
      <c r="AG77" s="25" t="n"/>
      <c r="AH77" s="24" t="n"/>
      <c r="AI77" s="26" t="n"/>
      <c r="AJ77" s="25" t="n">
        <v>0</v>
      </c>
      <c r="AL77" s="14" t="n"/>
      <c r="AM77" s="18" t="n"/>
      <c r="AN77" s="16" t="n">
        <v>0</v>
      </c>
      <c r="AO77" s="18">
        <f>(AM77-AN77)+AO76</f>
        <v/>
      </c>
      <c r="AP77" s="15" t="n"/>
      <c r="AR77" s="14" t="n"/>
      <c r="AS77" s="18" t="n"/>
      <c r="AT77" s="16" t="n">
        <v>0</v>
      </c>
      <c r="AU77" s="18">
        <f>(AS77-AT77)+AU76</f>
        <v/>
      </c>
      <c r="AV77" s="15" t="n"/>
      <c r="AX77" s="14" t="n"/>
      <c r="AY77" s="18" t="n"/>
      <c r="AZ77" s="16" t="n">
        <v>0</v>
      </c>
      <c r="BA77" s="18">
        <f>(AY77-AZ77)+BA76</f>
        <v/>
      </c>
      <c r="BB77" s="15" t="n"/>
      <c r="BD77" s="14" t="n"/>
      <c r="BE77" s="18" t="n"/>
      <c r="BF77" s="16" t="n">
        <v>0</v>
      </c>
      <c r="BG77" s="18">
        <f>(BE77-BF77)+BG76</f>
        <v/>
      </c>
      <c r="BH77" s="15" t="n"/>
    </row>
    <row r="78" ht="16.8" customHeight="1">
      <c r="A78" s="15" t="n"/>
      <c r="B78" s="15" t="n"/>
      <c r="C78" s="15" t="inlineStr">
        <is>
          <t xml:space="preserve">Francobolli    </t>
        </is>
      </c>
      <c r="D78" s="16" t="n"/>
      <c r="E78" s="16" t="n"/>
      <c r="F78" s="16" t="n"/>
      <c r="G78" s="16" t="n">
        <v>0</v>
      </c>
      <c r="H78" s="16" t="n"/>
      <c r="I78" s="4" t="n"/>
      <c r="J78" s="14" t="n"/>
      <c r="K78" s="15">
        <f>C100</f>
        <v/>
      </c>
      <c r="L78" s="16" t="n"/>
      <c r="M78" s="16">
        <f>0*(L63+L64-M64)/100</f>
        <v/>
      </c>
      <c r="N78" s="16">
        <f>G100</f>
        <v/>
      </c>
      <c r="O78" s="16">
        <f>O17+M78-N78</f>
        <v/>
      </c>
      <c r="P78" s="18">
        <f>P17+M78</f>
        <v/>
      </c>
      <c r="Q78" s="14" t="n"/>
      <c r="R78" s="18" t="n"/>
      <c r="S78" s="16" t="n">
        <v>0</v>
      </c>
      <c r="T78" s="18">
        <f>(R78-S78)+T77</f>
        <v/>
      </c>
      <c r="U78" s="15">
        <f>C78</f>
        <v/>
      </c>
      <c r="W78" s="14" t="n"/>
      <c r="X78" s="18" t="n"/>
      <c r="Y78" s="16" t="n"/>
      <c r="Z78" s="18">
        <f>(X78-Y78)+Z77</f>
        <v/>
      </c>
      <c r="AA78" s="15" t="n"/>
      <c r="AB78" s="24" t="n"/>
      <c r="AC78" s="15">
        <f>C78</f>
        <v/>
      </c>
      <c r="AD78" s="25" t="n"/>
      <c r="AE78" s="62">
        <f>G78</f>
        <v/>
      </c>
      <c r="AF78" s="63">
        <f>AE78+AF17</f>
        <v/>
      </c>
      <c r="AG78" s="25" t="n"/>
      <c r="AH78" s="24" t="n"/>
      <c r="AI78" s="26" t="n"/>
      <c r="AJ78" s="25" t="n"/>
      <c r="AL78" s="14" t="n"/>
      <c r="AM78" s="18" t="n"/>
      <c r="AN78" s="16" t="n"/>
      <c r="AO78" s="18">
        <f>(AM78-AN78)+AO77</f>
        <v/>
      </c>
      <c r="AP78" s="15" t="n"/>
      <c r="AR78" s="14" t="n"/>
      <c r="AS78" s="18" t="n"/>
      <c r="AT78" s="16" t="n"/>
      <c r="AU78" s="18">
        <f>(AS78-AT78)+AU77</f>
        <v/>
      </c>
      <c r="AV78" s="15" t="n"/>
      <c r="AX78" s="14" t="n"/>
      <c r="AY78" s="18" t="n"/>
      <c r="AZ78" s="16" t="n"/>
      <c r="BA78" s="18">
        <f>(AY78-AZ78)+BA77</f>
        <v/>
      </c>
      <c r="BB78" s="15" t="n"/>
      <c r="BD78" s="14" t="n"/>
      <c r="BE78" s="18" t="n"/>
      <c r="BF78" s="16" t="n"/>
      <c r="BG78" s="18">
        <f>(BE78-BF78)+BG77</f>
        <v/>
      </c>
      <c r="BH78" s="15" t="n"/>
    </row>
    <row r="79" ht="16.8" customHeight="1">
      <c r="A79" s="15" t="n"/>
      <c r="B79" s="15" t="n"/>
      <c r="C79" s="15" t="inlineStr">
        <is>
          <t xml:space="preserve">PAG. FATT. SOMMESE PETROLI </t>
        </is>
      </c>
      <c r="D79" s="16" t="n"/>
      <c r="E79" s="16" t="n"/>
      <c r="F79" s="16" t="n"/>
      <c r="G79" s="16" t="n">
        <v>0</v>
      </c>
      <c r="H79" s="16" t="n"/>
      <c r="I79" s="4" t="n"/>
      <c r="J79" s="14" t="n"/>
      <c r="K79" s="15">
        <f>C101</f>
        <v/>
      </c>
      <c r="L79" s="16" t="n"/>
      <c r="M79" s="16">
        <f>1.86*(L63+L64-M64)/100</f>
        <v/>
      </c>
      <c r="N79" s="16">
        <f>G101</f>
        <v/>
      </c>
      <c r="O79" s="16">
        <f>O18+M79-N79</f>
        <v/>
      </c>
      <c r="P79" s="18">
        <f>P18+M79</f>
        <v/>
      </c>
      <c r="Q79" s="14" t="n"/>
      <c r="R79" s="18" t="n"/>
      <c r="S79" s="16">
        <f>G79</f>
        <v/>
      </c>
      <c r="T79" s="18">
        <f>(R79-S79)+T78</f>
        <v/>
      </c>
      <c r="U79" s="15">
        <f>C79</f>
        <v/>
      </c>
      <c r="W79" s="14" t="n"/>
      <c r="X79" s="18" t="n"/>
      <c r="Y79" s="16" t="n">
        <v>0</v>
      </c>
      <c r="Z79" s="18">
        <f>(X79-Y79)+Z78</f>
        <v/>
      </c>
      <c r="AA79" s="15" t="n"/>
      <c r="AB79" s="24" t="n"/>
      <c r="AC79" s="15">
        <f>C79</f>
        <v/>
      </c>
      <c r="AD79" s="25" t="n"/>
      <c r="AE79" s="62">
        <f>G79</f>
        <v/>
      </c>
      <c r="AF79" s="63">
        <f>AE79+AF18</f>
        <v/>
      </c>
      <c r="AG79" s="25" t="n"/>
      <c r="AH79" s="24" t="n"/>
      <c r="AI79" s="26" t="n"/>
      <c r="AJ79" s="25" t="n"/>
      <c r="AL79" s="14" t="n"/>
      <c r="AM79" s="18" t="n"/>
      <c r="AN79" s="16" t="n">
        <v>0</v>
      </c>
      <c r="AO79" s="18">
        <f>(AM79-AN79)+AO78</f>
        <v/>
      </c>
      <c r="AP79" s="15" t="n"/>
      <c r="AR79" s="14" t="n"/>
      <c r="AS79" s="18" t="n"/>
      <c r="AT79" s="16" t="n">
        <v>0</v>
      </c>
      <c r="AU79" s="18">
        <f>(AS79-AT79)+AU78</f>
        <v/>
      </c>
      <c r="AV79" s="15" t="n"/>
      <c r="AX79" s="14" t="n"/>
      <c r="AY79" s="18" t="n"/>
      <c r="AZ79" s="16" t="n">
        <v>0</v>
      </c>
      <c r="BA79" s="18">
        <f>(AY79-AZ79)+BA78</f>
        <v/>
      </c>
      <c r="BB79" s="15" t="n"/>
      <c r="BD79" s="14" t="n"/>
      <c r="BE79" s="18" t="n"/>
      <c r="BF79" s="16" t="n">
        <v>0</v>
      </c>
      <c r="BG79" s="18">
        <f>(BE79-BF79)+BG78</f>
        <v/>
      </c>
      <c r="BH79" s="15" t="n"/>
    </row>
    <row r="80" ht="16.8" customHeight="1">
      <c r="A80" s="15" t="n"/>
      <c r="B80" s="15" t="n"/>
      <c r="C80" s="15" t="inlineStr">
        <is>
          <t>Benzina auto papa'</t>
        </is>
      </c>
      <c r="D80" s="16">
        <f>SUM(G79:G80)</f>
        <v/>
      </c>
      <c r="E80" s="16" t="n">
        <v>0</v>
      </c>
      <c r="F80" s="16" t="n"/>
      <c r="G80" s="16" t="n">
        <v>0</v>
      </c>
      <c r="H80" s="16" t="n"/>
      <c r="I80" s="4" t="n"/>
      <c r="J80" s="14" t="n"/>
      <c r="K80" s="15">
        <f>C102</f>
        <v/>
      </c>
      <c r="L80" s="16" t="n">
        <v>0</v>
      </c>
      <c r="M80" s="16">
        <f>0.7*(L63+L64-M64)/100</f>
        <v/>
      </c>
      <c r="N80" s="16">
        <f>G102</f>
        <v/>
      </c>
      <c r="O80" s="16">
        <f>O19+M80-N80</f>
        <v/>
      </c>
      <c r="P80" s="18">
        <f>P19+M80</f>
        <v/>
      </c>
      <c r="Q80" s="14" t="n"/>
      <c r="R80" s="18" t="n"/>
      <c r="S80" s="16" t="n">
        <v>0</v>
      </c>
      <c r="T80" s="18">
        <f>(R80-S80)+T79</f>
        <v/>
      </c>
      <c r="U80" s="15">
        <f>C80</f>
        <v/>
      </c>
      <c r="W80" s="14" t="n"/>
      <c r="X80" s="18" t="n"/>
      <c r="Y80" s="16" t="n">
        <v>0</v>
      </c>
      <c r="Z80" s="18">
        <f>(X80-Y80)+Z79</f>
        <v/>
      </c>
      <c r="AA80" s="15" t="n"/>
      <c r="AB80" s="24" t="n"/>
      <c r="AC80" s="15">
        <f>C80</f>
        <v/>
      </c>
      <c r="AD80" s="25" t="n"/>
      <c r="AE80" s="62">
        <f>G80</f>
        <v/>
      </c>
      <c r="AF80" s="63">
        <f>AE80+AF19</f>
        <v/>
      </c>
      <c r="AG80" s="25" t="n"/>
      <c r="AH80" s="24" t="n"/>
      <c r="AI80" s="26" t="n">
        <v>0</v>
      </c>
      <c r="AJ80" s="25" t="n"/>
      <c r="AL80" s="14" t="n"/>
      <c r="AM80" s="18" t="n"/>
      <c r="AN80" s="16" t="n">
        <v>0</v>
      </c>
      <c r="AO80" s="18">
        <f>(AM80-AN80)+AO79</f>
        <v/>
      </c>
      <c r="AP80" s="15" t="n"/>
      <c r="AR80" s="14" t="n"/>
      <c r="AS80" s="18" t="n"/>
      <c r="AT80" s="16" t="n">
        <v>0</v>
      </c>
      <c r="AU80" s="18">
        <f>(AS80-AT80)+AU79</f>
        <v/>
      </c>
      <c r="AV80" s="15" t="n"/>
      <c r="AX80" s="14" t="n"/>
      <c r="AY80" s="18" t="n"/>
      <c r="AZ80" s="16" t="n">
        <v>0</v>
      </c>
      <c r="BA80" s="18">
        <f>(AY80-AZ80)+BA79</f>
        <v/>
      </c>
      <c r="BB80" s="15" t="n"/>
      <c r="BD80" s="14" t="n"/>
      <c r="BE80" s="18" t="n"/>
      <c r="BF80" s="16" t="n">
        <v>0</v>
      </c>
      <c r="BG80" s="18">
        <f>(BE80-BF80)+BG79</f>
        <v/>
      </c>
      <c r="BH80" s="15" t="n"/>
    </row>
    <row r="81" ht="16.8" customHeight="1">
      <c r="A81" s="15" t="n"/>
      <c r="B81" s="15" t="n"/>
      <c r="C81" s="28" t="inlineStr">
        <is>
          <t>Spese bancarie</t>
        </is>
      </c>
      <c r="D81" s="16" t="n"/>
      <c r="E81" s="16" t="n">
        <v>0</v>
      </c>
      <c r="F81" s="16" t="n">
        <v>0</v>
      </c>
      <c r="G81" s="16" t="n">
        <v>0</v>
      </c>
      <c r="H81" s="27" t="n">
        <v>0</v>
      </c>
      <c r="I81" s="4" t="n"/>
      <c r="J81" s="14" t="n"/>
      <c r="K81" s="15">
        <f>C106</f>
        <v/>
      </c>
      <c r="L81" s="16" t="n">
        <v>0</v>
      </c>
      <c r="M81" s="16">
        <f>18.82*(L63+L64-M64)/100</f>
        <v/>
      </c>
      <c r="N81" s="16">
        <f>G106</f>
        <v/>
      </c>
      <c r="O81" s="16">
        <f>O20+M81-N81</f>
        <v/>
      </c>
      <c r="P81" s="18">
        <f>P20+M81</f>
        <v/>
      </c>
      <c r="Q81" s="14" t="n"/>
      <c r="R81" s="18" t="n"/>
      <c r="S81" s="16">
        <f>G81</f>
        <v/>
      </c>
      <c r="T81" s="18">
        <f>(R81-S81)+T80</f>
        <v/>
      </c>
      <c r="U81" s="15">
        <f>C81</f>
        <v/>
      </c>
      <c r="W81" s="14" t="n"/>
      <c r="X81" s="18" t="n"/>
      <c r="Y81" s="16" t="n">
        <v>0</v>
      </c>
      <c r="Z81" s="18">
        <f>(X81-Y81)+Z80</f>
        <v/>
      </c>
      <c r="AA81" s="15" t="n"/>
      <c r="AB81" s="24" t="n"/>
      <c r="AC81" s="15">
        <f>C81</f>
        <v/>
      </c>
      <c r="AD81" s="25" t="n"/>
      <c r="AE81" s="62" t="n">
        <v>0</v>
      </c>
      <c r="AF81" s="63">
        <f>AE81+AF20</f>
        <v/>
      </c>
      <c r="AG81" s="25" t="n"/>
      <c r="AH81" s="24" t="n"/>
      <c r="AI81" s="26" t="n"/>
      <c r="AJ81" s="25" t="n"/>
      <c r="AL81" s="14" t="n"/>
      <c r="AM81" s="18" t="n"/>
      <c r="AN81" s="16" t="n">
        <v>0</v>
      </c>
      <c r="AO81" s="18">
        <f>(AM81-AN81)+AO80</f>
        <v/>
      </c>
      <c r="AP81" s="15" t="n"/>
      <c r="AR81" s="14" t="n"/>
      <c r="AS81" s="18" t="n"/>
      <c r="AT81" s="16" t="n">
        <v>0</v>
      </c>
      <c r="AU81" s="18">
        <f>(AS81-AT81)+AU80</f>
        <v/>
      </c>
      <c r="AV81" s="15">
        <f>C81</f>
        <v/>
      </c>
      <c r="AX81" s="14" t="n"/>
      <c r="AY81" s="18" t="n"/>
      <c r="AZ81" s="16" t="n">
        <v>0</v>
      </c>
      <c r="BA81" s="18">
        <f>(AY81-AZ81)+BA80</f>
        <v/>
      </c>
      <c r="BB81" s="15" t="n"/>
      <c r="BD81" s="14" t="n"/>
      <c r="BE81" s="18" t="n"/>
      <c r="BF81" s="16" t="n">
        <v>0</v>
      </c>
      <c r="BG81" s="18">
        <f>(BE81-BF81)+BG80</f>
        <v/>
      </c>
      <c r="BH81" s="15" t="n"/>
    </row>
    <row r="82" ht="16.8" customHeight="1">
      <c r="A82" s="15" t="n"/>
      <c r="B82" s="15" t="n"/>
      <c r="C82" s="15" t="n"/>
      <c r="D82" s="16" t="n"/>
      <c r="E82" s="16" t="n"/>
      <c r="F82" s="16" t="n"/>
      <c r="G82" s="16" t="n">
        <v>0</v>
      </c>
      <c r="H82" s="27" t="n">
        <v>0</v>
      </c>
      <c r="I82" s="4" t="n"/>
      <c r="J82" s="14" t="n"/>
      <c r="K82" s="15">
        <f>C107</f>
        <v/>
      </c>
      <c r="L82" s="16" t="n">
        <v>0</v>
      </c>
      <c r="M82" s="16">
        <f>18.82*(L63+L64-M64)/100</f>
        <v/>
      </c>
      <c r="N82" s="29">
        <f>G107</f>
        <v/>
      </c>
      <c r="O82" s="16">
        <f>O21+M82-N82</f>
        <v/>
      </c>
      <c r="P82" s="18">
        <f>P21+M82</f>
        <v/>
      </c>
      <c r="Q82" s="14" t="n"/>
      <c r="R82" s="18" t="n"/>
      <c r="S82" s="16">
        <f>G82</f>
        <v/>
      </c>
      <c r="T82" s="18">
        <f>(R82-S82)+T81</f>
        <v/>
      </c>
      <c r="U82" s="15">
        <f>C82</f>
        <v/>
      </c>
      <c r="W82" s="14" t="n"/>
      <c r="X82" s="18" t="n"/>
      <c r="Y82" s="16" t="n">
        <v>0</v>
      </c>
      <c r="Z82" s="18">
        <f>(X82-Y82)+Z81</f>
        <v/>
      </c>
      <c r="AA82" s="15" t="n"/>
      <c r="AB82" s="24" t="n"/>
      <c r="AC82" s="15">
        <f>C82</f>
        <v/>
      </c>
      <c r="AD82" s="25" t="n"/>
      <c r="AE82" s="62">
        <f>G82</f>
        <v/>
      </c>
      <c r="AF82" s="63">
        <f>AE82+AF21</f>
        <v/>
      </c>
      <c r="AG82" s="25" t="n"/>
      <c r="AH82" s="24" t="n"/>
      <c r="AI82" s="26" t="n"/>
      <c r="AJ82" s="25" t="n"/>
      <c r="AL82" s="14" t="n"/>
      <c r="AM82" s="18" t="n"/>
      <c r="AN82" s="16" t="n">
        <v>0</v>
      </c>
      <c r="AO82" s="18">
        <f>(AM82-AN82)+AO81</f>
        <v/>
      </c>
      <c r="AP82" s="15" t="n"/>
      <c r="AR82" s="14" t="n"/>
      <c r="AS82" s="18" t="n"/>
      <c r="AT82" s="16" t="n">
        <v>0</v>
      </c>
      <c r="AU82" s="18">
        <f>(AS82-AT82)+AU81</f>
        <v/>
      </c>
      <c r="AV82" s="15" t="n"/>
      <c r="AX82" s="14" t="n"/>
      <c r="AY82" s="18" t="n"/>
      <c r="AZ82" s="16" t="n">
        <v>0</v>
      </c>
      <c r="BA82" s="18">
        <f>(AY82-AZ82)+BA81</f>
        <v/>
      </c>
      <c r="BB82" s="15" t="n"/>
      <c r="BD82" s="14" t="n"/>
      <c r="BE82" s="18" t="n"/>
      <c r="BF82" s="16" t="n">
        <v>0</v>
      </c>
      <c r="BG82" s="18">
        <f>(BE82-BF82)+BG81</f>
        <v/>
      </c>
      <c r="BH82" s="15" t="n"/>
    </row>
    <row r="83" ht="16.8" customHeight="1">
      <c r="A83" s="15" t="n"/>
      <c r="B83" s="15" t="n"/>
      <c r="C83" s="28" t="inlineStr">
        <is>
          <t>Materiale pulizia</t>
        </is>
      </c>
      <c r="D83" s="16" t="n"/>
      <c r="E83" s="16" t="n"/>
      <c r="F83" s="16" t="n"/>
      <c r="G83" s="16" t="n">
        <v>0</v>
      </c>
      <c r="H83" s="16" t="n"/>
      <c r="I83" s="4" t="n"/>
      <c r="J83" s="14" t="n"/>
      <c r="K83" s="15">
        <f>C78</f>
        <v/>
      </c>
      <c r="L83" s="16" t="n">
        <v>0</v>
      </c>
      <c r="M83" s="16">
        <f>0.5*(L63+L64-M64)/100</f>
        <v/>
      </c>
      <c r="N83" s="16">
        <f>G78</f>
        <v/>
      </c>
      <c r="O83" s="16">
        <f>O22+M83-N83</f>
        <v/>
      </c>
      <c r="P83" s="18">
        <f>P22+M83</f>
        <v/>
      </c>
      <c r="Q83" s="14" t="n"/>
      <c r="R83" s="18" t="n"/>
      <c r="S83" s="16" t="n">
        <v>0</v>
      </c>
      <c r="T83" s="18">
        <f>(R83-S83)+T82</f>
        <v/>
      </c>
      <c r="U83" s="15">
        <f>C83</f>
        <v/>
      </c>
      <c r="W83" s="14" t="n"/>
      <c r="X83" s="18" t="n"/>
      <c r="Y83" s="16" t="n">
        <v>0</v>
      </c>
      <c r="Z83" s="18">
        <f>(X83-Y83)+Z82</f>
        <v/>
      </c>
      <c r="AA83" s="15" t="n"/>
      <c r="AB83" s="24" t="n"/>
      <c r="AC83" s="15">
        <f>C83</f>
        <v/>
      </c>
      <c r="AD83" s="25" t="n"/>
      <c r="AE83" s="62">
        <f>G83</f>
        <v/>
      </c>
      <c r="AF83" s="63">
        <f>AE83+AF22</f>
        <v/>
      </c>
      <c r="AG83" s="25" t="n"/>
      <c r="AH83" s="24" t="n"/>
      <c r="AI83" s="26" t="n"/>
      <c r="AJ83" s="25" t="n"/>
      <c r="AL83" s="14" t="n"/>
      <c r="AM83" s="18" t="n"/>
      <c r="AN83" s="16" t="n">
        <v>0</v>
      </c>
      <c r="AO83" s="18">
        <f>(AM83-AN83)+AO82</f>
        <v/>
      </c>
      <c r="AP83" s="15" t="n"/>
      <c r="AR83" s="14" t="n"/>
      <c r="AS83" s="18" t="n"/>
      <c r="AT83" s="16" t="n">
        <v>0</v>
      </c>
      <c r="AU83" s="18">
        <f>(AS83-AT83)+AU82</f>
        <v/>
      </c>
      <c r="AV83" s="15" t="n"/>
      <c r="AX83" s="14" t="n"/>
      <c r="AY83" s="18" t="n"/>
      <c r="AZ83" s="16" t="n">
        <v>0</v>
      </c>
      <c r="BA83" s="18">
        <f>(AY83-AZ83)+BA82</f>
        <v/>
      </c>
      <c r="BB83" s="15" t="n"/>
      <c r="BD83" s="14" t="n"/>
      <c r="BE83" s="18" t="n"/>
      <c r="BF83" s="16" t="n">
        <v>0</v>
      </c>
      <c r="BG83" s="18">
        <f>(BE83-BF83)+BG82</f>
        <v/>
      </c>
      <c r="BH83" s="15" t="n"/>
    </row>
    <row r="84" ht="16.8" customHeight="1">
      <c r="A84" s="15" t="n"/>
      <c r="B84" s="15" t="n"/>
      <c r="C84" s="15" t="inlineStr">
        <is>
          <t xml:space="preserve">Assicurazioni </t>
        </is>
      </c>
      <c r="D84" s="16" t="n"/>
      <c r="E84" s="16" t="n"/>
      <c r="F84" s="16" t="n"/>
      <c r="G84" s="16" t="n">
        <v>0</v>
      </c>
      <c r="H84" s="16" t="n"/>
      <c r="I84" s="4" t="n"/>
      <c r="J84" s="14" t="n"/>
      <c r="K84" s="17">
        <f>C84</f>
        <v/>
      </c>
      <c r="L84" s="16" t="n">
        <v>0</v>
      </c>
      <c r="M84" s="16">
        <f>0.5*(L63+L64-M64)/100</f>
        <v/>
      </c>
      <c r="N84" s="16">
        <f>G84</f>
        <v/>
      </c>
      <c r="O84" s="16">
        <f>O23+M84-N84</f>
        <v/>
      </c>
      <c r="P84" s="18">
        <f>P23+M84</f>
        <v/>
      </c>
      <c r="Q84" s="14" t="n"/>
      <c r="R84" s="18" t="n"/>
      <c r="S84" s="16" t="n">
        <v>0</v>
      </c>
      <c r="T84" s="18">
        <f>(R84-S84)+T83</f>
        <v/>
      </c>
      <c r="U84" s="15">
        <f>C84</f>
        <v/>
      </c>
      <c r="W84" s="14" t="n"/>
      <c r="X84" s="18" t="n"/>
      <c r="Y84" s="16" t="n">
        <v>0</v>
      </c>
      <c r="Z84" s="18">
        <f>(X84-Y84)+Z83</f>
        <v/>
      </c>
      <c r="AA84" s="15" t="n"/>
      <c r="AB84" s="24" t="n"/>
      <c r="AC84" s="15">
        <f>C84</f>
        <v/>
      </c>
      <c r="AD84" s="25" t="n"/>
      <c r="AE84" s="62">
        <f>G84</f>
        <v/>
      </c>
      <c r="AF84" s="63">
        <f>AE84+AF23</f>
        <v/>
      </c>
      <c r="AG84" s="25" t="n"/>
      <c r="AH84" s="24" t="n"/>
      <c r="AI84" s="26" t="n"/>
      <c r="AJ84" s="25" t="n"/>
      <c r="AL84" s="14" t="n"/>
      <c r="AM84" s="18" t="n"/>
      <c r="AN84" s="16" t="n">
        <v>0</v>
      </c>
      <c r="AO84" s="18">
        <f>(AM84-AN84)+AO83</f>
        <v/>
      </c>
      <c r="AP84" s="15" t="n"/>
      <c r="AR84" s="14" t="n"/>
      <c r="AS84" s="18" t="n"/>
      <c r="AT84" s="16" t="n">
        <v>0</v>
      </c>
      <c r="AU84" s="18">
        <f>(AS84-AT84)+AU83</f>
        <v/>
      </c>
      <c r="AV84" s="15" t="n"/>
      <c r="AX84" s="14" t="n"/>
      <c r="AY84" s="18" t="n"/>
      <c r="AZ84" s="16" t="n">
        <v>0</v>
      </c>
      <c r="BA84" s="18">
        <f>(AY84-AZ84)+BA83</f>
        <v/>
      </c>
      <c r="BB84" s="15" t="n"/>
      <c r="BD84" s="14" t="n"/>
      <c r="BE84" s="18" t="n"/>
      <c r="BF84" s="16" t="n">
        <v>0</v>
      </c>
      <c r="BG84" s="18">
        <f>(BE84-BF84)+BG83</f>
        <v/>
      </c>
      <c r="BH84" s="15" t="n"/>
    </row>
    <row r="85" ht="16.8" customHeight="1">
      <c r="A85" s="15" t="n"/>
      <c r="B85" s="15" t="n"/>
      <c r="C85" s="15" t="inlineStr">
        <is>
          <t>Telepass</t>
        </is>
      </c>
      <c r="D85" s="16" t="n"/>
      <c r="E85" s="16" t="n"/>
      <c r="F85" s="16" t="n"/>
      <c r="G85" s="16" t="n">
        <v>0</v>
      </c>
      <c r="H85" s="16" t="n"/>
      <c r="I85" s="4" t="n"/>
      <c r="J85" s="14" t="n"/>
      <c r="K85" s="17" t="inlineStr">
        <is>
          <t>Spese varie (manutenziona auto+ alberghi + varie+ cancelleria)</t>
        </is>
      </c>
      <c r="L85" s="16" t="n"/>
      <c r="M85" s="16">
        <f>2.32*(L63+L64-M64)/100</f>
        <v/>
      </c>
      <c r="N85" s="16">
        <f>H119+H118+G117+G82+G116</f>
        <v/>
      </c>
      <c r="O85" s="16">
        <f>O24+M85-N85</f>
        <v/>
      </c>
      <c r="P85" s="18">
        <f>P24+M85</f>
        <v/>
      </c>
      <c r="Q85" s="14" t="n"/>
      <c r="R85" s="18" t="n"/>
      <c r="S85" s="16" t="n">
        <v>0</v>
      </c>
      <c r="T85" s="18">
        <f>(R85-S85)+T84</f>
        <v/>
      </c>
      <c r="U85" s="15">
        <f>C85</f>
        <v/>
      </c>
      <c r="W85" s="14" t="n"/>
      <c r="X85" s="18" t="n"/>
      <c r="Y85" s="16" t="n">
        <v>0</v>
      </c>
      <c r="Z85" s="18">
        <f>(X85-Y85)+Z84</f>
        <v/>
      </c>
      <c r="AA85" s="15" t="n"/>
      <c r="AB85" s="24" t="n"/>
      <c r="AC85" s="15">
        <f>C85</f>
        <v/>
      </c>
      <c r="AD85" s="25" t="n"/>
      <c r="AE85" s="62">
        <f>G85</f>
        <v/>
      </c>
      <c r="AF85" s="63">
        <f>AE85+AF24</f>
        <v/>
      </c>
      <c r="AG85" s="25" t="n"/>
      <c r="AH85" s="24" t="n"/>
      <c r="AI85" s="26" t="n"/>
      <c r="AJ85" s="25" t="n"/>
      <c r="AL85" s="14" t="n"/>
      <c r="AM85" s="18" t="n"/>
      <c r="AN85" s="16" t="n">
        <v>0</v>
      </c>
      <c r="AO85" s="18">
        <f>(AM85-AN85)+AO84</f>
        <v/>
      </c>
      <c r="AP85" s="15" t="n"/>
      <c r="AR85" s="14" t="n"/>
      <c r="AS85" s="18" t="n"/>
      <c r="AT85" s="16" t="n">
        <v>0</v>
      </c>
      <c r="AU85" s="18">
        <f>(AS85-AT85)+AU84</f>
        <v/>
      </c>
      <c r="AV85" s="15" t="n"/>
      <c r="AX85" s="14" t="n"/>
      <c r="AY85" s="18" t="n"/>
      <c r="AZ85" s="16" t="n">
        <v>0</v>
      </c>
      <c r="BA85" s="18">
        <f>(AY85-AZ85)+BA84</f>
        <v/>
      </c>
      <c r="BB85" s="15" t="n"/>
      <c r="BD85" s="14" t="n"/>
      <c r="BE85" s="18" t="n"/>
      <c r="BF85" s="16" t="n">
        <v>0</v>
      </c>
      <c r="BG85" s="18">
        <f>(BE85-BF85)+BG84</f>
        <v/>
      </c>
      <c r="BH85" s="15" t="n"/>
    </row>
    <row r="86" ht="16.8" customHeight="1">
      <c r="A86" s="15" t="n"/>
      <c r="B86" s="15" t="n"/>
      <c r="C86" s="28" t="inlineStr">
        <is>
          <t>Pubblicità</t>
        </is>
      </c>
      <c r="D86" s="16" t="n">
        <v>0</v>
      </c>
      <c r="E86" s="16" t="n"/>
      <c r="F86" s="16" t="n"/>
      <c r="G86" s="16" t="n">
        <v>0</v>
      </c>
      <c r="H86" s="16" t="n"/>
      <c r="I86" s="4" t="n"/>
      <c r="J86" s="14" t="n"/>
      <c r="K86" s="17" t="n"/>
      <c r="L86" s="16" t="n"/>
      <c r="M86" s="16" t="n"/>
      <c r="N86" s="16" t="inlineStr">
        <is>
          <t>DISPON. BANCARIA</t>
        </is>
      </c>
      <c r="O86" s="16">
        <f>T120+AO120</f>
        <v/>
      </c>
      <c r="P86" s="18" t="n"/>
      <c r="Q86" s="14" t="n"/>
      <c r="R86" s="18" t="n"/>
      <c r="S86" s="16" t="n">
        <v>0</v>
      </c>
      <c r="T86" s="18">
        <f>(R86-S86)+T85</f>
        <v/>
      </c>
      <c r="U86" s="15">
        <f>C86</f>
        <v/>
      </c>
      <c r="W86" s="14" t="n"/>
      <c r="X86" s="18" t="n"/>
      <c r="Y86" s="16" t="n">
        <v>0</v>
      </c>
      <c r="Z86" s="18">
        <f>(X86-Y86)+Z85</f>
        <v/>
      </c>
      <c r="AA86" s="15" t="n"/>
      <c r="AB86" s="24" t="n"/>
      <c r="AC86" s="15">
        <f>C86</f>
        <v/>
      </c>
      <c r="AD86" s="25" t="n"/>
      <c r="AE86" s="62">
        <f>G86</f>
        <v/>
      </c>
      <c r="AF86" s="63">
        <f>AE86+AF25</f>
        <v/>
      </c>
      <c r="AG86" s="25" t="n"/>
      <c r="AH86" s="24" t="n"/>
      <c r="AI86" s="26" t="n"/>
      <c r="AJ86" s="25" t="n"/>
      <c r="AL86" s="14" t="n"/>
      <c r="AM86" s="18" t="n"/>
      <c r="AN86" s="16" t="n"/>
      <c r="AO86" s="18">
        <f>(AM86-AN86)+AO85</f>
        <v/>
      </c>
      <c r="AP86" s="15" t="n"/>
      <c r="AR86" s="14" t="n"/>
      <c r="AS86" s="18" t="n"/>
      <c r="AT86" s="16" t="n"/>
      <c r="AU86" s="18">
        <f>(AS86-AT86)+AU85</f>
        <v/>
      </c>
      <c r="AV86" s="15" t="n"/>
      <c r="AX86" s="14" t="n"/>
      <c r="AY86" s="18" t="n"/>
      <c r="AZ86" s="16" t="n"/>
      <c r="BA86" s="18">
        <f>(AY86-AZ86)+BA85</f>
        <v/>
      </c>
      <c r="BB86" s="15" t="n"/>
      <c r="BD86" s="14" t="n"/>
      <c r="BE86" s="18" t="n"/>
      <c r="BF86" s="16" t="n"/>
      <c r="BG86" s="18">
        <f>(BE86-BF86)+BG85</f>
        <v/>
      </c>
      <c r="BH86" s="15" t="n"/>
    </row>
    <row r="87" ht="16.8" customHeight="1">
      <c r="A87" s="15" t="n"/>
      <c r="B87" s="66" t="n"/>
      <c r="C87" s="15" t="inlineStr">
        <is>
          <t xml:space="preserve">PAG. STIP.           MARZIA </t>
        </is>
      </c>
      <c r="D87" s="67" t="n"/>
      <c r="E87" s="16" t="n">
        <v>0</v>
      </c>
      <c r="F87" s="16" t="n"/>
      <c r="G87" s="16" t="n">
        <v>0</v>
      </c>
      <c r="H87" s="16" t="n"/>
      <c r="I87" s="4" t="n"/>
      <c r="J87" s="14" t="n"/>
      <c r="K87" s="17" t="inlineStr">
        <is>
          <t>BONIFICO CATTOLICA</t>
        </is>
      </c>
      <c r="L87" s="16" t="n"/>
      <c r="M87" s="16" t="n">
        <v>163460.13</v>
      </c>
      <c r="N87" s="16" t="inlineStr">
        <is>
          <t>SOSPESI PARTICOLARI</t>
        </is>
      </c>
      <c r="O87" s="31">
        <f>L111</f>
        <v/>
      </c>
      <c r="P87" s="32">
        <f>SUM(P65:P85)</f>
        <v/>
      </c>
      <c r="Q87" s="14" t="n"/>
      <c r="R87" s="18" t="n"/>
      <c r="S87" s="16" t="n">
        <v>0</v>
      </c>
      <c r="T87" s="18">
        <f>(R87-S87)+T86</f>
        <v/>
      </c>
      <c r="U87" s="15">
        <f>C87</f>
        <v/>
      </c>
      <c r="W87" s="14" t="n"/>
      <c r="X87" s="18" t="n"/>
      <c r="Y87" s="16" t="n">
        <v>0</v>
      </c>
      <c r="Z87" s="18">
        <f>(X87-Y87)+Z86</f>
        <v/>
      </c>
      <c r="AA87" s="15" t="n"/>
      <c r="AB87" s="24" t="n"/>
      <c r="AC87" s="15">
        <f>C87</f>
        <v/>
      </c>
      <c r="AD87" s="25" t="n"/>
      <c r="AE87" s="62">
        <f>G87</f>
        <v/>
      </c>
      <c r="AF87" s="63">
        <f>AE87+AF26</f>
        <v/>
      </c>
      <c r="AG87" s="25" t="n"/>
      <c r="AH87" s="24" t="n"/>
      <c r="AI87" s="26" t="n"/>
      <c r="AJ87" s="25" t="n"/>
      <c r="AL87" s="14" t="n"/>
      <c r="AM87" s="18" t="n"/>
      <c r="AN87" s="16" t="n">
        <v>0</v>
      </c>
      <c r="AO87" s="18">
        <f>(AM87-AN87)+AO86</f>
        <v/>
      </c>
      <c r="AP87" s="15" t="n"/>
      <c r="AR87" s="14" t="n"/>
      <c r="AS87" s="18" t="n"/>
      <c r="AT87" s="16" t="n">
        <v>0</v>
      </c>
      <c r="AU87" s="18">
        <f>(AS87-AT87)+AU86</f>
        <v/>
      </c>
      <c r="AV87" s="15" t="n"/>
      <c r="AX87" s="14" t="n"/>
      <c r="AY87" s="18" t="n"/>
      <c r="AZ87" s="16" t="n">
        <v>0</v>
      </c>
      <c r="BA87" s="18">
        <f>(AY87-AZ87)+BA86</f>
        <v/>
      </c>
      <c r="BB87" s="15" t="n"/>
      <c r="BD87" s="14" t="n"/>
      <c r="BE87" s="18" t="n"/>
      <c r="BF87" s="16" t="n">
        <v>0</v>
      </c>
      <c r="BG87" s="18">
        <f>(BE87-BF87)+BG86</f>
        <v/>
      </c>
      <c r="BH87" s="15" t="n"/>
    </row>
    <row r="88" ht="16.8" customHeight="1">
      <c r="A88" s="15" t="n"/>
      <c r="B88" s="15" t="n"/>
      <c r="C88" s="15" t="inlineStr">
        <is>
          <t xml:space="preserve">PAG. STIP.           DEBORAH </t>
        </is>
      </c>
      <c r="D88" s="16" t="n"/>
      <c r="E88" s="16" t="n">
        <v>0</v>
      </c>
      <c r="F88" s="16" t="n"/>
      <c r="G88" s="16" t="n">
        <v>0</v>
      </c>
      <c r="H88" s="16" t="n"/>
      <c r="I88" s="4" t="n"/>
      <c r="J88" s="14" t="n"/>
      <c r="K88" s="17" t="inlineStr">
        <is>
          <t>BONIFICO GENERALI</t>
        </is>
      </c>
      <c r="L88" s="16" t="n"/>
      <c r="M88" s="16" t="n">
        <v>66363.73</v>
      </c>
      <c r="N88" s="16" t="inlineStr">
        <is>
          <t>SOSPESI</t>
        </is>
      </c>
      <c r="O88" s="16">
        <f>SUM(L99:L110)+L113</f>
        <v/>
      </c>
      <c r="P88" s="33">
        <f>SUM(O65:O85)</f>
        <v/>
      </c>
      <c r="Q88" s="14" t="n"/>
      <c r="R88" s="18" t="n"/>
      <c r="S88" s="16" t="n">
        <v>0</v>
      </c>
      <c r="T88" s="18">
        <f>(R88-S88)+T87</f>
        <v/>
      </c>
      <c r="U88" s="15">
        <f>C88</f>
        <v/>
      </c>
      <c r="W88" s="14" t="n"/>
      <c r="X88" s="18" t="n"/>
      <c r="Y88" s="16" t="n">
        <v>0</v>
      </c>
      <c r="Z88" s="18">
        <f>(X88-Y88)+Z87</f>
        <v/>
      </c>
      <c r="AA88" s="15" t="n"/>
      <c r="AB88" s="24" t="n"/>
      <c r="AC88" s="15">
        <f>C88</f>
        <v/>
      </c>
      <c r="AD88" s="25" t="n"/>
      <c r="AE88" s="62">
        <f>G88</f>
        <v/>
      </c>
      <c r="AF88" s="63">
        <f>AE88+AF27</f>
        <v/>
      </c>
      <c r="AG88" s="25" t="n"/>
      <c r="AH88" s="24" t="n"/>
      <c r="AI88" s="26" t="n"/>
      <c r="AJ88" s="25" t="n"/>
      <c r="AL88" s="14" t="n"/>
      <c r="AM88" s="18" t="n"/>
      <c r="AN88" s="16" t="n">
        <v>0</v>
      </c>
      <c r="AO88" s="18">
        <f>(AM88-AN88)+AO87</f>
        <v/>
      </c>
      <c r="AP88" s="15" t="n"/>
      <c r="AR88" s="14" t="n"/>
      <c r="AS88" s="18" t="n"/>
      <c r="AT88" s="16" t="n">
        <v>0</v>
      </c>
      <c r="AU88" s="18">
        <f>(AS88-AT88)+AU87</f>
        <v/>
      </c>
      <c r="AV88" s="15" t="n"/>
      <c r="AX88" s="14" t="n"/>
      <c r="AY88" s="18" t="n"/>
      <c r="AZ88" s="16" t="n">
        <v>0</v>
      </c>
      <c r="BA88" s="18">
        <f>(AY88-AZ88)+BA87</f>
        <v/>
      </c>
      <c r="BB88" s="15" t="n"/>
      <c r="BD88" s="14" t="n"/>
      <c r="BE88" s="18" t="n"/>
      <c r="BF88" s="16" t="n">
        <v>0</v>
      </c>
      <c r="BG88" s="18">
        <f>(BE88-BF88)+BG87</f>
        <v/>
      </c>
      <c r="BH88" s="15" t="n"/>
    </row>
    <row r="89" ht="16.8" customHeight="1">
      <c r="A89" s="15" t="n"/>
      <c r="B89" s="15" t="n"/>
      <c r="C89" s="15" t="inlineStr">
        <is>
          <t xml:space="preserve">PAG. STIP.           DORIANA BONIFICO </t>
        </is>
      </c>
      <c r="D89" s="16" t="n"/>
      <c r="E89" s="16" t="n">
        <v>0</v>
      </c>
      <c r="F89" s="16" t="n"/>
      <c r="G89" s="16" t="n">
        <v>0</v>
      </c>
      <c r="H89" s="16" t="n"/>
      <c r="I89" s="4" t="n"/>
      <c r="J89" s="14" t="n"/>
      <c r="K89" s="17" t="n"/>
      <c r="L89" s="16" t="n"/>
      <c r="M89" s="16" t="n"/>
      <c r="N89" s="16" t="inlineStr">
        <is>
          <t>GIROCONTO SINO AD OGGI</t>
        </is>
      </c>
      <c r="O89" s="34">
        <f>O28+O29-F104</f>
        <v/>
      </c>
      <c r="P89" s="35">
        <f>O28+O29+O90-F104-F103-O87-O88</f>
        <v/>
      </c>
      <c r="Q89" s="14" t="n"/>
      <c r="R89" s="18" t="n"/>
      <c r="S89" s="16" t="n">
        <v>0</v>
      </c>
      <c r="T89" s="18">
        <f>(R89-S89)+T88</f>
        <v/>
      </c>
      <c r="U89" s="15">
        <f>C89</f>
        <v/>
      </c>
      <c r="W89" s="14" t="n"/>
      <c r="X89" s="18" t="n"/>
      <c r="Y89" s="16" t="n"/>
      <c r="Z89" s="18">
        <f>(X89-Y89)+Z88</f>
        <v/>
      </c>
      <c r="AA89" s="15" t="n"/>
      <c r="AB89" s="24" t="n"/>
      <c r="AC89" s="15">
        <f>C89</f>
        <v/>
      </c>
      <c r="AD89" s="25" t="n"/>
      <c r="AE89" s="62">
        <f>G89</f>
        <v/>
      </c>
      <c r="AF89" s="63">
        <f>AE89+AF28</f>
        <v/>
      </c>
      <c r="AG89" s="25" t="n"/>
      <c r="AH89" s="24" t="n"/>
      <c r="AI89" s="26" t="n"/>
      <c r="AJ89" s="25" t="n"/>
      <c r="AL89" s="14" t="n"/>
      <c r="AM89" s="18" t="n"/>
      <c r="AN89" s="16" t="n"/>
      <c r="AO89" s="18">
        <f>(AM89-AN89)+AO88</f>
        <v/>
      </c>
      <c r="AP89" s="15" t="n"/>
      <c r="AR89" s="14" t="n"/>
      <c r="AS89" s="18" t="n"/>
      <c r="AT89" s="16" t="n"/>
      <c r="AU89" s="18">
        <f>(AS89-AT89)+AU88</f>
        <v/>
      </c>
      <c r="AV89" s="15" t="n"/>
      <c r="AX89" s="14" t="n"/>
      <c r="AY89" s="18" t="n"/>
      <c r="AZ89" s="16" t="n"/>
      <c r="BA89" s="18">
        <f>(AY89-AZ89)+BA88</f>
        <v/>
      </c>
      <c r="BB89" s="15" t="n"/>
      <c r="BD89" s="14" t="n"/>
      <c r="BE89" s="18" t="n"/>
      <c r="BF89" s="16" t="n"/>
      <c r="BG89" s="18">
        <f>(BE89-BF89)+BG88</f>
        <v/>
      </c>
      <c r="BH89" s="15" t="n"/>
    </row>
    <row r="90" ht="16.8" customHeight="1">
      <c r="A90" s="15" t="n"/>
      <c r="B90" s="15" t="n"/>
      <c r="C90" s="15" t="inlineStr">
        <is>
          <t xml:space="preserve">PAG. STIP.           STEFANIA  BONIFICO </t>
        </is>
      </c>
      <c r="D90" s="16" t="n"/>
      <c r="E90" s="16" t="n">
        <v>0</v>
      </c>
      <c r="F90" s="16" t="n"/>
      <c r="G90" s="16" t="n">
        <v>0</v>
      </c>
      <c r="H90" s="16" t="n"/>
      <c r="I90" s="4" t="n"/>
      <c r="J90" s="14" t="n"/>
      <c r="K90" s="6" t="inlineStr">
        <is>
          <t>TOTALE GIORNATA</t>
        </is>
      </c>
      <c r="L90" s="3">
        <f>SUM(L63:L89)</f>
        <v/>
      </c>
      <c r="M90" s="3">
        <f>SUM(M63:M89)</f>
        <v/>
      </c>
      <c r="N90" s="16" t="inlineStr">
        <is>
          <t>G.C. GIORNO</t>
        </is>
      </c>
      <c r="O90" s="16">
        <f>N63</f>
        <v/>
      </c>
      <c r="P90" s="18" t="n"/>
      <c r="Q90" s="14" t="n"/>
      <c r="R90" s="18" t="n"/>
      <c r="S90" s="16" t="n">
        <v>0</v>
      </c>
      <c r="T90" s="18">
        <f>(R90-S90)+T89</f>
        <v/>
      </c>
      <c r="U90" s="15">
        <f>C90</f>
        <v/>
      </c>
      <c r="W90" s="14" t="n"/>
      <c r="X90" s="18" t="n"/>
      <c r="Y90" s="16" t="n">
        <v>0</v>
      </c>
      <c r="Z90" s="18">
        <f>(X90-Y90)+Z89</f>
        <v/>
      </c>
      <c r="AA90" s="15" t="n"/>
      <c r="AB90" s="24" t="n"/>
      <c r="AC90" s="15">
        <f>C90</f>
        <v/>
      </c>
      <c r="AD90" s="25" t="n"/>
      <c r="AE90" s="62">
        <f>G90</f>
        <v/>
      </c>
      <c r="AF90" s="63">
        <f>AE90+AF29</f>
        <v/>
      </c>
      <c r="AG90" s="25" t="n"/>
      <c r="AH90" s="24" t="n"/>
      <c r="AI90" s="26" t="n"/>
      <c r="AJ90" s="25" t="n"/>
      <c r="AL90" s="14" t="n"/>
      <c r="AM90" s="18" t="n"/>
      <c r="AN90" s="16" t="n">
        <v>0</v>
      </c>
      <c r="AO90" s="18">
        <f>(AM90-AN90)+AO89</f>
        <v/>
      </c>
      <c r="AP90" s="15" t="n"/>
      <c r="AR90" s="14" t="n"/>
      <c r="AS90" s="18" t="n"/>
      <c r="AT90" s="16" t="n">
        <v>0</v>
      </c>
      <c r="AU90" s="18">
        <f>(AS90-AT90)+AU89</f>
        <v/>
      </c>
      <c r="AV90" s="15" t="n"/>
      <c r="AX90" s="14" t="n"/>
      <c r="AY90" s="18" t="n"/>
      <c r="AZ90" s="16" t="n">
        <v>0</v>
      </c>
      <c r="BA90" s="18">
        <f>(AY90-AZ90)+BA89</f>
        <v/>
      </c>
      <c r="BB90" s="15" t="n"/>
      <c r="BD90" s="14" t="n"/>
      <c r="BE90" s="18" t="n"/>
      <c r="BF90" s="16" t="n">
        <v>0</v>
      </c>
      <c r="BG90" s="18">
        <f>(BE90-BF90)+BG89</f>
        <v/>
      </c>
      <c r="BH90" s="15" t="n"/>
    </row>
    <row r="91" ht="16.8" customHeight="1">
      <c r="A91" s="15" t="n"/>
      <c r="B91" s="15" t="n"/>
      <c r="C91" s="15" t="inlineStr">
        <is>
          <t>Pagamento contributi impiegate</t>
        </is>
      </c>
      <c r="D91" s="16" t="n"/>
      <c r="E91" s="16" t="n"/>
      <c r="F91" s="16" t="n"/>
      <c r="G91" s="16" t="n">
        <v>0</v>
      </c>
      <c r="H91" s="16" t="n"/>
      <c r="I91" s="4" t="n"/>
      <c r="J91" s="14" t="n"/>
      <c r="K91" s="6" t="inlineStr">
        <is>
          <t>RIPORTO</t>
        </is>
      </c>
      <c r="L91" s="3">
        <f>L31</f>
        <v/>
      </c>
      <c r="M91" s="3">
        <f>M31</f>
        <v/>
      </c>
      <c r="N91" s="16" t="inlineStr">
        <is>
          <t>SO. VERS/PREL.</t>
        </is>
      </c>
      <c r="O91" s="36">
        <f>(O87+O88)-(O26+O27)</f>
        <v/>
      </c>
      <c r="P91" s="37">
        <f>O90-O91</f>
        <v/>
      </c>
      <c r="Q91" s="14" t="n"/>
      <c r="R91" s="18" t="n"/>
      <c r="S91" s="16" t="n">
        <v>0</v>
      </c>
      <c r="T91" s="18">
        <f>(R91-S91)+T90</f>
        <v/>
      </c>
      <c r="U91" s="15">
        <f>C91</f>
        <v/>
      </c>
      <c r="W91" s="14" t="n"/>
      <c r="X91" s="18" t="n"/>
      <c r="Y91" s="16" t="n">
        <v>0</v>
      </c>
      <c r="Z91" s="18">
        <f>(X91-Y91)+Z90</f>
        <v/>
      </c>
      <c r="AA91" s="15" t="n"/>
      <c r="AB91" s="24" t="n"/>
      <c r="AC91" s="15">
        <f>C91</f>
        <v/>
      </c>
      <c r="AD91" s="25" t="n"/>
      <c r="AE91" s="62">
        <f>G91</f>
        <v/>
      </c>
      <c r="AF91" s="63">
        <f>AE91+AF30</f>
        <v/>
      </c>
      <c r="AG91" s="25" t="n"/>
      <c r="AH91" s="24" t="n"/>
      <c r="AI91" s="26" t="n"/>
      <c r="AJ91" s="25" t="n"/>
      <c r="AL91" s="14" t="n"/>
      <c r="AM91" s="18" t="n"/>
      <c r="AN91" s="16" t="n">
        <v>0</v>
      </c>
      <c r="AO91" s="18">
        <f>(AM91-AN91)+AO90</f>
        <v/>
      </c>
      <c r="AP91" s="15" t="n"/>
      <c r="AR91" s="14" t="n"/>
      <c r="AS91" s="18" t="n"/>
      <c r="AT91" s="16" t="n">
        <v>0</v>
      </c>
      <c r="AU91" s="18">
        <f>(AS91-AT91)+AU90</f>
        <v/>
      </c>
      <c r="AV91" s="15" t="n"/>
      <c r="AX91" s="14" t="n"/>
      <c r="AY91" s="18" t="n"/>
      <c r="AZ91" s="16" t="n">
        <v>0</v>
      </c>
      <c r="BA91" s="18">
        <f>(AY91-AZ91)+BA90</f>
        <v/>
      </c>
      <c r="BB91" s="15" t="n"/>
      <c r="BD91" s="14" t="n"/>
      <c r="BE91" s="18" t="n"/>
      <c r="BF91" s="16" t="n">
        <v>0</v>
      </c>
      <c r="BG91" s="18">
        <f>(BE91-BF91)+BG90</f>
        <v/>
      </c>
      <c r="BH91" s="15" t="n"/>
    </row>
    <row r="92" ht="16.8" customHeight="1" thickBot="1">
      <c r="A92" s="15" t="n"/>
      <c r="B92" s="15" t="n"/>
      <c r="C92" s="15" t="inlineStr">
        <is>
          <t>TOT. PAG. IMPIEGATE</t>
        </is>
      </c>
      <c r="D92" s="16">
        <f>SUM(G87:G91)+SUM(E87:E91)</f>
        <v/>
      </c>
      <c r="E92" s="16" t="n"/>
      <c r="F92" s="16" t="n"/>
      <c r="G92" s="16" t="n"/>
      <c r="H92" s="16" t="n"/>
      <c r="I92" s="4" t="n"/>
      <c r="J92" s="14" t="n"/>
      <c r="K92" s="6" t="inlineStr">
        <is>
          <t>TOTALE AD OGGI</t>
        </is>
      </c>
      <c r="L92" s="3">
        <f>L90+L91</f>
        <v/>
      </c>
      <c r="M92" s="3">
        <f>M90+M91</f>
        <v/>
      </c>
      <c r="N92" s="16" t="inlineStr">
        <is>
          <t>DIFF. GIROCONTO E SOSPESI AUMENTATI O DIMINUITI</t>
        </is>
      </c>
      <c r="O92" s="38">
        <f>O89+O90-O91</f>
        <v/>
      </c>
      <c r="P92" s="39">
        <f>O92-O89</f>
        <v/>
      </c>
      <c r="Q92" s="14" t="n"/>
      <c r="R92" s="18" t="n"/>
      <c r="S92" s="16" t="n">
        <v>0</v>
      </c>
      <c r="T92" s="18">
        <f>(R92-S92)+T91</f>
        <v/>
      </c>
      <c r="U92" s="15" t="n"/>
      <c r="W92" s="14" t="n"/>
      <c r="X92" s="18" t="n"/>
      <c r="Y92" s="16" t="n"/>
      <c r="Z92" s="18">
        <f>(X92-Y92)+Z91</f>
        <v/>
      </c>
      <c r="AA92" s="15" t="n"/>
      <c r="AB92" s="24" t="n"/>
      <c r="AC92" s="15" t="n"/>
      <c r="AD92" s="25" t="n"/>
      <c r="AE92" s="62">
        <f>G92</f>
        <v/>
      </c>
      <c r="AF92" s="63">
        <f>AE92+AF31</f>
        <v/>
      </c>
      <c r="AG92" s="25" t="n"/>
      <c r="AH92" s="24" t="n"/>
      <c r="AI92" s="26" t="n"/>
      <c r="AJ92" s="25" t="n"/>
      <c r="AL92" s="14" t="n"/>
      <c r="AM92" s="18" t="n"/>
      <c r="AN92" s="16" t="n"/>
      <c r="AO92" s="18">
        <f>(AM92-AN92)+AO91</f>
        <v/>
      </c>
      <c r="AP92" s="15" t="n"/>
      <c r="AR92" s="14" t="n"/>
      <c r="AS92" s="18" t="n"/>
      <c r="AT92" s="16" t="n"/>
      <c r="AU92" s="18">
        <f>(AS92-AT92)+AU91</f>
        <v/>
      </c>
      <c r="AV92" s="15" t="n"/>
      <c r="AX92" s="14" t="n"/>
      <c r="AY92" s="18" t="n"/>
      <c r="AZ92" s="16" t="n"/>
      <c r="BA92" s="18">
        <f>(AY92-AZ92)+BA91</f>
        <v/>
      </c>
      <c r="BB92" s="15" t="n"/>
      <c r="BD92" s="14" t="n"/>
      <c r="BE92" s="18" t="n"/>
      <c r="BF92" s="16" t="n"/>
      <c r="BG92" s="18">
        <f>(BE92-BF92)+BG91</f>
        <v/>
      </c>
      <c r="BH92" s="15" t="n"/>
    </row>
    <row r="93" ht="16.8" customHeight="1" thickBot="1" thickTop="1">
      <c r="A93" s="15" t="n"/>
      <c r="B93" s="15" t="n"/>
      <c r="C93" s="15" t="inlineStr">
        <is>
          <t>Pag. Bolletta Telecom  780820</t>
        </is>
      </c>
      <c r="D93" s="16" t="n"/>
      <c r="E93" s="16" t="n"/>
      <c r="F93" s="16" t="n"/>
      <c r="G93" s="16" t="n">
        <v>0</v>
      </c>
      <c r="H93" s="16" t="n"/>
      <c r="I93" s="4" t="n"/>
      <c r="J93" s="14" t="n"/>
      <c r="K93" s="6" t="inlineStr">
        <is>
          <t>SALDO</t>
        </is>
      </c>
      <c r="L93" s="3">
        <f>L92-M92</f>
        <v/>
      </c>
      <c r="M93" s="40" t="n"/>
      <c r="N93" s="29" t="inlineStr">
        <is>
          <t>RISCONTRO</t>
        </is>
      </c>
      <c r="O93" s="41">
        <f>O86+O87+O88+O94</f>
        <v/>
      </c>
      <c r="P93" s="18" t="n"/>
      <c r="Q93" s="14" t="n"/>
      <c r="R93" s="18" t="n"/>
      <c r="S93" s="16" t="n">
        <v>0</v>
      </c>
      <c r="T93" s="18">
        <f>(R93-S93)+T92</f>
        <v/>
      </c>
      <c r="U93" s="15">
        <f>C93</f>
        <v/>
      </c>
      <c r="W93" s="14" t="n"/>
      <c r="X93" s="18" t="n"/>
      <c r="Y93" s="16" t="n">
        <v>0</v>
      </c>
      <c r="Z93" s="18">
        <f>(X93-Y93)+Z92</f>
        <v/>
      </c>
      <c r="AA93" s="15" t="n"/>
      <c r="AB93" s="24" t="n"/>
      <c r="AC93" s="15">
        <f>C93</f>
        <v/>
      </c>
      <c r="AD93" s="25" t="n"/>
      <c r="AE93" s="62">
        <f>G93</f>
        <v/>
      </c>
      <c r="AF93" s="63">
        <f>AE93+AF32</f>
        <v/>
      </c>
      <c r="AG93" s="25" t="n"/>
      <c r="AH93" s="24" t="n"/>
      <c r="AI93" s="26" t="n"/>
      <c r="AJ93" s="25" t="n"/>
      <c r="AL93" s="14" t="n"/>
      <c r="AM93" s="18" t="n"/>
      <c r="AN93" s="16" t="n">
        <v>0</v>
      </c>
      <c r="AO93" s="18">
        <f>(AM93-AN93)+AO92</f>
        <v/>
      </c>
      <c r="AP93" s="15" t="n"/>
      <c r="AR93" s="14" t="n"/>
      <c r="AS93" s="18" t="n"/>
      <c r="AT93" s="16" t="n">
        <v>0</v>
      </c>
      <c r="AU93" s="18">
        <f>(AS93-AT93)+AU92</f>
        <v/>
      </c>
      <c r="AV93" s="15" t="n"/>
      <c r="AX93" s="14" t="n"/>
      <c r="AY93" s="18" t="n"/>
      <c r="AZ93" s="16" t="n">
        <v>0</v>
      </c>
      <c r="BA93" s="18">
        <f>(AY93-AZ93)+BA92</f>
        <v/>
      </c>
      <c r="BB93" s="15" t="n"/>
      <c r="BD93" s="14" t="n"/>
      <c r="BE93" s="18" t="n"/>
      <c r="BF93" s="16" t="n">
        <v>0</v>
      </c>
      <c r="BG93" s="18">
        <f>(BE93-BF93)+BG92</f>
        <v/>
      </c>
      <c r="BH93" s="15" t="n"/>
    </row>
    <row r="94" ht="16.8" customHeight="1" thickBot="1" thickTop="1">
      <c r="A94" s="15" t="n"/>
      <c r="B94" s="15" t="n"/>
      <c r="C94" s="15" t="inlineStr">
        <is>
          <t>Pag. Bolletta Telecom 780344</t>
        </is>
      </c>
      <c r="D94" s="16" t="n"/>
      <c r="E94" s="16" t="n"/>
      <c r="F94" s="16" t="n"/>
      <c r="G94" s="16" t="n">
        <v>0</v>
      </c>
      <c r="H94" s="16" t="n"/>
      <c r="I94" s="4" t="n"/>
      <c r="J94" s="14" t="n"/>
      <c r="K94" s="17" t="n"/>
      <c r="L94" s="16" t="n"/>
      <c r="M94" s="16" t="n"/>
      <c r="N94" s="42" t="inlineStr">
        <is>
          <t>GIROCONTO DEL GIORNO</t>
        </is>
      </c>
      <c r="O94" s="43">
        <f>P88-O87-O88-O86</f>
        <v/>
      </c>
      <c r="P94" s="18" t="n"/>
      <c r="Q94" s="14" t="n"/>
      <c r="R94" s="18" t="n"/>
      <c r="S94" s="16" t="n">
        <v>0</v>
      </c>
      <c r="T94" s="18">
        <f>(R94-S94)+T93</f>
        <v/>
      </c>
      <c r="U94" s="15">
        <f>C94</f>
        <v/>
      </c>
      <c r="W94" s="14" t="n"/>
      <c r="X94" s="18" t="n"/>
      <c r="Y94" s="16" t="n">
        <v>0</v>
      </c>
      <c r="Z94" s="18">
        <f>(X94-Y94)+Z93</f>
        <v/>
      </c>
      <c r="AA94" s="15" t="n"/>
      <c r="AB94" s="24" t="n"/>
      <c r="AC94" s="15">
        <f>C94</f>
        <v/>
      </c>
      <c r="AD94" s="25" t="n"/>
      <c r="AE94" s="62">
        <f>G94</f>
        <v/>
      </c>
      <c r="AF94" s="63">
        <f>AE94+AF33</f>
        <v/>
      </c>
      <c r="AG94" s="25" t="n"/>
      <c r="AH94" s="24" t="n"/>
      <c r="AI94" s="26" t="n"/>
      <c r="AJ94" s="25" t="n"/>
      <c r="AL94" s="14" t="n"/>
      <c r="AM94" s="18" t="n"/>
      <c r="AN94" s="16" t="n">
        <v>0</v>
      </c>
      <c r="AO94" s="18">
        <f>(AM94-AN94)+AO93</f>
        <v/>
      </c>
      <c r="AP94" s="15" t="n"/>
      <c r="AR94" s="14" t="n"/>
      <c r="AS94" s="18" t="n"/>
      <c r="AT94" s="16" t="n">
        <v>0</v>
      </c>
      <c r="AU94" s="18">
        <f>(AS94-AT94)+AU93</f>
        <v/>
      </c>
      <c r="AV94" s="15" t="n"/>
      <c r="AX94" s="14" t="n"/>
      <c r="AY94" s="18" t="n"/>
      <c r="AZ94" s="16" t="n">
        <v>0</v>
      </c>
      <c r="BA94" s="18">
        <f>(AY94-AZ94)+BA93</f>
        <v/>
      </c>
      <c r="BB94" s="15" t="n"/>
      <c r="BD94" s="14" t="n"/>
      <c r="BE94" s="18" t="n"/>
      <c r="BF94" s="16" t="n">
        <v>0</v>
      </c>
      <c r="BG94" s="18">
        <f>(BE94-BF94)+BG93</f>
        <v/>
      </c>
      <c r="BH94" s="15" t="n"/>
    </row>
    <row r="95" ht="16.8" customHeight="1" thickTop="1">
      <c r="A95" s="15" t="n"/>
      <c r="B95" s="15" t="n"/>
      <c r="C95" s="15" t="inlineStr">
        <is>
          <t>Pag. Bolletta Telecom</t>
        </is>
      </c>
      <c r="D95" s="16">
        <f>SUM(G93:G95)</f>
        <v/>
      </c>
      <c r="E95" s="16" t="n"/>
      <c r="F95" s="16" t="n"/>
      <c r="G95" s="16" t="n">
        <v>0</v>
      </c>
      <c r="H95" s="16" t="n"/>
      <c r="I95" s="4" t="n"/>
      <c r="J95" s="14" t="n"/>
      <c r="K95" s="6" t="inlineStr">
        <is>
          <t>C/C ANTICIPI</t>
        </is>
      </c>
      <c r="L95" s="3">
        <f>L34</f>
        <v/>
      </c>
      <c r="M95" s="3" t="n">
        <v>0</v>
      </c>
      <c r="N95" s="3">
        <f>SUM(L95:M95)</f>
        <v/>
      </c>
      <c r="O95" s="44" t="n"/>
      <c r="P95" s="18" t="n"/>
      <c r="Q95" s="14" t="n"/>
      <c r="R95" s="18" t="n"/>
      <c r="S95" s="16" t="n">
        <v>0</v>
      </c>
      <c r="T95" s="18">
        <f>(R95-S95)+T94</f>
        <v/>
      </c>
      <c r="U95" s="15">
        <f>C95</f>
        <v/>
      </c>
      <c r="W95" s="14" t="n"/>
      <c r="X95" s="18" t="n"/>
      <c r="Y95" s="16" t="n">
        <v>0</v>
      </c>
      <c r="Z95" s="18">
        <f>(X95-Y95)+Z94</f>
        <v/>
      </c>
      <c r="AA95" s="15" t="n"/>
      <c r="AB95" s="24" t="n"/>
      <c r="AC95" s="15">
        <f>C95</f>
        <v/>
      </c>
      <c r="AD95" s="25" t="n"/>
      <c r="AE95" s="62">
        <f>G95</f>
        <v/>
      </c>
      <c r="AF95" s="63">
        <f>AE95+AF34</f>
        <v/>
      </c>
      <c r="AG95" s="25" t="n"/>
      <c r="AH95" s="24" t="n"/>
      <c r="AI95" s="26" t="n"/>
      <c r="AJ95" s="25" t="n"/>
      <c r="AL95" s="14" t="n"/>
      <c r="AM95" s="18" t="n"/>
      <c r="AN95" s="16" t="n">
        <v>0</v>
      </c>
      <c r="AO95" s="18">
        <f>(AM95-AN95)+AO94</f>
        <v/>
      </c>
      <c r="AP95" s="15" t="n"/>
      <c r="AR95" s="14" t="n"/>
      <c r="AS95" s="18" t="n"/>
      <c r="AT95" s="16" t="n">
        <v>0</v>
      </c>
      <c r="AU95" s="18">
        <f>(AS95-AT95)+AU94</f>
        <v/>
      </c>
      <c r="AV95" s="15" t="n"/>
      <c r="AX95" s="14" t="n"/>
      <c r="AY95" s="18" t="n"/>
      <c r="AZ95" s="16" t="n">
        <v>0</v>
      </c>
      <c r="BA95" s="18">
        <f>(AY95-AZ95)+BA94</f>
        <v/>
      </c>
      <c r="BB95" s="15" t="n"/>
      <c r="BD95" s="14" t="n"/>
      <c r="BE95" s="18" t="n"/>
      <c r="BF95" s="16" t="n">
        <v>0</v>
      </c>
      <c r="BG95" s="18">
        <f>(BE95-BF95)+BG94</f>
        <v/>
      </c>
      <c r="BH95" s="15" t="n"/>
    </row>
    <row r="96" ht="16.8" customHeight="1">
      <c r="A96" s="15" t="n"/>
      <c r="B96" s="15" t="n"/>
      <c r="C96" s="15" t="inlineStr">
        <is>
          <t xml:space="preserve">PAG. BOLLETTA ENEL  </t>
        </is>
      </c>
      <c r="D96" s="16" t="n"/>
      <c r="E96" s="16" t="n"/>
      <c r="F96" s="16" t="n"/>
      <c r="G96" s="16" t="n">
        <v>0</v>
      </c>
      <c r="H96" s="16" t="n"/>
      <c r="I96" s="4" t="n"/>
      <c r="J96" s="14" t="n"/>
      <c r="K96" s="6" t="inlineStr">
        <is>
          <t>C/CPOSTALE</t>
        </is>
      </c>
      <c r="L96" s="3">
        <f>L35</f>
        <v/>
      </c>
      <c r="M96" s="3">
        <f>H103+G103</f>
        <v/>
      </c>
      <c r="N96" s="45">
        <f>L96+M96</f>
        <v/>
      </c>
      <c r="O96" s="45">
        <f>BA120+BG120</f>
        <v/>
      </c>
      <c r="P96" s="18" t="n"/>
      <c r="Q96" s="14" t="n"/>
      <c r="R96" s="18" t="n"/>
      <c r="S96" s="16" t="n">
        <v>0</v>
      </c>
      <c r="T96" s="18">
        <f>(R96-S96)+T95</f>
        <v/>
      </c>
      <c r="U96" s="15">
        <f>C96</f>
        <v/>
      </c>
      <c r="W96" s="14" t="n"/>
      <c r="X96" s="18" t="n">
        <v>0</v>
      </c>
      <c r="Y96" s="16" t="n">
        <v>0</v>
      </c>
      <c r="Z96" s="18">
        <f>(X96-Y96)+Z95</f>
        <v/>
      </c>
      <c r="AA96" s="15" t="n"/>
      <c r="AB96" s="24" t="n"/>
      <c r="AC96" s="15">
        <f>C96</f>
        <v/>
      </c>
      <c r="AD96" s="25" t="n"/>
      <c r="AE96" s="62">
        <f>G96</f>
        <v/>
      </c>
      <c r="AF96" s="63">
        <f>AE96+AF35</f>
        <v/>
      </c>
      <c r="AG96" s="25" t="n"/>
      <c r="AH96" s="24" t="n"/>
      <c r="AI96" s="26" t="n"/>
      <c r="AJ96" s="25" t="n"/>
      <c r="AL96" s="14" t="n"/>
      <c r="AM96" s="18" t="n"/>
      <c r="AN96" s="16" t="n">
        <v>0</v>
      </c>
      <c r="AO96" s="18">
        <f>(AM96-AN96)+AO95</f>
        <v/>
      </c>
      <c r="AP96" s="15" t="n"/>
      <c r="AR96" s="14" t="n"/>
      <c r="AS96" s="18" t="n"/>
      <c r="AT96" s="16" t="n">
        <v>0</v>
      </c>
      <c r="AU96" s="18">
        <f>(AS96-AT96)+AU95</f>
        <v/>
      </c>
      <c r="AV96" s="15" t="n"/>
      <c r="AX96" s="14" t="n"/>
      <c r="AY96" s="18" t="n"/>
      <c r="AZ96" s="16" t="n">
        <v>0</v>
      </c>
      <c r="BA96" s="18">
        <f>(AY96-AZ96)+BA95</f>
        <v/>
      </c>
      <c r="BB96" s="15" t="n"/>
      <c r="BD96" s="14" t="n"/>
      <c r="BE96" s="18" t="n"/>
      <c r="BF96" s="16" t="n">
        <v>0</v>
      </c>
      <c r="BG96" s="18">
        <f>(BE96-BF96)+BG95</f>
        <v/>
      </c>
      <c r="BH96" s="15" t="n"/>
    </row>
    <row r="97" ht="16.8" customHeight="1">
      <c r="A97" s="15" t="n"/>
      <c r="B97" s="15" t="n"/>
      <c r="C97" s="15" t="inlineStr">
        <is>
          <t>PAG. AFFITTO RHO VERBANO IMM.RE</t>
        </is>
      </c>
      <c r="D97" s="16" t="n"/>
      <c r="E97" s="16" t="n"/>
      <c r="F97" s="16" t="n"/>
      <c r="G97" s="16" t="n">
        <v>1500</v>
      </c>
      <c r="H97" s="16" t="n"/>
      <c r="I97" s="4" t="n"/>
      <c r="J97" s="14" t="n"/>
      <c r="K97" s="6" t="inlineStr">
        <is>
          <t>C/C BANCARIO</t>
        </is>
      </c>
      <c r="L97" s="3">
        <f>T120+Z120+AO120+AU120</f>
        <v/>
      </c>
      <c r="M97" s="16" t="n"/>
      <c r="N97" s="16" t="n"/>
      <c r="O97" s="16" t="n"/>
      <c r="P97" s="18" t="n"/>
      <c r="Q97" s="14" t="n"/>
      <c r="R97" s="18" t="n"/>
      <c r="S97" s="16">
        <f>G97</f>
        <v/>
      </c>
      <c r="T97" s="18">
        <f>(R97-S97)+T96</f>
        <v/>
      </c>
      <c r="U97" s="15">
        <f>C97</f>
        <v/>
      </c>
      <c r="W97" s="14" t="n"/>
      <c r="X97" s="18" t="n"/>
      <c r="Y97" s="16" t="n">
        <v>0</v>
      </c>
      <c r="Z97" s="18">
        <f>(X97-Y97)+Z96</f>
        <v/>
      </c>
      <c r="AA97" s="15" t="n"/>
      <c r="AB97" s="24" t="n"/>
      <c r="AC97" s="15">
        <f>C97</f>
        <v/>
      </c>
      <c r="AD97" s="25" t="n"/>
      <c r="AE97" s="62">
        <f>G97</f>
        <v/>
      </c>
      <c r="AF97" s="63">
        <f>AE97+AF36</f>
        <v/>
      </c>
      <c r="AG97" s="25" t="n"/>
      <c r="AH97" s="24" t="n"/>
      <c r="AI97" s="26" t="n">
        <v>0</v>
      </c>
      <c r="AJ97" s="25" t="n"/>
      <c r="AL97" s="14" t="n"/>
      <c r="AM97" s="18" t="n"/>
      <c r="AN97" s="16" t="n">
        <v>0</v>
      </c>
      <c r="AO97" s="18">
        <f>(AM97-AN97)+AO96</f>
        <v/>
      </c>
      <c r="AP97" s="15" t="n"/>
      <c r="AR97" s="14" t="n"/>
      <c r="AS97" s="18" t="n"/>
      <c r="AT97" s="16" t="n">
        <v>0</v>
      </c>
      <c r="AU97" s="18">
        <f>(AS97-AT97)+AU96</f>
        <v/>
      </c>
      <c r="AV97" s="15" t="n"/>
      <c r="AX97" s="14" t="n"/>
      <c r="AY97" s="18" t="n"/>
      <c r="AZ97" s="16" t="n">
        <v>0</v>
      </c>
      <c r="BA97" s="18">
        <f>(AY97-AZ97)+BA96</f>
        <v/>
      </c>
      <c r="BB97" s="15" t="n"/>
      <c r="BD97" s="14" t="n"/>
      <c r="BE97" s="18" t="n"/>
      <c r="BF97" s="16" t="n">
        <v>0</v>
      </c>
      <c r="BG97" s="18">
        <f>(BE97-BF97)+BG96</f>
        <v/>
      </c>
      <c r="BH97" s="15" t="n"/>
    </row>
    <row r="98" ht="16.8" customHeight="1">
      <c r="A98" s="15" t="n"/>
      <c r="B98" s="15" t="n"/>
      <c r="C98" s="15" t="inlineStr">
        <is>
          <t>Spese condominiali</t>
        </is>
      </c>
      <c r="D98" s="16" t="n"/>
      <c r="E98" s="16" t="n"/>
      <c r="F98" s="16" t="n"/>
      <c r="G98" s="16" t="n">
        <v>0</v>
      </c>
      <c r="H98" s="16" t="n"/>
      <c r="I98" s="4" t="n"/>
      <c r="J98" s="14" t="n"/>
      <c r="K98" s="6" t="inlineStr">
        <is>
          <t>CONTO SOSPESI</t>
        </is>
      </c>
      <c r="L98" s="3" t="n"/>
      <c r="M98" s="46" t="inlineStr">
        <is>
          <t>SOSPESI DEL GIORNO</t>
        </is>
      </c>
      <c r="N98" s="46" t="n"/>
      <c r="O98" s="16" t="n"/>
      <c r="P98" s="18" t="n"/>
      <c r="Q98" s="14" t="n"/>
      <c r="R98" s="18" t="n"/>
      <c r="S98" s="16" t="n">
        <v>0</v>
      </c>
      <c r="T98" s="18">
        <f>(R98-S98)+T97</f>
        <v/>
      </c>
      <c r="U98" s="15">
        <f>C98</f>
        <v/>
      </c>
      <c r="W98" s="14" t="n"/>
      <c r="X98" s="18" t="n"/>
      <c r="Y98" s="16" t="n">
        <v>0</v>
      </c>
      <c r="Z98" s="18">
        <f>(X98-Y98)+Z97</f>
        <v/>
      </c>
      <c r="AA98" s="15" t="n"/>
      <c r="AB98" s="24" t="n"/>
      <c r="AC98" s="15">
        <f>C98</f>
        <v/>
      </c>
      <c r="AD98" s="25" t="n"/>
      <c r="AE98" s="62">
        <f>G98</f>
        <v/>
      </c>
      <c r="AF98" s="63">
        <f>AE98+AF37</f>
        <v/>
      </c>
      <c r="AG98" s="25" t="n"/>
      <c r="AH98" s="24" t="n"/>
      <c r="AI98" s="26" t="n"/>
      <c r="AJ98" s="25" t="n"/>
      <c r="AL98" s="14" t="n"/>
      <c r="AM98" s="18" t="n"/>
      <c r="AN98" s="16" t="n">
        <v>0</v>
      </c>
      <c r="AO98" s="18">
        <f>(AM98-AN98)+AO97</f>
        <v/>
      </c>
      <c r="AP98" s="15" t="n"/>
      <c r="AR98" s="14" t="n"/>
      <c r="AS98" s="18" t="n"/>
      <c r="AT98" s="16" t="n">
        <v>0</v>
      </c>
      <c r="AU98" s="18">
        <f>(AS98-AT98)+AU97</f>
        <v/>
      </c>
      <c r="AV98" s="15" t="n"/>
      <c r="AX98" s="14" t="n"/>
      <c r="AY98" s="18" t="n"/>
      <c r="AZ98" s="16" t="n">
        <v>0</v>
      </c>
      <c r="BA98" s="18">
        <f>(AY98-AZ98)+BA97</f>
        <v/>
      </c>
      <c r="BB98" s="15" t="n"/>
      <c r="BD98" s="14" t="n"/>
      <c r="BE98" s="18" t="n"/>
      <c r="BF98" s="16" t="n">
        <v>0</v>
      </c>
      <c r="BG98" s="18">
        <f>(BE98-BF98)+BG97</f>
        <v/>
      </c>
      <c r="BH98" s="15" t="n"/>
    </row>
    <row r="99" ht="16.8" customHeight="1">
      <c r="A99" s="15" t="n"/>
      <c r="B99" s="15" t="n"/>
      <c r="C99" s="15" t="inlineStr">
        <is>
          <t>TOT. SPESE AFFITTO  TEL. LUCE</t>
        </is>
      </c>
      <c r="D99" s="16">
        <f>SUM(G93:G98)</f>
        <v/>
      </c>
      <c r="E99" s="16" t="n"/>
      <c r="F99" s="16" t="n"/>
      <c r="G99" s="16" t="n"/>
      <c r="H99" s="16" t="n"/>
      <c r="I99" s="4" t="n"/>
      <c r="J99" s="14" t="n"/>
      <c r="K99" s="50" t="inlineStr">
        <is>
          <t>SOMMA SOSPESO 10/11</t>
        </is>
      </c>
      <c r="L99" s="50" t="n">
        <v>114.5</v>
      </c>
      <c r="M99" s="16" t="inlineStr">
        <is>
          <t>NOME</t>
        </is>
      </c>
      <c r="N99" s="16" t="inlineStr">
        <is>
          <t>IMPORTO</t>
        </is>
      </c>
      <c r="O99" s="16" t="n"/>
      <c r="P99" s="18" t="n"/>
      <c r="Q99" s="14" t="n"/>
      <c r="R99" s="18" t="n"/>
      <c r="S99" s="16" t="n">
        <v>0</v>
      </c>
      <c r="T99" s="18">
        <f>(R99-S99)+T98</f>
        <v/>
      </c>
      <c r="U99" s="15" t="n"/>
      <c r="W99" s="14" t="n"/>
      <c r="X99" s="18" t="n"/>
      <c r="Y99" s="16" t="n"/>
      <c r="Z99" s="18">
        <f>(X99-Y99)+Z98</f>
        <v/>
      </c>
      <c r="AA99" s="15" t="n"/>
      <c r="AB99" s="24" t="n"/>
      <c r="AC99" s="15">
        <f>C99</f>
        <v/>
      </c>
      <c r="AD99" s="25" t="n"/>
      <c r="AE99" s="62">
        <f>G99</f>
        <v/>
      </c>
      <c r="AF99" s="63">
        <f>AE99+AF38</f>
        <v/>
      </c>
      <c r="AG99" s="25" t="n"/>
      <c r="AH99" s="24" t="n"/>
      <c r="AI99" s="26" t="n"/>
      <c r="AJ99" s="25" t="n"/>
      <c r="AL99" s="14" t="n"/>
      <c r="AM99" s="18" t="n"/>
      <c r="AN99" s="16" t="n"/>
      <c r="AO99" s="18">
        <f>(AM99-AN99)+AO98</f>
        <v/>
      </c>
      <c r="AP99" s="15" t="n"/>
      <c r="AR99" s="14" t="n"/>
      <c r="AS99" s="18" t="n"/>
      <c r="AT99" s="16" t="n"/>
      <c r="AU99" s="18">
        <f>(AS99-AT99)+AU98</f>
        <v/>
      </c>
      <c r="AV99" s="15" t="n"/>
      <c r="AX99" s="14" t="n"/>
      <c r="AY99" s="18" t="n"/>
      <c r="AZ99" s="16" t="n"/>
      <c r="BA99" s="18">
        <f>(AY99-AZ99)+BA98</f>
        <v/>
      </c>
      <c r="BB99" s="15" t="n"/>
      <c r="BD99" s="14" t="n"/>
      <c r="BE99" s="18" t="n"/>
      <c r="BF99" s="16" t="n"/>
      <c r="BG99" s="18">
        <f>(BE99-BF99)+BG98</f>
        <v/>
      </c>
      <c r="BH99" s="15" t="n"/>
    </row>
    <row r="100" ht="16.8" customHeight="1">
      <c r="A100" s="15" t="n"/>
      <c r="B100" s="15" t="n"/>
      <c r="C100" s="15" t="inlineStr">
        <is>
          <t xml:space="preserve">RIVALSA </t>
        </is>
      </c>
      <c r="D100" s="16" t="n"/>
      <c r="E100" s="16" t="n"/>
      <c r="F100" s="16" t="n"/>
      <c r="G100" s="16" t="n">
        <v>0</v>
      </c>
      <c r="H100" s="16" t="n"/>
      <c r="I100" s="4" t="n"/>
      <c r="J100" s="14" t="n"/>
      <c r="K100" s="16" t="n"/>
      <c r="L100" s="16" t="n">
        <v>0</v>
      </c>
      <c r="M100" s="30" t="inlineStr">
        <is>
          <t>A3T 2/12</t>
        </is>
      </c>
      <c r="N100" s="30" t="n">
        <v>130</v>
      </c>
      <c r="O100" s="16" t="n"/>
      <c r="P100" s="18" t="n"/>
      <c r="Q100" s="14" t="n"/>
      <c r="R100" s="18" t="n"/>
      <c r="S100" s="16" t="n">
        <v>0</v>
      </c>
      <c r="T100" s="18">
        <f>(R100-S100)+T99</f>
        <v/>
      </c>
      <c r="U100" s="15" t="n"/>
      <c r="W100" s="14" t="n"/>
      <c r="X100" s="18" t="n">
        <v>0</v>
      </c>
      <c r="Y100" s="16" t="n">
        <v>0</v>
      </c>
      <c r="Z100" s="18">
        <f>(X100-Y100)+Z99</f>
        <v/>
      </c>
      <c r="AA100" s="15" t="n"/>
      <c r="AB100" s="24" t="n"/>
      <c r="AC100" s="15">
        <f>C100</f>
        <v/>
      </c>
      <c r="AD100" s="25" t="n"/>
      <c r="AE100" s="62">
        <f>G100</f>
        <v/>
      </c>
      <c r="AF100" s="63">
        <f>AE100+AF39</f>
        <v/>
      </c>
      <c r="AG100" s="25" t="n"/>
      <c r="AH100" s="24" t="n"/>
      <c r="AI100" s="26" t="n"/>
      <c r="AJ100" s="25" t="n"/>
      <c r="AL100" s="14" t="n"/>
      <c r="AM100" s="18" t="n"/>
      <c r="AN100" s="16" t="n"/>
      <c r="AO100" s="18">
        <f>(AM100-AN100)+AO99</f>
        <v/>
      </c>
      <c r="AP100" s="15" t="n"/>
      <c r="AR100" s="14" t="n"/>
      <c r="AS100" s="18" t="n"/>
      <c r="AT100" s="16" t="n"/>
      <c r="AU100" s="18">
        <f>(AS100-AT100)+AU99</f>
        <v/>
      </c>
      <c r="AV100" s="15" t="n"/>
      <c r="AX100" s="14" t="n"/>
      <c r="AY100" s="18" t="n"/>
      <c r="AZ100" s="16" t="n"/>
      <c r="BA100" s="18">
        <f>(AY100-AZ100)+BA99</f>
        <v/>
      </c>
      <c r="BB100" s="15" t="n"/>
      <c r="BD100" s="14" t="n"/>
      <c r="BE100" s="18" t="n"/>
      <c r="BF100" s="16" t="n"/>
      <c r="BG100" s="18">
        <f>(BE100-BF100)+BG99</f>
        <v/>
      </c>
      <c r="BH100" s="15" t="n"/>
    </row>
    <row r="101" ht="16.8" customHeight="1">
      <c r="A101" s="15" t="n"/>
      <c r="B101" s="15" t="n"/>
      <c r="C101" s="15" t="inlineStr">
        <is>
          <t>PAG. FATT. ASCOM DIPENDENTI</t>
        </is>
      </c>
      <c r="D101" s="16" t="n"/>
      <c r="E101" s="16" t="n"/>
      <c r="F101" s="16" t="n"/>
      <c r="G101" s="16" t="n">
        <v>852.6</v>
      </c>
      <c r="H101" s="16" t="n"/>
      <c r="I101" s="4" t="n"/>
      <c r="J101" s="14" t="n"/>
      <c r="K101" s="25" t="n"/>
      <c r="L101" s="83" t="n">
        <v>0</v>
      </c>
      <c r="M101" s="16" t="n"/>
      <c r="N101" s="73" t="n">
        <v>0</v>
      </c>
      <c r="O101" s="16" t="n"/>
      <c r="P101" s="18" t="n"/>
      <c r="Q101" s="14" t="n"/>
      <c r="R101" s="18" t="n"/>
      <c r="S101" s="16">
        <f>G101</f>
        <v/>
      </c>
      <c r="T101" s="18">
        <f>(R101-S101)+T100</f>
        <v/>
      </c>
      <c r="U101" s="15">
        <f>C101</f>
        <v/>
      </c>
      <c r="W101" s="14" t="n"/>
      <c r="X101" s="18" t="n">
        <v>0</v>
      </c>
      <c r="Y101" s="16" t="n">
        <v>0</v>
      </c>
      <c r="Z101" s="18">
        <f>(X101-Y101)+Z100</f>
        <v/>
      </c>
      <c r="AA101" s="15" t="n"/>
      <c r="AB101" s="24" t="n"/>
      <c r="AC101" s="15">
        <f>C101</f>
        <v/>
      </c>
      <c r="AD101" s="25" t="n"/>
      <c r="AE101" s="62">
        <f>G101</f>
        <v/>
      </c>
      <c r="AF101" s="63">
        <f>AE101+AF40</f>
        <v/>
      </c>
      <c r="AG101" s="25" t="n"/>
      <c r="AH101" s="24" t="n"/>
      <c r="AI101" s="26" t="n"/>
      <c r="AJ101" s="25" t="n"/>
      <c r="AL101" s="14" t="n"/>
      <c r="AM101" s="18" t="n"/>
      <c r="AN101" s="16" t="n">
        <v>0</v>
      </c>
      <c r="AO101" s="18">
        <f>(AM101-AN101)+AO100</f>
        <v/>
      </c>
      <c r="AP101" s="15" t="n"/>
      <c r="AR101" s="14" t="n"/>
      <c r="AS101" s="18" t="n"/>
      <c r="AT101" s="16" t="n">
        <v>0</v>
      </c>
      <c r="AU101" s="18">
        <f>(AS101-AT101)+AU100</f>
        <v/>
      </c>
      <c r="AV101" s="15" t="n"/>
      <c r="AX101" s="14" t="n"/>
      <c r="AY101" s="18" t="n"/>
      <c r="AZ101" s="16" t="n">
        <v>0</v>
      </c>
      <c r="BA101" s="18">
        <f>(AY101-AZ101)+BA100</f>
        <v/>
      </c>
      <c r="BB101" s="15" t="n"/>
      <c r="BD101" s="14" t="n"/>
      <c r="BE101" s="18" t="n"/>
      <c r="BF101" s="16" t="n">
        <v>0</v>
      </c>
      <c r="BG101" s="18">
        <f>(BE101-BF101)+BG100</f>
        <v/>
      </c>
      <c r="BH101" s="15" t="n"/>
    </row>
    <row r="102" ht="16.8" customHeight="1">
      <c r="A102" s="15" t="n"/>
      <c r="B102" s="15" t="n"/>
      <c r="C102" s="64" t="inlineStr">
        <is>
          <t>CASSA PREVIDENZA  AGENTI  + QUOTA GAA</t>
        </is>
      </c>
      <c r="D102" s="16" t="n"/>
      <c r="E102" s="16" t="n"/>
      <c r="F102" s="16" t="n"/>
      <c r="G102" s="16" t="n">
        <v>0</v>
      </c>
      <c r="H102" s="27" t="n">
        <v>0</v>
      </c>
      <c r="I102" s="4" t="n"/>
      <c r="J102" s="14" t="n"/>
      <c r="K102" s="16" t="n"/>
      <c r="L102" s="73" t="n">
        <v>0</v>
      </c>
      <c r="M102" s="16" t="n"/>
      <c r="N102" s="16" t="n">
        <v>0</v>
      </c>
      <c r="O102" s="16" t="n"/>
      <c r="P102" s="18" t="n"/>
      <c r="Q102" s="14" t="n"/>
      <c r="R102" s="18" t="n"/>
      <c r="S102" s="16" t="n">
        <v>0</v>
      </c>
      <c r="T102" s="18">
        <f>(R102-S102)+T101</f>
        <v/>
      </c>
      <c r="U102" s="15" t="n"/>
      <c r="W102" s="14" t="n"/>
      <c r="X102" s="18" t="n">
        <v>0</v>
      </c>
      <c r="Y102" s="16" t="n">
        <v>0</v>
      </c>
      <c r="Z102" s="18">
        <f>(X102-Y102)+Z101</f>
        <v/>
      </c>
      <c r="AA102" s="15" t="n"/>
      <c r="AB102" s="24" t="n"/>
      <c r="AC102" s="15">
        <f>C102</f>
        <v/>
      </c>
      <c r="AD102" s="25" t="n"/>
      <c r="AE102" s="62">
        <f>G102</f>
        <v/>
      </c>
      <c r="AF102" s="63">
        <f>AE102+AF41</f>
        <v/>
      </c>
      <c r="AG102" s="25" t="n"/>
      <c r="AH102" s="24" t="n"/>
      <c r="AI102" s="26" t="n"/>
      <c r="AJ102" s="25" t="n"/>
      <c r="AL102" s="14" t="n"/>
      <c r="AM102" s="18" t="n"/>
      <c r="AN102" s="16" t="n">
        <v>0</v>
      </c>
      <c r="AO102" s="18">
        <f>(AM102-AN102)+AO101</f>
        <v/>
      </c>
      <c r="AP102" s="15" t="n"/>
      <c r="AR102" s="14" t="n"/>
      <c r="AS102" s="18" t="n"/>
      <c r="AT102" s="16" t="n">
        <v>0</v>
      </c>
      <c r="AU102" s="18">
        <f>(AS102-AT102)+AU101</f>
        <v/>
      </c>
      <c r="AV102" s="15" t="n"/>
      <c r="AX102" s="14" t="n"/>
      <c r="AY102" s="18" t="n"/>
      <c r="AZ102" s="16" t="n">
        <v>0</v>
      </c>
      <c r="BA102" s="18">
        <f>(AY102-AZ102)+BA101</f>
        <v/>
      </c>
      <c r="BB102" s="15" t="n"/>
      <c r="BD102" s="14" t="n"/>
      <c r="BE102" s="18" t="n"/>
      <c r="BF102" s="16" t="n">
        <v>0</v>
      </c>
      <c r="BG102" s="18">
        <f>(BE102-BF102)+BG101</f>
        <v/>
      </c>
      <c r="BH102" s="15" t="n"/>
    </row>
    <row r="103" ht="16.8" customHeight="1">
      <c r="A103" s="15" t="n"/>
      <c r="B103" s="15" t="n"/>
      <c r="C103" s="15" t="inlineStr">
        <is>
          <t>GIROCONTO PROVV. GENERALI</t>
        </is>
      </c>
      <c r="D103" s="16" t="n"/>
      <c r="E103" s="16" t="n"/>
      <c r="F103" s="16" t="n"/>
      <c r="G103" s="16" t="n">
        <v>0</v>
      </c>
      <c r="H103" s="16" t="n">
        <v>0</v>
      </c>
      <c r="I103" s="4" t="n"/>
      <c r="J103" s="14" t="n"/>
      <c r="K103" s="16" t="inlineStr">
        <is>
          <t>AMICONE L. 29/12</t>
        </is>
      </c>
      <c r="L103" s="73" t="n">
        <v>716</v>
      </c>
      <c r="M103" s="30" t="n"/>
      <c r="N103" s="30" t="n">
        <v>0</v>
      </c>
      <c r="O103" s="16" t="n"/>
      <c r="P103" s="18" t="n"/>
      <c r="Q103" s="14" t="n"/>
      <c r="R103" s="18" t="n"/>
      <c r="S103" s="16" t="n">
        <v>0</v>
      </c>
      <c r="T103" s="18">
        <f>(R103-S103)+T102</f>
        <v/>
      </c>
      <c r="U103" s="15" t="n"/>
      <c r="W103" s="14" t="n"/>
      <c r="X103" s="18" t="n">
        <v>0</v>
      </c>
      <c r="Y103" s="16" t="n"/>
      <c r="Z103" s="18">
        <f>(X103-Y103)+Z102</f>
        <v/>
      </c>
      <c r="AA103" s="15" t="n"/>
      <c r="AB103" s="24" t="n"/>
      <c r="AC103" s="15">
        <f>C103</f>
        <v/>
      </c>
      <c r="AD103" s="25" t="n"/>
      <c r="AE103" s="62">
        <f>G103</f>
        <v/>
      </c>
      <c r="AF103" s="63">
        <f>AE103+AF42</f>
        <v/>
      </c>
      <c r="AG103" s="25" t="n"/>
      <c r="AH103" s="24" t="n"/>
      <c r="AI103" s="26" t="n"/>
      <c r="AJ103" s="25" t="n"/>
      <c r="AL103" s="14" t="n"/>
      <c r="AM103" s="18" t="n"/>
      <c r="AN103" s="16" t="n"/>
      <c r="AO103" s="18">
        <f>(AM103-AN103)+AO102</f>
        <v/>
      </c>
      <c r="AP103" s="15" t="n"/>
      <c r="AR103" s="14" t="n"/>
      <c r="AS103" s="18" t="n"/>
      <c r="AT103" s="16" t="n"/>
      <c r="AU103" s="18">
        <f>(AS103-AT103)+AU102</f>
        <v/>
      </c>
      <c r="AV103" s="15" t="n"/>
      <c r="AX103" s="14" t="n"/>
      <c r="AY103" s="18" t="n"/>
      <c r="AZ103" s="16" t="n"/>
      <c r="BA103" s="18">
        <f>(AY103-AZ103)+BA102</f>
        <v/>
      </c>
      <c r="BB103" s="15" t="n"/>
      <c r="BD103" s="14" t="n"/>
      <c r="BE103" s="18">
        <f>H103</f>
        <v/>
      </c>
      <c r="BF103" s="16" t="n"/>
      <c r="BG103" s="18">
        <f>(BE103-BF103)+BG102</f>
        <v/>
      </c>
      <c r="BH103" s="15" t="n"/>
    </row>
    <row r="104" ht="16.8" customHeight="1">
      <c r="A104" s="15" t="n"/>
      <c r="B104" s="15" t="n"/>
      <c r="C104" s="47" t="inlineStr">
        <is>
          <t>VERSAMENTO PROVV. MATURATE</t>
        </is>
      </c>
      <c r="D104" s="16" t="n"/>
      <c r="E104" s="16" t="n"/>
      <c r="F104" s="1" t="n">
        <v>0</v>
      </c>
      <c r="G104" s="16" t="n">
        <v>0</v>
      </c>
      <c r="H104" s="16" t="n"/>
      <c r="I104" s="4" t="n"/>
      <c r="J104" s="14" t="n"/>
      <c r="K104" s="30" t="n"/>
      <c r="L104" s="30" t="n">
        <v>0</v>
      </c>
      <c r="M104" s="16" t="n"/>
      <c r="N104" s="16" t="n">
        <v>0</v>
      </c>
      <c r="O104" s="16" t="n"/>
      <c r="P104" s="18" t="n"/>
      <c r="Q104" s="14" t="n"/>
      <c r="R104" s="49">
        <f>F104</f>
        <v/>
      </c>
      <c r="S104" s="16" t="n">
        <v>0</v>
      </c>
      <c r="T104" s="18">
        <f>(R104-S104)+T103</f>
        <v/>
      </c>
      <c r="U104" s="17">
        <f>C104</f>
        <v/>
      </c>
      <c r="W104" s="14" t="n"/>
      <c r="X104" s="18" t="n">
        <v>0</v>
      </c>
      <c r="Y104" s="16" t="n">
        <v>0</v>
      </c>
      <c r="Z104" s="18">
        <f>(X104-Y104)+Z103</f>
        <v/>
      </c>
      <c r="AA104" s="15" t="n"/>
      <c r="AB104" s="24" t="n"/>
      <c r="AC104" s="64" t="inlineStr">
        <is>
          <t>QUOTA GAA</t>
        </is>
      </c>
      <c r="AD104" s="65" t="n"/>
      <c r="AE104" s="65">
        <f>G104</f>
        <v/>
      </c>
      <c r="AF104" s="63">
        <f>AE104+AF43</f>
        <v/>
      </c>
      <c r="AG104" s="25" t="n"/>
      <c r="AH104" s="24" t="n"/>
      <c r="AI104" s="26" t="n"/>
      <c r="AJ104" s="25" t="n"/>
      <c r="AL104" s="14" t="n"/>
      <c r="AM104" s="18" t="n">
        <v>0</v>
      </c>
      <c r="AN104" s="16" t="n">
        <v>0</v>
      </c>
      <c r="AO104" s="18">
        <f>(AM104-AN104)+AO103</f>
        <v/>
      </c>
      <c r="AP104" s="15" t="n"/>
      <c r="AR104" s="14" t="n"/>
      <c r="AS104" s="18" t="n"/>
      <c r="AT104" s="16" t="n">
        <v>0</v>
      </c>
      <c r="AU104" s="18">
        <f>(AS104-AT104)+AU103</f>
        <v/>
      </c>
      <c r="AV104" s="15" t="n"/>
      <c r="AX104" s="14" t="n"/>
      <c r="AY104" s="18" t="n"/>
      <c r="AZ104" s="16" t="n">
        <v>0</v>
      </c>
      <c r="BA104" s="18">
        <f>(AY104-AZ104)+BA103</f>
        <v/>
      </c>
      <c r="BB104" s="15" t="n"/>
      <c r="BD104" s="14" t="n"/>
      <c r="BE104" s="18" t="n"/>
      <c r="BF104" s="16" t="n">
        <v>0</v>
      </c>
      <c r="BG104" s="18">
        <f>(BE104-BF104)+BG103</f>
        <v/>
      </c>
      <c r="BH104" s="15" t="n"/>
    </row>
    <row r="105" ht="16.8" customHeight="1">
      <c r="A105" s="15" t="n"/>
      <c r="B105" s="15" t="n"/>
      <c r="C105" s="15" t="inlineStr">
        <is>
          <t>TASSE</t>
        </is>
      </c>
      <c r="D105" s="16" t="n"/>
      <c r="E105" s="16" t="n"/>
      <c r="F105" s="16" t="n"/>
      <c r="G105" s="16" t="n">
        <v>0</v>
      </c>
      <c r="H105" s="16" t="n"/>
      <c r="I105" s="4" t="n"/>
      <c r="J105" s="14" t="n"/>
      <c r="K105" s="30" t="inlineStr">
        <is>
          <t>BONIFICO 28/12 SOMMA L.</t>
        </is>
      </c>
      <c r="L105" s="73" t="n">
        <v>0.07000000000000001</v>
      </c>
      <c r="N105" s="50" t="n">
        <v>0</v>
      </c>
      <c r="O105" s="16" t="n"/>
      <c r="P105" s="18" t="n"/>
      <c r="Q105" s="14" t="n"/>
      <c r="R105" s="18" t="n"/>
      <c r="S105" s="16" t="n">
        <v>0</v>
      </c>
      <c r="T105" s="18">
        <f>(R105-S105)+T104</f>
        <v/>
      </c>
      <c r="U105" s="15" t="inlineStr">
        <is>
          <t>Tasse</t>
        </is>
      </c>
      <c r="W105" s="14" t="n"/>
      <c r="X105" s="18" t="n"/>
      <c r="Y105" s="16" t="n">
        <v>0</v>
      </c>
      <c r="Z105" s="18">
        <f>(X105-Y105)+Z104</f>
        <v/>
      </c>
      <c r="AA105" s="15" t="n"/>
      <c r="AB105" s="24" t="n"/>
      <c r="AC105" s="15">
        <f>C105</f>
        <v/>
      </c>
      <c r="AD105" s="25" t="n"/>
      <c r="AE105" s="62">
        <f>G105</f>
        <v/>
      </c>
      <c r="AF105" s="63">
        <f>AE105+AF44</f>
        <v/>
      </c>
      <c r="AG105" s="25" t="n"/>
      <c r="AH105" s="24" t="n"/>
      <c r="AI105" s="26" t="n"/>
      <c r="AJ105" s="25" t="n"/>
      <c r="AL105" s="14" t="n"/>
      <c r="AM105" s="18" t="n">
        <v>0</v>
      </c>
      <c r="AN105" s="16" t="n">
        <v>0</v>
      </c>
      <c r="AO105" s="18">
        <f>(AM105-AN105)+AO104</f>
        <v/>
      </c>
      <c r="AP105" s="15" t="n"/>
      <c r="AR105" s="14" t="n"/>
      <c r="AS105" s="18" t="n">
        <v>0</v>
      </c>
      <c r="AT105" s="16" t="n">
        <v>0</v>
      </c>
      <c r="AU105" s="18">
        <f>(AS105-AT105)+AU104</f>
        <v/>
      </c>
      <c r="AV105" s="15" t="n"/>
      <c r="AX105" s="14" t="n"/>
      <c r="AY105" s="18" t="n">
        <v>0</v>
      </c>
      <c r="AZ105" s="16" t="n">
        <v>0</v>
      </c>
      <c r="BA105" s="18">
        <f>(AY105-AZ105)+BA104</f>
        <v/>
      </c>
      <c r="BB105" s="15" t="n"/>
      <c r="BD105" s="14" t="n"/>
      <c r="BE105" s="18" t="n">
        <v>0</v>
      </c>
      <c r="BF105" s="16" t="n">
        <v>0</v>
      </c>
      <c r="BG105" s="18">
        <f>(BE105-BF105)+BG104</f>
        <v/>
      </c>
      <c r="BH105" s="15" t="n"/>
    </row>
    <row r="106" ht="16.8" customHeight="1">
      <c r="A106" s="15" t="n"/>
      <c r="B106" s="15" t="n"/>
      <c r="C106" s="15" t="inlineStr">
        <is>
          <t>RIMBORSO SPESE NOVEMBRE GIGI</t>
        </is>
      </c>
      <c r="D106" s="16" t="n"/>
      <c r="E106" s="16" t="n"/>
      <c r="F106" s="16" t="n">
        <v>0</v>
      </c>
      <c r="G106" s="16" t="n">
        <v>1350</v>
      </c>
      <c r="H106" s="16" t="n"/>
      <c r="I106" s="4" t="n"/>
      <c r="J106" s="14" t="n"/>
      <c r="K106" s="30" t="inlineStr">
        <is>
          <t>RIVALSA UCA 11/2023 PAG. 2/12/2023</t>
        </is>
      </c>
      <c r="L106" s="16" t="n">
        <v>100</v>
      </c>
      <c r="M106" s="16" t="n"/>
      <c r="N106" s="16" t="n">
        <v>0</v>
      </c>
      <c r="O106" s="16" t="n"/>
      <c r="P106" s="18" t="n"/>
      <c r="Q106" s="14" t="n"/>
      <c r="R106" s="18" t="n"/>
      <c r="S106" s="16">
        <f>G106</f>
        <v/>
      </c>
      <c r="T106" s="18">
        <f>(R106-S106)+T105</f>
        <v/>
      </c>
      <c r="U106" s="15">
        <f>C106</f>
        <v/>
      </c>
      <c r="W106" s="14" t="n"/>
      <c r="X106" s="18" t="n"/>
      <c r="Y106" s="16" t="n">
        <v>0</v>
      </c>
      <c r="Z106" s="18">
        <f>(X106-Y106)+Z105</f>
        <v/>
      </c>
      <c r="AA106" s="15" t="n"/>
      <c r="AB106" s="24" t="n"/>
      <c r="AC106" s="15">
        <f>C106</f>
        <v/>
      </c>
      <c r="AD106" s="25" t="n"/>
      <c r="AE106" s="62">
        <f>G106</f>
        <v/>
      </c>
      <c r="AF106" s="63">
        <f>AE106+AF45</f>
        <v/>
      </c>
      <c r="AG106" s="25" t="n"/>
      <c r="AH106" s="24" t="n"/>
      <c r="AI106" s="26" t="n"/>
      <c r="AJ106" s="25" t="n"/>
      <c r="AL106" s="14" t="n"/>
      <c r="AM106" s="18" t="n">
        <v>0</v>
      </c>
      <c r="AN106" s="16" t="n">
        <v>0</v>
      </c>
      <c r="AO106" s="18">
        <f>(AM106-AN106)+AO105</f>
        <v/>
      </c>
      <c r="AP106" s="15" t="n"/>
      <c r="AR106" s="14" t="n"/>
      <c r="AS106" s="18" t="n">
        <v>0</v>
      </c>
      <c r="AT106" s="16" t="n">
        <v>0</v>
      </c>
      <c r="AU106" s="18">
        <f>(AS106-AT106)+AU105</f>
        <v/>
      </c>
      <c r="AV106" s="15" t="n"/>
      <c r="AX106" s="14" t="n"/>
      <c r="AY106" s="18" t="n">
        <v>0</v>
      </c>
      <c r="AZ106" s="16" t="n">
        <v>0</v>
      </c>
      <c r="BA106" s="18">
        <f>(AY106-AZ106)+BA105</f>
        <v/>
      </c>
      <c r="BB106" s="15" t="n"/>
      <c r="BD106" s="14" t="n"/>
      <c r="BE106" s="18" t="n">
        <v>0</v>
      </c>
      <c r="BF106" s="16" t="n">
        <v>0</v>
      </c>
      <c r="BG106" s="18">
        <f>(BE106-BF106)+BG105</f>
        <v/>
      </c>
      <c r="BH106" s="15" t="n"/>
    </row>
    <row r="107" ht="16.8" customHeight="1">
      <c r="A107" s="15" t="n"/>
      <c r="B107" s="15" t="n"/>
      <c r="C107" s="15" t="inlineStr">
        <is>
          <t>PREL.  ACC. PER AMM-. RENZO</t>
        </is>
      </c>
      <c r="D107" s="16" t="n"/>
      <c r="E107" s="16" t="n"/>
      <c r="F107" s="16" t="n">
        <v>0</v>
      </c>
      <c r="G107" s="16" t="n">
        <v>0</v>
      </c>
      <c r="H107" s="16" t="n"/>
      <c r="I107" s="4" t="n"/>
      <c r="J107" s="14" t="n"/>
      <c r="K107" s="3" t="inlineStr">
        <is>
          <t>RIVALSA UCA 2 RATA</t>
        </is>
      </c>
      <c r="L107" s="16" t="n">
        <v>100</v>
      </c>
      <c r="M107" s="16" t="n"/>
      <c r="N107" s="16" t="n">
        <v>0</v>
      </c>
      <c r="O107" s="16" t="n"/>
      <c r="P107" s="18" t="n"/>
      <c r="Q107" s="14" t="n"/>
      <c r="R107" s="18" t="n">
        <v>0</v>
      </c>
      <c r="S107" s="16" t="n">
        <v>0</v>
      </c>
      <c r="T107" s="18">
        <f>(R107-S107)+T106</f>
        <v/>
      </c>
      <c r="U107" s="15">
        <f>C107</f>
        <v/>
      </c>
      <c r="W107" s="14" t="n"/>
      <c r="X107" s="18" t="n">
        <v>0</v>
      </c>
      <c r="Y107" s="16" t="n"/>
      <c r="Z107" s="18">
        <f>(X107-Y107)+Z106</f>
        <v/>
      </c>
      <c r="AA107" s="15" t="n"/>
      <c r="AB107" s="24" t="n"/>
      <c r="AC107" s="15">
        <f>C107</f>
        <v/>
      </c>
      <c r="AD107" s="25" t="n"/>
      <c r="AE107" s="62">
        <f>G107</f>
        <v/>
      </c>
      <c r="AF107" s="63">
        <f>AE107+AF46</f>
        <v/>
      </c>
      <c r="AG107" s="25" t="n"/>
      <c r="AH107" s="24" t="n"/>
      <c r="AI107" s="26" t="n"/>
      <c r="AJ107" s="25" t="n"/>
      <c r="AL107" s="14" t="n"/>
      <c r="AM107" s="18" t="n">
        <v>0</v>
      </c>
      <c r="AN107" s="16" t="n"/>
      <c r="AO107" s="18">
        <f>(AM107-AN107)+AO106</f>
        <v/>
      </c>
      <c r="AP107" s="15" t="n"/>
      <c r="AR107" s="14" t="n"/>
      <c r="AS107" s="18" t="n">
        <v>0</v>
      </c>
      <c r="AT107" s="16" t="n"/>
      <c r="AU107" s="18">
        <f>(AS107-AT107)+AU106</f>
        <v/>
      </c>
      <c r="AV107" s="15" t="n"/>
      <c r="AX107" s="14" t="n"/>
      <c r="AY107" s="18" t="n">
        <v>0</v>
      </c>
      <c r="AZ107" s="16" t="n"/>
      <c r="BA107" s="18">
        <f>(AY107-AZ107)+BA106</f>
        <v/>
      </c>
      <c r="BB107" s="15" t="n"/>
      <c r="BD107" s="14" t="n"/>
      <c r="BE107" s="18" t="n">
        <v>0</v>
      </c>
      <c r="BF107" s="16" t="n"/>
      <c r="BG107" s="18">
        <f>(BE107-BF107)+BG106</f>
        <v/>
      </c>
      <c r="BH107" s="15" t="n"/>
    </row>
    <row r="108" ht="16.8" customHeight="1">
      <c r="A108" s="15" t="n"/>
      <c r="B108" s="15" t="n"/>
      <c r="C108" s="15" t="inlineStr">
        <is>
          <t>VERS. CAPITALE SOCIALE</t>
        </is>
      </c>
      <c r="D108" s="16" t="n"/>
      <c r="E108" s="16" t="n"/>
      <c r="F108" s="16" t="n">
        <v>0</v>
      </c>
      <c r="G108" s="16" t="n"/>
      <c r="H108" s="16" t="n"/>
      <c r="I108" s="4" t="n"/>
      <c r="J108" s="14" t="n"/>
      <c r="K108" s="16" t="n"/>
      <c r="L108" s="16" t="n">
        <v>0</v>
      </c>
      <c r="M108" s="16" t="n"/>
      <c r="N108" s="16" t="n">
        <v>0</v>
      </c>
      <c r="O108" s="16" t="n"/>
      <c r="P108" s="18" t="n"/>
      <c r="Q108" s="14" t="n"/>
      <c r="R108" s="18">
        <f>F108</f>
        <v/>
      </c>
      <c r="S108" s="16" t="n">
        <v>0</v>
      </c>
      <c r="T108" s="18">
        <f>(R108-S108)+T107</f>
        <v/>
      </c>
      <c r="U108" s="15" t="n"/>
      <c r="W108" s="14" t="n"/>
      <c r="X108" s="18" t="n">
        <v>0</v>
      </c>
      <c r="Y108" s="16" t="n"/>
      <c r="Z108" s="18">
        <f>(X108-Y108)+Z107</f>
        <v/>
      </c>
      <c r="AA108" s="15">
        <f>C108</f>
        <v/>
      </c>
      <c r="AB108" s="24" t="n"/>
      <c r="AC108" s="15">
        <f>C108</f>
        <v/>
      </c>
      <c r="AD108" s="25" t="n"/>
      <c r="AE108" s="62" t="n"/>
      <c r="AF108" s="63" t="n"/>
      <c r="AG108" s="25" t="n"/>
      <c r="AH108" s="24" t="n"/>
      <c r="AI108" s="26" t="n"/>
      <c r="AJ108" s="25" t="n"/>
      <c r="AL108" s="14" t="n"/>
      <c r="AM108" s="18" t="n">
        <v>0</v>
      </c>
      <c r="AN108" s="16" t="n"/>
      <c r="AO108" s="18">
        <f>(AM108-AN108)+AO107</f>
        <v/>
      </c>
      <c r="AP108" s="15" t="n"/>
      <c r="AR108" s="14" t="n"/>
      <c r="AS108" s="18" t="n">
        <v>0</v>
      </c>
      <c r="AT108" s="16" t="n"/>
      <c r="AU108" s="18">
        <f>(AS108-AT108)+AU107</f>
        <v/>
      </c>
      <c r="AV108" s="15" t="n"/>
      <c r="AX108" s="14" t="n"/>
      <c r="AY108" s="18" t="n">
        <v>0</v>
      </c>
      <c r="AZ108" s="16" t="n"/>
      <c r="BA108" s="18">
        <f>(AY108-AZ108)+BA107</f>
        <v/>
      </c>
      <c r="BB108" s="15" t="n"/>
      <c r="BD108" s="14" t="n"/>
      <c r="BE108" s="18" t="n">
        <v>0</v>
      </c>
      <c r="BF108" s="16" t="n"/>
      <c r="BG108" s="18">
        <f>(BE108-BF108)+BG107</f>
        <v/>
      </c>
      <c r="BH108" s="15" t="n"/>
    </row>
    <row r="109" ht="16.8" customHeight="1">
      <c r="A109" s="15" t="n"/>
      <c r="B109" s="15" t="n"/>
      <c r="C109" s="15" t="inlineStr">
        <is>
          <t>VERS. SALDO 28/12 2077,99 GALLARATE</t>
        </is>
      </c>
      <c r="D109" s="16" t="n"/>
      <c r="E109" s="16" t="n"/>
      <c r="F109" s="16" t="n">
        <v>8877.49</v>
      </c>
      <c r="G109" s="16" t="n"/>
      <c r="H109" s="16" t="n">
        <v>0</v>
      </c>
      <c r="I109" s="4" t="n"/>
      <c r="J109" s="14" t="n"/>
      <c r="K109" s="16" t="n"/>
      <c r="L109" s="16" t="n">
        <v>0</v>
      </c>
      <c r="M109" s="16" t="n"/>
      <c r="N109" s="16" t="n">
        <v>0</v>
      </c>
      <c r="O109" s="16" t="n"/>
      <c r="P109" s="18" t="n"/>
      <c r="Q109" s="14" t="n"/>
      <c r="R109" s="18" t="n">
        <v>0</v>
      </c>
      <c r="S109" s="16" t="n">
        <v>0</v>
      </c>
      <c r="T109" s="18">
        <f>(R109-S109)+T108</f>
        <v/>
      </c>
      <c r="U109" s="15" t="n"/>
      <c r="W109" s="14" t="n"/>
      <c r="X109" s="18">
        <f>F109</f>
        <v/>
      </c>
      <c r="Y109" s="16" t="n"/>
      <c r="Z109" s="18">
        <f>(X109-Y109)+Z108</f>
        <v/>
      </c>
      <c r="AA109" s="15">
        <f>C109</f>
        <v/>
      </c>
      <c r="AB109" s="24" t="n"/>
      <c r="AC109" s="15">
        <f>C109</f>
        <v/>
      </c>
      <c r="AD109" s="25" t="n"/>
      <c r="AE109" s="62" t="n"/>
      <c r="AF109" s="63" t="n"/>
      <c r="AG109" s="25" t="n"/>
      <c r="AH109" s="24" t="n"/>
      <c r="AI109" s="26" t="n"/>
      <c r="AJ109" s="25" t="n"/>
      <c r="AL109" s="14" t="n"/>
      <c r="AM109" s="18" t="n">
        <v>0</v>
      </c>
      <c r="AN109" s="16" t="n"/>
      <c r="AO109" s="18">
        <f>(AM109-AN109)+AO108</f>
        <v/>
      </c>
      <c r="AP109" s="15" t="n"/>
      <c r="AR109" s="14" t="n"/>
      <c r="AS109" s="18" t="n">
        <v>0</v>
      </c>
      <c r="AT109" s="16" t="n"/>
      <c r="AU109" s="18">
        <f>(AS109-AT109)+AU108</f>
        <v/>
      </c>
      <c r="AV109" s="15" t="n"/>
      <c r="AX109" s="14" t="n"/>
      <c r="AY109" s="18" t="n">
        <v>0</v>
      </c>
      <c r="AZ109" s="16" t="n"/>
      <c r="BA109" s="18">
        <f>(AY109-AZ109)+BA108</f>
        <v/>
      </c>
      <c r="BB109" s="15" t="n"/>
      <c r="BD109" s="14" t="n"/>
      <c r="BE109" s="18" t="n">
        <v>0</v>
      </c>
      <c r="BF109" s="16" t="n"/>
      <c r="BG109" s="18">
        <f>(BE109-BF109)+BG108</f>
        <v/>
      </c>
      <c r="BH109" s="15" t="n"/>
    </row>
    <row r="110" ht="16.8" customHeight="1">
      <c r="A110" s="15" t="n"/>
      <c r="B110" s="15" t="n"/>
      <c r="C110" s="15" t="inlineStr">
        <is>
          <t xml:space="preserve">   "    RHO SALDO 27/12   1130 + 28/12 3.366,50</t>
        </is>
      </c>
      <c r="D110" s="16" t="n"/>
      <c r="E110" s="16" t="n"/>
      <c r="F110" s="16" t="n">
        <v>0</v>
      </c>
      <c r="G110" s="16" t="n"/>
      <c r="H110" s="16" t="n"/>
      <c r="I110" s="4" t="n"/>
      <c r="J110" s="14" t="n"/>
      <c r="K110" s="16" t="inlineStr">
        <is>
          <t>BONIFICO IN PIU EKOLINE  13/12</t>
        </is>
      </c>
      <c r="L110" s="16" t="n">
        <v>-9</v>
      </c>
      <c r="M110" s="16" t="n"/>
      <c r="N110" s="16" t="n">
        <v>0</v>
      </c>
      <c r="O110" s="16" t="n"/>
      <c r="P110" s="18" t="n"/>
      <c r="Q110" s="14" t="n"/>
      <c r="R110" s="18" t="n">
        <v>0</v>
      </c>
      <c r="S110" s="16" t="n">
        <v>0</v>
      </c>
      <c r="T110" s="18">
        <f>(R110-S110)+T109</f>
        <v/>
      </c>
      <c r="U110" s="15" t="n"/>
      <c r="W110" s="14" t="n"/>
      <c r="X110" s="18" t="n">
        <v>0</v>
      </c>
      <c r="Y110" s="16" t="n"/>
      <c r="Z110" s="18">
        <f>(X110-Y110)+Z109</f>
        <v/>
      </c>
      <c r="AA110" s="15">
        <f>C110</f>
        <v/>
      </c>
      <c r="AB110" s="24" t="n"/>
      <c r="AC110" s="15">
        <f>C110</f>
        <v/>
      </c>
      <c r="AD110" s="25" t="n"/>
      <c r="AE110" s="62" t="n"/>
      <c r="AF110" s="63" t="n"/>
      <c r="AG110" s="25" t="n"/>
      <c r="AH110" s="24" t="n"/>
      <c r="AI110" s="26" t="n"/>
      <c r="AJ110" s="25" t="n"/>
      <c r="AL110" s="14" t="n"/>
      <c r="AM110" s="18" t="n">
        <v>0</v>
      </c>
      <c r="AN110" s="16" t="n"/>
      <c r="AO110" s="18">
        <f>(AM110-AN110)+AO109</f>
        <v/>
      </c>
      <c r="AP110" s="15" t="n"/>
      <c r="AR110" s="14" t="n"/>
      <c r="AS110" s="18" t="n">
        <v>0</v>
      </c>
      <c r="AT110" s="16" t="n"/>
      <c r="AU110" s="18">
        <f>(AS110-AT110)+AU109</f>
        <v/>
      </c>
      <c r="AV110" s="15" t="n"/>
      <c r="AX110" s="14" t="n"/>
      <c r="AY110" s="18" t="n">
        <v>0</v>
      </c>
      <c r="AZ110" s="16" t="n"/>
      <c r="BA110" s="18">
        <f>(AY110-AZ110)+BA109</f>
        <v/>
      </c>
      <c r="BB110" s="15" t="n"/>
      <c r="BD110" s="14" t="n"/>
      <c r="BE110" s="18" t="n">
        <v>0</v>
      </c>
      <c r="BF110" s="16" t="n"/>
      <c r="BG110" s="18">
        <f>(BE110-BF110)+BG109</f>
        <v/>
      </c>
      <c r="BH110" s="15" t="n"/>
    </row>
    <row r="111" ht="16.8" customHeight="1">
      <c r="A111" s="15" t="n"/>
      <c r="B111" s="15" t="n"/>
      <c r="C111" s="15" t="inlineStr">
        <is>
          <t xml:space="preserve">   "   RHO 29/12   2.303,00</t>
        </is>
      </c>
      <c r="D111" s="16" t="n"/>
      <c r="E111" s="16" t="n"/>
      <c r="F111" s="16" t="n">
        <v>0</v>
      </c>
      <c r="G111" s="16" t="n">
        <v>0</v>
      </c>
      <c r="H111" s="16" t="n"/>
      <c r="I111" s="4" t="n"/>
      <c r="J111" s="14" t="n"/>
      <c r="K111" s="17" t="inlineStr">
        <is>
          <t>SOSPESI PARTICOLARI</t>
        </is>
      </c>
      <c r="L111" s="51">
        <f>AI120</f>
        <v/>
      </c>
      <c r="M111" s="16" t="n"/>
      <c r="N111" s="16" t="n"/>
      <c r="O111" s="16" t="n"/>
      <c r="P111" s="18" t="n"/>
      <c r="Q111" s="14" t="n"/>
      <c r="R111" s="18" t="n">
        <v>0</v>
      </c>
      <c r="S111" s="16" t="n">
        <v>0</v>
      </c>
      <c r="T111" s="18">
        <f>(R111-S111)+T110</f>
        <v/>
      </c>
      <c r="U111" s="15" t="n"/>
      <c r="W111" s="14" t="n"/>
      <c r="X111" s="18" t="n">
        <v>0</v>
      </c>
      <c r="Y111" s="16" t="n">
        <v>0</v>
      </c>
      <c r="Z111" s="18">
        <f>(X111-Y111)+Z110</f>
        <v/>
      </c>
      <c r="AA111" s="15">
        <f>C111</f>
        <v/>
      </c>
      <c r="AB111" s="24" t="n"/>
      <c r="AC111" s="15" t="n"/>
      <c r="AD111" s="25" t="n"/>
      <c r="AE111" s="62" t="n"/>
      <c r="AF111" s="63" t="n"/>
      <c r="AG111" s="25" t="n"/>
      <c r="AH111" s="24" t="n"/>
      <c r="AI111" s="26" t="n"/>
      <c r="AJ111" s="25" t="n"/>
      <c r="AL111" s="14" t="n"/>
      <c r="AM111" s="18" t="n">
        <v>0</v>
      </c>
      <c r="AN111" s="16" t="n"/>
      <c r="AO111" s="18">
        <f>(AM111-AN111)+AO110</f>
        <v/>
      </c>
      <c r="AP111" s="15" t="n"/>
      <c r="AR111" s="14" t="n"/>
      <c r="AS111" s="18" t="n">
        <v>0</v>
      </c>
      <c r="AT111" s="16" t="n"/>
      <c r="AU111" s="18">
        <f>(AS111-AT111)+AU110</f>
        <v/>
      </c>
      <c r="AV111" s="15" t="n"/>
      <c r="AX111" s="14" t="n"/>
      <c r="AY111" s="18" t="n">
        <v>0</v>
      </c>
      <c r="AZ111" s="16" t="n"/>
      <c r="BA111" s="18">
        <f>(AY111-AZ111)+BA110</f>
        <v/>
      </c>
      <c r="BB111" s="15" t="n"/>
      <c r="BD111" s="14" t="n"/>
      <c r="BE111" s="18" t="n">
        <v>0</v>
      </c>
      <c r="BF111" s="16" t="n"/>
      <c r="BG111" s="18">
        <f>(BE111-BF111)+BG110</f>
        <v/>
      </c>
      <c r="BH111" s="15" t="n"/>
    </row>
    <row r="112" ht="16.8" customHeight="1">
      <c r="A112" s="15" t="n"/>
      <c r="B112" s="15" t="n"/>
      <c r="C112" s="68" t="inlineStr">
        <is>
          <t>VERSAMENTO</t>
        </is>
      </c>
      <c r="D112" s="69" t="n"/>
      <c r="E112" s="69" t="n"/>
      <c r="F112" s="69" t="n">
        <v>0</v>
      </c>
      <c r="G112" s="16" t="n"/>
      <c r="H112" s="16" t="n"/>
      <c r="I112" s="4" t="n"/>
      <c r="J112" s="14" t="n"/>
      <c r="K112" s="17" t="inlineStr">
        <is>
          <t>TOTALE SOSPESI</t>
        </is>
      </c>
      <c r="L112" s="16">
        <f>SUM(L99:L111)</f>
        <v/>
      </c>
      <c r="M112" s="16" t="n"/>
      <c r="N112" s="16" t="n"/>
      <c r="O112" s="16" t="n"/>
      <c r="P112" s="18" t="n"/>
      <c r="Q112" s="14" t="n"/>
      <c r="R112" s="18" t="n">
        <v>0</v>
      </c>
      <c r="S112" s="16" t="n"/>
      <c r="T112" s="18">
        <f>(R112-S112)+T111</f>
        <v/>
      </c>
      <c r="U112" s="15" t="n"/>
      <c r="W112" s="14" t="n"/>
      <c r="X112" s="18" t="n">
        <v>0</v>
      </c>
      <c r="Y112" s="16" t="n"/>
      <c r="Z112" s="18">
        <f>(X112-Y112)+Z111</f>
        <v/>
      </c>
      <c r="AA112" s="15">
        <f>C112</f>
        <v/>
      </c>
      <c r="AB112" s="24" t="n"/>
      <c r="AC112" s="15">
        <f>C112</f>
        <v/>
      </c>
      <c r="AD112" s="25" t="n"/>
      <c r="AE112" s="62" t="n"/>
      <c r="AF112" s="63" t="n"/>
      <c r="AG112" s="25" t="n"/>
      <c r="AH112" s="24" t="n"/>
      <c r="AI112" s="26" t="n"/>
      <c r="AJ112" s="25" t="n"/>
      <c r="AL112" s="14" t="n"/>
      <c r="AM112" s="18" t="n">
        <v>0</v>
      </c>
      <c r="AN112" s="16" t="n"/>
      <c r="AO112" s="18">
        <f>(AM112-AN112)+AO111</f>
        <v/>
      </c>
      <c r="AP112" s="15" t="n"/>
      <c r="AR112" s="14" t="n"/>
      <c r="AS112" s="18" t="n">
        <v>0</v>
      </c>
      <c r="AT112" s="16" t="n"/>
      <c r="AU112" s="18">
        <f>(AS112-AT112)+AU111</f>
        <v/>
      </c>
      <c r="AV112" s="15">
        <f>C112</f>
        <v/>
      </c>
      <c r="AX112" s="14" t="n"/>
      <c r="AY112" s="18" t="n">
        <v>0</v>
      </c>
      <c r="AZ112" s="16" t="n"/>
      <c r="BA112" s="18">
        <f>(AY112-AZ112)+BA111</f>
        <v/>
      </c>
      <c r="BB112" s="15" t="n"/>
      <c r="BD112" s="14" t="n"/>
      <c r="BE112" s="18" t="n">
        <v>0</v>
      </c>
      <c r="BF112" s="16" t="n"/>
      <c r="BG112" s="18">
        <f>(BE112-BF112)+BG111</f>
        <v/>
      </c>
      <c r="BH112" s="15" t="n"/>
    </row>
    <row r="113" ht="16.8" customHeight="1">
      <c r="A113" s="15" t="n"/>
      <c r="B113" s="15" t="n"/>
      <c r="C113" s="15" t="inlineStr">
        <is>
          <t>BONIFICO COND. DEI PLATANI  29/12</t>
        </is>
      </c>
      <c r="D113" s="16" t="n"/>
      <c r="E113" s="16" t="n"/>
      <c r="F113" s="16" t="n">
        <v>1224</v>
      </c>
      <c r="G113" s="16" t="n"/>
      <c r="H113" s="16" t="n"/>
      <c r="I113" s="4" t="n"/>
      <c r="J113" s="14" t="n"/>
      <c r="K113" s="17" t="inlineStr">
        <is>
          <t>SOSPESI DEL GIORNO</t>
        </is>
      </c>
      <c r="L113" s="16">
        <f>SUM(N100:N113)</f>
        <v/>
      </c>
      <c r="M113" s="44" t="n"/>
      <c r="N113" s="16" t="n"/>
      <c r="O113" s="16" t="n"/>
      <c r="P113" s="18" t="n"/>
      <c r="Q113" s="14" t="n"/>
      <c r="R113" s="18" t="n">
        <v>0</v>
      </c>
      <c r="S113" s="16" t="n"/>
      <c r="T113" s="18">
        <f>(R113-S113)+T112</f>
        <v/>
      </c>
      <c r="U113" s="15" t="n"/>
      <c r="W113" s="14" t="n"/>
      <c r="X113" s="18">
        <f>F113</f>
        <v/>
      </c>
      <c r="Y113" s="16" t="n"/>
      <c r="Z113" s="18">
        <f>(X113-Y113)+Z112</f>
        <v/>
      </c>
      <c r="AA113" s="15">
        <f>C113</f>
        <v/>
      </c>
      <c r="AB113" s="24" t="n"/>
      <c r="AC113" s="15">
        <f>C113</f>
        <v/>
      </c>
      <c r="AD113" s="25" t="n"/>
      <c r="AE113" s="62" t="n"/>
      <c r="AF113" s="63" t="n"/>
      <c r="AG113" s="25" t="n"/>
      <c r="AH113" s="24" t="n"/>
      <c r="AI113" s="26" t="n"/>
      <c r="AJ113" s="25" t="n"/>
      <c r="AL113" s="14" t="n"/>
      <c r="AM113" s="18" t="n">
        <v>0</v>
      </c>
      <c r="AN113" s="16" t="n"/>
      <c r="AO113" s="18">
        <f>(AM113-AN113)+AO112</f>
        <v/>
      </c>
      <c r="AP113" s="15" t="n"/>
      <c r="AR113" s="14" t="n"/>
      <c r="AS113" s="18" t="n">
        <v>0</v>
      </c>
      <c r="AT113" s="16" t="n"/>
      <c r="AU113" s="18">
        <f>(AS113-AT113)+AU112</f>
        <v/>
      </c>
      <c r="AV113" s="15">
        <f>C113</f>
        <v/>
      </c>
      <c r="AX113" s="14" t="n"/>
      <c r="AY113" s="18" t="n">
        <v>0</v>
      </c>
      <c r="AZ113" s="16" t="n"/>
      <c r="BA113" s="18">
        <f>(AY113-AZ113)+BA112</f>
        <v/>
      </c>
      <c r="BB113" s="15" t="n"/>
      <c r="BD113" s="14" t="n"/>
      <c r="BE113" s="18" t="n">
        <v>0</v>
      </c>
      <c r="BF113" s="16" t="n"/>
      <c r="BG113" s="18">
        <f>(BE113-BF113)+BG112</f>
        <v/>
      </c>
      <c r="BH113" s="15" t="n"/>
    </row>
    <row r="114" ht="16.8" customHeight="1">
      <c r="A114" s="15" t="n"/>
      <c r="B114" s="15" t="n"/>
      <c r="C114" s="47" t="inlineStr">
        <is>
          <t>PREL .PROVVIGIONI MATURATE</t>
        </is>
      </c>
      <c r="D114" s="16" t="n"/>
      <c r="E114" s="16" t="n"/>
      <c r="F114" s="16" t="n">
        <v>0</v>
      </c>
      <c r="G114" s="1">
        <f>F104</f>
        <v/>
      </c>
      <c r="H114" s="16">
        <f>G114-D5-D6-D8</f>
        <v/>
      </c>
      <c r="I114" s="4" t="n"/>
      <c r="J114" s="14" t="n"/>
      <c r="K114" s="53">
        <f>A63</f>
        <v/>
      </c>
      <c r="L114" s="3">
        <f>D63+D64-E68+D65-E65+D68-E63+B66</f>
        <v/>
      </c>
      <c r="M114" s="3" t="n"/>
      <c r="N114" s="3" t="n"/>
      <c r="O114" s="16" t="n"/>
      <c r="P114" s="18" t="n"/>
      <c r="Q114" s="14" t="n"/>
      <c r="R114" s="18" t="n"/>
      <c r="S114" s="16" t="n"/>
      <c r="T114" s="18">
        <f>(R114-S114)+T113</f>
        <v/>
      </c>
      <c r="U114" s="15" t="n"/>
      <c r="W114" s="14" t="n"/>
      <c r="X114" s="18" t="n"/>
      <c r="Y114" s="1">
        <f>G114</f>
        <v/>
      </c>
      <c r="Z114" s="18">
        <f>(X114-Y114)+Z113</f>
        <v/>
      </c>
      <c r="AA114" s="15">
        <f>C114</f>
        <v/>
      </c>
      <c r="AB114" s="24" t="n"/>
      <c r="AC114" s="15" t="inlineStr">
        <is>
          <t>BOLLO AUTO</t>
        </is>
      </c>
      <c r="AD114" s="25" t="n"/>
      <c r="AE114" s="62">
        <f>H115</f>
        <v/>
      </c>
      <c r="AF114" s="63">
        <f>AE114+AF53</f>
        <v/>
      </c>
      <c r="AG114" s="25" t="n"/>
      <c r="AH114" s="24" t="n"/>
      <c r="AI114" s="26" t="n"/>
      <c r="AJ114" s="25" t="n"/>
      <c r="AL114" s="14" t="n"/>
      <c r="AM114" s="18" t="n"/>
      <c r="AN114" s="25" t="n">
        <v>0</v>
      </c>
      <c r="AO114" s="18">
        <f>(AM114-AN114)+AO113</f>
        <v/>
      </c>
      <c r="AP114" s="15" t="n"/>
      <c r="AR114" s="14" t="n"/>
      <c r="AS114" s="18" t="n"/>
      <c r="AT114" s="25" t="n">
        <v>0</v>
      </c>
      <c r="AU114" s="18">
        <f>(AS114-AT114)+AU113</f>
        <v/>
      </c>
      <c r="AV114" s="15" t="n"/>
      <c r="AX114" s="14" t="n"/>
      <c r="AY114" s="18" t="n"/>
      <c r="AZ114" s="25" t="n">
        <v>0</v>
      </c>
      <c r="BA114" s="18">
        <f>(AY114-AZ114)+BA113</f>
        <v/>
      </c>
      <c r="BB114" s="15" t="n"/>
      <c r="BD114" s="14" t="n"/>
      <c r="BE114" s="18" t="n"/>
      <c r="BF114" s="25" t="n">
        <v>0</v>
      </c>
      <c r="BG114" s="18">
        <f>(BE114-BF114)+BG113</f>
        <v/>
      </c>
      <c r="BH114" s="15" t="n"/>
    </row>
    <row r="115" ht="16.8" customHeight="1">
      <c r="A115" s="15" t="n"/>
      <c r="B115" s="15" t="n"/>
      <c r="C115" s="15" t="inlineStr">
        <is>
          <t>Spese manutenzione auto</t>
        </is>
      </c>
      <c r="D115" s="16" t="n"/>
      <c r="E115" s="16" t="n">
        <v>0</v>
      </c>
      <c r="F115" s="16" t="n">
        <v>0</v>
      </c>
      <c r="G115" s="16" t="n">
        <v>0</v>
      </c>
      <c r="H115" s="27" t="n"/>
      <c r="I115" s="4" t="n"/>
      <c r="J115" s="14" t="n"/>
      <c r="K115" s="17" t="n"/>
      <c r="L115" s="16" t="n"/>
      <c r="M115" s="16" t="n"/>
      <c r="N115" s="16" t="n"/>
      <c r="O115" s="16" t="n"/>
      <c r="P115" s="18" t="n"/>
      <c r="Q115" s="14" t="n"/>
      <c r="R115" s="18" t="n"/>
      <c r="S115" s="16" t="n">
        <v>0</v>
      </c>
      <c r="T115" s="18">
        <f>(R115-S115)+T114</f>
        <v/>
      </c>
      <c r="U115" s="15">
        <f>C115</f>
        <v/>
      </c>
      <c r="W115" s="14" t="n"/>
      <c r="X115" s="18" t="n"/>
      <c r="Y115" s="16" t="n"/>
      <c r="Z115" s="18">
        <f>(X115-Y115)+Z114</f>
        <v/>
      </c>
      <c r="AA115" s="15" t="n"/>
      <c r="AB115" s="24" t="n"/>
      <c r="AC115" s="15">
        <f>C115</f>
        <v/>
      </c>
      <c r="AD115" s="25" t="n"/>
      <c r="AE115" s="62">
        <f>G115</f>
        <v/>
      </c>
      <c r="AF115" s="63">
        <f>AE115+AF54</f>
        <v/>
      </c>
      <c r="AG115" s="25" t="n"/>
      <c r="AH115" s="24" t="n"/>
      <c r="AI115" s="26" t="n"/>
      <c r="AJ115" s="25" t="n"/>
      <c r="AL115" s="14" t="n"/>
      <c r="AM115" s="18" t="n"/>
      <c r="AN115" s="16" t="n"/>
      <c r="AO115" s="18">
        <f>(AM115-AN115)+AO114</f>
        <v/>
      </c>
      <c r="AP115" s="15" t="n"/>
      <c r="AR115" s="14" t="n"/>
      <c r="AS115" s="18" t="n"/>
      <c r="AT115" s="16" t="n"/>
      <c r="AU115" s="18">
        <f>(AS115-AT115)+AU114</f>
        <v/>
      </c>
      <c r="AV115" s="15" t="n"/>
      <c r="AX115" s="14" t="n"/>
      <c r="AY115" s="18" t="n"/>
      <c r="AZ115" s="16" t="n"/>
      <c r="BA115" s="18">
        <f>(AY115-AZ115)+BA114</f>
        <v/>
      </c>
      <c r="BB115" s="15" t="n"/>
      <c r="BD115" s="14" t="n"/>
      <c r="BE115" s="18" t="n"/>
      <c r="BF115" s="16" t="n"/>
      <c r="BG115" s="18">
        <f>(BE115-BF115)+BG114</f>
        <v/>
      </c>
      <c r="BH115" s="15" t="n"/>
    </row>
    <row r="116" ht="16.8" customHeight="1">
      <c r="A116" s="15" t="n"/>
      <c r="B116" s="15" t="n"/>
      <c r="C116" s="15" t="inlineStr">
        <is>
          <t>PAG. TESSERA GAA CATTOLICA</t>
        </is>
      </c>
      <c r="D116" s="16" t="n">
        <v>0</v>
      </c>
      <c r="E116" s="16" t="n"/>
      <c r="F116" s="16" t="n">
        <v>0</v>
      </c>
      <c r="G116" s="16" t="n">
        <v>850</v>
      </c>
      <c r="H116" s="16" t="n"/>
      <c r="I116" s="4" t="n"/>
      <c r="J116" s="14" t="n"/>
      <c r="K116" s="17" t="n"/>
      <c r="L116" s="16" t="n">
        <v>0</v>
      </c>
      <c r="M116" s="16" t="n"/>
      <c r="N116" s="16" t="n"/>
      <c r="O116" s="16" t="n"/>
      <c r="P116" s="18" t="n"/>
      <c r="Q116" s="14" t="n"/>
      <c r="R116" s="18" t="n"/>
      <c r="S116" s="16">
        <f>G116</f>
        <v/>
      </c>
      <c r="T116" s="18">
        <f>(R116-S116)+T115</f>
        <v/>
      </c>
      <c r="U116" s="15">
        <f>C116</f>
        <v/>
      </c>
      <c r="W116" s="14" t="n"/>
      <c r="X116" s="18" t="n"/>
      <c r="Y116" s="16" t="n">
        <v>0</v>
      </c>
      <c r="Z116" s="18">
        <f>(X116-Y116)+Z115</f>
        <v/>
      </c>
      <c r="AA116" s="15" t="n"/>
      <c r="AB116" s="24" t="n"/>
      <c r="AC116" s="15">
        <f>C116</f>
        <v/>
      </c>
      <c r="AD116" s="25" t="n"/>
      <c r="AE116" s="62">
        <f>G116</f>
        <v/>
      </c>
      <c r="AF116" s="63">
        <f>AE116+AF55</f>
        <v/>
      </c>
      <c r="AG116" s="25" t="n"/>
      <c r="AH116" s="24" t="n"/>
      <c r="AI116" s="26" t="n"/>
      <c r="AJ116" s="25" t="n"/>
      <c r="AL116" s="14" t="n"/>
      <c r="AM116" s="18" t="n"/>
      <c r="AN116" s="16" t="n">
        <v>0</v>
      </c>
      <c r="AO116" s="18">
        <f>(AM116-AN116)+AO115</f>
        <v/>
      </c>
      <c r="AP116" s="15" t="n"/>
      <c r="AR116" s="14" t="n"/>
      <c r="AS116" s="18" t="n"/>
      <c r="AT116" s="16" t="n">
        <v>0</v>
      </c>
      <c r="AU116" s="18">
        <f>(AS116-AT116)+AU115</f>
        <v/>
      </c>
      <c r="AV116" s="15" t="n"/>
      <c r="AX116" s="14" t="n"/>
      <c r="AY116" s="18" t="n"/>
      <c r="AZ116" s="16" t="n">
        <v>0</v>
      </c>
      <c r="BA116" s="18">
        <f>(AY116-AZ116)+BA115</f>
        <v/>
      </c>
      <c r="BB116" s="15" t="n"/>
      <c r="BD116" s="14" t="n"/>
      <c r="BE116" s="18" t="n"/>
      <c r="BF116" s="16" t="n">
        <v>0</v>
      </c>
      <c r="BG116" s="18">
        <f>(BE116-BF116)+BG115</f>
        <v/>
      </c>
      <c r="BH116" s="15" t="n"/>
    </row>
    <row r="117" ht="16.8" customHeight="1">
      <c r="A117" s="15" t="n"/>
      <c r="B117" s="15" t="n"/>
      <c r="C117" s="15" t="n"/>
      <c r="D117" s="16">
        <f>SUM(G115:G117)</f>
        <v/>
      </c>
      <c r="E117" s="16" t="n">
        <v>0</v>
      </c>
      <c r="F117" s="16" t="n"/>
      <c r="G117" s="16" t="n">
        <v>0</v>
      </c>
      <c r="H117" s="16" t="n"/>
      <c r="I117" s="4" t="n"/>
      <c r="J117" s="14" t="n"/>
      <c r="K117" s="6" t="inlineStr">
        <is>
          <t>TOTALE SOMMA</t>
        </is>
      </c>
      <c r="L117" s="3">
        <f>SUM(L97:L111)+N96+L113+L114</f>
        <v/>
      </c>
      <c r="M117" s="3">
        <f>SUM(O66:O85)+N95</f>
        <v/>
      </c>
      <c r="N117" s="16" t="n"/>
      <c r="O117" s="16" t="n"/>
      <c r="P117" s="18" t="n"/>
      <c r="Q117" s="14" t="n"/>
      <c r="R117" s="18" t="n"/>
      <c r="S117" s="16">
        <f>G117</f>
        <v/>
      </c>
      <c r="T117" s="18">
        <f>(R117-S117)+T116</f>
        <v/>
      </c>
      <c r="U117" s="15">
        <f>C117</f>
        <v/>
      </c>
      <c r="W117" s="14" t="n"/>
      <c r="X117" s="18" t="n"/>
      <c r="Y117" s="16" t="n">
        <v>0</v>
      </c>
      <c r="Z117" s="18">
        <f>(X117-Y117)+Z116</f>
        <v/>
      </c>
      <c r="AA117" s="15" t="n"/>
      <c r="AB117" s="24" t="n"/>
      <c r="AC117" s="15" t="inlineStr">
        <is>
          <t>Spese varie</t>
        </is>
      </c>
      <c r="AD117" s="25" t="n"/>
      <c r="AE117" s="62">
        <f>G117</f>
        <v/>
      </c>
      <c r="AF117" s="63">
        <f>AE117+AF56</f>
        <v/>
      </c>
      <c r="AG117" s="25" t="n"/>
      <c r="AH117" s="24" t="inlineStr">
        <is>
          <t>TOTALE SOSPESI</t>
        </is>
      </c>
      <c r="AI117" s="26">
        <f>SUM(AI64:AI116)</f>
        <v/>
      </c>
      <c r="AJ117" s="25" t="n"/>
      <c r="AL117" s="14" t="n"/>
      <c r="AM117" s="18" t="n"/>
      <c r="AN117" s="16" t="n">
        <v>0</v>
      </c>
      <c r="AO117" s="18">
        <f>(AM117-AN117)+AO116</f>
        <v/>
      </c>
      <c r="AP117" s="15" t="n"/>
      <c r="AR117" s="14" t="n"/>
      <c r="AS117" s="18" t="n"/>
      <c r="AT117" s="16" t="n">
        <v>0</v>
      </c>
      <c r="AU117" s="18">
        <f>(AS117-AT117)+AU116</f>
        <v/>
      </c>
      <c r="AV117" s="16" t="n"/>
      <c r="AX117" s="14" t="n"/>
      <c r="AY117" s="18" t="n"/>
      <c r="AZ117" s="16" t="n">
        <v>0</v>
      </c>
      <c r="BA117" s="18">
        <f>(AY117-AZ117)+BA116</f>
        <v/>
      </c>
      <c r="BB117" s="15" t="n"/>
      <c r="BD117" s="14" t="n"/>
      <c r="BE117" s="18" t="n"/>
      <c r="BF117" s="16" t="n">
        <v>0</v>
      </c>
      <c r="BG117" s="18">
        <f>(BE117-BF117)+BG116</f>
        <v/>
      </c>
      <c r="BH117" s="15" t="n"/>
    </row>
    <row r="118" ht="16.8" customHeight="1">
      <c r="A118" s="15" t="n"/>
      <c r="B118" s="15" t="n"/>
      <c r="C118" s="64" t="inlineStr">
        <is>
          <t>BONIFICO CATTOLICA</t>
        </is>
      </c>
      <c r="D118" s="16" t="n"/>
      <c r="E118" s="16" t="n">
        <v>0</v>
      </c>
      <c r="F118" s="16" t="n"/>
      <c r="G118" s="16" t="n">
        <v>163460.13</v>
      </c>
      <c r="H118" s="27" t="n">
        <v>0</v>
      </c>
      <c r="I118" s="4" t="n"/>
      <c r="J118" s="14" t="n"/>
      <c r="K118" s="6" t="inlineStr">
        <is>
          <t>SALDO C-D</t>
        </is>
      </c>
      <c r="L118" s="3">
        <f>L117-M117</f>
        <v/>
      </c>
      <c r="M118" s="16" t="n"/>
      <c r="N118" s="16" t="n"/>
      <c r="O118" s="16" t="n"/>
      <c r="P118" s="18" t="n"/>
      <c r="Q118" s="14" t="n"/>
      <c r="R118" s="18" t="n"/>
      <c r="S118" s="16" t="n">
        <v>0</v>
      </c>
      <c r="T118" s="18">
        <f>(R118-S118)+T117</f>
        <v/>
      </c>
      <c r="U118" s="15" t="n"/>
      <c r="W118" s="14" t="n"/>
      <c r="X118" s="18" t="n"/>
      <c r="Y118" s="16">
        <f>G118</f>
        <v/>
      </c>
      <c r="Z118" s="18">
        <f>(X118-Y118)+Z117</f>
        <v/>
      </c>
      <c r="AA118" s="15">
        <f>C118</f>
        <v/>
      </c>
      <c r="AB118" s="24" t="n"/>
      <c r="AC118" s="71" t="inlineStr">
        <is>
          <t xml:space="preserve">TOTALE SPESE </t>
        </is>
      </c>
      <c r="AD118" s="65" t="n"/>
      <c r="AE118" s="65" t="n">
        <v>0</v>
      </c>
      <c r="AF118" s="63">
        <f>AF70+AF71+AF72+AF73+AF74+AF77++AF78+AF79+AF80+AF81+AF83+AF84+AF85+AF86+AF87+AF88+AF89+AF90+AF91+AF93+AF94+AF95+AF96+AF97+AF98+AF100+AF101+AF102+AF104+AF105+AF114+AF116+AF57</f>
        <v/>
      </c>
      <c r="AG118" s="25" t="n"/>
      <c r="AH118" s="24" t="inlineStr">
        <is>
          <t>SOSPESI VERSATI</t>
        </is>
      </c>
      <c r="AI118" s="26" t="n"/>
      <c r="AJ118" s="25">
        <f>SUM(AJ64:AJ117)</f>
        <v/>
      </c>
      <c r="AL118" s="14" t="n"/>
      <c r="AM118" s="18" t="n"/>
      <c r="AN118" s="16" t="n"/>
      <c r="AO118" s="18">
        <f>(AM118-AN118)+AO117</f>
        <v/>
      </c>
      <c r="AP118" s="15" t="n"/>
      <c r="AR118" s="14" t="n"/>
      <c r="AS118" s="18" t="n"/>
      <c r="AT118" s="16" t="n">
        <v>0</v>
      </c>
      <c r="AU118" s="18">
        <f>(AS118-AT118)+AU117</f>
        <v/>
      </c>
      <c r="AV118" s="15" t="n"/>
      <c r="AX118" s="14" t="n"/>
      <c r="AY118" s="18" t="n"/>
      <c r="AZ118" s="16" t="n"/>
      <c r="BA118" s="18">
        <f>(AY118-AZ118)+BA117</f>
        <v/>
      </c>
      <c r="BB118" s="15" t="n"/>
      <c r="BD118" s="14" t="n"/>
      <c r="BE118" s="18" t="n"/>
      <c r="BF118" s="16" t="n"/>
      <c r="BG118" s="18">
        <f>(BE118-BF118)+BG117</f>
        <v/>
      </c>
      <c r="BH118" s="15" t="n"/>
    </row>
    <row r="119" ht="16.8" customHeight="1">
      <c r="A119" s="15" t="n"/>
      <c r="B119" s="15" t="n"/>
      <c r="C119" s="64" t="inlineStr">
        <is>
          <t>BONIFICO GENERALI</t>
        </is>
      </c>
      <c r="D119" s="16" t="n"/>
      <c r="E119" s="16" t="n"/>
      <c r="F119" s="16" t="n"/>
      <c r="G119" s="16" t="n">
        <v>66363.73</v>
      </c>
      <c r="H119" s="27" t="n">
        <v>0</v>
      </c>
      <c r="I119" s="4" t="n"/>
      <c r="J119" s="14" t="n"/>
      <c r="K119" s="6" t="inlineStr">
        <is>
          <t>SALDO CATTOLICA</t>
        </is>
      </c>
      <c r="L119" s="55">
        <f>D120+E120+A120+B120+B67</f>
        <v/>
      </c>
      <c r="M119" s="16" t="n"/>
      <c r="N119" s="16" t="n"/>
      <c r="O119" s="56" t="n"/>
      <c r="P119" s="18" t="n"/>
      <c r="Q119" s="14" t="n"/>
      <c r="R119" s="18" t="n"/>
      <c r="S119" s="16" t="n">
        <v>0</v>
      </c>
      <c r="T119" s="18">
        <f>(R119-S119)+T118</f>
        <v/>
      </c>
      <c r="U119" s="15" t="n"/>
      <c r="W119" s="14" t="n"/>
      <c r="X119" s="18" t="n"/>
      <c r="Y119" s="16">
        <f>G119</f>
        <v/>
      </c>
      <c r="Z119" s="18">
        <f>(X119-Y119)+Z118</f>
        <v/>
      </c>
      <c r="AA119" s="15">
        <f>C119</f>
        <v/>
      </c>
      <c r="AB119" s="24" t="n"/>
      <c r="AC119" s="71" t="inlineStr">
        <is>
          <t>TOTALE PROVVIGIONI AD OGGI</t>
        </is>
      </c>
      <c r="AD119" s="65" t="n"/>
      <c r="AE119" s="65" t="n"/>
      <c r="AF119" s="63">
        <f>AF58+AD63+AD64</f>
        <v/>
      </c>
      <c r="AG119" s="25" t="n"/>
      <c r="AH119" s="24" t="n"/>
      <c r="AI119" s="26" t="n"/>
      <c r="AJ119" s="25" t="n"/>
      <c r="AL119" s="14" t="n"/>
      <c r="AM119" s="18" t="n"/>
      <c r="AN119" s="16" t="n"/>
      <c r="AO119" s="18">
        <f>(AM119-AN119)+AO118</f>
        <v/>
      </c>
      <c r="AP119" s="15" t="n"/>
      <c r="AR119" s="14" t="n"/>
      <c r="AS119" s="18" t="n"/>
      <c r="AT119" s="16" t="n"/>
      <c r="AU119" s="18">
        <f>(AS119-AT119)+AU118</f>
        <v/>
      </c>
      <c r="AV119" s="15" t="n"/>
      <c r="AX119" s="14" t="n"/>
      <c r="AY119" s="18" t="n"/>
      <c r="AZ119" s="16" t="n"/>
      <c r="BA119" s="18">
        <f>(AY119-AZ119)+BA118</f>
        <v/>
      </c>
      <c r="BB119" s="15" t="n"/>
      <c r="BD119" s="14" t="n"/>
      <c r="BE119" s="18" t="n"/>
      <c r="BF119" s="16" t="n"/>
      <c r="BG119" s="18">
        <f>(BE119-BF119)+BG118</f>
        <v/>
      </c>
      <c r="BH119" s="15" t="n"/>
    </row>
    <row r="120" ht="16.8" customHeight="1">
      <c r="A120" s="92">
        <f>D65-D67+A59-E65-G119</f>
        <v/>
      </c>
      <c r="B120" s="44">
        <f>D68-D70+B59</f>
        <v/>
      </c>
      <c r="C120" s="57" t="inlineStr">
        <is>
          <t>Check = controllo Saldo Cattolica</t>
        </is>
      </c>
      <c r="D120" s="44">
        <f>D63-D66-E63+D59-G118</f>
        <v/>
      </c>
      <c r="E120" s="44">
        <f>D64-D69+E59</f>
        <v/>
      </c>
      <c r="F120" s="72">
        <f>D66+D67+D69</f>
        <v/>
      </c>
      <c r="G120" s="81">
        <f>D66+D67-E67+D69+G59</f>
        <v/>
      </c>
      <c r="H120" s="44" t="n">
        <v>0</v>
      </c>
      <c r="I120" s="18">
        <f>G120-H120</f>
        <v/>
      </c>
      <c r="J120" s="58" t="n"/>
      <c r="K120" s="6" t="inlineStr">
        <is>
          <t>SALDO PROVVIGIONALE</t>
        </is>
      </c>
      <c r="L120" s="3">
        <f>L118-L119</f>
        <v/>
      </c>
      <c r="M120" s="27" t="inlineStr">
        <is>
          <t>DIFF. S.DO CATTOLICA</t>
        </is>
      </c>
      <c r="N120" s="27">
        <f>O120-L119</f>
        <v/>
      </c>
      <c r="O120" s="44">
        <f>Z120+AU120+N96-N95+SUM(L99:L110)+SUM(N100:N110)+L114-D66-D69-D65+E67</f>
        <v/>
      </c>
      <c r="P120" s="18" t="n"/>
      <c r="Q120" s="58" t="n"/>
      <c r="R120" s="59" t="n"/>
      <c r="S120" s="44" t="n"/>
      <c r="T120" s="59">
        <f>(R120-S120)+T119</f>
        <v/>
      </c>
      <c r="U120" s="57" t="n"/>
      <c r="W120" s="58" t="n"/>
      <c r="X120" s="59" t="n"/>
      <c r="Y120" s="44" t="n"/>
      <c r="Z120" s="59">
        <f>(X120-Y120)+Z119</f>
        <v/>
      </c>
      <c r="AA120" s="57" t="n"/>
      <c r="AB120" s="60" t="n"/>
      <c r="AC120" s="60" t="inlineStr">
        <is>
          <t>UTILE NETTO</t>
        </is>
      </c>
      <c r="AD120" s="23">
        <f>SUM(AD63:AD119)-SUM(AE63:AE117)+AD59</f>
        <v/>
      </c>
      <c r="AE120" s="23">
        <f>AF106+AF107</f>
        <v/>
      </c>
      <c r="AF120" s="23">
        <f>AD120+AE120</f>
        <v/>
      </c>
      <c r="AG120" s="23" t="inlineStr">
        <is>
          <t>UTILE LORDO</t>
        </is>
      </c>
      <c r="AH120" s="60" t="inlineStr">
        <is>
          <t>SALDO</t>
        </is>
      </c>
      <c r="AI120" s="61">
        <f>AI117-AJ118</f>
        <v/>
      </c>
      <c r="AJ120" s="23" t="n"/>
      <c r="AL120" s="58" t="n"/>
      <c r="AM120" s="59" t="n"/>
      <c r="AN120" s="44" t="n"/>
      <c r="AO120" s="59">
        <f>(AM120-AN120)+AO119</f>
        <v/>
      </c>
      <c r="AP120" s="57" t="n"/>
      <c r="AR120" s="58" t="n"/>
      <c r="AS120" s="59" t="n"/>
      <c r="AT120" s="44" t="n"/>
      <c r="AU120" s="59">
        <f>(AS120-AT120)+AU119</f>
        <v/>
      </c>
      <c r="AV120" s="57" t="n"/>
      <c r="AX120" s="58" t="n"/>
      <c r="AY120" s="59" t="n"/>
      <c r="AZ120" s="44" t="n"/>
      <c r="BA120" s="59">
        <f>(AY120-AZ120)+BA119</f>
        <v/>
      </c>
      <c r="BB120" s="57" t="n"/>
      <c r="BD120" s="58" t="n"/>
      <c r="BE120" s="59" t="n"/>
      <c r="BF120" s="44" t="n"/>
      <c r="BG120" s="59">
        <f>(BE120-BF120)+BG119</f>
        <v/>
      </c>
      <c r="BH120" s="57" t="n"/>
    </row>
    <row r="123" ht="16.8" customHeight="1">
      <c r="A123" s="2" t="n"/>
      <c r="B123" s="2" t="n"/>
      <c r="C123" s="2" t="inlineStr">
        <is>
          <t>DESCRIZIONE</t>
        </is>
      </c>
      <c r="D123" s="3" t="inlineStr">
        <is>
          <t>CASSA E.</t>
        </is>
      </c>
      <c r="E123" s="3" t="inlineStr">
        <is>
          <t>CASSA U.</t>
        </is>
      </c>
      <c r="F123" s="3" t="inlineStr">
        <is>
          <t>BANCA E.</t>
        </is>
      </c>
      <c r="G123" s="3" t="inlineStr">
        <is>
          <t>BANCA U.</t>
        </is>
      </c>
      <c r="H123" s="104" t="inlineStr">
        <is>
          <t>PROVVIGIONI</t>
        </is>
      </c>
      <c r="I123" s="76" t="n"/>
      <c r="J123" s="5" t="inlineStr">
        <is>
          <t>DATA</t>
        </is>
      </c>
      <c r="K123" s="6" t="inlineStr">
        <is>
          <t>DESCRIZIONE</t>
        </is>
      </c>
      <c r="L123" s="3" t="inlineStr">
        <is>
          <t>ENTRATE</t>
        </is>
      </c>
      <c r="M123" s="3" t="inlineStr">
        <is>
          <t>USCITE</t>
        </is>
      </c>
      <c r="N123" s="3" t="inlineStr">
        <is>
          <t xml:space="preserve">PREL. </t>
        </is>
      </c>
      <c r="O123" s="3" t="inlineStr">
        <is>
          <t>TOTALE</t>
        </is>
      </c>
      <c r="P123" s="3" t="inlineStr">
        <is>
          <t>BUDGET</t>
        </is>
      </c>
      <c r="Q123" s="5" t="inlineStr">
        <is>
          <t>DATA</t>
        </is>
      </c>
      <c r="R123" s="3" t="inlineStr">
        <is>
          <t>ENTRATE</t>
        </is>
      </c>
      <c r="S123" s="3" t="inlineStr">
        <is>
          <t>USCITE</t>
        </is>
      </c>
      <c r="T123" s="3" t="inlineStr">
        <is>
          <t>SALDO</t>
        </is>
      </c>
      <c r="U123" s="2" t="inlineStr">
        <is>
          <t>CONTO A3T  10223</t>
        </is>
      </c>
      <c r="W123" s="5" t="inlineStr">
        <is>
          <t>DATA</t>
        </is>
      </c>
      <c r="X123" s="3" t="inlineStr">
        <is>
          <t>ENTRATE</t>
        </is>
      </c>
      <c r="Y123" s="3" t="inlineStr">
        <is>
          <t>USCITE</t>
        </is>
      </c>
      <c r="Z123" s="3" t="inlineStr">
        <is>
          <t>SALDO</t>
        </is>
      </c>
      <c r="AA123" s="2" t="inlineStr">
        <is>
          <t>CONTO SEPARATO 10226</t>
        </is>
      </c>
      <c r="AB123" s="8" t="inlineStr">
        <is>
          <t>DATA</t>
        </is>
      </c>
      <c r="AC123" s="9" t="inlineStr">
        <is>
          <t>DESCRIZIONE</t>
        </is>
      </c>
      <c r="AD123" s="10" t="inlineStr">
        <is>
          <t xml:space="preserve">ENTRATE </t>
        </is>
      </c>
      <c r="AE123" s="10" t="inlineStr">
        <is>
          <t>USCITE</t>
        </is>
      </c>
      <c r="AF123" s="11" t="inlineStr">
        <is>
          <t>TOTALI</t>
        </is>
      </c>
      <c r="AG123" s="11" t="inlineStr">
        <is>
          <t>FINE MESE</t>
        </is>
      </c>
      <c r="AH123" s="12" t="inlineStr">
        <is>
          <t>CARTELLA SOSPESI</t>
        </is>
      </c>
      <c r="AI123" s="13" t="n"/>
      <c r="AJ123" s="11" t="n"/>
      <c r="AL123" s="5" t="inlineStr">
        <is>
          <t>DATA</t>
        </is>
      </c>
      <c r="AM123" s="3" t="inlineStr">
        <is>
          <t>ENTRATE</t>
        </is>
      </c>
      <c r="AN123" s="3" t="inlineStr">
        <is>
          <t>USCITE</t>
        </is>
      </c>
      <c r="AO123" s="3" t="inlineStr">
        <is>
          <t>SALDO</t>
        </is>
      </c>
      <c r="AP123" s="2" t="inlineStr">
        <is>
          <t>CONTO A3T 2</t>
        </is>
      </c>
      <c r="AR123" s="5" t="inlineStr">
        <is>
          <t>DATA</t>
        </is>
      </c>
      <c r="AS123" s="3" t="inlineStr">
        <is>
          <t>ENTRATE</t>
        </is>
      </c>
      <c r="AT123" s="3" t="inlineStr">
        <is>
          <t>USCITE</t>
        </is>
      </c>
      <c r="AU123" s="3" t="inlineStr">
        <is>
          <t>SALDO</t>
        </is>
      </c>
      <c r="AV123" s="2" t="inlineStr">
        <is>
          <t>CONTO SEPARATO 2</t>
        </is>
      </c>
      <c r="AX123" s="5" t="inlineStr">
        <is>
          <t>DATA</t>
        </is>
      </c>
      <c r="AY123" s="3" t="inlineStr">
        <is>
          <t>ENTRATE</t>
        </is>
      </c>
      <c r="AZ123" s="3" t="inlineStr">
        <is>
          <t>USCITE</t>
        </is>
      </c>
      <c r="BA123" s="3" t="inlineStr">
        <is>
          <t>SALDO</t>
        </is>
      </c>
      <c r="BB123" s="2" t="inlineStr">
        <is>
          <t>CCP AMICONE</t>
        </is>
      </c>
      <c r="BD123" s="5" t="inlineStr">
        <is>
          <t>DATA</t>
        </is>
      </c>
      <c r="BE123" s="3" t="inlineStr">
        <is>
          <t>ENTRATE</t>
        </is>
      </c>
      <c r="BF123" s="3" t="inlineStr">
        <is>
          <t>USCITE</t>
        </is>
      </c>
      <c r="BG123" s="3" t="inlineStr">
        <is>
          <t>SALDO</t>
        </is>
      </c>
      <c r="BH123" s="2" t="inlineStr">
        <is>
          <t>CCP A.R.L.</t>
        </is>
      </c>
      <c r="BJ123" s="21" t="inlineStr">
        <is>
          <t>A/B CONT CATTOLICA</t>
        </is>
      </c>
      <c r="BK123" s="21" t="inlineStr">
        <is>
          <t>DATA</t>
        </is>
      </c>
      <c r="BL123" s="8" t="inlineStr">
        <is>
          <t>CATTOLICA</t>
        </is>
      </c>
      <c r="BM123" s="8" t="inlineStr">
        <is>
          <t>DATA</t>
        </is>
      </c>
      <c r="BN123" s="8" t="inlineStr">
        <is>
          <t>GENERALI</t>
        </is>
      </c>
      <c r="BO123" s="8" t="inlineStr">
        <is>
          <t>ASSEGNI /CONTANTI</t>
        </is>
      </c>
      <c r="BP123" s="8" t="inlineStr">
        <is>
          <t>DATA</t>
        </is>
      </c>
      <c r="BQ123" s="9" t="inlineStr">
        <is>
          <t>NOTE</t>
        </is>
      </c>
    </row>
    <row r="124" ht="16.8" customHeight="1">
      <c r="A124" s="14" t="n">
        <v>45294</v>
      </c>
      <c r="B124" s="15" t="inlineStr">
        <is>
          <t>GENERTEL</t>
        </is>
      </c>
      <c r="C124" s="15" t="inlineStr">
        <is>
          <t>Incasso CATTOLICA</t>
        </is>
      </c>
      <c r="D124" s="16" t="n">
        <v>22002.73</v>
      </c>
      <c r="E124" s="16" t="n">
        <v>0</v>
      </c>
      <c r="F124" s="16" t="n"/>
      <c r="G124" s="16" t="n"/>
      <c r="H124" s="105" t="n"/>
      <c r="I124" s="4" t="n"/>
      <c r="J124" s="14">
        <f>A124</f>
        <v/>
      </c>
      <c r="K124" s="17" t="inlineStr">
        <is>
          <t>PROVVIGIONI</t>
        </is>
      </c>
      <c r="L124" s="16">
        <f>D127+D130+D128+D131</f>
        <v/>
      </c>
      <c r="M124" s="16" t="n"/>
      <c r="N124" s="82">
        <f>L124+L125-M125</f>
        <v/>
      </c>
      <c r="O124" s="80">
        <f>D127+D130+D128-E128-E127+O63</f>
        <v/>
      </c>
      <c r="P124" s="18" t="n"/>
      <c r="Q124" s="14">
        <f>J124</f>
        <v/>
      </c>
      <c r="R124" s="18" t="n"/>
      <c r="S124" s="16" t="n"/>
      <c r="T124" s="18">
        <f>T120</f>
        <v/>
      </c>
      <c r="U124" s="15" t="n"/>
      <c r="W124" s="14">
        <f>A124</f>
        <v/>
      </c>
      <c r="X124" s="18" t="n"/>
      <c r="Y124" s="16" t="n"/>
      <c r="Z124" s="18">
        <f>Z120</f>
        <v/>
      </c>
      <c r="AA124" s="15" t="n"/>
      <c r="AB124" s="19">
        <f>A124</f>
        <v/>
      </c>
      <c r="AC124" s="12" t="inlineStr">
        <is>
          <t>PROVV. + PROVV. COL 10</t>
        </is>
      </c>
      <c r="AD124" s="11">
        <f>N124</f>
        <v/>
      </c>
      <c r="AE124" s="11" t="n"/>
      <c r="AF124" s="20" t="n"/>
      <c r="AG124" s="20" t="n"/>
      <c r="AH124" s="21" t="inlineStr">
        <is>
          <t>NOME</t>
        </is>
      </c>
      <c r="AI124" s="22" t="inlineStr">
        <is>
          <t>IMPORTO</t>
        </is>
      </c>
      <c r="AJ124" s="23" t="inlineStr">
        <is>
          <t>VERSAMENTI</t>
        </is>
      </c>
      <c r="AL124" s="14">
        <f>A124</f>
        <v/>
      </c>
      <c r="AM124" s="18" t="n"/>
      <c r="AN124" s="16" t="n"/>
      <c r="AO124" s="18" t="n">
        <v>0</v>
      </c>
      <c r="AP124" s="15" t="n"/>
      <c r="AR124" s="14">
        <f>A124</f>
        <v/>
      </c>
      <c r="AS124" s="18" t="n"/>
      <c r="AT124" s="16" t="n"/>
      <c r="AU124" s="18" t="n">
        <v>0</v>
      </c>
      <c r="AV124" s="15" t="n"/>
      <c r="AX124" s="14">
        <f>A124</f>
        <v/>
      </c>
      <c r="AY124" s="18" t="n"/>
      <c r="AZ124" s="16" t="n"/>
      <c r="BA124" s="18">
        <f>BA120</f>
        <v/>
      </c>
      <c r="BB124" s="15" t="n"/>
      <c r="BD124" s="14">
        <f>AX124</f>
        <v/>
      </c>
      <c r="BE124" s="18" t="n"/>
      <c r="BF124" s="16" t="n"/>
      <c r="BG124" s="18">
        <f>BG120</f>
        <v/>
      </c>
      <c r="BH124" s="15" t="n"/>
      <c r="BJ124" s="87">
        <f>A124</f>
        <v/>
      </c>
      <c r="BK124" s="87">
        <f>A124</f>
        <v/>
      </c>
      <c r="BL124" s="24" t="inlineStr">
        <is>
          <t>BONIFICI</t>
        </is>
      </c>
      <c r="BM124" s="88">
        <f>BK124</f>
        <v/>
      </c>
      <c r="BN124" s="24" t="inlineStr">
        <is>
          <t>BONIFICI</t>
        </is>
      </c>
      <c r="BO124" s="24" t="n"/>
      <c r="BP124" s="88">
        <f>BK124</f>
        <v/>
      </c>
      <c r="BQ124" s="126" t="n"/>
    </row>
    <row r="125" ht="16.8" customHeight="1">
      <c r="A125" s="15" t="n"/>
      <c r="B125" s="15" t="n"/>
      <c r="C125" s="15" t="inlineStr">
        <is>
          <t>Incasso UCA</t>
        </is>
      </c>
      <c r="D125" s="16" t="n">
        <v>0</v>
      </c>
      <c r="E125" s="16" t="n"/>
      <c r="F125" s="16" t="n"/>
      <c r="G125" s="16" t="n"/>
      <c r="H125" s="105" t="inlineStr">
        <is>
          <t>CATTOLICA</t>
        </is>
      </c>
      <c r="I125" s="4" t="n"/>
      <c r="J125" s="14" t="n"/>
      <c r="K125" s="17" t="inlineStr">
        <is>
          <t>PROVVIGIONI COL 10</t>
        </is>
      </c>
      <c r="L125" s="16" t="n">
        <v>0</v>
      </c>
      <c r="M125" s="16">
        <f>E128</f>
        <v/>
      </c>
      <c r="N125" s="16" t="n"/>
      <c r="O125" s="16" t="n"/>
      <c r="P125" s="18" t="n"/>
      <c r="Q125" s="14" t="n"/>
      <c r="R125" s="18" t="n"/>
      <c r="S125" s="16" t="n"/>
      <c r="T125" s="18">
        <f>(R125-S125)+T124</f>
        <v/>
      </c>
      <c r="U125" s="15" t="n"/>
      <c r="W125" s="14" t="n"/>
      <c r="X125" s="18" t="n"/>
      <c r="Y125" s="16" t="n"/>
      <c r="Z125" s="18">
        <f>(X125-Y125)+Z124</f>
        <v/>
      </c>
      <c r="AA125" s="15" t="n"/>
      <c r="AB125" s="24" t="n"/>
      <c r="AC125" s="24" t="inlineStr">
        <is>
          <t>RICAVI DIVERSI</t>
        </is>
      </c>
      <c r="AD125" s="25" t="n"/>
      <c r="AE125" s="25" t="n"/>
      <c r="AF125" s="25" t="n"/>
      <c r="AG125" s="25" t="n"/>
      <c r="AH125" s="12" t="inlineStr">
        <is>
          <t>RIPORTO</t>
        </is>
      </c>
      <c r="AI125" s="26">
        <f>AI120</f>
        <v/>
      </c>
      <c r="AJ125" s="25" t="n"/>
      <c r="AL125" s="14" t="n"/>
      <c r="AM125" s="18" t="n"/>
      <c r="AN125" s="16" t="n"/>
      <c r="AO125" s="18">
        <f>(AM125-AN125)+AO124</f>
        <v/>
      </c>
      <c r="AP125" s="15" t="n"/>
      <c r="AR125" s="14" t="n"/>
      <c r="AS125" s="18" t="n"/>
      <c r="AT125" s="16" t="n"/>
      <c r="AU125" s="18">
        <f>(AS125-AT125)+AU124</f>
        <v/>
      </c>
      <c r="AV125" s="15" t="n"/>
      <c r="AX125" s="14" t="n"/>
      <c r="AY125" s="18" t="n"/>
      <c r="AZ125" s="16" t="n"/>
      <c r="BA125" s="18">
        <f>(AY125-AZ125)+BA124</f>
        <v/>
      </c>
      <c r="BB125" s="15" t="n"/>
      <c r="BD125" s="14" t="n"/>
      <c r="BE125" s="18" t="n"/>
      <c r="BF125" s="16" t="n"/>
      <c r="BG125" s="18">
        <f>(BE125-BF125)+BG124</f>
        <v/>
      </c>
      <c r="BH125" s="15" t="n"/>
      <c r="BJ125" s="86" t="n">
        <v>0</v>
      </c>
      <c r="BK125" s="90" t="n"/>
      <c r="BL125" s="24" t="n">
        <v>0</v>
      </c>
      <c r="BM125" s="91" t="n"/>
      <c r="BN125" s="24" t="n">
        <v>0</v>
      </c>
      <c r="BO125" s="24" t="n">
        <v>0</v>
      </c>
      <c r="BP125" s="91" t="n"/>
      <c r="BQ125" s="126" t="n"/>
    </row>
    <row r="126" ht="16.8" customHeight="1">
      <c r="A126" s="15" t="n"/>
      <c r="B126" s="15" t="n"/>
      <c r="C126" s="15" t="inlineStr">
        <is>
          <t>Incassi GENERALI</t>
        </is>
      </c>
      <c r="D126" s="16" t="n">
        <v>28309.99</v>
      </c>
      <c r="E126" s="16" t="n">
        <v>559.49</v>
      </c>
      <c r="F126" s="16" t="n"/>
      <c r="G126" s="16" t="n"/>
      <c r="H126" s="105">
        <f>D127+H65</f>
        <v/>
      </c>
      <c r="I126" s="4" t="n"/>
      <c r="J126" s="14" t="n"/>
      <c r="K126" s="17" t="inlineStr">
        <is>
          <t>SALDO CATTOLICA</t>
        </is>
      </c>
      <c r="L126" s="16">
        <f>D124+D125+D126+D129-D127-D128-D130-D131-E126-E124+B127</f>
        <v/>
      </c>
      <c r="M126" s="16" t="n">
        <v>0</v>
      </c>
      <c r="N126" s="16" t="n"/>
      <c r="O126" s="16" t="n">
        <v>0</v>
      </c>
      <c r="P126" s="18" t="n"/>
      <c r="Q126" s="14" t="n"/>
      <c r="R126" s="18" t="n"/>
      <c r="S126" s="16" t="n"/>
      <c r="T126" s="18">
        <f>(R126-S126)+T125</f>
        <v/>
      </c>
      <c r="U126" s="15" t="n"/>
      <c r="W126" s="14" t="n"/>
      <c r="X126" s="18" t="n"/>
      <c r="Y126" s="16" t="n"/>
      <c r="Z126" s="18">
        <f>(X126-Y126)+Z125</f>
        <v/>
      </c>
      <c r="AA126" s="15" t="n"/>
      <c r="AB126" s="24" t="n"/>
      <c r="AC126" s="24" t="n"/>
      <c r="AD126" s="25" t="n"/>
      <c r="AE126" s="25" t="n"/>
      <c r="AF126" s="25" t="n"/>
      <c r="AG126" s="25" t="n"/>
      <c r="AH126" s="24" t="n"/>
      <c r="AI126" s="26" t="n"/>
      <c r="AJ126" s="25" t="n"/>
      <c r="AL126" s="14" t="n"/>
      <c r="AM126" s="18" t="n"/>
      <c r="AN126" s="16" t="n"/>
      <c r="AO126" s="18">
        <f>(AM126-AN126)+AO125</f>
        <v/>
      </c>
      <c r="AP126" s="15" t="n"/>
      <c r="AR126" s="14" t="n"/>
      <c r="AS126" s="18" t="n"/>
      <c r="AT126" s="16" t="n"/>
      <c r="AU126" s="18">
        <f>(AS126-AT126)+AU125</f>
        <v/>
      </c>
      <c r="AV126" s="15" t="n"/>
      <c r="AX126" s="14" t="n"/>
      <c r="AY126" s="18" t="n"/>
      <c r="AZ126" s="16" t="n"/>
      <c r="BA126" s="18">
        <f>(AY126-AZ126)+BA125</f>
        <v/>
      </c>
      <c r="BB126" s="15" t="n"/>
      <c r="BD126" s="14" t="n"/>
      <c r="BE126" s="18" t="n"/>
      <c r="BF126" s="16" t="n"/>
      <c r="BG126" s="18">
        <f>(BE126-BF126)+BG125</f>
        <v/>
      </c>
      <c r="BH126" s="15" t="n"/>
      <c r="BJ126" s="86" t="n">
        <v>0</v>
      </c>
      <c r="BK126" s="90" t="n"/>
      <c r="BL126" s="24" t="n">
        <v>0</v>
      </c>
      <c r="BM126" s="91" t="n"/>
      <c r="BN126" s="24" t="n">
        <v>0</v>
      </c>
      <c r="BO126" s="24" t="n">
        <v>0</v>
      </c>
      <c r="BP126" s="91" t="n"/>
      <c r="BQ126" s="126" t="n"/>
    </row>
    <row r="127" ht="16.8" customHeight="1">
      <c r="A127" s="15" t="n"/>
      <c r="B127" s="15" t="n">
        <v>0</v>
      </c>
      <c r="C127" s="15" t="inlineStr">
        <is>
          <t>Provvigioni CATTOLICA</t>
        </is>
      </c>
      <c r="D127" s="16" t="n">
        <v>2015.42</v>
      </c>
      <c r="E127" s="16" t="n"/>
      <c r="F127" s="16" t="n"/>
      <c r="G127" s="16" t="n"/>
      <c r="H127" s="105" t="inlineStr">
        <is>
          <t>GENERALI</t>
        </is>
      </c>
      <c r="I127" s="4" t="n"/>
      <c r="J127" s="14" t="n"/>
      <c r="K127" s="17">
        <f>C166</f>
        <v/>
      </c>
      <c r="L127" s="16" t="n"/>
      <c r="M127" s="16">
        <f>10*(L124+L125-M125)/100</f>
        <v/>
      </c>
      <c r="N127" s="16">
        <f>G166</f>
        <v/>
      </c>
      <c r="O127" s="16">
        <f>O66+M127-N127</f>
        <v/>
      </c>
      <c r="P127" s="18">
        <f>P66+M127</f>
        <v/>
      </c>
      <c r="Q127" s="14" t="n"/>
      <c r="R127" s="18" t="n"/>
      <c r="S127" s="16" t="n"/>
      <c r="T127" s="18">
        <f>(R127-S127)+T126</f>
        <v/>
      </c>
      <c r="U127" s="15" t="n"/>
      <c r="W127" s="14" t="n"/>
      <c r="X127" s="18" t="n"/>
      <c r="Y127" s="16" t="n"/>
      <c r="Z127" s="18">
        <f>(X127-Y127)+Z126</f>
        <v/>
      </c>
      <c r="AA127" s="15" t="n"/>
      <c r="AB127" s="24" t="n"/>
      <c r="AC127" s="24" t="n"/>
      <c r="AD127" s="25" t="n"/>
      <c r="AE127" s="25" t="n"/>
      <c r="AF127" s="25" t="n"/>
      <c r="AG127" s="25" t="n"/>
      <c r="AH127" s="17" t="n"/>
      <c r="AI127" s="16" t="n">
        <v>0</v>
      </c>
      <c r="AJ127" s="25" t="n"/>
      <c r="AL127" s="14" t="n"/>
      <c r="AM127" s="18" t="n"/>
      <c r="AN127" s="16" t="n"/>
      <c r="AO127" s="18">
        <f>(AM127-AN127)+AO126</f>
        <v/>
      </c>
      <c r="AP127" s="15" t="n"/>
      <c r="AR127" s="14" t="n"/>
      <c r="AS127" s="18" t="n"/>
      <c r="AT127" s="16" t="n"/>
      <c r="AU127" s="18">
        <f>(AS127-AT127)+AU126</f>
        <v/>
      </c>
      <c r="AV127" s="15" t="n"/>
      <c r="AX127" s="14" t="n"/>
      <c r="AY127" s="18" t="n"/>
      <c r="AZ127" s="16" t="n"/>
      <c r="BA127" s="18">
        <f>(AY127-AZ127)+BA126</f>
        <v/>
      </c>
      <c r="BB127" s="15" t="n"/>
      <c r="BD127" s="14" t="n"/>
      <c r="BE127" s="18" t="n"/>
      <c r="BF127" s="16" t="n"/>
      <c r="BG127" s="18">
        <f>(BE127-BF127)+BG126</f>
        <v/>
      </c>
      <c r="BH127" s="15" t="n"/>
      <c r="BJ127" s="86" t="n">
        <v>0</v>
      </c>
      <c r="BK127" s="90" t="n"/>
      <c r="BL127" s="24" t="n">
        <v>0</v>
      </c>
      <c r="BM127" s="91" t="n"/>
      <c r="BN127" s="24" t="n">
        <v>0</v>
      </c>
      <c r="BO127" s="24" t="n">
        <v>0</v>
      </c>
      <c r="BP127" s="91" t="n"/>
      <c r="BQ127" s="126" t="n"/>
    </row>
    <row r="128" ht="16.8" customHeight="1">
      <c r="A128" s="15" t="n"/>
      <c r="B128" s="16">
        <f>B127+B67</f>
        <v/>
      </c>
      <c r="C128" s="15" t="inlineStr">
        <is>
          <t>Provvigioni GENERALI</t>
        </is>
      </c>
      <c r="D128" s="16" t="n">
        <v>4946.51</v>
      </c>
      <c r="E128" s="16" t="n">
        <v>0</v>
      </c>
      <c r="F128" s="16" t="n"/>
      <c r="G128" s="16" t="n"/>
      <c r="H128" s="105">
        <f>D128+H67</f>
        <v/>
      </c>
      <c r="I128" s="4" t="n"/>
      <c r="J128" s="14" t="n"/>
      <c r="K128" s="17">
        <f>C136</f>
        <v/>
      </c>
      <c r="L128" s="16" t="n"/>
      <c r="M128" s="16">
        <f>8.37*(L124+L125-M125)/100</f>
        <v/>
      </c>
      <c r="N128" s="16">
        <f>D136</f>
        <v/>
      </c>
      <c r="O128" s="16">
        <f>O67+M128-N128</f>
        <v/>
      </c>
      <c r="P128" s="18">
        <f>P67+M128</f>
        <v/>
      </c>
      <c r="Q128" s="14" t="n"/>
      <c r="R128" s="18" t="n"/>
      <c r="S128" s="16" t="n"/>
      <c r="T128" s="18">
        <f>(R128-S128)+T127</f>
        <v/>
      </c>
      <c r="U128" s="15" t="n"/>
      <c r="W128" s="14" t="n"/>
      <c r="X128" s="18" t="n"/>
      <c r="Y128" s="16" t="n"/>
      <c r="Z128" s="18">
        <f>(X128-Y128)+Z127</f>
        <v/>
      </c>
      <c r="AA128" s="15" t="n"/>
      <c r="AB128" s="24" t="n"/>
      <c r="AC128" s="17" t="n"/>
      <c r="AD128" s="25" t="n"/>
      <c r="AE128" s="25" t="n"/>
      <c r="AF128" s="25" t="n"/>
      <c r="AG128" s="25" t="n"/>
      <c r="AH128" s="24" t="n"/>
      <c r="AI128" s="26" t="n"/>
      <c r="AJ128" s="25" t="n"/>
      <c r="AL128" s="14" t="n"/>
      <c r="AM128" s="18" t="n"/>
      <c r="AN128" s="16" t="n"/>
      <c r="AO128" s="18">
        <f>(AM128-AN128)+AO127</f>
        <v/>
      </c>
      <c r="AP128" s="15" t="n"/>
      <c r="AR128" s="14" t="n"/>
      <c r="AS128" s="18" t="n"/>
      <c r="AT128" s="16" t="n"/>
      <c r="AU128" s="18">
        <f>(AS128-AT128)+AU127</f>
        <v/>
      </c>
      <c r="AV128" s="15" t="n"/>
      <c r="AX128" s="14" t="n"/>
      <c r="AY128" s="18" t="n"/>
      <c r="AZ128" s="16" t="n"/>
      <c r="BA128" s="18">
        <f>(AY128-AZ128)+BA127</f>
        <v/>
      </c>
      <c r="BB128" s="15" t="n"/>
      <c r="BD128" s="14" t="n"/>
      <c r="BE128" s="18" t="n"/>
      <c r="BF128" s="16" t="n"/>
      <c r="BG128" s="18">
        <f>(BE128-BF128)+BG127</f>
        <v/>
      </c>
      <c r="BH128" s="15" t="n"/>
      <c r="BJ128" s="86" t="n">
        <v>0</v>
      </c>
      <c r="BK128" s="90" t="n"/>
      <c r="BL128" s="24" t="n">
        <v>0</v>
      </c>
      <c r="BM128" s="91" t="n"/>
      <c r="BN128" s="24" t="n">
        <v>0</v>
      </c>
      <c r="BO128" s="24" t="n"/>
      <c r="BP128" s="24" t="n"/>
      <c r="BQ128" s="126" t="n"/>
    </row>
    <row r="129" ht="16.8" customHeight="1">
      <c r="A129" s="15" t="n"/>
      <c r="B129" s="15" t="n"/>
      <c r="C129" s="15" t="inlineStr">
        <is>
          <t>Incasso TUTELA LEGALE</t>
        </is>
      </c>
      <c r="D129" s="16" t="n">
        <v>100</v>
      </c>
      <c r="E129" s="16" t="n">
        <v>0</v>
      </c>
      <c r="F129" s="16" t="n"/>
      <c r="G129" s="16" t="n"/>
      <c r="H129" s="105" t="inlineStr">
        <is>
          <t>UCA</t>
        </is>
      </c>
      <c r="I129" s="77" t="inlineStr">
        <is>
          <t>check provv.</t>
        </is>
      </c>
      <c r="J129" s="14" t="n"/>
      <c r="K129" s="15">
        <f>C153</f>
        <v/>
      </c>
      <c r="L129" s="16" t="n"/>
      <c r="M129" s="16">
        <f>15.35*(L124+L125-M125)/100</f>
        <v/>
      </c>
      <c r="N129" s="16">
        <f>D153</f>
        <v/>
      </c>
      <c r="O129" s="16">
        <f>O68+M129-N129</f>
        <v/>
      </c>
      <c r="P129" s="18">
        <f>P68+M129</f>
        <v/>
      </c>
      <c r="Q129" s="14" t="n"/>
      <c r="R129" s="18" t="n"/>
      <c r="S129" s="16" t="n"/>
      <c r="T129" s="18">
        <f>(R129-S129)+T128</f>
        <v/>
      </c>
      <c r="U129" s="15" t="n"/>
      <c r="W129" s="14" t="n"/>
      <c r="X129" s="18" t="n"/>
      <c r="Y129" s="16" t="n"/>
      <c r="Z129" s="18">
        <f>(X129-Y129)+Z128</f>
        <v/>
      </c>
      <c r="AA129" s="15" t="n"/>
      <c r="AB129" s="24" t="n"/>
      <c r="AC129" s="17" t="n"/>
      <c r="AD129" s="25" t="n"/>
      <c r="AE129" s="25" t="n"/>
      <c r="AF129" s="25" t="n"/>
      <c r="AG129" s="25" t="n"/>
      <c r="AH129" s="24" t="n"/>
      <c r="AI129" s="26" t="n"/>
      <c r="AJ129" s="25" t="n"/>
      <c r="AL129" s="14" t="n"/>
      <c r="AM129" s="18" t="n"/>
      <c r="AN129" s="16" t="n"/>
      <c r="AO129" s="18">
        <f>(AM129-AN129)+AO128</f>
        <v/>
      </c>
      <c r="AP129" s="15" t="n"/>
      <c r="AR129" s="14" t="n"/>
      <c r="AS129" s="18" t="n"/>
      <c r="AT129" s="16" t="n"/>
      <c r="AU129" s="18">
        <f>(AS129-AT129)+AU128</f>
        <v/>
      </c>
      <c r="AV129" s="15" t="n"/>
      <c r="AX129" s="14" t="n"/>
      <c r="AY129" s="18" t="n"/>
      <c r="AZ129" s="16" t="n"/>
      <c r="BA129" s="18">
        <f>(AY129-AZ129)+BA128</f>
        <v/>
      </c>
      <c r="BB129" s="15" t="n"/>
      <c r="BD129" s="14" t="n"/>
      <c r="BE129" s="18" t="n"/>
      <c r="BF129" s="16" t="n"/>
      <c r="BG129" s="18">
        <f>(BE129-BF129)+BG128</f>
        <v/>
      </c>
      <c r="BH129" s="15" t="n"/>
      <c r="BJ129" s="86" t="n">
        <v>0</v>
      </c>
      <c r="BK129" s="90" t="n"/>
      <c r="BL129" s="24" t="n">
        <v>0</v>
      </c>
      <c r="BM129" s="91" t="n"/>
      <c r="BN129" s="24" t="n">
        <v>0</v>
      </c>
      <c r="BO129" s="24" t="n"/>
      <c r="BP129" s="24" t="n"/>
      <c r="BQ129" s="126" t="n"/>
    </row>
    <row r="130" ht="16.8" customHeight="1">
      <c r="A130" s="15" t="n"/>
      <c r="B130" s="15" t="inlineStr">
        <is>
          <t>***</t>
        </is>
      </c>
      <c r="C130" s="15" t="inlineStr">
        <is>
          <t>Provvigioni UCA</t>
        </is>
      </c>
      <c r="D130" s="16" t="n">
        <v>0</v>
      </c>
      <c r="E130" s="16" t="n"/>
      <c r="F130" s="16" t="n"/>
      <c r="G130" s="16" t="n"/>
      <c r="H130" s="105">
        <f>D130+H69</f>
        <v/>
      </c>
      <c r="I130" s="78">
        <f>D127+D128-E128+D130</f>
        <v/>
      </c>
      <c r="J130" s="14" t="n"/>
      <c r="K130" s="15" t="inlineStr">
        <is>
          <t>Benzina auto gigi e papà</t>
        </is>
      </c>
      <c r="L130" s="16" t="n"/>
      <c r="M130" s="16">
        <f>2.6*(L124+L125-M125)/100</f>
        <v/>
      </c>
      <c r="N130" s="16">
        <f>D141</f>
        <v/>
      </c>
      <c r="O130" s="16">
        <f>O69+M130-N130</f>
        <v/>
      </c>
      <c r="P130" s="18">
        <f>P69+M130</f>
        <v/>
      </c>
      <c r="Q130" s="14" t="n"/>
      <c r="R130" s="18" t="n"/>
      <c r="S130" s="16" t="n"/>
      <c r="T130" s="18">
        <f>(R130-S130)+T129</f>
        <v/>
      </c>
      <c r="U130" s="15" t="n"/>
      <c r="W130" s="14" t="n"/>
      <c r="X130" s="18" t="n"/>
      <c r="Y130" s="16" t="n"/>
      <c r="Z130" s="18">
        <f>(X130-Y130)+Z129</f>
        <v/>
      </c>
      <c r="AA130" s="15" t="n"/>
      <c r="AB130" s="24" t="n"/>
      <c r="AC130" s="17" t="n"/>
      <c r="AD130" s="25" t="n"/>
      <c r="AE130" s="25" t="n"/>
      <c r="AF130" s="25" t="n"/>
      <c r="AG130" s="25" t="n"/>
      <c r="AH130" s="24" t="n"/>
      <c r="AI130" s="26" t="n"/>
      <c r="AJ130" s="25" t="n"/>
      <c r="AL130" s="14" t="n"/>
      <c r="AM130" s="18" t="n"/>
      <c r="AN130" s="16" t="n"/>
      <c r="AO130" s="18">
        <f>(AM130-AN130)+AO129</f>
        <v/>
      </c>
      <c r="AP130" s="15" t="n"/>
      <c r="AR130" s="14" t="n"/>
      <c r="AS130" s="18" t="n"/>
      <c r="AT130" s="16" t="n"/>
      <c r="AU130" s="18">
        <f>(AS130-AT130)+AU129</f>
        <v/>
      </c>
      <c r="AV130" s="15" t="n"/>
      <c r="AX130" s="14" t="n"/>
      <c r="AY130" s="18" t="n"/>
      <c r="AZ130" s="16" t="n"/>
      <c r="BA130" s="18">
        <f>(AY130-AZ130)+BA129</f>
        <v/>
      </c>
      <c r="BB130" s="15" t="n"/>
      <c r="BD130" s="14" t="n"/>
      <c r="BE130" s="18" t="n"/>
      <c r="BF130" s="16" t="n"/>
      <c r="BG130" s="18">
        <f>(BE130-BF130)+BG129</f>
        <v/>
      </c>
      <c r="BH130" s="15" t="n"/>
      <c r="BJ130" s="86" t="n">
        <v>0</v>
      </c>
      <c r="BK130" s="90" t="n"/>
      <c r="BL130" s="24" t="n">
        <v>0</v>
      </c>
      <c r="BM130" s="91" t="n"/>
      <c r="BN130" s="24" t="n">
        <v>0</v>
      </c>
      <c r="BO130" s="24" t="n"/>
      <c r="BP130" s="24" t="n"/>
      <c r="BQ130" s="126" t="n"/>
    </row>
    <row r="131" ht="16.8" customHeight="1">
      <c r="A131" s="15" t="n"/>
      <c r="B131" s="15" t="n"/>
      <c r="C131" s="15" t="inlineStr">
        <is>
          <t>Provvigioni TUTELA LEGALE</t>
        </is>
      </c>
      <c r="D131" s="16" t="n">
        <v>24.74</v>
      </c>
      <c r="E131" s="16" t="n"/>
      <c r="F131" s="16" t="n"/>
      <c r="G131" s="16" t="n">
        <v>0</v>
      </c>
      <c r="H131" s="105" t="inlineStr">
        <is>
          <t>TUTELA</t>
        </is>
      </c>
      <c r="I131" s="4" t="n"/>
      <c r="J131" s="14" t="n"/>
      <c r="K131" s="15" t="inlineStr">
        <is>
          <t>Spese bancari einteressi passivi e spese postali</t>
        </is>
      </c>
      <c r="L131" s="16" t="n"/>
      <c r="M131" s="16">
        <f>2.6*(L124+L125-M125)/100</f>
        <v/>
      </c>
      <c r="N131" s="16">
        <f>G142+H142</f>
        <v/>
      </c>
      <c r="O131" s="16">
        <f>O70+M131-N131</f>
        <v/>
      </c>
      <c r="P131" s="18">
        <f>P70+M131</f>
        <v/>
      </c>
      <c r="Q131" s="14" t="n"/>
      <c r="R131" s="18" t="n"/>
      <c r="S131" s="16">
        <f>G131</f>
        <v/>
      </c>
      <c r="T131" s="18">
        <f>(R131-S131)+T130</f>
        <v/>
      </c>
      <c r="U131" s="15">
        <f>C131</f>
        <v/>
      </c>
      <c r="W131" s="14" t="n"/>
      <c r="X131" s="18" t="n"/>
      <c r="Y131" s="16" t="n">
        <v>0</v>
      </c>
      <c r="Z131" s="18">
        <f>(X131-Y131)+Z130</f>
        <v/>
      </c>
      <c r="AA131" s="15" t="n"/>
      <c r="AB131" s="24" t="n"/>
      <c r="AC131" s="15">
        <f>C131</f>
        <v/>
      </c>
      <c r="AD131" s="25" t="n"/>
      <c r="AE131" s="62">
        <f>G131</f>
        <v/>
      </c>
      <c r="AF131" s="63">
        <f>AE131+AF70</f>
        <v/>
      </c>
      <c r="AG131" s="25" t="n"/>
      <c r="AH131" s="17" t="n"/>
      <c r="AI131" s="16" t="n">
        <v>0</v>
      </c>
      <c r="AJ131" s="25" t="n"/>
      <c r="AL131" s="14" t="n"/>
      <c r="AM131" s="18" t="n"/>
      <c r="AN131" s="16" t="n">
        <v>0</v>
      </c>
      <c r="AO131" s="18">
        <f>(AM131-AN131)+AO130</f>
        <v/>
      </c>
      <c r="AP131" s="15" t="n"/>
      <c r="AR131" s="14" t="n"/>
      <c r="AS131" s="18" t="n"/>
      <c r="AT131" s="16" t="n">
        <v>0</v>
      </c>
      <c r="AU131" s="18">
        <f>(AS131-AT131)+AU130</f>
        <v/>
      </c>
      <c r="AV131" s="15" t="n"/>
      <c r="AX131" s="14" t="n"/>
      <c r="AY131" s="18" t="n"/>
      <c r="AZ131" s="16" t="n">
        <v>0</v>
      </c>
      <c r="BA131" s="18">
        <f>(AY131-AZ131)+BA130</f>
        <v/>
      </c>
      <c r="BB131" s="15" t="n"/>
      <c r="BD131" s="14" t="n"/>
      <c r="BE131" s="18" t="n"/>
      <c r="BF131" s="16" t="n">
        <v>0</v>
      </c>
      <c r="BG131" s="18">
        <f>(BE131-BF131)+BG130</f>
        <v/>
      </c>
      <c r="BH131" s="15" t="n"/>
      <c r="BJ131" s="86" t="n">
        <v>0</v>
      </c>
      <c r="BK131" s="90" t="n"/>
      <c r="BL131" s="24" t="n">
        <v>0</v>
      </c>
      <c r="BM131" s="91" t="n"/>
      <c r="BN131" s="24" t="n">
        <v>0</v>
      </c>
      <c r="BO131" s="24" t="n"/>
      <c r="BP131" s="24" t="n"/>
      <c r="BQ131" s="126" t="n"/>
    </row>
    <row r="132" ht="16.8" customHeight="1">
      <c r="A132" s="15" t="n"/>
      <c r="B132" s="15" t="n"/>
      <c r="C132" s="15" t="inlineStr">
        <is>
          <t xml:space="preserve">PAG. PROVV. SILVIO CATTANEO MESE DI </t>
        </is>
      </c>
      <c r="D132" s="16" t="n"/>
      <c r="E132" s="16" t="n"/>
      <c r="F132" s="16" t="n"/>
      <c r="G132" s="16" t="n">
        <v>0</v>
      </c>
      <c r="H132" s="105">
        <f>D131+H71</f>
        <v/>
      </c>
      <c r="I132" s="4" t="n"/>
      <c r="J132" s="14" t="n"/>
      <c r="K132" s="15" t="inlineStr">
        <is>
          <t>Telepass</t>
        </is>
      </c>
      <c r="L132" s="16" t="n"/>
      <c r="M132" s="16">
        <f>0.46*(L124+L125-M125)/100</f>
        <v/>
      </c>
      <c r="N132" s="16">
        <f>G146</f>
        <v/>
      </c>
      <c r="O132" s="16">
        <f>O71+M132-N132</f>
        <v/>
      </c>
      <c r="P132" s="18">
        <f>P71+M132</f>
        <v/>
      </c>
      <c r="Q132" s="14" t="n"/>
      <c r="R132" s="18" t="n"/>
      <c r="S132" s="16">
        <f>G132</f>
        <v/>
      </c>
      <c r="T132" s="18">
        <f>(R132-S132)+T131</f>
        <v/>
      </c>
      <c r="U132" s="15">
        <f>C132</f>
        <v/>
      </c>
      <c r="W132" s="14" t="n"/>
      <c r="X132" s="18" t="n"/>
      <c r="Y132" s="16" t="n">
        <v>0</v>
      </c>
      <c r="Z132" s="18">
        <f>(X132-Y132)+Z131</f>
        <v/>
      </c>
      <c r="AA132" s="15" t="n"/>
      <c r="AB132" s="24" t="n"/>
      <c r="AC132" s="15">
        <f>C132</f>
        <v/>
      </c>
      <c r="AD132" s="25" t="n"/>
      <c r="AE132" s="62">
        <f>G132</f>
        <v/>
      </c>
      <c r="AF132" s="63">
        <f>AE132+AF71</f>
        <v/>
      </c>
      <c r="AG132" s="25" t="n"/>
      <c r="AH132" s="16" t="n"/>
      <c r="AI132" s="16" t="n">
        <v>0</v>
      </c>
      <c r="AJ132" s="25" t="n"/>
      <c r="AL132" s="14" t="n"/>
      <c r="AM132" s="18" t="n">
        <v>0</v>
      </c>
      <c r="AN132" s="16" t="n">
        <v>0</v>
      </c>
      <c r="AO132" s="18">
        <f>(AM132-AN132)+AO131</f>
        <v/>
      </c>
      <c r="AP132" s="15" t="n"/>
      <c r="AR132" s="14" t="n"/>
      <c r="AS132" s="18" t="n">
        <v>0</v>
      </c>
      <c r="AT132" s="16" t="n">
        <v>0</v>
      </c>
      <c r="AU132" s="18">
        <f>(AS132-AT132)+AU131</f>
        <v/>
      </c>
      <c r="AV132" s="15" t="n"/>
      <c r="AX132" s="14" t="n"/>
      <c r="AY132" s="18" t="n">
        <v>0</v>
      </c>
      <c r="AZ132" s="16" t="n">
        <v>0</v>
      </c>
      <c r="BA132" s="18">
        <f>(AY132-AZ132)+BA131</f>
        <v/>
      </c>
      <c r="BB132" s="15" t="n"/>
      <c r="BD132" s="14" t="n"/>
      <c r="BE132" s="18" t="n">
        <v>0</v>
      </c>
      <c r="BF132" s="16" t="n">
        <v>0</v>
      </c>
      <c r="BG132" s="18">
        <f>(BE132-BF132)+BG131</f>
        <v/>
      </c>
      <c r="BH132" s="15" t="n"/>
      <c r="BJ132" s="86" t="n">
        <v>0</v>
      </c>
      <c r="BK132" s="90" t="n"/>
      <c r="BL132" s="24" t="n">
        <v>0</v>
      </c>
      <c r="BM132" s="91" t="n"/>
      <c r="BN132" s="24" t="n">
        <v>0</v>
      </c>
      <c r="BO132" s="24" t="n"/>
      <c r="BP132" s="24" t="n"/>
      <c r="BQ132" s="126" t="n"/>
    </row>
    <row r="133" ht="16.8" customHeight="1">
      <c r="A133" s="15" t="n"/>
      <c r="B133" s="15" t="n"/>
      <c r="C133" s="15" t="inlineStr">
        <is>
          <t>PAG. PROVV. AMICONE RENZO MESE DI</t>
        </is>
      </c>
      <c r="D133" s="16" t="n"/>
      <c r="E133" s="16" t="n"/>
      <c r="F133" s="16" t="n"/>
      <c r="G133" s="16" t="n">
        <v>0</v>
      </c>
      <c r="H133" s="105" t="n"/>
      <c r="I133" s="4" t="n"/>
      <c r="J133" s="14" t="n"/>
      <c r="K133" s="15" t="inlineStr">
        <is>
          <t>Spese telefonia</t>
        </is>
      </c>
      <c r="L133" s="16" t="n"/>
      <c r="M133" s="16">
        <f>0.28*(L124+L125-M125)/100</f>
        <v/>
      </c>
      <c r="N133" s="16">
        <f>D156</f>
        <v/>
      </c>
      <c r="O133" s="16">
        <f>O72+M133-N133</f>
        <v/>
      </c>
      <c r="P133" s="18">
        <f>P72+M133</f>
        <v/>
      </c>
      <c r="Q133" s="14" t="n"/>
      <c r="R133" s="18" t="n"/>
      <c r="S133" s="16">
        <f>G133</f>
        <v/>
      </c>
      <c r="T133" s="18">
        <f>(R133-S133)+T132</f>
        <v/>
      </c>
      <c r="U133" s="15">
        <f>C133</f>
        <v/>
      </c>
      <c r="W133" s="14" t="n"/>
      <c r="X133" s="18" t="n"/>
      <c r="Y133" s="16" t="n">
        <v>0</v>
      </c>
      <c r="Z133" s="18">
        <f>(X133-Y133)+Z132</f>
        <v/>
      </c>
      <c r="AA133" s="15" t="n"/>
      <c r="AB133" s="24" t="n"/>
      <c r="AC133" s="15">
        <f>C133</f>
        <v/>
      </c>
      <c r="AD133" s="25" t="n"/>
      <c r="AE133" s="62">
        <f>G133</f>
        <v/>
      </c>
      <c r="AF133" s="63">
        <f>AE133+AF72</f>
        <v/>
      </c>
      <c r="AG133" s="25" t="n"/>
      <c r="AH133" s="24" t="n"/>
      <c r="AI133" s="26" t="n"/>
      <c r="AJ133" s="25" t="n"/>
      <c r="AL133" s="14" t="n"/>
      <c r="AM133" s="18" t="n"/>
      <c r="AN133" s="16" t="n">
        <v>0</v>
      </c>
      <c r="AO133" s="18">
        <f>(AM133-AN133)+AO132</f>
        <v/>
      </c>
      <c r="AP133" s="15" t="n"/>
      <c r="AR133" s="14" t="n"/>
      <c r="AS133" s="18" t="n"/>
      <c r="AT133" s="16" t="n">
        <v>0</v>
      </c>
      <c r="AU133" s="18">
        <f>(AS133-AT133)+AU132</f>
        <v/>
      </c>
      <c r="AV133" s="15" t="n"/>
      <c r="AX133" s="14" t="n"/>
      <c r="AY133" s="18" t="n"/>
      <c r="AZ133" s="16" t="n">
        <v>0</v>
      </c>
      <c r="BA133" s="18">
        <f>(AY133-AZ133)+BA132</f>
        <v/>
      </c>
      <c r="BB133" s="15" t="n"/>
      <c r="BD133" s="14" t="n"/>
      <c r="BE133" s="18" t="n"/>
      <c r="BF133" s="16" t="n">
        <v>0</v>
      </c>
      <c r="BG133" s="18">
        <f>(BE133-BF133)+BG132</f>
        <v/>
      </c>
      <c r="BH133" s="15" t="n"/>
      <c r="BJ133" s="86" t="n">
        <v>0</v>
      </c>
      <c r="BK133" s="90" t="n"/>
      <c r="BL133" s="24" t="n">
        <v>0</v>
      </c>
      <c r="BM133" s="24" t="n"/>
      <c r="BN133" s="24" t="n"/>
      <c r="BO133" s="24" t="n"/>
      <c r="BP133" s="24" t="n"/>
      <c r="BQ133" s="126" t="n"/>
    </row>
    <row r="134" ht="16.8" customHeight="1">
      <c r="A134" s="15" t="n"/>
      <c r="B134" s="15" t="n"/>
      <c r="C134" s="15" t="inlineStr">
        <is>
          <t>PAG. PROVV. VINCENZO  DI VITO</t>
        </is>
      </c>
      <c r="D134" s="16" t="n"/>
      <c r="E134" s="16" t="n"/>
      <c r="F134" s="16" t="n"/>
      <c r="G134" s="16" t="n">
        <v>0</v>
      </c>
      <c r="H134" s="105" t="n"/>
      <c r="I134" s="4" t="n">
        <v>306</v>
      </c>
      <c r="J134" s="14" t="n"/>
      <c r="K134" s="15">
        <f>C144</f>
        <v/>
      </c>
      <c r="L134" s="16" t="n"/>
      <c r="M134" s="16">
        <f>0.28*(L124+L125-M125)/100</f>
        <v/>
      </c>
      <c r="N134" s="16">
        <f>G144</f>
        <v/>
      </c>
      <c r="O134" s="16">
        <f>O73+M134-N134</f>
        <v/>
      </c>
      <c r="P134" s="18">
        <f>P73+M134</f>
        <v/>
      </c>
      <c r="Q134" s="14" t="n"/>
      <c r="R134" s="18" t="n"/>
      <c r="S134" s="16">
        <f>G134</f>
        <v/>
      </c>
      <c r="T134" s="18">
        <f>(R134-S134)+T133</f>
        <v/>
      </c>
      <c r="U134" s="15">
        <f>C134</f>
        <v/>
      </c>
      <c r="W134" s="14" t="n"/>
      <c r="X134" s="18" t="n"/>
      <c r="Y134" s="16" t="n">
        <v>0</v>
      </c>
      <c r="Z134" s="18">
        <f>(X134-Y134)+Z133</f>
        <v/>
      </c>
      <c r="AA134" s="15" t="n"/>
      <c r="AB134" s="24" t="n"/>
      <c r="AC134" s="15">
        <f>C134</f>
        <v/>
      </c>
      <c r="AD134" s="25" t="n"/>
      <c r="AE134" s="62">
        <f>G134</f>
        <v/>
      </c>
      <c r="AF134" s="63">
        <f>AE134+AF73</f>
        <v/>
      </c>
      <c r="AG134" s="25" t="n"/>
      <c r="AH134" s="24" t="n"/>
      <c r="AI134" s="26" t="n"/>
      <c r="AJ134" s="25" t="n"/>
      <c r="AL134" s="14" t="n"/>
      <c r="AM134" s="18" t="n"/>
      <c r="AN134" s="16" t="n">
        <v>0</v>
      </c>
      <c r="AO134" s="18">
        <f>(AM134-AN134)+AO133</f>
        <v/>
      </c>
      <c r="AP134" s="15" t="n"/>
      <c r="AR134" s="14" t="n"/>
      <c r="AS134" s="18" t="n"/>
      <c r="AT134" s="16" t="n">
        <v>0</v>
      </c>
      <c r="AU134" s="18">
        <f>(AS134-AT134)+AU133</f>
        <v/>
      </c>
      <c r="AV134" s="15" t="n"/>
      <c r="AX134" s="14" t="n"/>
      <c r="AY134" s="18" t="n"/>
      <c r="AZ134" s="16" t="n">
        <v>0</v>
      </c>
      <c r="BA134" s="18">
        <f>(AY134-AZ134)+BA133</f>
        <v/>
      </c>
      <c r="BB134" s="15" t="n"/>
      <c r="BD134" s="14" t="n"/>
      <c r="BE134" s="18" t="n"/>
      <c r="BF134" s="16" t="n">
        <v>0</v>
      </c>
      <c r="BG134" s="18">
        <f>(BE134-BF134)+BG133</f>
        <v/>
      </c>
      <c r="BH134" s="15" t="n"/>
      <c r="BJ134" s="86" t="n">
        <v>0</v>
      </c>
      <c r="BK134" s="90" t="n"/>
      <c r="BL134" s="24" t="n"/>
      <c r="BM134" s="24" t="n"/>
      <c r="BN134" s="24" t="n"/>
      <c r="BO134" s="24" t="n"/>
      <c r="BP134" s="24" t="n"/>
      <c r="BQ134" s="126" t="n"/>
    </row>
    <row r="135" ht="16.8" customHeight="1">
      <c r="A135" s="15" t="n"/>
      <c r="B135" s="15" t="n"/>
      <c r="C135" s="15" t="inlineStr">
        <is>
          <t>PAG. PROVV. FRANCESCOMARCHESOLI</t>
        </is>
      </c>
      <c r="D135" s="16" t="n"/>
      <c r="E135" s="16" t="n"/>
      <c r="F135" s="16" t="n"/>
      <c r="G135" s="16" t="n">
        <v>0</v>
      </c>
      <c r="H135" s="16" t="n"/>
      <c r="I135" s="4" t="n">
        <v>29.09</v>
      </c>
      <c r="J135" s="14" t="n"/>
      <c r="K135" s="15">
        <f>C147</f>
        <v/>
      </c>
      <c r="L135" s="16" t="n"/>
      <c r="M135" s="16">
        <f>0.28*(L124+L125-M125)/100</f>
        <v/>
      </c>
      <c r="N135" s="16">
        <f>G147</f>
        <v/>
      </c>
      <c r="O135" s="16">
        <f>O74+M135-N135</f>
        <v/>
      </c>
      <c r="P135" s="18">
        <f>P74+M135</f>
        <v/>
      </c>
      <c r="Q135" s="14" t="n"/>
      <c r="R135" s="18" t="n"/>
      <c r="S135" s="16">
        <f>G135</f>
        <v/>
      </c>
      <c r="T135" s="18">
        <f>(R135-S135)+T134</f>
        <v/>
      </c>
      <c r="U135" s="15">
        <f>C135</f>
        <v/>
      </c>
      <c r="W135" s="14" t="n"/>
      <c r="X135" s="18" t="n"/>
      <c r="Y135" s="16" t="n">
        <v>0</v>
      </c>
      <c r="Z135" s="18">
        <f>(X135-Y135)+Z134</f>
        <v/>
      </c>
      <c r="AA135" s="15" t="n"/>
      <c r="AB135" s="24" t="n"/>
      <c r="AC135" s="15">
        <f>C135</f>
        <v/>
      </c>
      <c r="AD135" s="25" t="n"/>
      <c r="AE135" s="62">
        <f>G135</f>
        <v/>
      </c>
      <c r="AF135" s="63">
        <f>AE135+AF74</f>
        <v/>
      </c>
      <c r="AG135" s="25" t="n"/>
      <c r="AH135" s="24" t="n"/>
      <c r="AI135" s="26" t="n"/>
      <c r="AJ135" s="25" t="n"/>
      <c r="AL135" s="14" t="n"/>
      <c r="AM135" s="18" t="n"/>
      <c r="AN135" s="16" t="n">
        <v>0</v>
      </c>
      <c r="AO135" s="18">
        <f>(AM135-AN135)+AO134</f>
        <v/>
      </c>
      <c r="AP135" s="15" t="n"/>
      <c r="AR135" s="14" t="n"/>
      <c r="AS135" s="18" t="n"/>
      <c r="AT135" s="16" t="n">
        <v>0</v>
      </c>
      <c r="AU135" s="18">
        <f>(AS135-AT135)+AU134</f>
        <v/>
      </c>
      <c r="AV135" s="15" t="n"/>
      <c r="AX135" s="14" t="n"/>
      <c r="AY135" s="18" t="n"/>
      <c r="AZ135" s="16" t="n">
        <v>0</v>
      </c>
      <c r="BA135" s="18">
        <f>(AY135-AZ135)+BA134</f>
        <v/>
      </c>
      <c r="BB135" s="15" t="n"/>
      <c r="BD135" s="14" t="n"/>
      <c r="BE135" s="18" t="n"/>
      <c r="BF135" s="16" t="n">
        <v>0</v>
      </c>
      <c r="BG135" s="18">
        <f>(BE135-BF135)+BG134</f>
        <v/>
      </c>
      <c r="BH135" s="15" t="n"/>
      <c r="BJ135" s="86" t="n">
        <v>0</v>
      </c>
      <c r="BK135" s="90" t="n"/>
      <c r="BL135" s="24" t="n"/>
      <c r="BM135" s="24" t="n"/>
      <c r="BN135" s="24" t="n"/>
      <c r="BO135" s="24" t="n"/>
      <c r="BP135" s="24" t="n"/>
      <c r="BQ135" s="126" t="n"/>
    </row>
    <row r="136" ht="16.8" customHeight="1">
      <c r="A136" s="15" t="n"/>
      <c r="B136" s="15" t="n"/>
      <c r="C136" s="15" t="inlineStr">
        <is>
          <t>TOT. PAG. PRODUTTORI</t>
        </is>
      </c>
      <c r="D136" s="16">
        <f>SUM(G128:G135)+E131+E132+E133+E134+E135</f>
        <v/>
      </c>
      <c r="E136" s="16" t="n"/>
      <c r="F136" s="16" t="n"/>
      <c r="G136" s="16" t="n"/>
      <c r="H136" s="16" t="n"/>
      <c r="I136" s="4" t="n">
        <v>223.5</v>
      </c>
      <c r="J136" s="14" t="n"/>
      <c r="K136" s="15">
        <f>C157</f>
        <v/>
      </c>
      <c r="L136" s="16" t="n"/>
      <c r="M136" s="16">
        <f>0.46*(L124+L125-M125)/100</f>
        <v/>
      </c>
      <c r="N136" s="16">
        <f>G157</f>
        <v/>
      </c>
      <c r="O136" s="16">
        <f>O75+M136-N136</f>
        <v/>
      </c>
      <c r="P136" s="18">
        <f>P75+M136</f>
        <v/>
      </c>
      <c r="Q136" s="14" t="n"/>
      <c r="R136" s="18" t="n"/>
      <c r="S136" s="16" t="n">
        <v>0</v>
      </c>
      <c r="T136" s="18">
        <f>(R136-S136)+T135</f>
        <v/>
      </c>
      <c r="U136" s="15" t="n"/>
      <c r="W136" s="14" t="n"/>
      <c r="X136" s="18" t="n"/>
      <c r="Y136" s="16" t="n">
        <v>0</v>
      </c>
      <c r="Z136" s="18">
        <f>(X136-Y136)+Z135</f>
        <v/>
      </c>
      <c r="AA136" s="15" t="n"/>
      <c r="AB136" s="24" t="n"/>
      <c r="AC136" s="15" t="n"/>
      <c r="AD136" s="25" t="n"/>
      <c r="AE136" s="62" t="n"/>
      <c r="AF136" s="63" t="n"/>
      <c r="AG136" s="25" t="n"/>
      <c r="AH136" s="24" t="n"/>
      <c r="AI136" s="26" t="n"/>
      <c r="AJ136" s="25" t="n"/>
      <c r="AL136" s="14" t="n"/>
      <c r="AM136" s="18" t="n"/>
      <c r="AN136" s="16" t="n">
        <v>0</v>
      </c>
      <c r="AO136" s="18">
        <f>(AM136-AN136)+AO135</f>
        <v/>
      </c>
      <c r="AP136" s="15" t="n"/>
      <c r="AR136" s="14" t="n"/>
      <c r="AS136" s="18" t="n"/>
      <c r="AT136" s="16" t="n">
        <v>0</v>
      </c>
      <c r="AU136" s="18">
        <f>(AS136-AT136)+AU135</f>
        <v/>
      </c>
      <c r="AV136" s="15" t="n"/>
      <c r="AX136" s="14" t="n"/>
      <c r="AY136" s="18" t="n"/>
      <c r="AZ136" s="16" t="n">
        <v>0</v>
      </c>
      <c r="BA136" s="18">
        <f>(AY136-AZ136)+BA135</f>
        <v/>
      </c>
      <c r="BB136" s="15" t="n"/>
      <c r="BD136" s="14" t="n"/>
      <c r="BE136" s="18" t="n"/>
      <c r="BF136" s="16" t="n">
        <v>0</v>
      </c>
      <c r="BG136" s="18">
        <f>(BE136-BF136)+BG135</f>
        <v/>
      </c>
      <c r="BH136" s="15" t="n"/>
      <c r="BJ136" s="86" t="n">
        <v>0</v>
      </c>
      <c r="BK136" s="90" t="n"/>
      <c r="BL136" s="24" t="n"/>
      <c r="BM136" s="24" t="n"/>
      <c r="BN136" s="24" t="n"/>
      <c r="BO136" s="24" t="n"/>
      <c r="BP136" s="24" t="n"/>
      <c r="BQ136" s="126" t="n"/>
    </row>
    <row r="137" ht="16.8" customHeight="1">
      <c r="A137" s="15" t="n"/>
      <c r="B137" s="15" t="n"/>
      <c r="C137" s="15" t="inlineStr">
        <is>
          <t>Sinistro</t>
        </is>
      </c>
      <c r="D137" s="16" t="n"/>
      <c r="E137" s="16" t="n"/>
      <c r="F137" s="16" t="n"/>
      <c r="G137" s="16" t="n"/>
      <c r="H137" s="16">
        <f>SUM(H124:H136)</f>
        <v/>
      </c>
      <c r="I137" s="4">
        <f>SUM(I134:I136)</f>
        <v/>
      </c>
      <c r="J137" s="14" t="n"/>
      <c r="K137" s="15" t="inlineStr">
        <is>
          <t>Locazioni immobiliari</t>
        </is>
      </c>
      <c r="L137" s="16" t="n"/>
      <c r="M137" s="16">
        <f>14.4*(L124+L125-M125)/100</f>
        <v/>
      </c>
      <c r="N137" s="16">
        <f>G158</f>
        <v/>
      </c>
      <c r="O137" s="16">
        <f>O76+M137-N137</f>
        <v/>
      </c>
      <c r="P137" s="18">
        <f>P76+M137</f>
        <v/>
      </c>
      <c r="Q137" s="14" t="n"/>
      <c r="R137" s="18" t="n"/>
      <c r="S137" s="16" t="n">
        <v>0</v>
      </c>
      <c r="T137" s="18">
        <f>(R137-S137)+T136</f>
        <v/>
      </c>
      <c r="U137" s="15" t="n"/>
      <c r="W137" s="14" t="n"/>
      <c r="X137" s="18" t="n"/>
      <c r="Y137" s="16" t="n">
        <v>0</v>
      </c>
      <c r="Z137" s="18">
        <f>(X137-Y137)+Z136</f>
        <v/>
      </c>
      <c r="AA137" s="15">
        <f>C137</f>
        <v/>
      </c>
      <c r="AB137" s="24" t="n"/>
      <c r="AC137" s="15" t="n"/>
      <c r="AD137" s="25" t="n"/>
      <c r="AE137" s="62" t="n"/>
      <c r="AF137" s="63" t="n"/>
      <c r="AG137" s="25" t="n"/>
      <c r="AH137" s="24" t="n"/>
      <c r="AI137" s="26" t="n"/>
      <c r="AJ137" s="25" t="n"/>
      <c r="AL137" s="14" t="n"/>
      <c r="AM137" s="18" t="n"/>
      <c r="AN137" s="16" t="n">
        <v>0</v>
      </c>
      <c r="AO137" s="18">
        <f>(AM137-AN137)+AO136</f>
        <v/>
      </c>
      <c r="AP137" s="15" t="n"/>
      <c r="AR137" s="14" t="n"/>
      <c r="AS137" s="18" t="n"/>
      <c r="AT137" s="16" t="n">
        <v>0</v>
      </c>
      <c r="AU137" s="18">
        <f>(AS137-AT137)+AU136</f>
        <v/>
      </c>
      <c r="AV137" s="15" t="n"/>
      <c r="AX137" s="14" t="n"/>
      <c r="AY137" s="18" t="n"/>
      <c r="AZ137" s="16" t="n">
        <v>0</v>
      </c>
      <c r="BA137" s="18">
        <f>(AY137-AZ137)+BA136</f>
        <v/>
      </c>
      <c r="BB137" s="15" t="n"/>
      <c r="BD137" s="14" t="n"/>
      <c r="BE137" s="18" t="n"/>
      <c r="BF137" s="16" t="n">
        <v>0</v>
      </c>
      <c r="BG137" s="18">
        <f>(BE137-BF137)+BG136</f>
        <v/>
      </c>
      <c r="BH137" s="15" t="n"/>
      <c r="BJ137" s="86" t="n">
        <v>0</v>
      </c>
      <c r="BK137" s="90" t="n"/>
      <c r="BL137" s="24" t="n"/>
      <c r="BM137" s="24" t="n"/>
      <c r="BN137" s="24" t="n"/>
      <c r="BO137" s="24" t="n"/>
      <c r="BP137" s="24" t="n"/>
      <c r="BQ137" s="126" t="n"/>
    </row>
    <row r="138" ht="16.8" customHeight="1">
      <c r="A138" s="15" t="n"/>
      <c r="B138" s="15" t="n"/>
      <c r="C138" s="15" t="inlineStr">
        <is>
          <t>SINISTRO</t>
        </is>
      </c>
      <c r="D138" s="16">
        <f>E137+G137</f>
        <v/>
      </c>
      <c r="E138" s="16" t="n"/>
      <c r="F138" s="16" t="n"/>
      <c r="G138" s="16" t="n"/>
      <c r="H138" s="16" t="n"/>
      <c r="I138" s="4" t="n">
        <v>27750.5</v>
      </c>
      <c r="J138" s="14" t="n"/>
      <c r="K138" s="15">
        <f>C159</f>
        <v/>
      </c>
      <c r="L138" s="16">
        <f>D147</f>
        <v/>
      </c>
      <c r="M138" s="16">
        <f>1.4*(L124+L125-M125)/100</f>
        <v/>
      </c>
      <c r="N138" s="16">
        <f>G159</f>
        <v/>
      </c>
      <c r="O138" s="16">
        <f>O77+M138-N138</f>
        <v/>
      </c>
      <c r="P138" s="18">
        <f>P77+M138</f>
        <v/>
      </c>
      <c r="Q138" s="14" t="n"/>
      <c r="R138" s="18" t="n"/>
      <c r="S138" s="16" t="n">
        <v>0</v>
      </c>
      <c r="T138" s="18">
        <f>(R138-S138)+T137</f>
        <v/>
      </c>
      <c r="U138" s="15" t="n"/>
      <c r="W138" s="14" t="n"/>
      <c r="X138" s="18" t="n"/>
      <c r="Y138" s="16" t="n">
        <v>0</v>
      </c>
      <c r="Z138" s="18">
        <f>(X138-Y138)+Z137</f>
        <v/>
      </c>
      <c r="AA138" s="15" t="n"/>
      <c r="AB138" s="24" t="n"/>
      <c r="AC138" s="64" t="inlineStr">
        <is>
          <t>INTERESSI PASSIIVI</t>
        </is>
      </c>
      <c r="AD138" s="65" t="n"/>
      <c r="AE138" s="65">
        <f>H142</f>
        <v/>
      </c>
      <c r="AF138" s="63">
        <f>AE138+AF77</f>
        <v/>
      </c>
      <c r="AG138" s="25" t="n"/>
      <c r="AH138" s="24" t="n"/>
      <c r="AI138" s="26" t="n"/>
      <c r="AJ138" s="25" t="n">
        <v>0</v>
      </c>
      <c r="AL138" s="14" t="n"/>
      <c r="AM138" s="18" t="n"/>
      <c r="AN138" s="16" t="n">
        <v>0</v>
      </c>
      <c r="AO138" s="18">
        <f>(AM138-AN138)+AO137</f>
        <v/>
      </c>
      <c r="AP138" s="15" t="n"/>
      <c r="AR138" s="14" t="n"/>
      <c r="AS138" s="18" t="n"/>
      <c r="AT138" s="16" t="n">
        <v>0</v>
      </c>
      <c r="AU138" s="18">
        <f>(AS138-AT138)+AU137</f>
        <v/>
      </c>
      <c r="AV138" s="15" t="n"/>
      <c r="AX138" s="14" t="n"/>
      <c r="AY138" s="18" t="n"/>
      <c r="AZ138" s="16" t="n">
        <v>0</v>
      </c>
      <c r="BA138" s="18">
        <f>(AY138-AZ138)+BA137</f>
        <v/>
      </c>
      <c r="BB138" s="15" t="n"/>
      <c r="BD138" s="14" t="n"/>
      <c r="BE138" s="18" t="n"/>
      <c r="BF138" s="16" t="n">
        <v>0</v>
      </c>
      <c r="BG138" s="18">
        <f>(BE138-BF138)+BG137</f>
        <v/>
      </c>
      <c r="BH138" s="15" t="n"/>
      <c r="BJ138" s="86" t="n"/>
      <c r="BK138" s="86" t="n"/>
      <c r="BL138" s="24" t="n"/>
      <c r="BM138" s="24" t="n"/>
      <c r="BN138" s="24" t="n"/>
      <c r="BO138" s="24" t="n"/>
      <c r="BP138" s="24" t="n"/>
      <c r="BQ138" s="126" t="n"/>
    </row>
    <row r="139" ht="16.8" customHeight="1">
      <c r="A139" s="15" t="n"/>
      <c r="B139" s="15" t="n"/>
      <c r="C139" s="15" t="inlineStr">
        <is>
          <t xml:space="preserve">Francobolli    </t>
        </is>
      </c>
      <c r="D139" s="16" t="n"/>
      <c r="E139" s="16" t="n"/>
      <c r="F139" s="16" t="n"/>
      <c r="G139" s="16" t="n">
        <v>0</v>
      </c>
      <c r="H139" s="16" t="n"/>
      <c r="I139" s="4">
        <f>SUM(I137:I138)</f>
        <v/>
      </c>
      <c r="J139" s="14" t="n"/>
      <c r="K139" s="15">
        <f>C161</f>
        <v/>
      </c>
      <c r="L139" s="16" t="n"/>
      <c r="M139" s="16">
        <f>0*(L124+L125-M125)/100</f>
        <v/>
      </c>
      <c r="N139" s="16">
        <f>G161</f>
        <v/>
      </c>
      <c r="O139" s="16">
        <f>O78+M139-N139</f>
        <v/>
      </c>
      <c r="P139" s="18">
        <f>P78+M139</f>
        <v/>
      </c>
      <c r="Q139" s="14" t="n"/>
      <c r="R139" s="18" t="n"/>
      <c r="S139" s="16">
        <f>G139</f>
        <v/>
      </c>
      <c r="T139" s="18">
        <f>(R139-S139)+T138</f>
        <v/>
      </c>
      <c r="U139" s="15">
        <f>C139</f>
        <v/>
      </c>
      <c r="W139" s="14" t="n"/>
      <c r="X139" s="18" t="n"/>
      <c r="Y139" s="16" t="n"/>
      <c r="Z139" s="18">
        <f>(X139-Y139)+Z138</f>
        <v/>
      </c>
      <c r="AA139" s="15" t="n"/>
      <c r="AB139" s="24" t="n"/>
      <c r="AC139" s="15">
        <f>C139</f>
        <v/>
      </c>
      <c r="AD139" s="25" t="n"/>
      <c r="AE139" s="62">
        <f>G139</f>
        <v/>
      </c>
      <c r="AF139" s="63">
        <f>AE139+AF78</f>
        <v/>
      </c>
      <c r="AG139" s="25" t="n"/>
      <c r="AH139" s="24" t="n"/>
      <c r="AI139" s="26" t="n"/>
      <c r="AJ139" s="25" t="n"/>
      <c r="AL139" s="14" t="n"/>
      <c r="AM139" s="18" t="n"/>
      <c r="AN139" s="16" t="n"/>
      <c r="AO139" s="18">
        <f>(AM139-AN139)+AO138</f>
        <v/>
      </c>
      <c r="AP139" s="15" t="n"/>
      <c r="AR139" s="14" t="n"/>
      <c r="AS139" s="18" t="n"/>
      <c r="AT139" s="16" t="n"/>
      <c r="AU139" s="18">
        <f>(AS139-AT139)+AU138</f>
        <v/>
      </c>
      <c r="AV139" s="15" t="n"/>
      <c r="AX139" s="14" t="n"/>
      <c r="AY139" s="18" t="n"/>
      <c r="AZ139" s="16" t="n"/>
      <c r="BA139" s="18">
        <f>(AY139-AZ139)+BA138</f>
        <v/>
      </c>
      <c r="BB139" s="15" t="n"/>
      <c r="BD139" s="14" t="n"/>
      <c r="BE139" s="18" t="n"/>
      <c r="BF139" s="16" t="n"/>
      <c r="BG139" s="18">
        <f>(BE139-BF139)+BG138</f>
        <v/>
      </c>
      <c r="BH139" s="15" t="n"/>
      <c r="BJ139" s="86" t="n"/>
      <c r="BK139" s="86" t="n"/>
      <c r="BL139" s="24" t="n"/>
      <c r="BM139" s="24" t="n"/>
      <c r="BN139" s="24" t="n"/>
      <c r="BO139" s="24" t="n"/>
      <c r="BP139" s="24" t="n"/>
      <c r="BQ139" s="126" t="n"/>
    </row>
    <row r="140" ht="16.8" customHeight="1">
      <c r="A140" s="15" t="n"/>
      <c r="B140" s="15" t="n"/>
      <c r="C140" s="15" t="inlineStr">
        <is>
          <t xml:space="preserve">PAG. FATT. SOMMESE PETROLI </t>
        </is>
      </c>
      <c r="D140" s="16" t="n"/>
      <c r="E140" s="16" t="n"/>
      <c r="F140" s="16" t="n"/>
      <c r="G140" s="16" t="n">
        <v>0</v>
      </c>
      <c r="H140" s="16" t="n"/>
      <c r="I140" s="4" t="n"/>
      <c r="J140" s="14" t="n"/>
      <c r="K140" s="15">
        <f>C162</f>
        <v/>
      </c>
      <c r="L140" s="16" t="n"/>
      <c r="M140" s="16">
        <f>1.86*(L124+L125-M125)/100</f>
        <v/>
      </c>
      <c r="N140" s="16">
        <f>G162</f>
        <v/>
      </c>
      <c r="O140" s="16">
        <f>O79+M140-N140</f>
        <v/>
      </c>
      <c r="P140" s="18">
        <f>P79+M140</f>
        <v/>
      </c>
      <c r="Q140" s="14" t="n"/>
      <c r="R140" s="18" t="n"/>
      <c r="S140" s="16">
        <f>G140</f>
        <v/>
      </c>
      <c r="T140" s="18">
        <f>(R140-S140)+T139</f>
        <v/>
      </c>
      <c r="U140" s="15">
        <f>C140</f>
        <v/>
      </c>
      <c r="W140" s="14" t="n"/>
      <c r="X140" s="18" t="n"/>
      <c r="Y140" s="16" t="n">
        <v>0</v>
      </c>
      <c r="Z140" s="18">
        <f>(X140-Y140)+Z139</f>
        <v/>
      </c>
      <c r="AA140" s="15" t="n"/>
      <c r="AB140" s="24" t="n"/>
      <c r="AC140" s="15">
        <f>C140</f>
        <v/>
      </c>
      <c r="AD140" s="25" t="n"/>
      <c r="AE140" s="62">
        <f>G140</f>
        <v/>
      </c>
      <c r="AF140" s="63">
        <f>AE140+AF79</f>
        <v/>
      </c>
      <c r="AG140" s="25" t="n"/>
      <c r="AH140" s="24" t="n"/>
      <c r="AI140" s="26" t="n"/>
      <c r="AJ140" s="25" t="n"/>
      <c r="AL140" s="14" t="n"/>
      <c r="AM140" s="18" t="n"/>
      <c r="AN140" s="16" t="n">
        <v>0</v>
      </c>
      <c r="AO140" s="18">
        <f>(AM140-AN140)+AO139</f>
        <v/>
      </c>
      <c r="AP140" s="15" t="n"/>
      <c r="AR140" s="14" t="n"/>
      <c r="AS140" s="18" t="n"/>
      <c r="AT140" s="16" t="n">
        <v>0</v>
      </c>
      <c r="AU140" s="18">
        <f>(AS140-AT140)+AU139</f>
        <v/>
      </c>
      <c r="AV140" s="15" t="n"/>
      <c r="AX140" s="14" t="n"/>
      <c r="AY140" s="18" t="n"/>
      <c r="AZ140" s="16" t="n">
        <v>0</v>
      </c>
      <c r="BA140" s="18">
        <f>(AY140-AZ140)+BA139</f>
        <v/>
      </c>
      <c r="BB140" s="15" t="n"/>
      <c r="BD140" s="14" t="n"/>
      <c r="BE140" s="18" t="n"/>
      <c r="BF140" s="16" t="n">
        <v>0</v>
      </c>
      <c r="BG140" s="18">
        <f>(BE140-BF140)+BG139</f>
        <v/>
      </c>
      <c r="BH140" s="15" t="n"/>
      <c r="BJ140" s="86" t="n"/>
      <c r="BK140" s="86" t="n"/>
      <c r="BL140" s="24" t="n"/>
      <c r="BM140" s="24" t="n"/>
      <c r="BN140" s="24" t="n"/>
      <c r="BO140" s="24" t="n"/>
      <c r="BP140" s="24" t="n"/>
      <c r="BQ140" s="126" t="n"/>
    </row>
    <row r="141" ht="16.8" customHeight="1">
      <c r="A141" s="15" t="n"/>
      <c r="B141" s="15" t="n"/>
      <c r="C141" s="15" t="inlineStr">
        <is>
          <t>Benzina auto papa'</t>
        </is>
      </c>
      <c r="D141" s="16">
        <f>SUM(G140:G141)</f>
        <v/>
      </c>
      <c r="E141" s="16" t="n">
        <v>0</v>
      </c>
      <c r="F141" s="16" t="n"/>
      <c r="G141" s="16" t="n">
        <v>0</v>
      </c>
      <c r="H141" s="16" t="n"/>
      <c r="I141" s="4" t="n"/>
      <c r="J141" s="14" t="n"/>
      <c r="K141" s="15">
        <f>C163</f>
        <v/>
      </c>
      <c r="L141" s="16" t="n">
        <v>0</v>
      </c>
      <c r="M141" s="16">
        <f>0.7*(L124+L125-M125)/100</f>
        <v/>
      </c>
      <c r="N141" s="16">
        <f>G163</f>
        <v/>
      </c>
      <c r="O141" s="16">
        <f>O80+M141-N141</f>
        <v/>
      </c>
      <c r="P141" s="18">
        <f>P80+M141</f>
        <v/>
      </c>
      <c r="Q141" s="14" t="n"/>
      <c r="R141" s="18" t="n"/>
      <c r="S141" s="16">
        <f>G141</f>
        <v/>
      </c>
      <c r="T141" s="18">
        <f>(R141-S141)+T140</f>
        <v/>
      </c>
      <c r="U141" s="15">
        <f>C141</f>
        <v/>
      </c>
      <c r="W141" s="14" t="n"/>
      <c r="X141" s="18" t="n"/>
      <c r="Y141" s="16" t="n">
        <v>0</v>
      </c>
      <c r="Z141" s="18">
        <f>(X141-Y141)+Z140</f>
        <v/>
      </c>
      <c r="AA141" s="15" t="n"/>
      <c r="AB141" s="24" t="n"/>
      <c r="AC141" s="15">
        <f>C141</f>
        <v/>
      </c>
      <c r="AD141" s="25" t="n"/>
      <c r="AE141" s="62">
        <f>G141</f>
        <v/>
      </c>
      <c r="AF141" s="63">
        <f>AE141+AF80</f>
        <v/>
      </c>
      <c r="AG141" s="25" t="n"/>
      <c r="AH141" s="24" t="n"/>
      <c r="AI141" s="26" t="n">
        <v>0</v>
      </c>
      <c r="AJ141" s="25" t="n"/>
      <c r="AL141" s="14" t="n"/>
      <c r="AM141" s="18" t="n"/>
      <c r="AN141" s="16" t="n">
        <v>0</v>
      </c>
      <c r="AO141" s="18">
        <f>(AM141-AN141)+AO140</f>
        <v/>
      </c>
      <c r="AP141" s="15" t="n"/>
      <c r="AR141" s="14" t="n"/>
      <c r="AS141" s="18" t="n"/>
      <c r="AT141" s="16" t="n">
        <v>0</v>
      </c>
      <c r="AU141" s="18">
        <f>(AS141-AT141)+AU140</f>
        <v/>
      </c>
      <c r="AV141" s="15" t="n"/>
      <c r="AX141" s="14" t="n"/>
      <c r="AY141" s="18" t="n"/>
      <c r="AZ141" s="16" t="n">
        <v>0</v>
      </c>
      <c r="BA141" s="18">
        <f>(AY141-AZ141)+BA140</f>
        <v/>
      </c>
      <c r="BB141" s="15" t="n"/>
      <c r="BD141" s="14" t="n"/>
      <c r="BE141" s="18" t="n"/>
      <c r="BF141" s="16" t="n">
        <v>0</v>
      </c>
      <c r="BG141" s="18">
        <f>(BE141-BF141)+BG140</f>
        <v/>
      </c>
      <c r="BH141" s="15" t="n"/>
      <c r="BJ141" s="86" t="n"/>
      <c r="BK141" s="86" t="n"/>
      <c r="BL141" s="24" t="n"/>
      <c r="BM141" s="24" t="n"/>
      <c r="BN141" s="24" t="n"/>
      <c r="BO141" s="24" t="n"/>
      <c r="BP141" s="24" t="n"/>
      <c r="BQ141" s="126" t="n"/>
    </row>
    <row r="142" ht="16.8" customHeight="1">
      <c r="A142" s="15" t="n"/>
      <c r="B142" s="15" t="n"/>
      <c r="C142" s="28" t="inlineStr">
        <is>
          <t>Spese Bancarie</t>
        </is>
      </c>
      <c r="D142" s="16" t="n"/>
      <c r="E142" s="16" t="n">
        <v>0</v>
      </c>
      <c r="F142" s="16" t="n">
        <v>0</v>
      </c>
      <c r="G142" s="16" t="n">
        <v>0</v>
      </c>
      <c r="H142" s="27" t="n">
        <v>0</v>
      </c>
      <c r="I142" s="4" t="n"/>
      <c r="J142" s="14" t="n"/>
      <c r="K142" s="15">
        <f>C167</f>
        <v/>
      </c>
      <c r="L142" s="16" t="n">
        <v>0</v>
      </c>
      <c r="M142" s="16">
        <f>18.82*(L124+L125-M125)/100</f>
        <v/>
      </c>
      <c r="N142" s="16">
        <f>G167</f>
        <v/>
      </c>
      <c r="O142" s="16">
        <f>O81+M142-N142</f>
        <v/>
      </c>
      <c r="P142" s="18">
        <f>P81+M142</f>
        <v/>
      </c>
      <c r="Q142" s="14" t="n"/>
      <c r="R142" s="18" t="n"/>
      <c r="S142" s="16" t="n">
        <v>0</v>
      </c>
      <c r="T142" s="18">
        <f>(R142-S142)+T141</f>
        <v/>
      </c>
      <c r="U142" s="15" t="n"/>
      <c r="W142" s="14" t="n"/>
      <c r="X142" s="18" t="n"/>
      <c r="Y142" s="16">
        <f>G142</f>
        <v/>
      </c>
      <c r="Z142" s="18">
        <f>(X142-Y142)+Z141</f>
        <v/>
      </c>
      <c r="AA142" s="15">
        <f>C142</f>
        <v/>
      </c>
      <c r="AB142" s="24" t="n"/>
      <c r="AC142" s="15">
        <f>C142</f>
        <v/>
      </c>
      <c r="AD142" s="25" t="n"/>
      <c r="AE142" s="62" t="n">
        <v>0</v>
      </c>
      <c r="AF142" s="63">
        <f>AE142+AF81</f>
        <v/>
      </c>
      <c r="AG142" s="25" t="n"/>
      <c r="AH142" s="24" t="n"/>
      <c r="AI142" s="26" t="n"/>
      <c r="AJ142" s="25" t="n"/>
      <c r="AL142" s="14" t="n"/>
      <c r="AM142" s="18" t="n"/>
      <c r="AN142" s="16" t="n">
        <v>0</v>
      </c>
      <c r="AO142" s="18">
        <f>(AM142-AN142)+AO141</f>
        <v/>
      </c>
      <c r="AP142" s="15" t="n"/>
      <c r="AR142" s="14" t="n"/>
      <c r="AS142" s="18" t="n"/>
      <c r="AT142" s="16" t="n">
        <v>0</v>
      </c>
      <c r="AU142" s="18">
        <f>(AS142-AT142)+AU141</f>
        <v/>
      </c>
      <c r="AV142" s="15">
        <f>C142</f>
        <v/>
      </c>
      <c r="AX142" s="14" t="n"/>
      <c r="AY142" s="18" t="n"/>
      <c r="AZ142" s="16" t="n">
        <v>0</v>
      </c>
      <c r="BA142" s="18">
        <f>(AY142-AZ142)+BA141</f>
        <v/>
      </c>
      <c r="BB142" s="15" t="n"/>
      <c r="BD142" s="14" t="n"/>
      <c r="BE142" s="18" t="n"/>
      <c r="BF142" s="16" t="n">
        <v>0</v>
      </c>
      <c r="BG142" s="18">
        <f>(BE142-BF142)+BG141</f>
        <v/>
      </c>
      <c r="BH142" s="15" t="n"/>
      <c r="BJ142" s="86" t="n"/>
      <c r="BK142" s="86" t="n"/>
      <c r="BL142" s="24" t="n"/>
      <c r="BM142" s="24" t="n"/>
      <c r="BN142" s="24" t="n">
        <v>0</v>
      </c>
      <c r="BO142" s="24" t="n"/>
      <c r="BP142" s="24" t="n"/>
      <c r="BQ142" s="126" t="n"/>
    </row>
    <row r="143" ht="16.8" customHeight="1">
      <c r="A143" s="15" t="n"/>
      <c r="B143" s="15" t="n"/>
      <c r="C143" s="15" t="n"/>
      <c r="D143" s="16" t="n"/>
      <c r="E143" s="16" t="n"/>
      <c r="F143" s="16" t="n"/>
      <c r="G143" s="16" t="n">
        <v>0</v>
      </c>
      <c r="H143" s="27" t="n">
        <v>0</v>
      </c>
      <c r="I143" s="4" t="n"/>
      <c r="J143" s="14" t="n"/>
      <c r="K143" s="15">
        <f>C168</f>
        <v/>
      </c>
      <c r="L143" s="16" t="n">
        <v>0</v>
      </c>
      <c r="M143" s="16">
        <f>18.82*(L124+L125-M125)/100</f>
        <v/>
      </c>
      <c r="N143" s="29">
        <f>G168</f>
        <v/>
      </c>
      <c r="O143" s="16">
        <f>O82+M143-N143</f>
        <v/>
      </c>
      <c r="P143" s="18">
        <f>P82+M143</f>
        <v/>
      </c>
      <c r="Q143" s="14" t="n"/>
      <c r="R143" s="18" t="n"/>
      <c r="S143" s="16">
        <f>G143</f>
        <v/>
      </c>
      <c r="T143" s="18">
        <f>(R143-S143)+T142</f>
        <v/>
      </c>
      <c r="U143" s="15">
        <f>C143</f>
        <v/>
      </c>
      <c r="W143" s="14" t="n"/>
      <c r="X143" s="18" t="n"/>
      <c r="Y143" s="16" t="n">
        <v>0</v>
      </c>
      <c r="Z143" s="18">
        <f>(X143-Y143)+Z142</f>
        <v/>
      </c>
      <c r="AA143" s="15" t="n"/>
      <c r="AB143" s="24" t="n"/>
      <c r="AC143" s="15">
        <f>C143</f>
        <v/>
      </c>
      <c r="AD143" s="25" t="n"/>
      <c r="AE143" s="62">
        <f>G143</f>
        <v/>
      </c>
      <c r="AF143" s="63">
        <f>AE143+AF82</f>
        <v/>
      </c>
      <c r="AG143" s="25" t="n"/>
      <c r="AH143" s="24" t="n"/>
      <c r="AI143" s="26" t="n"/>
      <c r="AJ143" s="25" t="n"/>
      <c r="AL143" s="14" t="n"/>
      <c r="AM143" s="18" t="n"/>
      <c r="AN143" s="16" t="n">
        <v>0</v>
      </c>
      <c r="AO143" s="18">
        <f>(AM143-AN143)+AO142</f>
        <v/>
      </c>
      <c r="AP143" s="15" t="n"/>
      <c r="AR143" s="14" t="n"/>
      <c r="AS143" s="18" t="n"/>
      <c r="AT143" s="16" t="n">
        <v>0</v>
      </c>
      <c r="AU143" s="18">
        <f>(AS143-AT143)+AU142</f>
        <v/>
      </c>
      <c r="AV143" s="15" t="n"/>
      <c r="AX143" s="14" t="n"/>
      <c r="AY143" s="18" t="n"/>
      <c r="AZ143" s="16" t="n">
        <v>0</v>
      </c>
      <c r="BA143" s="18">
        <f>(AY143-AZ143)+BA142</f>
        <v/>
      </c>
      <c r="BB143" s="15" t="n"/>
      <c r="BD143" s="14" t="n"/>
      <c r="BE143" s="18" t="n"/>
      <c r="BF143" s="16" t="n">
        <v>0</v>
      </c>
      <c r="BG143" s="18">
        <f>(BE143-BF143)+BG142</f>
        <v/>
      </c>
      <c r="BH143" s="15" t="n"/>
      <c r="BJ143" s="86" t="n"/>
      <c r="BK143" s="86" t="n"/>
      <c r="BL143" s="24" t="n"/>
      <c r="BM143" s="24" t="n"/>
      <c r="BN143" s="24" t="n"/>
      <c r="BO143" s="24" t="n"/>
      <c r="BP143" s="24" t="n"/>
      <c r="BQ143" s="126" t="n"/>
    </row>
    <row r="144" ht="16.8" customHeight="1">
      <c r="A144" s="15" t="n"/>
      <c r="B144" s="15" t="n"/>
      <c r="C144" s="28" t="inlineStr">
        <is>
          <t>Materiale pulizia</t>
        </is>
      </c>
      <c r="D144" s="16" t="n"/>
      <c r="E144" s="16" t="n"/>
      <c r="F144" s="16" t="n"/>
      <c r="G144" s="16" t="n">
        <v>0</v>
      </c>
      <c r="H144" s="16" t="n"/>
      <c r="I144" s="4" t="n"/>
      <c r="J144" s="14" t="n"/>
      <c r="K144" s="15">
        <f>C139</f>
        <v/>
      </c>
      <c r="L144" s="16" t="n">
        <v>0</v>
      </c>
      <c r="M144" s="16">
        <f>0.5*(L124+L125-M125)/100</f>
        <v/>
      </c>
      <c r="N144" s="16">
        <f>G139</f>
        <v/>
      </c>
      <c r="O144" s="16">
        <f>O83+M144-N144</f>
        <v/>
      </c>
      <c r="P144" s="18">
        <f>P83+M144</f>
        <v/>
      </c>
      <c r="Q144" s="14" t="n"/>
      <c r="R144" s="18" t="n"/>
      <c r="S144" s="16">
        <f>G144</f>
        <v/>
      </c>
      <c r="T144" s="18">
        <f>(R144-S144)+T143</f>
        <v/>
      </c>
      <c r="U144" s="15">
        <f>C144</f>
        <v/>
      </c>
      <c r="W144" s="14" t="n"/>
      <c r="X144" s="18" t="n"/>
      <c r="Y144" s="16" t="n">
        <v>0</v>
      </c>
      <c r="Z144" s="18">
        <f>(X144-Y144)+Z143</f>
        <v/>
      </c>
      <c r="AA144" s="15" t="n"/>
      <c r="AB144" s="24" t="n"/>
      <c r="AC144" s="15">
        <f>C144</f>
        <v/>
      </c>
      <c r="AD144" s="25" t="n"/>
      <c r="AE144" s="62">
        <f>G144</f>
        <v/>
      </c>
      <c r="AF144" s="63">
        <f>AE144+AF83</f>
        <v/>
      </c>
      <c r="AG144" s="25" t="n"/>
      <c r="AH144" s="24" t="n"/>
      <c r="AI144" s="26" t="n"/>
      <c r="AJ144" s="25" t="n"/>
      <c r="AL144" s="14" t="n"/>
      <c r="AM144" s="18" t="n"/>
      <c r="AN144" s="16" t="n">
        <v>0</v>
      </c>
      <c r="AO144" s="18">
        <f>(AM144-AN144)+AO143</f>
        <v/>
      </c>
      <c r="AP144" s="15" t="n"/>
      <c r="AR144" s="14" t="n"/>
      <c r="AS144" s="18" t="n"/>
      <c r="AT144" s="16" t="n">
        <v>0</v>
      </c>
      <c r="AU144" s="18">
        <f>(AS144-AT144)+AU143</f>
        <v/>
      </c>
      <c r="AV144" s="15" t="n"/>
      <c r="AX144" s="14" t="n"/>
      <c r="AY144" s="18" t="n"/>
      <c r="AZ144" s="16" t="n">
        <v>0</v>
      </c>
      <c r="BA144" s="18">
        <f>(AY144-AZ144)+BA143</f>
        <v/>
      </c>
      <c r="BB144" s="15" t="n"/>
      <c r="BD144" s="14" t="n"/>
      <c r="BE144" s="18" t="n"/>
      <c r="BF144" s="16" t="n">
        <v>0</v>
      </c>
      <c r="BG144" s="18">
        <f>(BE144-BF144)+BG143</f>
        <v/>
      </c>
      <c r="BH144" s="15" t="n"/>
      <c r="BJ144" s="86" t="n"/>
      <c r="BK144" s="86" t="n"/>
      <c r="BL144" s="24" t="n"/>
      <c r="BM144" s="24" t="n"/>
      <c r="BN144" s="24" t="n"/>
      <c r="BO144" s="24" t="n"/>
      <c r="BP144" s="24" t="n"/>
      <c r="BQ144" s="126" t="n"/>
    </row>
    <row r="145" ht="16.8" customHeight="1">
      <c r="A145" s="15" t="n"/>
      <c r="B145" s="15" t="n"/>
      <c r="C145" s="15" t="inlineStr">
        <is>
          <t xml:space="preserve">Assicurazioni </t>
        </is>
      </c>
      <c r="D145" s="16" t="n"/>
      <c r="E145" s="16" t="n"/>
      <c r="F145" s="16" t="n"/>
      <c r="G145" s="16" t="n">
        <v>0</v>
      </c>
      <c r="H145" s="16" t="n"/>
      <c r="I145" s="4" t="n"/>
      <c r="J145" s="14" t="n"/>
      <c r="K145" s="17">
        <f>C145</f>
        <v/>
      </c>
      <c r="L145" s="16" t="n">
        <v>0</v>
      </c>
      <c r="M145" s="16">
        <f>0.5*(L124+L125-M125)/100</f>
        <v/>
      </c>
      <c r="N145" s="16">
        <f>G145</f>
        <v/>
      </c>
      <c r="O145" s="16">
        <f>O84+M145-N145</f>
        <v/>
      </c>
      <c r="P145" s="18">
        <f>P84+M145</f>
        <v/>
      </c>
      <c r="Q145" s="14" t="n"/>
      <c r="R145" s="18" t="n"/>
      <c r="S145" s="16">
        <f>G145</f>
        <v/>
      </c>
      <c r="T145" s="18">
        <f>(R145-S145)+T144</f>
        <v/>
      </c>
      <c r="U145" s="15">
        <f>C145</f>
        <v/>
      </c>
      <c r="W145" s="14" t="n"/>
      <c r="X145" s="18" t="n"/>
      <c r="Y145" s="16" t="n">
        <v>0</v>
      </c>
      <c r="Z145" s="18">
        <f>(X145-Y145)+Z144</f>
        <v/>
      </c>
      <c r="AA145" s="15" t="n"/>
      <c r="AB145" s="24" t="n"/>
      <c r="AC145" s="15">
        <f>C145</f>
        <v/>
      </c>
      <c r="AD145" s="25" t="n"/>
      <c r="AE145" s="62">
        <f>G145</f>
        <v/>
      </c>
      <c r="AF145" s="63">
        <f>AE145+AF84</f>
        <v/>
      </c>
      <c r="AG145" s="25" t="n"/>
      <c r="AH145" s="24" t="n"/>
      <c r="AI145" s="26" t="n"/>
      <c r="AJ145" s="25" t="n"/>
      <c r="AL145" s="14" t="n"/>
      <c r="AM145" s="18" t="n"/>
      <c r="AN145" s="16" t="n">
        <v>0</v>
      </c>
      <c r="AO145" s="18">
        <f>(AM145-AN145)+AO144</f>
        <v/>
      </c>
      <c r="AP145" s="15" t="n"/>
      <c r="AR145" s="14" t="n"/>
      <c r="AS145" s="18" t="n"/>
      <c r="AT145" s="16" t="n">
        <v>0</v>
      </c>
      <c r="AU145" s="18">
        <f>(AS145-AT145)+AU144</f>
        <v/>
      </c>
      <c r="AV145" s="15" t="n"/>
      <c r="AX145" s="14" t="n"/>
      <c r="AY145" s="18" t="n"/>
      <c r="AZ145" s="16" t="n">
        <v>0</v>
      </c>
      <c r="BA145" s="18">
        <f>(AY145-AZ145)+BA144</f>
        <v/>
      </c>
      <c r="BB145" s="15" t="n"/>
      <c r="BD145" s="14" t="n"/>
      <c r="BE145" s="18" t="n"/>
      <c r="BF145" s="16" t="n">
        <v>0</v>
      </c>
      <c r="BG145" s="18">
        <f>(BE145-BF145)+BG144</f>
        <v/>
      </c>
      <c r="BH145" s="15" t="n"/>
      <c r="BJ145" s="86" t="n"/>
      <c r="BK145" s="86" t="n"/>
      <c r="BL145" s="24" t="n"/>
      <c r="BM145" s="24" t="n"/>
      <c r="BN145" s="24" t="n"/>
      <c r="BO145" s="24" t="n"/>
      <c r="BP145" s="24" t="n"/>
      <c r="BQ145" s="126" t="n"/>
    </row>
    <row r="146" ht="16.8" customHeight="1">
      <c r="A146" s="15" t="n"/>
      <c r="B146" s="15" t="n"/>
      <c r="C146" s="15" t="inlineStr">
        <is>
          <t>Telepass</t>
        </is>
      </c>
      <c r="D146" s="16" t="n"/>
      <c r="E146" s="16" t="n"/>
      <c r="F146" s="16" t="n"/>
      <c r="G146" s="16" t="n">
        <v>0</v>
      </c>
      <c r="H146" s="16" t="n"/>
      <c r="I146" s="4" t="n"/>
      <c r="J146" s="14" t="n"/>
      <c r="K146" s="17" t="inlineStr">
        <is>
          <t>Spese varie (manutenziona auto+ alberghi + varie+ cancelleria)</t>
        </is>
      </c>
      <c r="L146" s="16" t="n"/>
      <c r="M146" s="16">
        <f>2.32*(L124+L125-M125)/100</f>
        <v/>
      </c>
      <c r="N146" s="16">
        <f>H180+H179+G178+G143</f>
        <v/>
      </c>
      <c r="O146" s="16">
        <f>O85+M146-N146</f>
        <v/>
      </c>
      <c r="P146" s="18">
        <f>P85+M146</f>
        <v/>
      </c>
      <c r="Q146" s="14" t="n"/>
      <c r="R146" s="18" t="n"/>
      <c r="S146" s="16">
        <f>G146</f>
        <v/>
      </c>
      <c r="T146" s="18">
        <f>(R146-S146)+T145</f>
        <v/>
      </c>
      <c r="U146" s="15">
        <f>C146</f>
        <v/>
      </c>
      <c r="W146" s="14" t="n"/>
      <c r="X146" s="18" t="n"/>
      <c r="Y146" s="16" t="n">
        <v>0</v>
      </c>
      <c r="Z146" s="18">
        <f>(X146-Y146)+Z145</f>
        <v/>
      </c>
      <c r="AA146" s="15" t="n"/>
      <c r="AB146" s="24" t="n"/>
      <c r="AC146" s="15">
        <f>C146</f>
        <v/>
      </c>
      <c r="AD146" s="25" t="n"/>
      <c r="AE146" s="62">
        <f>G146</f>
        <v/>
      </c>
      <c r="AF146" s="63">
        <f>AE146+AF85</f>
        <v/>
      </c>
      <c r="AG146" s="25" t="n"/>
      <c r="AH146" s="24" t="n"/>
      <c r="AI146" s="26" t="n"/>
      <c r="AJ146" s="25" t="n"/>
      <c r="AL146" s="14" t="n"/>
      <c r="AM146" s="18" t="n"/>
      <c r="AN146" s="16" t="n">
        <v>0</v>
      </c>
      <c r="AO146" s="18">
        <f>(AM146-AN146)+AO145</f>
        <v/>
      </c>
      <c r="AP146" s="15" t="n"/>
      <c r="AR146" s="14" t="n"/>
      <c r="AS146" s="18" t="n"/>
      <c r="AT146" s="16" t="n">
        <v>0</v>
      </c>
      <c r="AU146" s="18">
        <f>(AS146-AT146)+AU145</f>
        <v/>
      </c>
      <c r="AV146" s="15" t="n"/>
      <c r="AX146" s="14" t="n"/>
      <c r="AY146" s="18" t="n"/>
      <c r="AZ146" s="16" t="n">
        <v>0</v>
      </c>
      <c r="BA146" s="18">
        <f>(AY146-AZ146)+BA145</f>
        <v/>
      </c>
      <c r="BB146" s="15" t="n"/>
      <c r="BD146" s="14" t="n"/>
      <c r="BE146" s="18" t="n"/>
      <c r="BF146" s="16" t="n">
        <v>0</v>
      </c>
      <c r="BG146" s="18">
        <f>(BE146-BF146)+BG145</f>
        <v/>
      </c>
      <c r="BH146" s="15" t="n"/>
      <c r="BJ146" s="86" t="n"/>
      <c r="BK146" s="86" t="n"/>
      <c r="BL146" s="24" t="n"/>
      <c r="BM146" s="24" t="n"/>
      <c r="BN146" s="24" t="n"/>
      <c r="BO146" s="24" t="n"/>
      <c r="BP146" s="24" t="n"/>
      <c r="BQ146" s="126" t="n"/>
    </row>
    <row r="147" ht="16.8" customHeight="1">
      <c r="A147" s="15" t="n"/>
      <c r="B147" s="15" t="n"/>
      <c r="C147" s="28" t="inlineStr">
        <is>
          <t>Pubblicità</t>
        </is>
      </c>
      <c r="D147" s="16" t="n">
        <v>0</v>
      </c>
      <c r="E147" s="16" t="n"/>
      <c r="F147" s="16" t="n"/>
      <c r="G147" s="16" t="n">
        <v>0</v>
      </c>
      <c r="H147" s="16" t="n"/>
      <c r="I147" s="4" t="n"/>
      <c r="J147" s="14" t="n"/>
      <c r="K147" s="17" t="n"/>
      <c r="L147" s="16" t="n"/>
      <c r="M147" s="16" t="n"/>
      <c r="N147" s="16" t="inlineStr">
        <is>
          <t>DISPON. BANCARIA</t>
        </is>
      </c>
      <c r="O147" s="16">
        <f>T181+AO181</f>
        <v/>
      </c>
      <c r="P147" s="18" t="n"/>
      <c r="Q147" s="14" t="n"/>
      <c r="R147" s="18" t="n"/>
      <c r="S147" s="16" t="n">
        <v>0</v>
      </c>
      <c r="T147" s="18">
        <f>(R147-S147)+T146</f>
        <v/>
      </c>
      <c r="U147" s="15">
        <f>C147</f>
        <v/>
      </c>
      <c r="W147" s="14" t="n"/>
      <c r="X147" s="18" t="n"/>
      <c r="Y147" s="16" t="n">
        <v>0</v>
      </c>
      <c r="Z147" s="18">
        <f>(X147-Y147)+Z146</f>
        <v/>
      </c>
      <c r="AA147" s="15" t="n"/>
      <c r="AB147" s="24" t="n"/>
      <c r="AC147" s="15">
        <f>C147</f>
        <v/>
      </c>
      <c r="AD147" s="25" t="n"/>
      <c r="AE147" s="62">
        <f>G147</f>
        <v/>
      </c>
      <c r="AF147" s="63">
        <f>AE147+AF86</f>
        <v/>
      </c>
      <c r="AG147" s="25" t="n"/>
      <c r="AH147" s="24" t="n"/>
      <c r="AI147" s="26" t="n"/>
      <c r="AJ147" s="25" t="n"/>
      <c r="AL147" s="14" t="n"/>
      <c r="AM147" s="18" t="n"/>
      <c r="AN147" s="16" t="n"/>
      <c r="AO147" s="18">
        <f>(AM147-AN147)+AO146</f>
        <v/>
      </c>
      <c r="AP147" s="15" t="n"/>
      <c r="AR147" s="14" t="n"/>
      <c r="AS147" s="18" t="n"/>
      <c r="AT147" s="16" t="n"/>
      <c r="AU147" s="18">
        <f>(AS147-AT147)+AU146</f>
        <v/>
      </c>
      <c r="AV147" s="15" t="n"/>
      <c r="AX147" s="14" t="n"/>
      <c r="AY147" s="18" t="n"/>
      <c r="AZ147" s="16" t="n"/>
      <c r="BA147" s="18">
        <f>(AY147-AZ147)+BA146</f>
        <v/>
      </c>
      <c r="BB147" s="15" t="n"/>
      <c r="BD147" s="14" t="n"/>
      <c r="BE147" s="18" t="n"/>
      <c r="BF147" s="16" t="n"/>
      <c r="BG147" s="18">
        <f>(BE147-BF147)+BG146</f>
        <v/>
      </c>
      <c r="BH147" s="15" t="n"/>
      <c r="BJ147" s="86" t="n"/>
      <c r="BK147" s="86" t="n"/>
      <c r="BL147" s="24" t="n"/>
      <c r="BM147" s="24" t="n"/>
      <c r="BN147" s="24" t="n"/>
      <c r="BO147" s="24" t="n"/>
      <c r="BP147" s="24" t="n"/>
      <c r="BQ147" s="126" t="n"/>
    </row>
    <row r="148" ht="16.8" customHeight="1">
      <c r="A148" s="15" t="n"/>
      <c r="B148" s="66" t="n"/>
      <c r="C148" s="15" t="inlineStr">
        <is>
          <t xml:space="preserve">PAG. STIP.           MARZIA </t>
        </is>
      </c>
      <c r="D148" s="67" t="n"/>
      <c r="E148" s="16" t="n">
        <v>0</v>
      </c>
      <c r="F148" s="16" t="n"/>
      <c r="G148" s="16" t="n">
        <v>0</v>
      </c>
      <c r="H148" s="16" t="n"/>
      <c r="I148" s="4" t="n"/>
      <c r="J148" s="14" t="n"/>
      <c r="K148" s="17" t="inlineStr">
        <is>
          <t>BONIFICO TUTELA</t>
        </is>
      </c>
      <c r="L148" s="16" t="n"/>
      <c r="M148" s="16" t="n">
        <v>5553.86</v>
      </c>
      <c r="N148" s="16" t="inlineStr">
        <is>
          <t>SOSPESI PARTICOLARI</t>
        </is>
      </c>
      <c r="O148" s="31">
        <f>L172</f>
        <v/>
      </c>
      <c r="P148" s="32">
        <f>SUM(P127:P146)</f>
        <v/>
      </c>
      <c r="Q148" s="14" t="n"/>
      <c r="R148" s="18" t="n"/>
      <c r="S148" s="16">
        <f>G148</f>
        <v/>
      </c>
      <c r="T148" s="18">
        <f>(R148-S148)+T147</f>
        <v/>
      </c>
      <c r="U148" s="15">
        <f>C148</f>
        <v/>
      </c>
      <c r="W148" s="14" t="n"/>
      <c r="X148" s="18" t="n"/>
      <c r="Y148" s="16" t="n">
        <v>0</v>
      </c>
      <c r="Z148" s="18">
        <f>(X148-Y148)+Z147</f>
        <v/>
      </c>
      <c r="AA148" s="15" t="n"/>
      <c r="AB148" s="24" t="n"/>
      <c r="AC148" s="15">
        <f>C148</f>
        <v/>
      </c>
      <c r="AD148" s="25" t="n"/>
      <c r="AE148" s="62">
        <f>G148</f>
        <v/>
      </c>
      <c r="AF148" s="63">
        <f>AE148+AF87</f>
        <v/>
      </c>
      <c r="AG148" s="25" t="n"/>
      <c r="AH148" s="24" t="n"/>
      <c r="AI148" s="26" t="n"/>
      <c r="AJ148" s="25" t="n"/>
      <c r="AL148" s="14" t="n"/>
      <c r="AM148" s="18" t="n"/>
      <c r="AN148" s="16" t="n">
        <v>0</v>
      </c>
      <c r="AO148" s="18">
        <f>(AM148-AN148)+AO147</f>
        <v/>
      </c>
      <c r="AP148" s="15" t="n"/>
      <c r="AR148" s="14" t="n"/>
      <c r="AS148" s="18" t="n"/>
      <c r="AT148" s="16" t="n">
        <v>0</v>
      </c>
      <c r="AU148" s="18">
        <f>(AS148-AT148)+AU147</f>
        <v/>
      </c>
      <c r="AV148" s="15" t="n"/>
      <c r="AX148" s="14" t="n"/>
      <c r="AY148" s="18" t="n"/>
      <c r="AZ148" s="16" t="n">
        <v>0</v>
      </c>
      <c r="BA148" s="18">
        <f>(AY148-AZ148)+BA147</f>
        <v/>
      </c>
      <c r="BB148" s="15" t="n"/>
      <c r="BD148" s="14" t="n"/>
      <c r="BE148" s="18" t="n"/>
      <c r="BF148" s="16" t="n">
        <v>0</v>
      </c>
      <c r="BG148" s="18">
        <f>(BE148-BF148)+BG147</f>
        <v/>
      </c>
      <c r="BH148" s="15" t="n"/>
      <c r="BJ148" s="86" t="n"/>
      <c r="BK148" s="86" t="n"/>
      <c r="BL148" s="24" t="n"/>
      <c r="BM148" s="24" t="n"/>
      <c r="BN148" s="24" t="n"/>
      <c r="BO148" s="24" t="n"/>
      <c r="BP148" s="24" t="n"/>
      <c r="BQ148" s="126" t="n"/>
    </row>
    <row r="149" ht="16.8" customHeight="1">
      <c r="A149" s="15" t="n"/>
      <c r="B149" s="15" t="n"/>
      <c r="C149" s="15" t="inlineStr">
        <is>
          <t xml:space="preserve">PAG. STIP.           DEBORAH </t>
        </is>
      </c>
      <c r="D149" s="16" t="n"/>
      <c r="E149" s="16" t="n">
        <v>0</v>
      </c>
      <c r="F149" s="16" t="n"/>
      <c r="G149" s="16" t="n">
        <v>0</v>
      </c>
      <c r="H149" s="16" t="n"/>
      <c r="I149" s="4" t="n"/>
      <c r="J149" s="14" t="n"/>
      <c r="K149" s="17" t="n"/>
      <c r="L149" s="16" t="n"/>
      <c r="M149" s="16" t="n">
        <v>0</v>
      </c>
      <c r="N149" s="16" t="inlineStr">
        <is>
          <t>SOSPESI</t>
        </is>
      </c>
      <c r="O149" s="16">
        <f>SUM(L160:L171)+L174</f>
        <v/>
      </c>
      <c r="P149" s="33">
        <f>SUM(O127:O146)</f>
        <v/>
      </c>
      <c r="Q149" s="14" t="n"/>
      <c r="R149" s="18" t="n"/>
      <c r="S149" s="16">
        <f>G149</f>
        <v/>
      </c>
      <c r="T149" s="18">
        <f>(R149-S149)+T148</f>
        <v/>
      </c>
      <c r="U149" s="15">
        <f>C149</f>
        <v/>
      </c>
      <c r="W149" s="14" t="n"/>
      <c r="X149" s="18" t="n"/>
      <c r="Y149" s="16" t="n">
        <v>0</v>
      </c>
      <c r="Z149" s="18">
        <f>(X149-Y149)+Z148</f>
        <v/>
      </c>
      <c r="AA149" s="15" t="n"/>
      <c r="AB149" s="24" t="n"/>
      <c r="AC149" s="15">
        <f>C149</f>
        <v/>
      </c>
      <c r="AD149" s="25" t="n"/>
      <c r="AE149" s="62">
        <f>G149</f>
        <v/>
      </c>
      <c r="AF149" s="63">
        <f>AE149+AF88</f>
        <v/>
      </c>
      <c r="AG149" s="25" t="n"/>
      <c r="AH149" s="24" t="n"/>
      <c r="AI149" s="26" t="n"/>
      <c r="AJ149" s="25" t="n"/>
      <c r="AL149" s="14" t="n"/>
      <c r="AM149" s="18" t="n"/>
      <c r="AN149" s="16" t="n">
        <v>0</v>
      </c>
      <c r="AO149" s="18">
        <f>(AM149-AN149)+AO148</f>
        <v/>
      </c>
      <c r="AP149" s="15" t="n"/>
      <c r="AR149" s="14" t="n"/>
      <c r="AS149" s="18" t="n"/>
      <c r="AT149" s="16" t="n">
        <v>0</v>
      </c>
      <c r="AU149" s="18">
        <f>(AS149-AT149)+AU148</f>
        <v/>
      </c>
      <c r="AV149" s="15" t="n"/>
      <c r="AX149" s="14" t="n"/>
      <c r="AY149" s="18" t="n"/>
      <c r="AZ149" s="16" t="n">
        <v>0</v>
      </c>
      <c r="BA149" s="18">
        <f>(AY149-AZ149)+BA148</f>
        <v/>
      </c>
      <c r="BB149" s="15" t="n"/>
      <c r="BD149" s="14" t="n"/>
      <c r="BE149" s="18" t="n"/>
      <c r="BF149" s="16" t="n">
        <v>0</v>
      </c>
      <c r="BG149" s="18">
        <f>(BE149-BF149)+BG148</f>
        <v/>
      </c>
      <c r="BH149" s="15" t="n"/>
      <c r="BJ149" s="86" t="n"/>
      <c r="BK149" s="86" t="n"/>
      <c r="BL149" s="24" t="n"/>
      <c r="BM149" s="24" t="n"/>
      <c r="BN149" s="24" t="n"/>
      <c r="BO149" s="24" t="n"/>
      <c r="BP149" s="24" t="n"/>
      <c r="BQ149" s="126" t="n"/>
    </row>
    <row r="150" ht="16.8" customHeight="1">
      <c r="A150" s="15" t="n"/>
      <c r="B150" s="15" t="n"/>
      <c r="C150" s="15" t="inlineStr">
        <is>
          <t xml:space="preserve">PAG. STIP.           DORIANA BONIFICO </t>
        </is>
      </c>
      <c r="D150" s="16" t="n"/>
      <c r="E150" s="16" t="n">
        <v>0</v>
      </c>
      <c r="F150" s="16" t="n"/>
      <c r="G150" s="16" t="n">
        <v>0</v>
      </c>
      <c r="H150" s="16" t="n"/>
      <c r="I150" s="4" t="n"/>
      <c r="J150" s="14" t="n"/>
      <c r="K150" s="17" t="n"/>
      <c r="L150" s="16" t="n"/>
      <c r="M150" s="16" t="n"/>
      <c r="N150" s="16" t="inlineStr">
        <is>
          <t>GIROCONTO SINO AD OGGI</t>
        </is>
      </c>
      <c r="O150" s="34">
        <f>O89+O90-F165-F164</f>
        <v/>
      </c>
      <c r="P150" s="35">
        <f>O89+O90+O151-F165-F164-O148-O149</f>
        <v/>
      </c>
      <c r="Q150" s="14" t="n"/>
      <c r="R150" s="18" t="n"/>
      <c r="S150" s="16">
        <f>G150</f>
        <v/>
      </c>
      <c r="T150" s="18">
        <f>(R150-S150)+T149</f>
        <v/>
      </c>
      <c r="U150" s="15" t="n"/>
      <c r="W150" s="14" t="n"/>
      <c r="X150" s="18" t="n"/>
      <c r="Y150" s="16" t="n"/>
      <c r="Z150" s="18">
        <f>(X150-Y150)+Z149</f>
        <v/>
      </c>
      <c r="AA150" s="15" t="n"/>
      <c r="AB150" s="24" t="n"/>
      <c r="AC150" s="15">
        <f>C150</f>
        <v/>
      </c>
      <c r="AD150" s="25" t="n"/>
      <c r="AE150" s="62">
        <f>G150</f>
        <v/>
      </c>
      <c r="AF150" s="63">
        <f>AE150+AF89</f>
        <v/>
      </c>
      <c r="AG150" s="25" t="n"/>
      <c r="AH150" s="24" t="n"/>
      <c r="AI150" s="26" t="n"/>
      <c r="AJ150" s="25" t="n"/>
      <c r="AL150" s="14" t="n"/>
      <c r="AM150" s="18" t="n"/>
      <c r="AN150" s="16" t="n"/>
      <c r="AO150" s="18">
        <f>(AM150-AN150)+AO149</f>
        <v/>
      </c>
      <c r="AP150" s="15" t="n"/>
      <c r="AR150" s="14" t="n"/>
      <c r="AS150" s="18" t="n"/>
      <c r="AT150" s="16" t="n"/>
      <c r="AU150" s="18">
        <f>(AS150-AT150)+AU149</f>
        <v/>
      </c>
      <c r="AV150" s="15" t="n"/>
      <c r="AX150" s="14" t="n"/>
      <c r="AY150" s="18" t="n"/>
      <c r="AZ150" s="16" t="n"/>
      <c r="BA150" s="18">
        <f>(AY150-AZ150)+BA149</f>
        <v/>
      </c>
      <c r="BB150" s="15" t="n"/>
      <c r="BD150" s="14" t="n"/>
      <c r="BE150" s="18" t="n"/>
      <c r="BF150" s="16" t="n"/>
      <c r="BG150" s="18">
        <f>(BE150-BF150)+BG149</f>
        <v/>
      </c>
      <c r="BH150" s="15" t="n"/>
      <c r="BJ150" s="86" t="n"/>
      <c r="BK150" s="86" t="n"/>
      <c r="BL150" s="24" t="n"/>
      <c r="BM150" s="24" t="n"/>
      <c r="BN150" s="24" t="n"/>
      <c r="BO150" s="24" t="n"/>
      <c r="BP150" s="24" t="n"/>
      <c r="BQ150" s="126" t="n"/>
    </row>
    <row r="151" ht="16.8" customHeight="1">
      <c r="A151" s="15" t="n"/>
      <c r="B151" s="15" t="n"/>
      <c r="C151" s="15" t="inlineStr">
        <is>
          <t xml:space="preserve">PAG. STIP.           STEFANIA  BONIFICO </t>
        </is>
      </c>
      <c r="D151" s="16" t="n"/>
      <c r="E151" s="16" t="n">
        <v>0</v>
      </c>
      <c r="F151" s="16" t="n"/>
      <c r="G151" s="16" t="n">
        <v>0</v>
      </c>
      <c r="H151" s="16" t="n"/>
      <c r="I151" s="4" t="n"/>
      <c r="J151" s="14" t="n"/>
      <c r="K151" s="6" t="inlineStr">
        <is>
          <t>TOTALE GIORNATA</t>
        </is>
      </c>
      <c r="L151" s="3">
        <f>SUM(L124:L150)</f>
        <v/>
      </c>
      <c r="M151" s="3">
        <f>SUM(M124:M150)</f>
        <v/>
      </c>
      <c r="N151" s="16" t="inlineStr">
        <is>
          <t>G.C. GIORNO</t>
        </is>
      </c>
      <c r="O151" s="16">
        <f>N124-L125</f>
        <v/>
      </c>
      <c r="P151" s="18" t="n"/>
      <c r="Q151" s="14" t="n"/>
      <c r="R151" s="18" t="n"/>
      <c r="S151" s="16">
        <f>G151</f>
        <v/>
      </c>
      <c r="T151" s="18">
        <f>(R151-S151)+T150</f>
        <v/>
      </c>
      <c r="U151" s="15">
        <f>C151</f>
        <v/>
      </c>
      <c r="W151" s="14" t="n"/>
      <c r="X151" s="18" t="n"/>
      <c r="Y151" s="16" t="n">
        <v>0</v>
      </c>
      <c r="Z151" s="18">
        <f>(X151-Y151)+Z150</f>
        <v/>
      </c>
      <c r="AA151" s="15" t="n"/>
      <c r="AB151" s="24" t="n"/>
      <c r="AC151" s="15">
        <f>C151</f>
        <v/>
      </c>
      <c r="AD151" s="25" t="n"/>
      <c r="AE151" s="62">
        <f>G151</f>
        <v/>
      </c>
      <c r="AF151" s="63">
        <f>AE151+AF90</f>
        <v/>
      </c>
      <c r="AG151" s="25" t="n"/>
      <c r="AH151" s="24" t="n"/>
      <c r="AI151" s="26" t="n"/>
      <c r="AJ151" s="25" t="n"/>
      <c r="AL151" s="14" t="n"/>
      <c r="AM151" s="18" t="n"/>
      <c r="AN151" s="16" t="n">
        <v>0</v>
      </c>
      <c r="AO151" s="18">
        <f>(AM151-AN151)+AO150</f>
        <v/>
      </c>
      <c r="AP151" s="15" t="n"/>
      <c r="AR151" s="14" t="n"/>
      <c r="AS151" s="18" t="n"/>
      <c r="AT151" s="16" t="n">
        <v>0</v>
      </c>
      <c r="AU151" s="18">
        <f>(AS151-AT151)+AU150</f>
        <v/>
      </c>
      <c r="AV151" s="15" t="n"/>
      <c r="AX151" s="14" t="n"/>
      <c r="AY151" s="18" t="n"/>
      <c r="AZ151" s="16" t="n">
        <v>0</v>
      </c>
      <c r="BA151" s="18">
        <f>(AY151-AZ151)+BA150</f>
        <v/>
      </c>
      <c r="BB151" s="15" t="n"/>
      <c r="BD151" s="14" t="n"/>
      <c r="BE151" s="18" t="n"/>
      <c r="BF151" s="16" t="n">
        <v>0</v>
      </c>
      <c r="BG151" s="18">
        <f>(BE151-BF151)+BG150</f>
        <v/>
      </c>
      <c r="BH151" s="15" t="n"/>
      <c r="BJ151" s="86" t="n"/>
      <c r="BK151" s="86" t="n"/>
      <c r="BL151" s="24" t="n"/>
      <c r="BM151" s="24" t="n"/>
      <c r="BN151" s="24" t="n"/>
      <c r="BO151" s="24" t="n"/>
      <c r="BP151" s="24" t="n"/>
      <c r="BQ151" s="126" t="n"/>
    </row>
    <row r="152" ht="16.8" customHeight="1">
      <c r="A152" s="15" t="n"/>
      <c r="B152" s="15" t="n"/>
      <c r="C152" s="15" t="inlineStr">
        <is>
          <t>Pagamento contributi impiegate</t>
        </is>
      </c>
      <c r="D152" s="16" t="n"/>
      <c r="E152" s="16" t="n"/>
      <c r="F152" s="16" t="n"/>
      <c r="G152" s="16" t="n">
        <v>0</v>
      </c>
      <c r="H152" s="16" t="n"/>
      <c r="I152" s="4" t="n"/>
      <c r="J152" s="14" t="n"/>
      <c r="K152" s="6" t="inlineStr">
        <is>
          <t>RIPORTO</t>
        </is>
      </c>
      <c r="L152" s="3">
        <f>L92</f>
        <v/>
      </c>
      <c r="M152" s="3">
        <f>M92</f>
        <v/>
      </c>
      <c r="N152" s="16" t="inlineStr">
        <is>
          <t>SO. VERS/PREL.</t>
        </is>
      </c>
      <c r="O152" s="36">
        <f>(O148+O149)-(O87+O88)</f>
        <v/>
      </c>
      <c r="P152" s="37">
        <f>O151-O152</f>
        <v/>
      </c>
      <c r="Q152" s="14" t="n"/>
      <c r="R152" s="18" t="n"/>
      <c r="S152" s="16">
        <f>G152</f>
        <v/>
      </c>
      <c r="T152" s="18">
        <f>(R152-S152)+T151</f>
        <v/>
      </c>
      <c r="U152" s="15">
        <f>C152</f>
        <v/>
      </c>
      <c r="W152" s="14" t="n"/>
      <c r="X152" s="18" t="n"/>
      <c r="Y152" s="16" t="n">
        <v>0</v>
      </c>
      <c r="Z152" s="18">
        <f>(X152-Y152)+Z151</f>
        <v/>
      </c>
      <c r="AA152" s="15" t="n"/>
      <c r="AB152" s="24" t="n"/>
      <c r="AC152" s="15">
        <f>C152</f>
        <v/>
      </c>
      <c r="AD152" s="25" t="n"/>
      <c r="AE152" s="62">
        <f>G152</f>
        <v/>
      </c>
      <c r="AF152" s="63">
        <f>AE152+AF91</f>
        <v/>
      </c>
      <c r="AG152" s="25" t="n"/>
      <c r="AH152" s="24" t="n"/>
      <c r="AI152" s="26" t="n"/>
      <c r="AJ152" s="25" t="n"/>
      <c r="AL152" s="14" t="n"/>
      <c r="AM152" s="18" t="n"/>
      <c r="AN152" s="16" t="n">
        <v>0</v>
      </c>
      <c r="AO152" s="18">
        <f>(AM152-AN152)+AO151</f>
        <v/>
      </c>
      <c r="AP152" s="15" t="n"/>
      <c r="AR152" s="14" t="n"/>
      <c r="AS152" s="18" t="n"/>
      <c r="AT152" s="16" t="n">
        <v>0</v>
      </c>
      <c r="AU152" s="18">
        <f>(AS152-AT152)+AU151</f>
        <v/>
      </c>
      <c r="AV152" s="15" t="n"/>
      <c r="AX152" s="14" t="n"/>
      <c r="AY152" s="18" t="n"/>
      <c r="AZ152" s="16" t="n">
        <v>0</v>
      </c>
      <c r="BA152" s="18">
        <f>(AY152-AZ152)+BA151</f>
        <v/>
      </c>
      <c r="BB152" s="15" t="n"/>
      <c r="BD152" s="14" t="n"/>
      <c r="BE152" s="18" t="n"/>
      <c r="BF152" s="16" t="n">
        <v>0</v>
      </c>
      <c r="BG152" s="18">
        <f>(BE152-BF152)+BG151</f>
        <v/>
      </c>
      <c r="BH152" s="15" t="n"/>
      <c r="BJ152" s="86" t="n"/>
      <c r="BK152" s="86" t="n"/>
      <c r="BL152" s="24" t="n"/>
      <c r="BM152" s="24" t="n"/>
      <c r="BN152" s="24" t="n"/>
      <c r="BO152" s="24" t="n"/>
      <c r="BP152" s="24" t="n"/>
      <c r="BQ152" s="126" t="n"/>
    </row>
    <row r="153" ht="16.8" customHeight="1" thickBot="1">
      <c r="A153" s="15" t="n"/>
      <c r="B153" s="15" t="n"/>
      <c r="C153" s="15" t="inlineStr">
        <is>
          <t>TOT. PAG. IMPIEGATE</t>
        </is>
      </c>
      <c r="D153" s="16">
        <f>SUM(G148:G152)+SUM(E148:E152)</f>
        <v/>
      </c>
      <c r="E153" s="16" t="n"/>
      <c r="F153" s="16" t="n"/>
      <c r="G153" s="16" t="n"/>
      <c r="H153" s="16" t="n"/>
      <c r="I153" s="4" t="n"/>
      <c r="J153" s="14" t="n"/>
      <c r="K153" s="6" t="inlineStr">
        <is>
          <t>TOTALE AD OGGI</t>
        </is>
      </c>
      <c r="L153" s="3">
        <f>L151+L152</f>
        <v/>
      </c>
      <c r="M153" s="3">
        <f>M151+M152</f>
        <v/>
      </c>
      <c r="N153" s="16" t="inlineStr">
        <is>
          <t>DIFF. GIROCONTO E SOSPESI AUMENTATI O DIMINUITI</t>
        </is>
      </c>
      <c r="O153" s="38">
        <f>O150+O151-O152</f>
        <v/>
      </c>
      <c r="P153" s="39">
        <f>O153-O150</f>
        <v/>
      </c>
      <c r="Q153" s="14" t="n"/>
      <c r="R153" s="18" t="n"/>
      <c r="S153" s="16" t="n">
        <v>0</v>
      </c>
      <c r="T153" s="18">
        <f>(R153-S153)+T152</f>
        <v/>
      </c>
      <c r="U153" s="15" t="n"/>
      <c r="W153" s="14" t="n"/>
      <c r="X153" s="18" t="n"/>
      <c r="Y153" s="16" t="n"/>
      <c r="Z153" s="18">
        <f>(X153-Y153)+Z152</f>
        <v/>
      </c>
      <c r="AA153" s="15" t="n"/>
      <c r="AB153" s="24" t="n"/>
      <c r="AC153" s="15" t="n"/>
      <c r="AD153" s="25" t="n"/>
      <c r="AE153" s="62">
        <f>G153</f>
        <v/>
      </c>
      <c r="AF153" s="63">
        <f>AE153+AF92</f>
        <v/>
      </c>
      <c r="AG153" s="25" t="n"/>
      <c r="AH153" s="24" t="n"/>
      <c r="AI153" s="26" t="n"/>
      <c r="AJ153" s="25" t="n"/>
      <c r="AL153" s="14" t="n"/>
      <c r="AM153" s="18" t="n"/>
      <c r="AN153" s="16" t="n"/>
      <c r="AO153" s="18">
        <f>(AM153-AN153)+AO152</f>
        <v/>
      </c>
      <c r="AP153" s="15" t="n"/>
      <c r="AR153" s="14" t="n"/>
      <c r="AS153" s="18" t="n"/>
      <c r="AT153" s="16" t="n"/>
      <c r="AU153" s="18">
        <f>(AS153-AT153)+AU152</f>
        <v/>
      </c>
      <c r="AV153" s="15" t="n"/>
      <c r="AX153" s="14" t="n"/>
      <c r="AY153" s="18" t="n"/>
      <c r="AZ153" s="16" t="n"/>
      <c r="BA153" s="18">
        <f>(AY153-AZ153)+BA152</f>
        <v/>
      </c>
      <c r="BB153" s="15" t="n"/>
      <c r="BD153" s="14" t="n"/>
      <c r="BE153" s="18" t="n"/>
      <c r="BF153" s="16" t="n"/>
      <c r="BG153" s="18">
        <f>(BE153-BF153)+BG152</f>
        <v/>
      </c>
      <c r="BH153" s="15" t="n"/>
      <c r="BJ153" s="86" t="n"/>
      <c r="BK153" s="86" t="n"/>
      <c r="BL153" s="24" t="n"/>
      <c r="BM153" s="24" t="n"/>
      <c r="BN153" s="24" t="n"/>
      <c r="BO153" s="24" t="n"/>
      <c r="BP153" s="24" t="n"/>
      <c r="BQ153" s="126" t="n"/>
    </row>
    <row r="154" ht="16.8" customHeight="1" thickBot="1" thickTop="1">
      <c r="A154" s="15" t="n"/>
      <c r="B154" s="15" t="n"/>
      <c r="C154" s="15" t="inlineStr">
        <is>
          <t>Pag. Bolletta Telecom  780820</t>
        </is>
      </c>
      <c r="D154" s="16" t="n"/>
      <c r="E154" s="16" t="n"/>
      <c r="F154" s="16" t="n"/>
      <c r="G154" s="16" t="n">
        <v>0</v>
      </c>
      <c r="H154" s="16" t="n"/>
      <c r="I154" s="4" t="n"/>
      <c r="J154" s="14" t="n"/>
      <c r="K154" s="6" t="inlineStr">
        <is>
          <t>SALDO</t>
        </is>
      </c>
      <c r="L154" s="3">
        <f>L153-M153</f>
        <v/>
      </c>
      <c r="M154" s="40" t="n"/>
      <c r="N154" s="29" t="inlineStr">
        <is>
          <t>RISCONTRO</t>
        </is>
      </c>
      <c r="O154" s="41">
        <f>O147+O148+O149+O155</f>
        <v/>
      </c>
      <c r="P154" s="18" t="n"/>
      <c r="Q154" s="14" t="n"/>
      <c r="R154" s="18" t="n"/>
      <c r="S154" s="16">
        <f>G154</f>
        <v/>
      </c>
      <c r="T154" s="18">
        <f>(R154-S154)+T153</f>
        <v/>
      </c>
      <c r="U154" s="15">
        <f>C154</f>
        <v/>
      </c>
      <c r="W154" s="14" t="n"/>
      <c r="X154" s="18" t="n"/>
      <c r="Y154" s="16" t="n">
        <v>0</v>
      </c>
      <c r="Z154" s="18">
        <f>(X154-Y154)+Z153</f>
        <v/>
      </c>
      <c r="AA154" s="15" t="n"/>
      <c r="AB154" s="24" t="n"/>
      <c r="AC154" s="15">
        <f>C154</f>
        <v/>
      </c>
      <c r="AD154" s="25" t="n"/>
      <c r="AE154" s="62">
        <f>G154</f>
        <v/>
      </c>
      <c r="AF154" s="63">
        <f>AE154+AF93</f>
        <v/>
      </c>
      <c r="AG154" s="25" t="n"/>
      <c r="AH154" s="24" t="n"/>
      <c r="AI154" s="26" t="n"/>
      <c r="AJ154" s="25" t="n"/>
      <c r="AL154" s="14" t="n"/>
      <c r="AM154" s="18" t="n"/>
      <c r="AN154" s="16" t="n">
        <v>0</v>
      </c>
      <c r="AO154" s="18">
        <f>(AM154-AN154)+AO153</f>
        <v/>
      </c>
      <c r="AP154" s="15" t="n"/>
      <c r="AR154" s="14" t="n"/>
      <c r="AS154" s="18" t="n"/>
      <c r="AT154" s="16" t="n">
        <v>0</v>
      </c>
      <c r="AU154" s="18">
        <f>(AS154-AT154)+AU153</f>
        <v/>
      </c>
      <c r="AV154" s="15" t="n"/>
      <c r="AX154" s="14" t="n"/>
      <c r="AY154" s="18" t="n"/>
      <c r="AZ154" s="16" t="n">
        <v>0</v>
      </c>
      <c r="BA154" s="18">
        <f>(AY154-AZ154)+BA153</f>
        <v/>
      </c>
      <c r="BB154" s="15" t="n"/>
      <c r="BD154" s="14" t="n"/>
      <c r="BE154" s="18" t="n"/>
      <c r="BF154" s="16" t="n">
        <v>0</v>
      </c>
      <c r="BG154" s="18">
        <f>(BE154-BF154)+BG153</f>
        <v/>
      </c>
      <c r="BH154" s="15" t="n"/>
      <c r="BJ154" s="86" t="n"/>
      <c r="BK154" s="86" t="n"/>
      <c r="BL154" s="24" t="n"/>
      <c r="BM154" s="24" t="n"/>
      <c r="BN154" s="24" t="n"/>
      <c r="BO154" s="24" t="n"/>
      <c r="BP154" s="24" t="n"/>
      <c r="BQ154" s="126" t="n"/>
    </row>
    <row r="155" ht="16.8" customHeight="1" thickBot="1" thickTop="1">
      <c r="A155" s="15" t="n"/>
      <c r="B155" s="15" t="n"/>
      <c r="C155" s="15" t="inlineStr">
        <is>
          <t>Pag. Bolletta Telecom 780344</t>
        </is>
      </c>
      <c r="D155" s="16" t="n"/>
      <c r="E155" s="16" t="n"/>
      <c r="F155" s="16" t="n"/>
      <c r="G155" s="16" t="n">
        <v>0</v>
      </c>
      <c r="H155" s="16" t="n"/>
      <c r="I155" s="4" t="n"/>
      <c r="J155" s="14" t="n"/>
      <c r="K155" s="17" t="n"/>
      <c r="L155" s="16" t="n"/>
      <c r="M155" s="16" t="n"/>
      <c r="N155" s="42" t="inlineStr">
        <is>
          <t>GIROCONTO DEL GIORNO</t>
        </is>
      </c>
      <c r="O155" s="43">
        <f>P149-O148-O149-O147</f>
        <v/>
      </c>
      <c r="P155" s="18" t="n"/>
      <c r="Q155" s="14" t="n"/>
      <c r="R155" s="18" t="n"/>
      <c r="S155" s="16">
        <f>G155</f>
        <v/>
      </c>
      <c r="T155" s="18">
        <f>(R155-S155)+T154</f>
        <v/>
      </c>
      <c r="U155" s="15">
        <f>C155</f>
        <v/>
      </c>
      <c r="W155" s="14" t="n"/>
      <c r="X155" s="18" t="n"/>
      <c r="Y155" s="16" t="n">
        <v>0</v>
      </c>
      <c r="Z155" s="18">
        <f>(X155-Y155)+Z154</f>
        <v/>
      </c>
      <c r="AA155" s="15" t="n"/>
      <c r="AB155" s="24" t="n"/>
      <c r="AC155" s="15">
        <f>C155</f>
        <v/>
      </c>
      <c r="AD155" s="25" t="n"/>
      <c r="AE155" s="62">
        <f>G155</f>
        <v/>
      </c>
      <c r="AF155" s="63">
        <f>AE155+AF94</f>
        <v/>
      </c>
      <c r="AG155" s="25" t="n"/>
      <c r="AH155" s="24" t="n"/>
      <c r="AI155" s="26" t="n"/>
      <c r="AJ155" s="25" t="n"/>
      <c r="AL155" s="14" t="n"/>
      <c r="AM155" s="18" t="n"/>
      <c r="AN155" s="16" t="n">
        <v>0</v>
      </c>
      <c r="AO155" s="18">
        <f>(AM155-AN155)+AO154</f>
        <v/>
      </c>
      <c r="AP155" s="15" t="n"/>
      <c r="AR155" s="14" t="n"/>
      <c r="AS155" s="18" t="n"/>
      <c r="AT155" s="16" t="n">
        <v>0</v>
      </c>
      <c r="AU155" s="18">
        <f>(AS155-AT155)+AU154</f>
        <v/>
      </c>
      <c r="AV155" s="15" t="n"/>
      <c r="AX155" s="14" t="n"/>
      <c r="AY155" s="18" t="n"/>
      <c r="AZ155" s="16" t="n">
        <v>0</v>
      </c>
      <c r="BA155" s="18">
        <f>(AY155-AZ155)+BA154</f>
        <v/>
      </c>
      <c r="BB155" s="15" t="n"/>
      <c r="BD155" s="14" t="n"/>
      <c r="BE155" s="18" t="n"/>
      <c r="BF155" s="16" t="n">
        <v>0</v>
      </c>
      <c r="BG155" s="18">
        <f>(BE155-BF155)+BG154</f>
        <v/>
      </c>
      <c r="BH155" s="15" t="n"/>
      <c r="BJ155" s="86" t="n"/>
      <c r="BK155" s="86" t="n"/>
      <c r="BL155" s="24" t="n"/>
      <c r="BM155" s="24" t="n"/>
      <c r="BN155" s="24" t="n"/>
      <c r="BO155" s="24" t="n"/>
      <c r="BP155" s="24" t="n"/>
      <c r="BQ155" s="126" t="n"/>
    </row>
    <row r="156" ht="16.8" customHeight="1" thickTop="1">
      <c r="A156" s="15" t="n"/>
      <c r="B156" s="15" t="n"/>
      <c r="C156" s="15" t="inlineStr">
        <is>
          <t>Pag. Bolletta Telecom</t>
        </is>
      </c>
      <c r="D156" s="16">
        <f>SUM(G154:G156)</f>
        <v/>
      </c>
      <c r="E156" s="16" t="n"/>
      <c r="F156" s="16" t="n"/>
      <c r="G156" s="16" t="n">
        <v>0</v>
      </c>
      <c r="H156" s="16" t="n"/>
      <c r="I156" s="4" t="n"/>
      <c r="J156" s="14" t="n"/>
      <c r="K156" s="6" t="inlineStr">
        <is>
          <t>C/C ANTICIPI</t>
        </is>
      </c>
      <c r="L156" s="3">
        <f>L95</f>
        <v/>
      </c>
      <c r="M156" s="3" t="n">
        <v>1277.45</v>
      </c>
      <c r="N156" s="3">
        <f>SUM(L156:M156)</f>
        <v/>
      </c>
      <c r="O156" s="44" t="n"/>
      <c r="P156" s="18" t="n"/>
      <c r="Q156" s="14" t="n"/>
      <c r="R156" s="18" t="n"/>
      <c r="S156" s="16">
        <f>G156</f>
        <v/>
      </c>
      <c r="T156" s="18">
        <f>(R156-S156)+T155</f>
        <v/>
      </c>
      <c r="U156" s="15">
        <f>C156</f>
        <v/>
      </c>
      <c r="W156" s="14" t="n"/>
      <c r="X156" s="18" t="n"/>
      <c r="Y156" s="16" t="n">
        <v>0</v>
      </c>
      <c r="Z156" s="18">
        <f>(X156-Y156)+Z155</f>
        <v/>
      </c>
      <c r="AA156" s="15" t="n"/>
      <c r="AB156" s="24" t="n"/>
      <c r="AC156" s="15">
        <f>C156</f>
        <v/>
      </c>
      <c r="AD156" s="25" t="n"/>
      <c r="AE156" s="62">
        <f>G156</f>
        <v/>
      </c>
      <c r="AF156" s="63">
        <f>AE156+AF95</f>
        <v/>
      </c>
      <c r="AG156" s="25" t="n"/>
      <c r="AH156" s="24" t="n"/>
      <c r="AI156" s="26" t="n"/>
      <c r="AJ156" s="25" t="n"/>
      <c r="AL156" s="14" t="n"/>
      <c r="AM156" s="18" t="n"/>
      <c r="AN156" s="16" t="n">
        <v>0</v>
      </c>
      <c r="AO156" s="18">
        <f>(AM156-AN156)+AO155</f>
        <v/>
      </c>
      <c r="AP156" s="15" t="n"/>
      <c r="AR156" s="14" t="n"/>
      <c r="AS156" s="18" t="n"/>
      <c r="AT156" s="16" t="n">
        <v>0</v>
      </c>
      <c r="AU156" s="18">
        <f>(AS156-AT156)+AU155</f>
        <v/>
      </c>
      <c r="AV156" s="15" t="n"/>
      <c r="AX156" s="14" t="n"/>
      <c r="AY156" s="18" t="n"/>
      <c r="AZ156" s="16" t="n">
        <v>0</v>
      </c>
      <c r="BA156" s="18">
        <f>(AY156-AZ156)+BA155</f>
        <v/>
      </c>
      <c r="BB156" s="15" t="n"/>
      <c r="BD156" s="14" t="n"/>
      <c r="BE156" s="18" t="n"/>
      <c r="BF156" s="16" t="n">
        <v>0</v>
      </c>
      <c r="BG156" s="18">
        <f>(BE156-BF156)+BG155</f>
        <v/>
      </c>
      <c r="BH156" s="15" t="n"/>
      <c r="BJ156" s="86" t="n"/>
      <c r="BK156" s="86" t="n"/>
      <c r="BL156" s="24" t="n"/>
      <c r="BM156" s="24" t="n"/>
      <c r="BN156" s="24" t="n"/>
      <c r="BO156" s="24" t="n"/>
      <c r="BP156" s="24" t="n"/>
      <c r="BQ156" s="126" t="n"/>
    </row>
    <row r="157" ht="16.8" customHeight="1">
      <c r="A157" s="15" t="n"/>
      <c r="B157" s="15" t="n"/>
      <c r="C157" s="15" t="inlineStr">
        <is>
          <t xml:space="preserve">PAG. BOLLETTA ENEL  </t>
        </is>
      </c>
      <c r="D157" s="16" t="n"/>
      <c r="E157" s="16" t="n"/>
      <c r="F157" s="16" t="n"/>
      <c r="G157" s="16" t="n">
        <v>0</v>
      </c>
      <c r="H157" s="16" t="n"/>
      <c r="I157" s="4" t="n"/>
      <c r="J157" s="14" t="n"/>
      <c r="K157" s="6" t="inlineStr">
        <is>
          <t>C/CPOSTALE</t>
        </is>
      </c>
      <c r="L157" s="3">
        <f>L96</f>
        <v/>
      </c>
      <c r="M157" s="3">
        <f>H164+G164</f>
        <v/>
      </c>
      <c r="N157" s="45">
        <f>L157+M157</f>
        <v/>
      </c>
      <c r="O157" s="45">
        <f>BA181+BG181</f>
        <v/>
      </c>
      <c r="P157" s="18" t="n"/>
      <c r="Q157" s="14" t="n"/>
      <c r="R157" s="18" t="n"/>
      <c r="S157" s="16">
        <f>G157</f>
        <v/>
      </c>
      <c r="T157" s="18">
        <f>(R157-S157)+T156</f>
        <v/>
      </c>
      <c r="U157" s="15">
        <f>C157</f>
        <v/>
      </c>
      <c r="W157" s="14" t="n"/>
      <c r="X157" s="18" t="n">
        <v>0</v>
      </c>
      <c r="Y157" s="16" t="n">
        <v>0</v>
      </c>
      <c r="Z157" s="18">
        <f>(X157-Y157)+Z156</f>
        <v/>
      </c>
      <c r="AA157" s="15" t="n"/>
      <c r="AB157" s="24" t="n"/>
      <c r="AC157" s="15">
        <f>C157</f>
        <v/>
      </c>
      <c r="AD157" s="25" t="n"/>
      <c r="AE157" s="62">
        <f>G157</f>
        <v/>
      </c>
      <c r="AF157" s="63">
        <f>AE157+AF96</f>
        <v/>
      </c>
      <c r="AG157" s="25" t="n"/>
      <c r="AH157" s="24" t="n"/>
      <c r="AI157" s="26" t="n"/>
      <c r="AJ157" s="25" t="n"/>
      <c r="AL157" s="14" t="n"/>
      <c r="AM157" s="18" t="n"/>
      <c r="AN157" s="16" t="n">
        <v>0</v>
      </c>
      <c r="AO157" s="18">
        <f>(AM157-AN157)+AO156</f>
        <v/>
      </c>
      <c r="AP157" s="15" t="n"/>
      <c r="AR157" s="14" t="n"/>
      <c r="AS157" s="18" t="n"/>
      <c r="AT157" s="16" t="n">
        <v>0</v>
      </c>
      <c r="AU157" s="18">
        <f>(AS157-AT157)+AU156</f>
        <v/>
      </c>
      <c r="AV157" s="15" t="n"/>
      <c r="AX157" s="14" t="n"/>
      <c r="AY157" s="18" t="n"/>
      <c r="AZ157" s="16" t="n">
        <v>0</v>
      </c>
      <c r="BA157" s="18">
        <f>(AY157-AZ157)+BA156</f>
        <v/>
      </c>
      <c r="BB157" s="15" t="n"/>
      <c r="BD157" s="14" t="n"/>
      <c r="BE157" s="18" t="n"/>
      <c r="BF157" s="16" t="n">
        <v>0</v>
      </c>
      <c r="BG157" s="18">
        <f>(BE157-BF157)+BG156</f>
        <v/>
      </c>
      <c r="BH157" s="15" t="n"/>
      <c r="BJ157" s="86" t="n"/>
      <c r="BK157" s="86" t="n"/>
      <c r="BL157" s="24" t="n"/>
      <c r="BM157" s="24" t="n"/>
      <c r="BN157" s="24" t="n"/>
      <c r="BO157" s="24" t="n"/>
      <c r="BP157" s="24" t="n"/>
      <c r="BQ157" s="126" t="n"/>
    </row>
    <row r="158" ht="16.8" customHeight="1">
      <c r="A158" s="15" t="n"/>
      <c r="B158" s="15" t="n"/>
      <c r="C158" s="15" t="inlineStr">
        <is>
          <t xml:space="preserve">PAG. AFFITTO SOMMA  L. </t>
        </is>
      </c>
      <c r="D158" s="16" t="n"/>
      <c r="E158" s="16" t="n"/>
      <c r="F158" s="16" t="n"/>
      <c r="G158" s="16" t="n">
        <v>1723.32</v>
      </c>
      <c r="H158" s="16" t="n"/>
      <c r="I158" s="4" t="n"/>
      <c r="J158" s="14" t="n"/>
      <c r="K158" s="6" t="inlineStr">
        <is>
          <t>C/C BANCARIO</t>
        </is>
      </c>
      <c r="L158" s="3">
        <f>T181+Z181+AO181+AU181</f>
        <v/>
      </c>
      <c r="M158" s="16" t="n"/>
      <c r="N158" s="16" t="n"/>
      <c r="O158" s="16" t="n"/>
      <c r="P158" s="18" t="n"/>
      <c r="Q158" s="14" t="n"/>
      <c r="R158" s="18" t="n"/>
      <c r="S158" s="16">
        <f>G158</f>
        <v/>
      </c>
      <c r="T158" s="18">
        <f>(R158-S158)+T157</f>
        <v/>
      </c>
      <c r="U158" s="15">
        <f>C158</f>
        <v/>
      </c>
      <c r="W158" s="14" t="n"/>
      <c r="X158" s="18" t="n"/>
      <c r="Y158" s="16" t="n">
        <v>0</v>
      </c>
      <c r="Z158" s="18">
        <f>(X158-Y158)+Z157</f>
        <v/>
      </c>
      <c r="AA158" s="15" t="n"/>
      <c r="AB158" s="24" t="n"/>
      <c r="AC158" s="15">
        <f>C158</f>
        <v/>
      </c>
      <c r="AD158" s="25" t="n"/>
      <c r="AE158" s="62">
        <f>G158</f>
        <v/>
      </c>
      <c r="AF158" s="63">
        <f>AE158+AF97</f>
        <v/>
      </c>
      <c r="AG158" s="25" t="n"/>
      <c r="AH158" s="24" t="n"/>
      <c r="AI158" s="26" t="n">
        <v>0</v>
      </c>
      <c r="AJ158" s="25" t="n"/>
      <c r="AL158" s="14" t="n"/>
      <c r="AM158" s="18" t="n"/>
      <c r="AN158" s="16" t="n">
        <v>0</v>
      </c>
      <c r="AO158" s="18">
        <f>(AM158-AN158)+AO157</f>
        <v/>
      </c>
      <c r="AP158" s="15" t="n"/>
      <c r="AR158" s="14" t="n"/>
      <c r="AS158" s="18" t="n"/>
      <c r="AT158" s="16" t="n">
        <v>0</v>
      </c>
      <c r="AU158" s="18">
        <f>(AS158-AT158)+AU157</f>
        <v/>
      </c>
      <c r="AV158" s="15" t="n"/>
      <c r="AX158" s="14" t="n"/>
      <c r="AY158" s="18" t="n"/>
      <c r="AZ158" s="16" t="n">
        <v>0</v>
      </c>
      <c r="BA158" s="18">
        <f>(AY158-AZ158)+BA157</f>
        <v/>
      </c>
      <c r="BB158" s="15" t="n"/>
      <c r="BD158" s="14" t="n"/>
      <c r="BE158" s="18" t="n"/>
      <c r="BF158" s="16" t="n">
        <v>0</v>
      </c>
      <c r="BG158" s="18">
        <f>(BE158-BF158)+BG157</f>
        <v/>
      </c>
      <c r="BH158" s="15" t="n"/>
      <c r="BJ158" s="86" t="n"/>
      <c r="BK158" s="86" t="n"/>
      <c r="BL158" s="24" t="n"/>
      <c r="BM158" s="24" t="n"/>
      <c r="BN158" s="24" t="n"/>
      <c r="BO158" s="24" t="n"/>
      <c r="BP158" s="24" t="n"/>
      <c r="BQ158" s="126" t="n"/>
    </row>
    <row r="159" ht="16.8" customHeight="1">
      <c r="A159" s="15" t="n"/>
      <c r="B159" s="15" t="n"/>
      <c r="C159" s="15" t="inlineStr">
        <is>
          <t>Spese condominiali</t>
        </is>
      </c>
      <c r="D159" s="16" t="n"/>
      <c r="E159" s="16" t="n"/>
      <c r="F159" s="16" t="n"/>
      <c r="G159" s="16" t="n">
        <v>0</v>
      </c>
      <c r="H159" s="16" t="n"/>
      <c r="I159" s="4" t="n"/>
      <c r="J159" s="14" t="n"/>
      <c r="K159" s="6" t="inlineStr">
        <is>
          <t>CONTO SOSPESI</t>
        </is>
      </c>
      <c r="L159" s="3" t="n"/>
      <c r="M159" s="46" t="inlineStr">
        <is>
          <t>SOSPESI DEL GIORNO</t>
        </is>
      </c>
      <c r="N159" s="46" t="n"/>
      <c r="O159" s="16" t="n"/>
      <c r="P159" s="18" t="n"/>
      <c r="Q159" s="14" t="n"/>
      <c r="R159" s="18" t="n"/>
      <c r="S159" s="16">
        <f>G159</f>
        <v/>
      </c>
      <c r="T159" s="18">
        <f>(R159-S159)+T158</f>
        <v/>
      </c>
      <c r="U159" s="15">
        <f>C159</f>
        <v/>
      </c>
      <c r="W159" s="14" t="n"/>
      <c r="X159" s="18" t="n"/>
      <c r="Y159" s="16" t="n">
        <v>0</v>
      </c>
      <c r="Z159" s="18">
        <f>(X159-Y159)+Z158</f>
        <v/>
      </c>
      <c r="AA159" s="15" t="n"/>
      <c r="AB159" s="24" t="n"/>
      <c r="AC159" s="15">
        <f>C159</f>
        <v/>
      </c>
      <c r="AD159" s="25" t="n"/>
      <c r="AE159" s="62">
        <f>G159</f>
        <v/>
      </c>
      <c r="AF159" s="63">
        <f>AE159+AF98</f>
        <v/>
      </c>
      <c r="AG159" s="25" t="n"/>
      <c r="AH159" s="24" t="n"/>
      <c r="AI159" s="26" t="n"/>
      <c r="AJ159" s="25" t="n"/>
      <c r="AL159" s="14" t="n"/>
      <c r="AM159" s="18" t="n"/>
      <c r="AN159" s="16" t="n">
        <v>0</v>
      </c>
      <c r="AO159" s="18">
        <f>(AM159-AN159)+AO158</f>
        <v/>
      </c>
      <c r="AP159" s="15" t="n"/>
      <c r="AR159" s="14" t="n"/>
      <c r="AS159" s="18" t="n"/>
      <c r="AT159" s="16" t="n">
        <v>0</v>
      </c>
      <c r="AU159" s="18">
        <f>(AS159-AT159)+AU158</f>
        <v/>
      </c>
      <c r="AV159" s="15" t="n"/>
      <c r="AX159" s="14" t="n"/>
      <c r="AY159" s="18" t="n"/>
      <c r="AZ159" s="16" t="n">
        <v>0</v>
      </c>
      <c r="BA159" s="18">
        <f>(AY159-AZ159)+BA158</f>
        <v/>
      </c>
      <c r="BB159" s="15" t="n"/>
      <c r="BD159" s="14" t="n"/>
      <c r="BE159" s="18" t="n"/>
      <c r="BF159" s="16" t="n">
        <v>0</v>
      </c>
      <c r="BG159" s="18">
        <f>(BE159-BF159)+BG158</f>
        <v/>
      </c>
      <c r="BH159" s="15" t="n"/>
      <c r="BJ159" s="86" t="n"/>
      <c r="BK159" s="86" t="n"/>
      <c r="BL159" s="24" t="n"/>
      <c r="BM159" s="24" t="n"/>
      <c r="BN159" s="24" t="n"/>
      <c r="BO159" s="24" t="n"/>
      <c r="BP159" s="24" t="n"/>
      <c r="BQ159" s="126" t="n"/>
    </row>
    <row r="160" ht="16.8" customHeight="1">
      <c r="A160" s="15" t="n"/>
      <c r="B160" s="15" t="n"/>
      <c r="C160" s="15" t="inlineStr">
        <is>
          <t>TOT. SPESE AFFITTO  TEL. LUCE</t>
        </is>
      </c>
      <c r="D160" s="16">
        <f>SUM(G154:G159)</f>
        <v/>
      </c>
      <c r="E160" s="16" t="n"/>
      <c r="F160" s="16" t="n"/>
      <c r="G160" s="16" t="n"/>
      <c r="H160" s="16" t="n"/>
      <c r="I160" s="4" t="n"/>
      <c r="J160" s="14" t="n"/>
      <c r="K160" s="50" t="inlineStr">
        <is>
          <t>SOMMA SOSPESO 10/11</t>
        </is>
      </c>
      <c r="L160" s="50" t="n">
        <v>114.5</v>
      </c>
      <c r="M160" s="16" t="inlineStr">
        <is>
          <t>NOME</t>
        </is>
      </c>
      <c r="N160" s="16" t="inlineStr">
        <is>
          <t>IMPORTO</t>
        </is>
      </c>
      <c r="O160" s="16" t="n"/>
      <c r="P160" s="18" t="n"/>
      <c r="Q160" s="14" t="n"/>
      <c r="R160" s="18" t="n"/>
      <c r="S160" s="16" t="n">
        <v>0</v>
      </c>
      <c r="T160" s="18">
        <f>(R160-S160)+T159</f>
        <v/>
      </c>
      <c r="U160" s="15" t="n"/>
      <c r="W160" s="14" t="n"/>
      <c r="X160" s="18" t="n"/>
      <c r="Y160" s="16" t="n"/>
      <c r="Z160" s="18">
        <f>(X160-Y160)+Z159</f>
        <v/>
      </c>
      <c r="AA160" s="15" t="n"/>
      <c r="AB160" s="24" t="n"/>
      <c r="AC160" s="15">
        <f>C160</f>
        <v/>
      </c>
      <c r="AD160" s="25" t="n"/>
      <c r="AE160" s="62">
        <f>G160</f>
        <v/>
      </c>
      <c r="AF160" s="63">
        <f>AE160+AF99</f>
        <v/>
      </c>
      <c r="AG160" s="25" t="n"/>
      <c r="AH160" s="24" t="n"/>
      <c r="AI160" s="26" t="n"/>
      <c r="AJ160" s="25" t="n"/>
      <c r="AL160" s="14" t="n"/>
      <c r="AM160" s="18" t="n"/>
      <c r="AN160" s="16" t="n"/>
      <c r="AO160" s="18">
        <f>(AM160-AN160)+AO159</f>
        <v/>
      </c>
      <c r="AP160" s="15" t="n"/>
      <c r="AR160" s="14" t="n"/>
      <c r="AS160" s="18" t="n"/>
      <c r="AT160" s="16" t="n"/>
      <c r="AU160" s="18">
        <f>(AS160-AT160)+AU159</f>
        <v/>
      </c>
      <c r="AV160" s="15" t="n"/>
      <c r="AX160" s="14" t="n"/>
      <c r="AY160" s="18" t="n"/>
      <c r="AZ160" s="16" t="n"/>
      <c r="BA160" s="18">
        <f>(AY160-AZ160)+BA159</f>
        <v/>
      </c>
      <c r="BB160" s="15" t="n"/>
      <c r="BD160" s="14" t="n"/>
      <c r="BE160" s="18" t="n"/>
      <c r="BF160" s="16" t="n"/>
      <c r="BG160" s="18">
        <f>(BE160-BF160)+BG159</f>
        <v/>
      </c>
      <c r="BH160" s="15" t="n"/>
      <c r="BJ160" s="86" t="n"/>
      <c r="BK160" s="86" t="n"/>
      <c r="BL160" s="24" t="n"/>
      <c r="BM160" s="24" t="n"/>
      <c r="BN160" s="24" t="n"/>
      <c r="BO160" s="24" t="n"/>
      <c r="BP160" s="24" t="n"/>
      <c r="BQ160" s="126" t="n"/>
    </row>
    <row r="161" ht="16.8" customHeight="1">
      <c r="A161" s="15" t="n"/>
      <c r="B161" s="15" t="n"/>
      <c r="C161" s="15" t="inlineStr">
        <is>
          <t xml:space="preserve">RIVALSA </t>
        </is>
      </c>
      <c r="D161" s="16" t="n"/>
      <c r="E161" s="16" t="n"/>
      <c r="F161" s="16" t="n"/>
      <c r="G161" s="16" t="n">
        <v>0</v>
      </c>
      <c r="H161" s="16" t="n"/>
      <c r="I161" s="4" t="n"/>
      <c r="J161" s="14" t="n"/>
      <c r="K161" s="16" t="n"/>
      <c r="L161" s="16" t="n">
        <v>0</v>
      </c>
      <c r="M161" s="30" t="inlineStr">
        <is>
          <t>A3T 2/12</t>
        </is>
      </c>
      <c r="N161" s="30" t="n">
        <v>130</v>
      </c>
      <c r="O161" s="16" t="n"/>
      <c r="P161" s="18" t="n"/>
      <c r="Q161" s="14" t="n"/>
      <c r="R161" s="18" t="n"/>
      <c r="S161" s="16">
        <f>G161</f>
        <v/>
      </c>
      <c r="T161" s="18">
        <f>(R161-S161)+T160</f>
        <v/>
      </c>
      <c r="U161" s="15" t="n"/>
      <c r="W161" s="14" t="n"/>
      <c r="X161" s="18" t="n">
        <v>0</v>
      </c>
      <c r="Y161" s="16" t="n">
        <v>0</v>
      </c>
      <c r="Z161" s="18">
        <f>(X161-Y161)+Z160</f>
        <v/>
      </c>
      <c r="AA161" s="15" t="n"/>
      <c r="AB161" s="24" t="n"/>
      <c r="AC161" s="15">
        <f>C161</f>
        <v/>
      </c>
      <c r="AD161" s="25" t="n"/>
      <c r="AE161" s="62">
        <f>G161</f>
        <v/>
      </c>
      <c r="AF161" s="63">
        <f>AE161+AF100</f>
        <v/>
      </c>
      <c r="AG161" s="25" t="n"/>
      <c r="AH161" s="24" t="n"/>
      <c r="AI161" s="26" t="n"/>
      <c r="AJ161" s="25" t="n"/>
      <c r="AL161" s="14" t="n"/>
      <c r="AM161" s="18" t="n"/>
      <c r="AN161" s="16" t="n"/>
      <c r="AO161" s="18">
        <f>(AM161-AN161)+AO160</f>
        <v/>
      </c>
      <c r="AP161" s="15" t="n"/>
      <c r="AR161" s="14" t="n"/>
      <c r="AS161" s="18" t="n"/>
      <c r="AT161" s="16" t="n"/>
      <c r="AU161" s="18">
        <f>(AS161-AT161)+AU160</f>
        <v/>
      </c>
      <c r="AV161" s="15" t="n"/>
      <c r="AX161" s="14" t="n"/>
      <c r="AY161" s="18" t="n"/>
      <c r="AZ161" s="16" t="n"/>
      <c r="BA161" s="18">
        <f>(AY161-AZ161)+BA160</f>
        <v/>
      </c>
      <c r="BB161" s="15" t="n"/>
      <c r="BD161" s="14" t="n"/>
      <c r="BE161" s="18" t="n"/>
      <c r="BF161" s="16" t="n"/>
      <c r="BG161" s="18">
        <f>(BE161-BF161)+BG160</f>
        <v/>
      </c>
      <c r="BH161" s="15" t="n"/>
      <c r="BJ161" s="86" t="n"/>
      <c r="BK161" s="86" t="n"/>
      <c r="BL161" s="24" t="n"/>
      <c r="BM161" s="24" t="n"/>
      <c r="BN161" s="24" t="n"/>
      <c r="BO161" s="24" t="n"/>
      <c r="BP161" s="24" t="n"/>
      <c r="BQ161" s="126" t="n"/>
    </row>
    <row r="162" ht="16.8" customHeight="1">
      <c r="A162" s="15" t="n"/>
      <c r="B162" s="15" t="n"/>
      <c r="C162" s="15" t="inlineStr">
        <is>
          <t>COMMERCIALISTA</t>
        </is>
      </c>
      <c r="D162" s="16" t="n"/>
      <c r="E162" s="16" t="n"/>
      <c r="F162" s="16" t="n"/>
      <c r="G162" s="16" t="n">
        <v>0</v>
      </c>
      <c r="H162" s="16" t="n"/>
      <c r="I162" s="4" t="n"/>
      <c r="J162" s="14" t="n"/>
      <c r="K162" s="25" t="n"/>
      <c r="L162" s="83" t="n">
        <v>0</v>
      </c>
      <c r="M162" s="16" t="n"/>
      <c r="N162" s="73" t="n">
        <v>0</v>
      </c>
      <c r="O162" s="16" t="n"/>
      <c r="P162" s="18" t="n"/>
      <c r="Q162" s="14" t="n"/>
      <c r="R162" s="18" t="n"/>
      <c r="S162" s="16">
        <f>G162</f>
        <v/>
      </c>
      <c r="T162" s="18">
        <f>(R162-S162)+T161</f>
        <v/>
      </c>
      <c r="U162" s="15">
        <f>C162</f>
        <v/>
      </c>
      <c r="W162" s="14" t="n"/>
      <c r="X162" s="18" t="n">
        <v>0</v>
      </c>
      <c r="Y162" s="16" t="n">
        <v>0</v>
      </c>
      <c r="Z162" s="18">
        <f>(X162-Y162)+Z161</f>
        <v/>
      </c>
      <c r="AA162" s="15" t="n"/>
      <c r="AB162" s="24" t="n"/>
      <c r="AC162" s="15">
        <f>C162</f>
        <v/>
      </c>
      <c r="AD162" s="25" t="n"/>
      <c r="AE162" s="62">
        <f>G162</f>
        <v/>
      </c>
      <c r="AF162" s="63">
        <f>AE162+AF101</f>
        <v/>
      </c>
      <c r="AG162" s="25" t="n"/>
      <c r="AH162" s="24" t="n"/>
      <c r="AI162" s="26" t="n"/>
      <c r="AJ162" s="25" t="n"/>
      <c r="AL162" s="14" t="n"/>
      <c r="AM162" s="18" t="n"/>
      <c r="AN162" s="16" t="n">
        <v>0</v>
      </c>
      <c r="AO162" s="18">
        <f>(AM162-AN162)+AO161</f>
        <v/>
      </c>
      <c r="AP162" s="15" t="n"/>
      <c r="AR162" s="14" t="n"/>
      <c r="AS162" s="18" t="n"/>
      <c r="AT162" s="16" t="n">
        <v>0</v>
      </c>
      <c r="AU162" s="18">
        <f>(AS162-AT162)+AU161</f>
        <v/>
      </c>
      <c r="AV162" s="15" t="n"/>
      <c r="AX162" s="14" t="n"/>
      <c r="AY162" s="18" t="n"/>
      <c r="AZ162" s="16" t="n">
        <v>0</v>
      </c>
      <c r="BA162" s="18">
        <f>(AY162-AZ162)+BA161</f>
        <v/>
      </c>
      <c r="BB162" s="15" t="n"/>
      <c r="BD162" s="14" t="n"/>
      <c r="BE162" s="18" t="n"/>
      <c r="BF162" s="16" t="n">
        <v>0</v>
      </c>
      <c r="BG162" s="18">
        <f>(BE162-BF162)+BG161</f>
        <v/>
      </c>
      <c r="BH162" s="15" t="n"/>
      <c r="BJ162" s="86" t="n"/>
      <c r="BK162" s="86" t="n"/>
      <c r="BL162" s="24" t="n"/>
      <c r="BM162" s="24" t="n"/>
      <c r="BN162" s="24" t="n"/>
      <c r="BO162" s="24" t="n"/>
      <c r="BP162" s="24" t="n"/>
      <c r="BQ162" s="126" t="n"/>
    </row>
    <row r="163" ht="16.8" customHeight="1">
      <c r="A163" s="15" t="n"/>
      <c r="B163" s="15" t="n"/>
      <c r="C163" s="64" t="inlineStr">
        <is>
          <t>CASSA PREVIDENZA  AGENTI  + QUOTA GAA</t>
        </is>
      </c>
      <c r="D163" s="16" t="n"/>
      <c r="E163" s="16" t="n"/>
      <c r="F163" s="16" t="n"/>
      <c r="G163" s="16" t="n">
        <v>0</v>
      </c>
      <c r="H163" s="16" t="n">
        <v>0</v>
      </c>
      <c r="I163" s="4" t="n"/>
      <c r="J163" s="14" t="n"/>
      <c r="K163" s="16" t="n"/>
      <c r="L163" s="73" t="n">
        <v>0</v>
      </c>
      <c r="M163" s="16" t="n"/>
      <c r="N163" s="16" t="n">
        <v>0</v>
      </c>
      <c r="O163" s="16" t="n"/>
      <c r="P163" s="18" t="n"/>
      <c r="Q163" s="14" t="n"/>
      <c r="R163" s="18" t="n"/>
      <c r="S163" s="16">
        <f>G163</f>
        <v/>
      </c>
      <c r="T163" s="18">
        <f>(R163-S163)+T162</f>
        <v/>
      </c>
      <c r="U163" s="15">
        <f>C163</f>
        <v/>
      </c>
      <c r="W163" s="14" t="n"/>
      <c r="X163" s="18" t="n">
        <v>0</v>
      </c>
      <c r="Y163" s="16" t="n">
        <v>0</v>
      </c>
      <c r="Z163" s="18">
        <f>(X163-Y163)+Z162</f>
        <v/>
      </c>
      <c r="AA163" s="15" t="n"/>
      <c r="AB163" s="24" t="n"/>
      <c r="AC163" s="15">
        <f>C163</f>
        <v/>
      </c>
      <c r="AD163" s="25" t="n"/>
      <c r="AE163" s="62">
        <f>G163</f>
        <v/>
      </c>
      <c r="AF163" s="63">
        <f>AE163+AF102</f>
        <v/>
      </c>
      <c r="AG163" s="25" t="n"/>
      <c r="AH163" s="24" t="n"/>
      <c r="AI163" s="26" t="n"/>
      <c r="AJ163" s="25" t="n"/>
      <c r="AL163" s="14" t="n"/>
      <c r="AM163" s="18" t="n"/>
      <c r="AN163" s="16" t="n">
        <v>0</v>
      </c>
      <c r="AO163" s="18">
        <f>(AM163-AN163)+AO162</f>
        <v/>
      </c>
      <c r="AP163" s="15" t="n"/>
      <c r="AR163" s="14" t="n"/>
      <c r="AS163" s="18" t="n"/>
      <c r="AT163" s="16" t="n">
        <v>0</v>
      </c>
      <c r="AU163" s="18">
        <f>(AS163-AT163)+AU162</f>
        <v/>
      </c>
      <c r="AV163" s="15" t="n"/>
      <c r="AX163" s="14" t="n"/>
      <c r="AY163" s="18" t="n"/>
      <c r="AZ163" s="16" t="n">
        <v>0</v>
      </c>
      <c r="BA163" s="18">
        <f>(AY163-AZ163)+BA162</f>
        <v/>
      </c>
      <c r="BB163" s="15" t="n"/>
      <c r="BD163" s="14" t="n"/>
      <c r="BE163" s="18" t="n"/>
      <c r="BF163" s="16" t="n">
        <v>0</v>
      </c>
      <c r="BG163" s="18">
        <f>(BE163-BF163)+BG162</f>
        <v/>
      </c>
      <c r="BH163" s="15" t="n"/>
      <c r="BJ163" s="86" t="n"/>
      <c r="BK163" s="86" t="n"/>
      <c r="BL163" s="24" t="n"/>
      <c r="BM163" s="24" t="n"/>
      <c r="BN163" s="24" t="n"/>
      <c r="BO163" s="24" t="n"/>
      <c r="BP163" s="24" t="n"/>
      <c r="BQ163" s="126" t="n"/>
    </row>
    <row r="164" ht="16.8" customHeight="1">
      <c r="A164" s="15" t="n"/>
      <c r="B164" s="15" t="n"/>
      <c r="C164" s="15" t="inlineStr">
        <is>
          <t>GIROCONTO PROVV. GENERALI</t>
        </is>
      </c>
      <c r="D164" s="16" t="n"/>
      <c r="E164" s="16" t="n"/>
      <c r="F164" s="85" t="n">
        <v>14191.05</v>
      </c>
      <c r="G164" s="16" t="n">
        <v>0</v>
      </c>
      <c r="H164" s="16" t="n">
        <v>0</v>
      </c>
      <c r="I164" s="4" t="n"/>
      <c r="J164" s="14" t="n"/>
      <c r="K164" s="16" t="inlineStr">
        <is>
          <t>AMICONE L. 29/12</t>
        </is>
      </c>
      <c r="L164" s="73" t="n">
        <v>716</v>
      </c>
      <c r="M164" s="30" t="n"/>
      <c r="N164" s="30" t="n">
        <v>0</v>
      </c>
      <c r="O164" s="16" t="n"/>
      <c r="P164" s="18" t="n"/>
      <c r="Q164" s="14" t="n"/>
      <c r="R164" s="18">
        <f>F164</f>
        <v/>
      </c>
      <c r="S164" s="16" t="n">
        <v>0</v>
      </c>
      <c r="T164" s="18">
        <f>(R164-S164)+T163</f>
        <v/>
      </c>
      <c r="U164" s="15" t="n"/>
      <c r="W164" s="14" t="inlineStr">
        <is>
          <t>\</t>
        </is>
      </c>
      <c r="X164" s="18" t="n">
        <v>0</v>
      </c>
      <c r="Y164" s="16" t="n"/>
      <c r="Z164" s="18">
        <f>(X164-Y164)+Z163</f>
        <v/>
      </c>
      <c r="AA164" s="15" t="n"/>
      <c r="AB164" s="24" t="n"/>
      <c r="AC164" s="15">
        <f>C164</f>
        <v/>
      </c>
      <c r="AD164" s="25" t="n"/>
      <c r="AE164" s="62">
        <f>G164</f>
        <v/>
      </c>
      <c r="AF164" s="63">
        <f>AE164+AF103</f>
        <v/>
      </c>
      <c r="AG164" s="25" t="n"/>
      <c r="AH164" s="24" t="n"/>
      <c r="AI164" s="26" t="n"/>
      <c r="AJ164" s="25" t="n"/>
      <c r="AL164" s="14" t="n"/>
      <c r="AM164" s="18" t="n"/>
      <c r="AN164" s="16" t="n"/>
      <c r="AO164" s="18">
        <f>(AM164-AN164)+AO163</f>
        <v/>
      </c>
      <c r="AP164" s="15" t="n"/>
      <c r="AR164" s="14" t="n"/>
      <c r="AS164" s="18" t="n"/>
      <c r="AT164" s="16" t="n"/>
      <c r="AU164" s="18">
        <f>(AS164-AT164)+AU163</f>
        <v/>
      </c>
      <c r="AV164" s="15" t="n"/>
      <c r="AX164" s="14" t="n"/>
      <c r="AY164" s="18" t="n"/>
      <c r="AZ164" s="16" t="n"/>
      <c r="BA164" s="18">
        <f>(AY164-AZ164)+BA163</f>
        <v/>
      </c>
      <c r="BB164" s="15" t="n"/>
      <c r="BD164" s="14" t="n"/>
      <c r="BE164" s="18">
        <f>H164</f>
        <v/>
      </c>
      <c r="BF164" s="16" t="n"/>
      <c r="BG164" s="18">
        <f>(BE164-BF164)+BG163</f>
        <v/>
      </c>
      <c r="BH164" s="15" t="n"/>
      <c r="BJ164" s="86" t="n"/>
      <c r="BK164" s="86" t="n"/>
      <c r="BL164" s="24" t="n"/>
      <c r="BM164" s="24" t="n"/>
      <c r="BN164" s="24" t="n"/>
      <c r="BO164" s="24" t="n"/>
      <c r="BP164" s="24" t="n"/>
      <c r="BQ164" s="126" t="n"/>
    </row>
    <row r="165" ht="16.8" customHeight="1">
      <c r="A165" s="15" t="n"/>
      <c r="B165" s="15" t="n"/>
      <c r="C165" s="47" t="inlineStr">
        <is>
          <t>VERSAMENTO PROVV. MATURATE</t>
        </is>
      </c>
      <c r="D165" s="16" t="n"/>
      <c r="E165" s="16" t="n"/>
      <c r="F165" s="1" t="n">
        <v>15099.79</v>
      </c>
      <c r="G165" s="16" t="n">
        <v>0</v>
      </c>
      <c r="H165" s="16" t="n"/>
      <c r="I165" s="4" t="n"/>
      <c r="J165" s="14" t="n"/>
      <c r="K165" s="30" t="n"/>
      <c r="L165" s="30" t="n">
        <v>0</v>
      </c>
      <c r="M165" s="16" t="n"/>
      <c r="N165" s="16" t="n">
        <v>0</v>
      </c>
      <c r="O165" s="16" t="n"/>
      <c r="P165" s="18" t="n"/>
      <c r="Q165" s="14" t="n"/>
      <c r="R165" s="49">
        <f>F165</f>
        <v/>
      </c>
      <c r="S165" s="16" t="n">
        <v>0</v>
      </c>
      <c r="T165" s="18">
        <f>(R165-S165)+T164</f>
        <v/>
      </c>
      <c r="U165" s="17">
        <f>C165</f>
        <v/>
      </c>
      <c r="W165" s="14" t="n"/>
      <c r="X165" s="18" t="n">
        <v>0</v>
      </c>
      <c r="Y165" s="16" t="n">
        <v>0</v>
      </c>
      <c r="Z165" s="18">
        <f>(X165-Y165)+Z164</f>
        <v/>
      </c>
      <c r="AA165" s="15" t="n"/>
      <c r="AB165" s="24" t="n"/>
      <c r="AC165" s="64" t="inlineStr">
        <is>
          <t>QUOTA GAA</t>
        </is>
      </c>
      <c r="AD165" s="65" t="n"/>
      <c r="AE165" s="65">
        <f>G165</f>
        <v/>
      </c>
      <c r="AF165" s="63">
        <f>AE165+AF104</f>
        <v/>
      </c>
      <c r="AG165" s="25" t="n"/>
      <c r="AH165" s="24" t="n"/>
      <c r="AI165" s="26" t="n"/>
      <c r="AJ165" s="25" t="n"/>
      <c r="AL165" s="14" t="n"/>
      <c r="AM165" s="18" t="n">
        <v>0</v>
      </c>
      <c r="AN165" s="16" t="n">
        <v>0</v>
      </c>
      <c r="AO165" s="18">
        <f>(AM165-AN165)+AO164</f>
        <v/>
      </c>
      <c r="AP165" s="15" t="n"/>
      <c r="AR165" s="14" t="n"/>
      <c r="AS165" s="18" t="n"/>
      <c r="AT165" s="16" t="n">
        <v>0</v>
      </c>
      <c r="AU165" s="18">
        <f>(AS165-AT165)+AU164</f>
        <v/>
      </c>
      <c r="AV165" s="15" t="n"/>
      <c r="AX165" s="14" t="n"/>
      <c r="AY165" s="18" t="n"/>
      <c r="AZ165" s="16" t="n">
        <v>0</v>
      </c>
      <c r="BA165" s="18">
        <f>(AY165-AZ165)+BA164</f>
        <v/>
      </c>
      <c r="BB165" s="15" t="n"/>
      <c r="BD165" s="14" t="n"/>
      <c r="BE165" s="18" t="n"/>
      <c r="BF165" s="16" t="n">
        <v>0</v>
      </c>
      <c r="BG165" s="18">
        <f>(BE165-BF165)+BG164</f>
        <v/>
      </c>
      <c r="BH165" s="15" t="n"/>
      <c r="BJ165" s="86" t="n"/>
      <c r="BK165" s="86" t="n"/>
      <c r="BL165" s="24" t="n"/>
      <c r="BM165" s="24" t="n"/>
      <c r="BN165" s="24" t="n"/>
      <c r="BO165" s="24" t="n"/>
      <c r="BP165" s="24" t="n"/>
      <c r="BQ165" s="126" t="n"/>
    </row>
    <row r="166" ht="16.8" customHeight="1">
      <c r="A166" s="15" t="n"/>
      <c r="B166" s="15" t="n"/>
      <c r="C166" s="15" t="inlineStr">
        <is>
          <t>TASSE</t>
        </is>
      </c>
      <c r="D166" s="16" t="n"/>
      <c r="E166" s="16" t="n"/>
      <c r="F166" s="16" t="n"/>
      <c r="G166" s="16" t="n">
        <v>0</v>
      </c>
      <c r="H166" s="16" t="n"/>
      <c r="I166" s="4" t="n"/>
      <c r="J166" s="14" t="n"/>
      <c r="K166" s="30" t="inlineStr">
        <is>
          <t>BONIFICO 28/12 SOMMA L.</t>
        </is>
      </c>
      <c r="L166" s="73" t="n">
        <v>0.07000000000000001</v>
      </c>
      <c r="N166" s="50" t="n">
        <v>0</v>
      </c>
      <c r="O166" s="16" t="n"/>
      <c r="P166" s="18" t="n"/>
      <c r="Q166" s="14" t="n"/>
      <c r="R166" s="18" t="n"/>
      <c r="S166" s="16">
        <f>G166</f>
        <v/>
      </c>
      <c r="T166" s="18">
        <f>(R166-S166)+T165</f>
        <v/>
      </c>
      <c r="U166" s="15" t="inlineStr">
        <is>
          <t>Tasse</t>
        </is>
      </c>
      <c r="W166" s="14" t="n"/>
      <c r="X166" s="18" t="n"/>
      <c r="Y166" s="16" t="n">
        <v>0</v>
      </c>
      <c r="Z166" s="18">
        <f>(X166-Y166)+Z165</f>
        <v/>
      </c>
      <c r="AA166" s="15" t="n"/>
      <c r="AB166" s="24" t="n"/>
      <c r="AC166" s="15">
        <f>C166</f>
        <v/>
      </c>
      <c r="AD166" s="25" t="n"/>
      <c r="AE166" s="62">
        <f>G166</f>
        <v/>
      </c>
      <c r="AF166" s="63">
        <f>AE166+AF105</f>
        <v/>
      </c>
      <c r="AG166" s="25" t="n"/>
      <c r="AH166" s="24" t="n"/>
      <c r="AI166" s="26" t="n"/>
      <c r="AJ166" s="25" t="n"/>
      <c r="AL166" s="14" t="n"/>
      <c r="AM166" s="18" t="n">
        <v>0</v>
      </c>
      <c r="AN166" s="16" t="n">
        <v>0</v>
      </c>
      <c r="AO166" s="18">
        <f>(AM166-AN166)+AO165</f>
        <v/>
      </c>
      <c r="AP166" s="15" t="n"/>
      <c r="AR166" s="14" t="n"/>
      <c r="AS166" s="18" t="n">
        <v>0</v>
      </c>
      <c r="AT166" s="16" t="n">
        <v>0</v>
      </c>
      <c r="AU166" s="18">
        <f>(AS166-AT166)+AU165</f>
        <v/>
      </c>
      <c r="AV166" s="15" t="n"/>
      <c r="AX166" s="14" t="n"/>
      <c r="AY166" s="18" t="n">
        <v>0</v>
      </c>
      <c r="AZ166" s="16" t="n">
        <v>0</v>
      </c>
      <c r="BA166" s="18">
        <f>(AY166-AZ166)+BA165</f>
        <v/>
      </c>
      <c r="BB166" s="15" t="n"/>
      <c r="BD166" s="14" t="n"/>
      <c r="BE166" s="18" t="n">
        <v>0</v>
      </c>
      <c r="BF166" s="16" t="n">
        <v>0</v>
      </c>
      <c r="BG166" s="18">
        <f>(BE166-BF166)+BG165</f>
        <v/>
      </c>
      <c r="BH166" s="15" t="n"/>
      <c r="BJ166" s="86" t="n"/>
      <c r="BK166" s="86" t="n"/>
      <c r="BL166" s="24" t="n"/>
      <c r="BM166" s="24" t="n"/>
      <c r="BN166" s="24" t="n"/>
      <c r="BO166" s="24" t="n"/>
      <c r="BP166" s="24" t="n"/>
      <c r="BQ166" s="126" t="n"/>
    </row>
    <row r="167" ht="16.8" customHeight="1">
      <c r="A167" s="15" t="n"/>
      <c r="B167" s="15" t="n"/>
      <c r="C167" s="15" t="inlineStr">
        <is>
          <t>PREL.  ACC. PER AMM-  GIGI</t>
        </is>
      </c>
      <c r="D167" s="16" t="n"/>
      <c r="E167" s="16" t="n"/>
      <c r="F167" s="16" t="n">
        <v>0</v>
      </c>
      <c r="G167" s="16" t="n">
        <v>0</v>
      </c>
      <c r="H167" s="16" t="n"/>
      <c r="I167" s="4" t="n"/>
      <c r="J167" s="14" t="n"/>
      <c r="K167" s="16" t="n"/>
      <c r="L167" s="16" t="n">
        <v>0</v>
      </c>
      <c r="M167" s="16" t="n"/>
      <c r="N167" s="16" t="n">
        <v>0</v>
      </c>
      <c r="O167" s="16" t="n"/>
      <c r="P167" s="18" t="n"/>
      <c r="Q167" s="14" t="n"/>
      <c r="R167" s="18" t="n"/>
      <c r="S167" s="16">
        <f>G167</f>
        <v/>
      </c>
      <c r="T167" s="18">
        <f>(R167-S167)+T166</f>
        <v/>
      </c>
      <c r="U167" s="15">
        <f>C167</f>
        <v/>
      </c>
      <c r="W167" s="14" t="n"/>
      <c r="X167" s="18" t="n"/>
      <c r="Y167" s="16" t="n">
        <v>0</v>
      </c>
      <c r="Z167" s="18">
        <f>(X167-Y167)+Z166</f>
        <v/>
      </c>
      <c r="AA167" s="15" t="n"/>
      <c r="AB167" s="24" t="n"/>
      <c r="AC167" s="15">
        <f>C167</f>
        <v/>
      </c>
      <c r="AD167" s="25" t="n"/>
      <c r="AE167" s="62">
        <f>G167</f>
        <v/>
      </c>
      <c r="AF167" s="63">
        <f>AE167+AF106</f>
        <v/>
      </c>
      <c r="AG167" s="25" t="n"/>
      <c r="AH167" s="24" t="n"/>
      <c r="AI167" s="26" t="n"/>
      <c r="AJ167" s="25" t="n"/>
      <c r="AL167" s="14" t="n"/>
      <c r="AM167" s="18" t="n">
        <v>0</v>
      </c>
      <c r="AN167" s="16" t="n">
        <v>0</v>
      </c>
      <c r="AO167" s="18">
        <f>(AM167-AN167)+AO166</f>
        <v/>
      </c>
      <c r="AP167" s="15" t="n"/>
      <c r="AR167" s="14" t="n"/>
      <c r="AS167" s="18" t="n">
        <v>0</v>
      </c>
      <c r="AT167" s="16" t="n">
        <v>0</v>
      </c>
      <c r="AU167" s="18">
        <f>(AS167-AT167)+AU166</f>
        <v/>
      </c>
      <c r="AV167" s="15" t="n"/>
      <c r="AX167" s="14" t="n"/>
      <c r="AY167" s="18" t="n">
        <v>0</v>
      </c>
      <c r="AZ167" s="16" t="n">
        <v>0</v>
      </c>
      <c r="BA167" s="18">
        <f>(AY167-AZ167)+BA166</f>
        <v/>
      </c>
      <c r="BB167" s="15" t="n"/>
      <c r="BD167" s="14" t="n"/>
      <c r="BE167" s="18" t="n">
        <v>0</v>
      </c>
      <c r="BF167" s="16" t="n">
        <v>0</v>
      </c>
      <c r="BG167" s="18">
        <f>(BE167-BF167)+BG166</f>
        <v/>
      </c>
      <c r="BH167" s="15" t="n"/>
      <c r="BJ167" s="86" t="n"/>
      <c r="BK167" s="86" t="n"/>
      <c r="BL167" s="24" t="n"/>
      <c r="BM167" s="24" t="n"/>
      <c r="BN167" s="24" t="n"/>
      <c r="BO167" s="24" t="n"/>
      <c r="BP167" s="24" t="n"/>
      <c r="BQ167" s="126" t="n"/>
    </row>
    <row r="168" ht="16.8" customHeight="1">
      <c r="A168" s="15" t="n"/>
      <c r="B168" s="15" t="n"/>
      <c r="C168" s="15" t="inlineStr">
        <is>
          <t>PREL.  ACC. PER AMM-. RENZO</t>
        </is>
      </c>
      <c r="D168" s="16" t="n"/>
      <c r="E168" s="16" t="n"/>
      <c r="F168" s="16" t="n">
        <v>0</v>
      </c>
      <c r="G168" s="16" t="n">
        <v>0</v>
      </c>
      <c r="H168" s="16" t="n"/>
      <c r="I168" s="4" t="n"/>
      <c r="J168" s="14" t="n"/>
      <c r="K168" s="16" t="inlineStr">
        <is>
          <t>RHO 2/1/2024</t>
        </is>
      </c>
      <c r="L168" s="16" t="n">
        <v>296</v>
      </c>
      <c r="M168" s="16" t="n"/>
      <c r="N168" s="16" t="n">
        <v>0</v>
      </c>
      <c r="O168" s="16" t="n"/>
      <c r="P168" s="18" t="n"/>
      <c r="Q168" s="14" t="n"/>
      <c r="R168" s="18" t="n">
        <v>0</v>
      </c>
      <c r="S168" s="16">
        <f>G168</f>
        <v/>
      </c>
      <c r="T168" s="18">
        <f>(R168-S168)+T167</f>
        <v/>
      </c>
      <c r="U168" s="15">
        <f>C168</f>
        <v/>
      </c>
      <c r="W168" s="14" t="n"/>
      <c r="X168" s="18" t="n">
        <v>0</v>
      </c>
      <c r="Y168" s="16" t="n"/>
      <c r="Z168" s="18">
        <f>(X168-Y168)+Z167</f>
        <v/>
      </c>
      <c r="AA168" s="15" t="n"/>
      <c r="AB168" s="24" t="n"/>
      <c r="AC168" s="15">
        <f>C168</f>
        <v/>
      </c>
      <c r="AD168" s="25" t="n"/>
      <c r="AE168" s="62">
        <f>G168</f>
        <v/>
      </c>
      <c r="AF168" s="63">
        <f>AE168+AF107</f>
        <v/>
      </c>
      <c r="AG168" s="25" t="n"/>
      <c r="AH168" s="24" t="n"/>
      <c r="AI168" s="26" t="n"/>
      <c r="AJ168" s="25" t="n"/>
      <c r="AL168" s="14" t="n"/>
      <c r="AM168" s="18" t="n">
        <v>0</v>
      </c>
      <c r="AN168" s="16" t="n"/>
      <c r="AO168" s="18">
        <f>(AM168-AN168)+AO167</f>
        <v/>
      </c>
      <c r="AP168" s="15" t="n"/>
      <c r="AR168" s="14" t="n"/>
      <c r="AS168" s="18" t="n">
        <v>0</v>
      </c>
      <c r="AT168" s="16" t="n"/>
      <c r="AU168" s="18">
        <f>(AS168-AT168)+AU167</f>
        <v/>
      </c>
      <c r="AV168" s="15" t="n"/>
      <c r="AX168" s="14" t="n"/>
      <c r="AY168" s="18" t="n">
        <v>0</v>
      </c>
      <c r="AZ168" s="16" t="n"/>
      <c r="BA168" s="18">
        <f>(AY168-AZ168)+BA167</f>
        <v/>
      </c>
      <c r="BB168" s="15" t="n"/>
      <c r="BD168" s="14" t="n"/>
      <c r="BE168" s="18" t="n">
        <v>0</v>
      </c>
      <c r="BF168" s="16" t="n"/>
      <c r="BG168" s="18">
        <f>(BE168-BF168)+BG167</f>
        <v/>
      </c>
      <c r="BH168" s="15" t="n"/>
      <c r="BJ168" s="86" t="n"/>
      <c r="BK168" s="86" t="n"/>
      <c r="BL168" s="24" t="n"/>
      <c r="BM168" s="24" t="n"/>
      <c r="BN168" s="24" t="n"/>
      <c r="BO168" s="24" t="n"/>
      <c r="BP168" s="24" t="n"/>
      <c r="BQ168" s="126" t="n"/>
    </row>
    <row r="169" ht="16.8" customHeight="1">
      <c r="A169" s="15" t="n"/>
      <c r="B169" s="15" t="n"/>
      <c r="C169" s="15" t="inlineStr">
        <is>
          <t>BONIFICO C/ANTICIPI BESOZZI</t>
        </is>
      </c>
      <c r="D169" s="16" t="n"/>
      <c r="E169" s="16" t="n"/>
      <c r="F169" s="16" t="n">
        <v>1277.45</v>
      </c>
      <c r="G169" s="16" t="n"/>
      <c r="H169" s="16" t="n"/>
      <c r="I169" s="4" t="n"/>
      <c r="J169" s="14" t="n"/>
      <c r="K169" s="30" t="inlineStr">
        <is>
          <t>RIVALSA UCA 11/2023 PAG. 2/12/2023</t>
        </is>
      </c>
      <c r="L169" s="16" t="n">
        <v>100</v>
      </c>
      <c r="M169" s="16" t="n"/>
      <c r="N169" s="16" t="n">
        <v>0</v>
      </c>
      <c r="O169" s="16" t="n"/>
      <c r="P169" s="18" t="n"/>
      <c r="Q169" s="14" t="n"/>
      <c r="R169" s="18" t="n">
        <v>0</v>
      </c>
      <c r="S169" s="16" t="n">
        <v>0</v>
      </c>
      <c r="T169" s="18">
        <f>(R169-S169)+T168</f>
        <v/>
      </c>
      <c r="U169" s="15" t="n"/>
      <c r="W169" s="14" t="n"/>
      <c r="X169" s="18">
        <f>F169</f>
        <v/>
      </c>
      <c r="Y169" s="16" t="n">
        <v>0</v>
      </c>
      <c r="Z169" s="18">
        <f>(X169-Y169)+Z168</f>
        <v/>
      </c>
      <c r="AA169" s="15">
        <f>C169</f>
        <v/>
      </c>
      <c r="AB169" s="24" t="n"/>
      <c r="AC169" s="15" t="n"/>
      <c r="AD169" s="25" t="n"/>
      <c r="AE169" s="62" t="n"/>
      <c r="AF169" s="63" t="n"/>
      <c r="AG169" s="25" t="n"/>
      <c r="AH169" s="24" t="n"/>
      <c r="AI169" s="26" t="n"/>
      <c r="AJ169" s="25" t="n"/>
      <c r="AL169" s="14" t="n"/>
      <c r="AM169" s="18" t="n">
        <v>0</v>
      </c>
      <c r="AN169" s="16" t="n"/>
      <c r="AO169" s="18">
        <f>(AM169-AN169)+AO168</f>
        <v/>
      </c>
      <c r="AP169" s="15" t="n"/>
      <c r="AR169" s="14" t="n"/>
      <c r="AS169" s="18" t="n">
        <v>0</v>
      </c>
      <c r="AT169" s="16" t="n"/>
      <c r="AU169" s="18">
        <f>(AS169-AT169)+AU168</f>
        <v/>
      </c>
      <c r="AV169" s="15" t="n"/>
      <c r="AX169" s="14" t="n"/>
      <c r="AY169" s="18" t="n">
        <v>0</v>
      </c>
      <c r="AZ169" s="16" t="n"/>
      <c r="BA169" s="18">
        <f>(AY169-AZ169)+BA168</f>
        <v/>
      </c>
      <c r="BB169" s="15" t="n"/>
      <c r="BD169" s="14" t="n"/>
      <c r="BE169" s="18" t="n">
        <v>0</v>
      </c>
      <c r="BF169" s="16" t="n"/>
      <c r="BG169" s="18">
        <f>(BE169-BF169)+BG168</f>
        <v/>
      </c>
      <c r="BH169" s="15" t="n"/>
      <c r="BJ169" s="86" t="n"/>
      <c r="BK169" s="86" t="n"/>
      <c r="BL169" s="24" t="n"/>
      <c r="BM169" s="24" t="n"/>
      <c r="BN169" s="24" t="n"/>
      <c r="BO169" s="24" t="n"/>
      <c r="BP169" s="24" t="n"/>
      <c r="BQ169" s="126" t="n"/>
    </row>
    <row r="170" ht="16.8" customHeight="1">
      <c r="A170" s="15" t="n"/>
      <c r="B170" s="15" t="n"/>
      <c r="C170" s="15" t="inlineStr">
        <is>
          <t>VERSAMENTO</t>
        </is>
      </c>
      <c r="D170" s="16" t="n"/>
      <c r="E170" s="16" t="n"/>
      <c r="F170" s="16" t="n">
        <v>0</v>
      </c>
      <c r="G170" s="16" t="n"/>
      <c r="H170" s="16" t="n">
        <v>0</v>
      </c>
      <c r="I170" s="4" t="n"/>
      <c r="J170" s="14" t="n"/>
      <c r="K170" s="3" t="inlineStr">
        <is>
          <t>RIVALSA UCA 2 RATA</t>
        </is>
      </c>
      <c r="L170" s="16" t="n">
        <v>100</v>
      </c>
      <c r="M170" s="16" t="n"/>
      <c r="N170" s="16" t="n">
        <v>0</v>
      </c>
      <c r="O170" s="16" t="n"/>
      <c r="P170" s="18" t="n"/>
      <c r="Q170" s="14" t="n"/>
      <c r="R170" s="18" t="n">
        <v>0</v>
      </c>
      <c r="S170" s="16" t="n">
        <v>0</v>
      </c>
      <c r="T170" s="18">
        <f>(R170-S170)+T169</f>
        <v/>
      </c>
      <c r="U170" s="15" t="n"/>
      <c r="W170" s="14" t="n"/>
      <c r="X170" s="18">
        <f>F170</f>
        <v/>
      </c>
      <c r="Y170" s="16" t="n"/>
      <c r="Z170" s="18">
        <f>(X170-Y170)+Z169</f>
        <v/>
      </c>
      <c r="AA170" s="15" t="n"/>
      <c r="AB170" s="24" t="n"/>
      <c r="AC170" s="15" t="n"/>
      <c r="AD170" s="25" t="n"/>
      <c r="AE170" s="62" t="n"/>
      <c r="AF170" s="63" t="n"/>
      <c r="AG170" s="25" t="n"/>
      <c r="AH170" s="24" t="n"/>
      <c r="AI170" s="26" t="n"/>
      <c r="AJ170" s="25" t="n"/>
      <c r="AL170" s="14" t="n"/>
      <c r="AM170" s="18" t="n">
        <v>0</v>
      </c>
      <c r="AN170" s="16" t="n"/>
      <c r="AO170" s="18">
        <f>(AM170-AN170)+AO169</f>
        <v/>
      </c>
      <c r="AP170" s="15" t="n"/>
      <c r="AR170" s="14" t="n"/>
      <c r="AS170" s="18" t="n">
        <v>0</v>
      </c>
      <c r="AT170" s="16" t="n"/>
      <c r="AU170" s="18">
        <f>(AS170-AT170)+AU169</f>
        <v/>
      </c>
      <c r="AV170" s="15" t="n"/>
      <c r="AX170" s="14" t="n"/>
      <c r="AY170" s="18" t="n">
        <v>0</v>
      </c>
      <c r="AZ170" s="16" t="n"/>
      <c r="BA170" s="18">
        <f>(AY170-AZ170)+BA169</f>
        <v/>
      </c>
      <c r="BB170" s="15" t="n"/>
      <c r="BD170" s="14" t="n"/>
      <c r="BE170" s="18" t="n">
        <v>0</v>
      </c>
      <c r="BF170" s="16" t="n"/>
      <c r="BG170" s="18">
        <f>(BE170-BF170)+BG169</f>
        <v/>
      </c>
      <c r="BH170" s="15" t="n"/>
      <c r="BJ170" s="86" t="n"/>
      <c r="BK170" s="86" t="n"/>
      <c r="BL170" s="24" t="n"/>
      <c r="BM170" s="24" t="n"/>
      <c r="BN170" s="24" t="n"/>
      <c r="BO170" s="24" t="n"/>
      <c r="BP170" s="24" t="n"/>
      <c r="BQ170" s="126" t="n"/>
    </row>
    <row r="171" ht="16.8" customHeight="1">
      <c r="A171" s="15" t="n"/>
      <c r="B171" s="15" t="n"/>
      <c r="C171" s="15" t="inlineStr">
        <is>
          <t>VERSAMENTO</t>
        </is>
      </c>
      <c r="D171" s="16" t="n"/>
      <c r="E171" s="16" t="n"/>
      <c r="F171" s="16" t="n">
        <v>0</v>
      </c>
      <c r="G171" s="16" t="n"/>
      <c r="H171" s="16" t="n"/>
      <c r="I171" s="4" t="n"/>
      <c r="J171" s="14" t="n"/>
      <c r="K171" s="16" t="inlineStr">
        <is>
          <t>BONIFICO IN PIU EKOLINE  13/12</t>
        </is>
      </c>
      <c r="L171" s="16" t="n">
        <v>-9</v>
      </c>
      <c r="M171" s="16" t="n"/>
      <c r="N171" s="16" t="n">
        <v>0</v>
      </c>
      <c r="O171" s="16" t="n"/>
      <c r="P171" s="18" t="n"/>
      <c r="Q171" s="14" t="n"/>
      <c r="R171" s="18" t="n">
        <v>0</v>
      </c>
      <c r="S171" s="16" t="n">
        <v>0</v>
      </c>
      <c r="T171" s="18">
        <f>(R171-S171)+T170</f>
        <v/>
      </c>
      <c r="U171" s="15" t="n"/>
      <c r="W171" s="14" t="n"/>
      <c r="X171" s="18">
        <f>F171</f>
        <v/>
      </c>
      <c r="Y171" s="16" t="n"/>
      <c r="Z171" s="18">
        <f>(X171-Y171)+Z170</f>
        <v/>
      </c>
      <c r="AA171" s="15" t="n"/>
      <c r="AB171" s="24" t="n"/>
      <c r="AC171" s="15" t="n"/>
      <c r="AD171" s="25" t="n"/>
      <c r="AE171" s="62" t="n"/>
      <c r="AF171" s="63" t="n"/>
      <c r="AG171" s="25" t="n"/>
      <c r="AH171" s="24" t="n"/>
      <c r="AI171" s="26" t="n"/>
      <c r="AJ171" s="25" t="n"/>
      <c r="AL171" s="14" t="n"/>
      <c r="AM171" s="18" t="n">
        <v>0</v>
      </c>
      <c r="AN171" s="16" t="n"/>
      <c r="AO171" s="18">
        <f>(AM171-AN171)+AO170</f>
        <v/>
      </c>
      <c r="AP171" s="15" t="n"/>
      <c r="AR171" s="14" t="n"/>
      <c r="AS171" s="18" t="n">
        <v>0</v>
      </c>
      <c r="AT171" s="16" t="n"/>
      <c r="AU171" s="18">
        <f>(AS171-AT171)+AU170</f>
        <v/>
      </c>
      <c r="AV171" s="15" t="n"/>
      <c r="AX171" s="14" t="n"/>
      <c r="AY171" s="18" t="n">
        <v>0</v>
      </c>
      <c r="AZ171" s="16" t="n"/>
      <c r="BA171" s="18">
        <f>(AY171-AZ171)+BA170</f>
        <v/>
      </c>
      <c r="BB171" s="15" t="n"/>
      <c r="BD171" s="14" t="n"/>
      <c r="BE171" s="18" t="n">
        <v>0</v>
      </c>
      <c r="BF171" s="16" t="n"/>
      <c r="BG171" s="18">
        <f>(BE171-BF171)+BG170</f>
        <v/>
      </c>
      <c r="BH171" s="15" t="n"/>
      <c r="BJ171" s="86" t="n"/>
      <c r="BK171" s="86" t="n"/>
      <c r="BL171" s="24" t="n"/>
      <c r="BM171" s="24" t="n"/>
      <c r="BN171" s="24" t="n"/>
      <c r="BO171" s="24" t="n"/>
      <c r="BP171" s="24" t="n"/>
      <c r="BQ171" s="126" t="n"/>
    </row>
    <row r="172" ht="16.8" customHeight="1">
      <c r="A172" s="15" t="n"/>
      <c r="B172" s="15" t="n"/>
      <c r="C172" s="15" t="inlineStr">
        <is>
          <t>VERSAMENTO</t>
        </is>
      </c>
      <c r="D172" s="16" t="n"/>
      <c r="E172" s="16" t="n"/>
      <c r="F172" s="16" t="n">
        <v>0</v>
      </c>
      <c r="G172" s="16" t="n">
        <v>0</v>
      </c>
      <c r="H172" s="16" t="n"/>
      <c r="I172" s="4" t="n"/>
      <c r="J172" s="14" t="n"/>
      <c r="K172" s="17" t="inlineStr">
        <is>
          <t>SOSPESI PARTICOLARI</t>
        </is>
      </c>
      <c r="L172" s="51">
        <f>AI181</f>
        <v/>
      </c>
      <c r="M172" s="16" t="n"/>
      <c r="N172" s="16" t="n"/>
      <c r="O172" s="16" t="n"/>
      <c r="P172" s="18" t="n"/>
      <c r="Q172" s="14" t="n"/>
      <c r="R172" s="18" t="n">
        <v>0</v>
      </c>
      <c r="S172" s="16" t="n">
        <v>0</v>
      </c>
      <c r="T172" s="18">
        <f>(R172-S172)+T171</f>
        <v/>
      </c>
      <c r="U172" s="15" t="n"/>
      <c r="W172" s="14" t="n"/>
      <c r="X172" s="18">
        <f>F172</f>
        <v/>
      </c>
      <c r="Y172" s="16" t="n">
        <v>0</v>
      </c>
      <c r="Z172" s="18">
        <f>(X172-Y172)+Z171</f>
        <v/>
      </c>
      <c r="AA172" s="15">
        <f>C172</f>
        <v/>
      </c>
      <c r="AB172" s="24" t="n"/>
      <c r="AC172" s="15" t="n"/>
      <c r="AD172" s="25" t="n"/>
      <c r="AE172" s="62" t="n"/>
      <c r="AF172" s="63" t="n"/>
      <c r="AG172" s="25" t="n"/>
      <c r="AH172" s="24" t="n"/>
      <c r="AI172" s="26" t="n"/>
      <c r="AJ172" s="25" t="n"/>
      <c r="AL172" s="14" t="n"/>
      <c r="AM172" s="18" t="n">
        <v>0</v>
      </c>
      <c r="AN172" s="16" t="n"/>
      <c r="AO172" s="18">
        <f>(AM172-AN172)+AO171</f>
        <v/>
      </c>
      <c r="AP172" s="15" t="n"/>
      <c r="AR172" s="14" t="n"/>
      <c r="AS172" s="18" t="n">
        <v>0</v>
      </c>
      <c r="AT172" s="16" t="n"/>
      <c r="AU172" s="18">
        <f>(AS172-AT172)+AU171</f>
        <v/>
      </c>
      <c r="AV172" s="15" t="n"/>
      <c r="AX172" s="14" t="n"/>
      <c r="AY172" s="18" t="n">
        <v>0</v>
      </c>
      <c r="AZ172" s="16" t="n"/>
      <c r="BA172" s="18">
        <f>(AY172-AZ172)+BA171</f>
        <v/>
      </c>
      <c r="BB172" s="15" t="n"/>
      <c r="BD172" s="14" t="n"/>
      <c r="BE172" s="18" t="n">
        <v>0</v>
      </c>
      <c r="BF172" s="16" t="n"/>
      <c r="BG172" s="18">
        <f>(BE172-BF172)+BG171</f>
        <v/>
      </c>
      <c r="BH172" s="15" t="n"/>
      <c r="BJ172" s="86" t="n"/>
      <c r="BK172" s="86" t="n"/>
      <c r="BL172" s="24" t="n"/>
      <c r="BM172" s="24" t="n"/>
      <c r="BN172" s="24" t="n"/>
      <c r="BO172" s="24" t="n"/>
      <c r="BP172" s="24" t="n"/>
      <c r="BQ172" s="126" t="n"/>
    </row>
    <row r="173" ht="16.8" customHeight="1">
      <c r="A173" s="15" t="n"/>
      <c r="B173" s="15" t="n"/>
      <c r="C173" s="68" t="inlineStr">
        <is>
          <t>VERSAMENTO</t>
        </is>
      </c>
      <c r="D173" s="16" t="n"/>
      <c r="E173" s="16" t="n"/>
      <c r="F173" s="16" t="n">
        <v>0</v>
      </c>
      <c r="G173" s="16" t="n"/>
      <c r="H173" s="16" t="n"/>
      <c r="I173" s="4" t="n"/>
      <c r="J173" s="14" t="n"/>
      <c r="K173" s="17" t="inlineStr">
        <is>
          <t>TOTALE SOSPESI</t>
        </is>
      </c>
      <c r="L173" s="16">
        <f>SUM(L160:L172)</f>
        <v/>
      </c>
      <c r="M173" s="16" t="n"/>
      <c r="N173" s="16" t="n">
        <v>0</v>
      </c>
      <c r="O173" s="16" t="n"/>
      <c r="P173" s="18" t="n"/>
      <c r="Q173" s="14" t="n"/>
      <c r="R173" s="18" t="n">
        <v>0</v>
      </c>
      <c r="S173" s="16" t="n"/>
      <c r="T173" s="18">
        <f>(R173-S173)+T172</f>
        <v/>
      </c>
      <c r="U173" s="15" t="n"/>
      <c r="W173" s="14" t="n"/>
      <c r="X173" s="18" t="n">
        <v>0</v>
      </c>
      <c r="Y173" s="16" t="n"/>
      <c r="Z173" s="18">
        <f>(X173-Y173)+Z172</f>
        <v/>
      </c>
      <c r="AA173" s="15">
        <f>C173</f>
        <v/>
      </c>
      <c r="AB173" s="24" t="n"/>
      <c r="AC173" s="15" t="n"/>
      <c r="AD173" s="25" t="n"/>
      <c r="AE173" s="62" t="n"/>
      <c r="AF173" s="63" t="n"/>
      <c r="AG173" s="25" t="n"/>
      <c r="AH173" s="24" t="n"/>
      <c r="AI173" s="26" t="n"/>
      <c r="AJ173" s="25" t="n"/>
      <c r="AL173" s="14" t="n"/>
      <c r="AM173" s="18" t="n">
        <v>0</v>
      </c>
      <c r="AN173" s="16" t="n"/>
      <c r="AO173" s="18">
        <f>(AM173-AN173)+AO172</f>
        <v/>
      </c>
      <c r="AP173" s="15" t="n"/>
      <c r="AR173" s="14" t="n"/>
      <c r="AS173" s="18" t="n">
        <v>0</v>
      </c>
      <c r="AT173" s="16" t="n"/>
      <c r="AU173" s="18">
        <f>(AS173-AT173)+AU172</f>
        <v/>
      </c>
      <c r="AV173" s="15">
        <f>C173</f>
        <v/>
      </c>
      <c r="AX173" s="14" t="n"/>
      <c r="AY173" s="18" t="n">
        <v>0</v>
      </c>
      <c r="AZ173" s="16" t="n"/>
      <c r="BA173" s="18">
        <f>(AY173-AZ173)+BA172</f>
        <v/>
      </c>
      <c r="BB173" s="15" t="n"/>
      <c r="BD173" s="14" t="n"/>
      <c r="BE173" s="18" t="n">
        <v>0</v>
      </c>
      <c r="BF173" s="16" t="n"/>
      <c r="BG173" s="18">
        <f>(BE173-BF173)+BG172</f>
        <v/>
      </c>
      <c r="BH173" s="15" t="n"/>
      <c r="BJ173" s="86" t="n"/>
      <c r="BK173" s="86" t="n"/>
      <c r="BL173" s="24" t="n"/>
      <c r="BM173" s="24" t="n"/>
      <c r="BN173" s="24" t="n"/>
      <c r="BO173" s="24" t="n"/>
      <c r="BP173" s="24" t="n"/>
      <c r="BQ173" s="126" t="n"/>
    </row>
    <row r="174" ht="16.8" customHeight="1">
      <c r="A174" s="15" t="n"/>
      <c r="B174" s="15" t="n"/>
      <c r="C174" s="15" t="inlineStr">
        <is>
          <t>BONIFICI</t>
        </is>
      </c>
      <c r="D174" s="16" t="n"/>
      <c r="E174" s="16" t="n"/>
      <c r="F174" s="16">
        <f>'BONIFICI GENERALI '!B50+'BONIFICI CATTOLICA'!B50+'BONIFICI TUTELA'!B50+UCA!B50</f>
        <v/>
      </c>
      <c r="G174" s="85">
        <f>F164</f>
        <v/>
      </c>
      <c r="H174" s="16" t="n"/>
      <c r="I174" s="4" t="n"/>
      <c r="J174" s="14" t="n"/>
      <c r="K174" s="17" t="inlineStr">
        <is>
          <t>SOSPESI DEL GIORNO</t>
        </is>
      </c>
      <c r="L174" s="16">
        <f>SUM(N161:N174)</f>
        <v/>
      </c>
      <c r="M174" s="44" t="n"/>
      <c r="N174" s="16" t="n">
        <v>0</v>
      </c>
      <c r="O174" s="16" t="n"/>
      <c r="P174" s="18" t="n"/>
      <c r="Q174" s="14" t="n"/>
      <c r="R174" s="18" t="n">
        <v>0</v>
      </c>
      <c r="S174" s="16" t="n"/>
      <c r="T174" s="18">
        <f>(R174-S174)+T173</f>
        <v/>
      </c>
      <c r="U174" s="15" t="n"/>
      <c r="W174" s="14" t="n"/>
      <c r="X174" s="18">
        <f>F174</f>
        <v/>
      </c>
      <c r="Y174" s="16">
        <f>G174</f>
        <v/>
      </c>
      <c r="Z174" s="18">
        <f>(X174-Y174)+Z173</f>
        <v/>
      </c>
      <c r="AA174" s="15">
        <f>C174</f>
        <v/>
      </c>
      <c r="AB174" s="24" t="n"/>
      <c r="AC174" s="15" t="n"/>
      <c r="AD174" s="25" t="n"/>
      <c r="AE174" s="62" t="n"/>
      <c r="AF174" s="63" t="n"/>
      <c r="AG174" s="25" t="n"/>
      <c r="AH174" s="24" t="n"/>
      <c r="AI174" s="26" t="n"/>
      <c r="AJ174" s="25" t="n"/>
      <c r="AL174" s="14" t="n"/>
      <c r="AM174" s="18" t="n">
        <v>0</v>
      </c>
      <c r="AN174" s="16" t="n"/>
      <c r="AO174" s="18">
        <f>(AM174-AN174)+AO173</f>
        <v/>
      </c>
      <c r="AP174" s="15" t="n"/>
      <c r="AR174" s="14" t="n"/>
      <c r="AS174" s="18" t="n">
        <v>0</v>
      </c>
      <c r="AT174" s="16" t="n"/>
      <c r="AU174" s="18">
        <f>(AS174-AT174)+AU173</f>
        <v/>
      </c>
      <c r="AV174" s="15">
        <f>C174</f>
        <v/>
      </c>
      <c r="AX174" s="14" t="n"/>
      <c r="AY174" s="18" t="n">
        <v>0</v>
      </c>
      <c r="AZ174" s="16" t="n"/>
      <c r="BA174" s="18">
        <f>(AY174-AZ174)+BA173</f>
        <v/>
      </c>
      <c r="BB174" s="15" t="n"/>
      <c r="BD174" s="14" t="n"/>
      <c r="BE174" s="18" t="n">
        <v>0</v>
      </c>
      <c r="BF174" s="16" t="n"/>
      <c r="BG174" s="18">
        <f>(BE174-BF174)+BG173</f>
        <v/>
      </c>
      <c r="BH174" s="15" t="n"/>
      <c r="BJ174" s="86" t="n"/>
      <c r="BK174" s="86" t="n"/>
      <c r="BL174" s="24" t="n"/>
      <c r="BM174" s="24" t="n"/>
      <c r="BN174" s="24" t="n"/>
      <c r="BO174" s="24" t="n"/>
      <c r="BP174" s="24" t="n"/>
      <c r="BQ174" s="126" t="n"/>
    </row>
    <row r="175" ht="16.8" customHeight="1">
      <c r="A175" s="15" t="n"/>
      <c r="B175" s="15" t="n"/>
      <c r="C175" s="47" t="inlineStr">
        <is>
          <t>PREL .PROVVIGIONI MATURATE</t>
        </is>
      </c>
      <c r="D175" s="16" t="n"/>
      <c r="E175" s="16" t="n"/>
      <c r="F175" s="16" t="n">
        <v>0</v>
      </c>
      <c r="G175" s="1">
        <f>F165</f>
        <v/>
      </c>
      <c r="H175" s="16">
        <f>G175-D66-D67-D69</f>
        <v/>
      </c>
      <c r="I175" s="4" t="n"/>
      <c r="J175" s="14" t="n"/>
      <c r="K175" s="53">
        <f>A124</f>
        <v/>
      </c>
      <c r="L175" s="3">
        <f>D124+D125-E129+D126-E126+D129-E124+B127</f>
        <v/>
      </c>
      <c r="M175" s="3" t="n"/>
      <c r="N175" s="3" t="n"/>
      <c r="O175" s="16" t="n"/>
      <c r="P175" s="18" t="n"/>
      <c r="Q175" s="14" t="n"/>
      <c r="R175" s="18" t="n"/>
      <c r="S175" s="16" t="n"/>
      <c r="T175" s="18">
        <f>(R175-S175)+T174</f>
        <v/>
      </c>
      <c r="U175" s="15" t="n"/>
      <c r="W175" s="14" t="n"/>
      <c r="X175" s="18" t="n"/>
      <c r="Y175" s="1">
        <f>G175</f>
        <v/>
      </c>
      <c r="Z175" s="18">
        <f>(X175-Y175)+Z174</f>
        <v/>
      </c>
      <c r="AA175" s="15">
        <f>C175</f>
        <v/>
      </c>
      <c r="AB175" s="24" t="n"/>
      <c r="AC175" s="15" t="inlineStr">
        <is>
          <t>BOLLO AUTO</t>
        </is>
      </c>
      <c r="AD175" s="25" t="n"/>
      <c r="AE175" s="62">
        <f>H176</f>
        <v/>
      </c>
      <c r="AF175" s="63">
        <f>AE175+AF114</f>
        <v/>
      </c>
      <c r="AG175" s="25" t="n"/>
      <c r="AH175" s="24" t="n"/>
      <c r="AI175" s="26" t="n"/>
      <c r="AJ175" s="25" t="n"/>
      <c r="AL175" s="14" t="n"/>
      <c r="AM175" s="18" t="n"/>
      <c r="AN175" s="25" t="n">
        <v>0</v>
      </c>
      <c r="AO175" s="18">
        <f>(AM175-AN175)+AO174</f>
        <v/>
      </c>
      <c r="AP175" s="15" t="n"/>
      <c r="AR175" s="14" t="n"/>
      <c r="AS175" s="18" t="n"/>
      <c r="AT175" s="25" t="n">
        <v>0</v>
      </c>
      <c r="AU175" s="18">
        <f>(AS175-AT175)+AU174</f>
        <v/>
      </c>
      <c r="AV175" s="15" t="n"/>
      <c r="AX175" s="14" t="n"/>
      <c r="AY175" s="18" t="n"/>
      <c r="AZ175" s="25" t="n">
        <v>0</v>
      </c>
      <c r="BA175" s="18">
        <f>(AY175-AZ175)+BA174</f>
        <v/>
      </c>
      <c r="BB175" s="15" t="n"/>
      <c r="BD175" s="14" t="n"/>
      <c r="BE175" s="18" t="n"/>
      <c r="BF175" s="25" t="n">
        <v>0</v>
      </c>
      <c r="BG175" s="18">
        <f>(BE175-BF175)+BG174</f>
        <v/>
      </c>
      <c r="BH175" s="15" t="n"/>
      <c r="BJ175" s="86" t="n"/>
      <c r="BK175" s="86" t="n"/>
      <c r="BL175" s="24" t="n"/>
      <c r="BM175" s="24" t="n"/>
      <c r="BN175" s="24" t="n"/>
      <c r="BO175" s="24" t="n"/>
      <c r="BP175" s="24" t="n"/>
      <c r="BQ175" s="126" t="n"/>
    </row>
    <row r="176" ht="16.8" customHeight="1">
      <c r="A176" s="15" t="n"/>
      <c r="B176" s="15" t="n"/>
      <c r="C176" s="15" t="inlineStr">
        <is>
          <t>Spese manutenzione auto</t>
        </is>
      </c>
      <c r="D176" s="16" t="n"/>
      <c r="E176" s="16" t="n">
        <v>0</v>
      </c>
      <c r="F176" s="16" t="n">
        <v>0</v>
      </c>
      <c r="G176" s="16" t="n">
        <v>0</v>
      </c>
      <c r="H176" s="16" t="n"/>
      <c r="I176" s="4" t="n"/>
      <c r="J176" s="14" t="n"/>
      <c r="K176" s="17" t="n"/>
      <c r="L176" s="16" t="n"/>
      <c r="M176" s="16" t="n"/>
      <c r="N176" s="16" t="n"/>
      <c r="O176" s="16" t="n"/>
      <c r="P176" s="18" t="n"/>
      <c r="Q176" s="14" t="n"/>
      <c r="R176" s="18" t="n"/>
      <c r="S176" s="16">
        <f>G176</f>
        <v/>
      </c>
      <c r="T176" s="18">
        <f>(R176-S176)+T175</f>
        <v/>
      </c>
      <c r="U176" s="15">
        <f>C176</f>
        <v/>
      </c>
      <c r="W176" s="14" t="n"/>
      <c r="X176" s="18" t="n"/>
      <c r="Y176" s="16" t="n">
        <v>0</v>
      </c>
      <c r="Z176" s="18">
        <f>(X176-Y176)+Z175</f>
        <v/>
      </c>
      <c r="AA176" s="15" t="n"/>
      <c r="AB176" s="24" t="n"/>
      <c r="AC176" s="15">
        <f>C176</f>
        <v/>
      </c>
      <c r="AD176" s="25" t="n"/>
      <c r="AE176" s="62">
        <f>G176</f>
        <v/>
      </c>
      <c r="AF176" s="63">
        <f>AE176+AF115</f>
        <v/>
      </c>
      <c r="AG176" s="25" t="n"/>
      <c r="AH176" s="24" t="n"/>
      <c r="AI176" s="26" t="n"/>
      <c r="AJ176" s="25" t="n"/>
      <c r="AL176" s="14" t="n"/>
      <c r="AM176" s="18" t="n"/>
      <c r="AN176" s="16" t="n"/>
      <c r="AO176" s="18">
        <f>(AM176-AN176)+AO175</f>
        <v/>
      </c>
      <c r="AP176" s="15" t="n"/>
      <c r="AR176" s="14" t="n"/>
      <c r="AS176" s="18" t="n"/>
      <c r="AT176" s="16" t="n"/>
      <c r="AU176" s="18">
        <f>(AS176-AT176)+AU175</f>
        <v/>
      </c>
      <c r="AV176" s="15" t="n"/>
      <c r="AX176" s="14" t="n"/>
      <c r="AY176" s="18" t="n"/>
      <c r="AZ176" s="16" t="n"/>
      <c r="BA176" s="18">
        <f>(AY176-AZ176)+BA175</f>
        <v/>
      </c>
      <c r="BB176" s="15" t="n"/>
      <c r="BD176" s="14" t="n"/>
      <c r="BE176" s="18" t="n"/>
      <c r="BF176" s="16" t="n"/>
      <c r="BG176" s="18">
        <f>(BE176-BF176)+BG175</f>
        <v/>
      </c>
      <c r="BH176" s="15" t="n"/>
      <c r="BJ176" s="86" t="n"/>
      <c r="BK176" s="86" t="n"/>
      <c r="BL176" s="24" t="n"/>
      <c r="BM176" s="24" t="n"/>
      <c r="BN176" s="24" t="n"/>
      <c r="BO176" s="24" t="n"/>
      <c r="BP176" s="24" t="n"/>
      <c r="BQ176" s="126" t="n"/>
    </row>
    <row r="177" ht="16.8" customHeight="1">
      <c r="A177" s="15" t="n"/>
      <c r="B177" s="15" t="n"/>
      <c r="C177" s="15" t="inlineStr">
        <is>
          <t>Spese alberghi etc</t>
        </is>
      </c>
      <c r="D177" s="16" t="n">
        <v>0</v>
      </c>
      <c r="E177" s="16" t="n"/>
      <c r="F177" s="16" t="n">
        <v>0</v>
      </c>
      <c r="G177" s="16" t="n">
        <v>0</v>
      </c>
      <c r="H177" s="16" t="n"/>
      <c r="I177" s="4" t="n"/>
      <c r="J177" s="14" t="n"/>
      <c r="K177" s="17" t="n"/>
      <c r="L177" s="16" t="n">
        <v>0</v>
      </c>
      <c r="M177" s="16" t="n"/>
      <c r="N177" s="16" t="n"/>
      <c r="O177" s="16" t="n"/>
      <c r="P177" s="18" t="n"/>
      <c r="Q177" s="14" t="n"/>
      <c r="R177" s="18" t="n"/>
      <c r="S177" s="16" t="n">
        <v>0</v>
      </c>
      <c r="T177" s="18">
        <f>(R177-S177)+T176</f>
        <v/>
      </c>
      <c r="U177" s="15">
        <f>C177</f>
        <v/>
      </c>
      <c r="W177" s="14" t="n"/>
      <c r="X177" s="18" t="n">
        <v>0</v>
      </c>
      <c r="Y177" s="16" t="n">
        <v>0</v>
      </c>
      <c r="Z177" s="18">
        <f>(X177-Y177)+Z176</f>
        <v/>
      </c>
      <c r="AA177" s="15" t="n"/>
      <c r="AB177" s="24" t="n"/>
      <c r="AC177" s="15">
        <f>C177</f>
        <v/>
      </c>
      <c r="AD177" s="25" t="n"/>
      <c r="AE177" s="62">
        <f>G177</f>
        <v/>
      </c>
      <c r="AF177" s="63">
        <f>AE177+AF116</f>
        <v/>
      </c>
      <c r="AG177" s="25" t="n"/>
      <c r="AH177" s="24" t="n"/>
      <c r="AI177" s="26" t="n"/>
      <c r="AJ177" s="25" t="n"/>
      <c r="AL177" s="14" t="n"/>
      <c r="AM177" s="18" t="n"/>
      <c r="AN177" s="16" t="n">
        <v>0</v>
      </c>
      <c r="AO177" s="18">
        <f>(AM177-AN177)+AO176</f>
        <v/>
      </c>
      <c r="AP177" s="15" t="n"/>
      <c r="AR177" s="14" t="n"/>
      <c r="AS177" s="18" t="n"/>
      <c r="AT177" s="16" t="n">
        <v>0</v>
      </c>
      <c r="AU177" s="18">
        <f>(AS177-AT177)+AU176</f>
        <v/>
      </c>
      <c r="AV177" s="15" t="n"/>
      <c r="AX177" s="14" t="n"/>
      <c r="AY177" s="18" t="n"/>
      <c r="AZ177" s="16" t="n">
        <v>0</v>
      </c>
      <c r="BA177" s="18">
        <f>(AY177-AZ177)+BA176</f>
        <v/>
      </c>
      <c r="BB177" s="15" t="n"/>
      <c r="BD177" s="14" t="n"/>
      <c r="BE177" s="18" t="n"/>
      <c r="BF177" s="16" t="n">
        <v>0</v>
      </c>
      <c r="BG177" s="18">
        <f>(BE177-BF177)+BG176</f>
        <v/>
      </c>
      <c r="BH177" s="15" t="n"/>
      <c r="BJ177" s="86" t="n"/>
      <c r="BK177" s="86" t="n"/>
      <c r="BL177" s="24" t="n"/>
      <c r="BM177" s="24" t="n"/>
      <c r="BN177" s="24" t="n"/>
      <c r="BO177" s="24" t="n"/>
      <c r="BP177" s="24" t="n"/>
      <c r="BQ177" s="126" t="n"/>
    </row>
    <row r="178" ht="16.8" customHeight="1">
      <c r="A178" s="15" t="n"/>
      <c r="B178" s="15" t="n"/>
      <c r="C178" s="15" t="n"/>
      <c r="D178" s="16">
        <f>SUM(G176:G178)</f>
        <v/>
      </c>
      <c r="E178" s="16" t="n">
        <v>0</v>
      </c>
      <c r="F178" s="16" t="n"/>
      <c r="G178" s="16" t="n">
        <v>0</v>
      </c>
      <c r="H178" s="16" t="n"/>
      <c r="I178" s="4" t="n"/>
      <c r="J178" s="14" t="n"/>
      <c r="K178" s="6" t="inlineStr">
        <is>
          <t>TOTALE SOMMA</t>
        </is>
      </c>
      <c r="L178" s="3">
        <f>SUM(L158:L172)+N157+L174+L175</f>
        <v/>
      </c>
      <c r="M178" s="3">
        <f>SUM(O127:O146)+N156</f>
        <v/>
      </c>
      <c r="N178" s="16" t="n"/>
      <c r="O178" s="16" t="n"/>
      <c r="P178" s="18" t="n"/>
      <c r="Q178" s="14" t="n"/>
      <c r="R178" s="18" t="n"/>
      <c r="S178" s="16" t="n">
        <v>0</v>
      </c>
      <c r="T178" s="18">
        <f>(R178-S178)+T177</f>
        <v/>
      </c>
      <c r="U178" s="15" t="n"/>
      <c r="W178" s="14" t="n"/>
      <c r="X178" s="18" t="n">
        <v>0</v>
      </c>
      <c r="Y178" s="16" t="n">
        <v>0</v>
      </c>
      <c r="Z178" s="18">
        <f>(X178-Y178)+Z177</f>
        <v/>
      </c>
      <c r="AA178" s="15" t="n"/>
      <c r="AB178" s="24" t="n"/>
      <c r="AC178" s="15">
        <f>C178</f>
        <v/>
      </c>
      <c r="AD178" s="25" t="n"/>
      <c r="AE178" s="62">
        <f>G178</f>
        <v/>
      </c>
      <c r="AF178" s="63">
        <f>AE178+AF117</f>
        <v/>
      </c>
      <c r="AG178" s="25" t="n"/>
      <c r="AH178" s="24" t="inlineStr">
        <is>
          <t>TOTALE SOSPESI</t>
        </is>
      </c>
      <c r="AI178" s="26">
        <f>SUM(AI125:AI177)</f>
        <v/>
      </c>
      <c r="AJ178" s="25" t="n"/>
      <c r="AL178" s="14" t="n"/>
      <c r="AM178" s="18" t="n"/>
      <c r="AN178" s="16" t="n">
        <v>0</v>
      </c>
      <c r="AO178" s="18">
        <f>(AM178-AN178)+AO177</f>
        <v/>
      </c>
      <c r="AP178" s="15" t="n"/>
      <c r="AR178" s="14" t="n"/>
      <c r="AS178" s="18" t="n"/>
      <c r="AT178" s="16" t="n">
        <v>0</v>
      </c>
      <c r="AU178" s="18">
        <f>(AS178-AT178)+AU177</f>
        <v/>
      </c>
      <c r="AV178" s="16" t="n"/>
      <c r="AX178" s="14" t="n"/>
      <c r="AY178" s="18" t="n"/>
      <c r="AZ178" s="16" t="n">
        <v>0</v>
      </c>
      <c r="BA178" s="18">
        <f>(AY178-AZ178)+BA177</f>
        <v/>
      </c>
      <c r="BB178" s="15" t="n"/>
      <c r="BD178" s="14" t="n"/>
      <c r="BE178" s="18" t="n"/>
      <c r="BF178" s="16" t="n">
        <v>0</v>
      </c>
      <c r="BG178" s="18">
        <f>(BE178-BF178)+BG177</f>
        <v/>
      </c>
      <c r="BH178" s="15" t="n"/>
      <c r="BJ178" s="86" t="n"/>
      <c r="BK178" s="86" t="n"/>
      <c r="BL178" s="24" t="n"/>
      <c r="BM178" s="24" t="n"/>
      <c r="BN178" s="24" t="n"/>
      <c r="BO178" s="24" t="n"/>
      <c r="BP178" s="24" t="n"/>
      <c r="BQ178" s="126" t="n"/>
    </row>
    <row r="179" ht="16.8" customHeight="1">
      <c r="A179" s="15" t="n"/>
      <c r="B179" s="15" t="n"/>
      <c r="C179" s="64" t="inlineStr">
        <is>
          <t>BONIFICO TUTELA LEGALE</t>
        </is>
      </c>
      <c r="D179" s="16" t="n"/>
      <c r="E179" s="16" t="n">
        <v>0</v>
      </c>
      <c r="F179" s="16" t="n"/>
      <c r="G179" s="16" t="n">
        <v>5553.86</v>
      </c>
      <c r="H179" s="16" t="n">
        <v>0</v>
      </c>
      <c r="I179" s="84">
        <f>I181-I130</f>
        <v/>
      </c>
      <c r="J179" s="14" t="n"/>
      <c r="K179" s="6" t="inlineStr">
        <is>
          <t>SALDO C-D</t>
        </is>
      </c>
      <c r="L179" s="3">
        <f>L178-M178</f>
        <v/>
      </c>
      <c r="M179" s="16" t="n"/>
      <c r="N179" s="16" t="n"/>
      <c r="O179" s="16" t="n"/>
      <c r="P179" s="18" t="n"/>
      <c r="Q179" s="14" t="n"/>
      <c r="R179" s="18" t="n"/>
      <c r="S179" s="16" t="n">
        <v>0</v>
      </c>
      <c r="T179" s="18">
        <f>(R179-S179)+T178</f>
        <v/>
      </c>
      <c r="U179" s="15" t="n"/>
      <c r="W179" s="14" t="n"/>
      <c r="X179" s="18" t="n"/>
      <c r="Y179" s="16">
        <f>G179</f>
        <v/>
      </c>
      <c r="Z179" s="18">
        <f>(X179-Y179)+Z178</f>
        <v/>
      </c>
      <c r="AA179" s="15">
        <f>C179</f>
        <v/>
      </c>
      <c r="AB179" s="24" t="n"/>
      <c r="AC179" s="71" t="inlineStr">
        <is>
          <t>TOTALE SPESE AD OGGI</t>
        </is>
      </c>
      <c r="AD179" s="65" t="n"/>
      <c r="AE179" s="65" t="n">
        <v>0</v>
      </c>
      <c r="AF179" s="63">
        <f>AF131+AF132+AF133+AF134+AF135+AF138++AF139+AF140+AF141+AF142+AF144+AF145+AF146+AF147+AF148+AF149+AF150+AF151+AF152+AF154+AF155+AF156+AF157+AF158+AF159+AF161+AF162+AF163+AF165+AF166+AF175+AF177+AF118</f>
        <v/>
      </c>
      <c r="AG179" s="25" t="n"/>
      <c r="AH179" s="24" t="inlineStr">
        <is>
          <t>SOSPESI VERSATI</t>
        </is>
      </c>
      <c r="AI179" s="26" t="n"/>
      <c r="AJ179" s="25">
        <f>SUM(AJ125:AJ178)</f>
        <v/>
      </c>
      <c r="AL179" s="14" t="n"/>
      <c r="AM179" s="18" t="n"/>
      <c r="AN179" s="16" t="n"/>
      <c r="AO179" s="18">
        <f>(AM179-AN179)+AO178</f>
        <v/>
      </c>
      <c r="AP179" s="15" t="n"/>
      <c r="AR179" s="14" t="n"/>
      <c r="AS179" s="18" t="n"/>
      <c r="AT179" s="16" t="n">
        <v>0</v>
      </c>
      <c r="AU179" s="18">
        <f>(AS179-AT179)+AU178</f>
        <v/>
      </c>
      <c r="AV179" s="15" t="n"/>
      <c r="AX179" s="14" t="n"/>
      <c r="AY179" s="18" t="n"/>
      <c r="AZ179" s="16" t="n"/>
      <c r="BA179" s="18">
        <f>(AY179-AZ179)+BA178</f>
        <v/>
      </c>
      <c r="BB179" s="15" t="n"/>
      <c r="BD179" s="14" t="n"/>
      <c r="BE179" s="18" t="n"/>
      <c r="BF179" s="16" t="n"/>
      <c r="BG179" s="18">
        <f>(BE179-BF179)+BG178</f>
        <v/>
      </c>
      <c r="BH179" s="15" t="n"/>
      <c r="BJ179" s="86" t="n"/>
      <c r="BK179" s="86" t="n"/>
      <c r="BL179" s="24" t="n"/>
      <c r="BM179" s="24" t="n"/>
      <c r="BN179" s="24" t="n"/>
      <c r="BO179" s="24" t="n"/>
      <c r="BP179" s="24" t="n"/>
      <c r="BQ179" s="126" t="n"/>
    </row>
    <row r="180" ht="16.8" customHeight="1">
      <c r="A180" s="15" t="n"/>
      <c r="B180" s="15" t="n"/>
      <c r="C180" s="64" t="inlineStr">
        <is>
          <t>BONIFICO GENERALI</t>
        </is>
      </c>
      <c r="D180" s="16" t="n"/>
      <c r="E180" s="16" t="n"/>
      <c r="F180" s="16" t="n"/>
      <c r="G180" s="16" t="n">
        <v>0</v>
      </c>
      <c r="H180" s="16" t="n">
        <v>0</v>
      </c>
      <c r="I180" s="4" t="n"/>
      <c r="J180" s="14" t="n"/>
      <c r="K180" s="6" t="inlineStr">
        <is>
          <t>SALDO CATTOLICA</t>
        </is>
      </c>
      <c r="L180" s="55">
        <f>D181+E181+A181+B181+B128</f>
        <v/>
      </c>
      <c r="M180" s="16" t="n"/>
      <c r="N180" s="16" t="n"/>
      <c r="O180" s="56" t="n"/>
      <c r="P180" s="18" t="n"/>
      <c r="Q180" s="14" t="n"/>
      <c r="R180" s="18" t="n"/>
      <c r="S180" s="16" t="n">
        <v>0</v>
      </c>
      <c r="T180" s="18">
        <f>(R180-S180)+T179</f>
        <v/>
      </c>
      <c r="U180" s="15" t="n"/>
      <c r="W180" s="14" t="n"/>
      <c r="X180" s="18" t="n"/>
      <c r="Y180" s="16">
        <f>G180</f>
        <v/>
      </c>
      <c r="Z180" s="18">
        <f>(X180-Y180)+Z179</f>
        <v/>
      </c>
      <c r="AA180" s="15">
        <f>C180</f>
        <v/>
      </c>
      <c r="AB180" s="24" t="n"/>
      <c r="AC180" s="71" t="inlineStr">
        <is>
          <t>TOTALE PROVVIGIONI AD OGGI</t>
        </is>
      </c>
      <c r="AD180" s="65" t="n"/>
      <c r="AE180" s="65">
        <f>G180</f>
        <v/>
      </c>
      <c r="AF180" s="63">
        <f>AF119+AD124+AD125</f>
        <v/>
      </c>
      <c r="AG180" s="25" t="n"/>
      <c r="AH180" s="24" t="n"/>
      <c r="AI180" s="26" t="n"/>
      <c r="AJ180" s="25" t="n"/>
      <c r="AL180" s="14" t="n"/>
      <c r="AM180" s="18" t="n"/>
      <c r="AN180" s="16" t="n"/>
      <c r="AO180" s="18">
        <f>(AM180-AN180)+AO179</f>
        <v/>
      </c>
      <c r="AP180" s="15" t="n"/>
      <c r="AR180" s="14" t="n"/>
      <c r="AS180" s="18" t="n"/>
      <c r="AT180" s="16" t="n"/>
      <c r="AU180" s="18">
        <f>(AS180-AT180)+AU179</f>
        <v/>
      </c>
      <c r="AV180" s="15" t="n"/>
      <c r="AX180" s="14" t="n"/>
      <c r="AY180" s="18" t="n"/>
      <c r="AZ180" s="16" t="n"/>
      <c r="BA180" s="18">
        <f>(AY180-AZ180)+BA179</f>
        <v/>
      </c>
      <c r="BB180" s="15" t="n"/>
      <c r="BD180" s="14" t="n"/>
      <c r="BE180" s="18" t="n"/>
      <c r="BF180" s="16" t="n"/>
      <c r="BG180" s="18">
        <f>(BE180-BF180)+BG179</f>
        <v/>
      </c>
      <c r="BH180" s="15" t="n"/>
      <c r="BJ180" s="86" t="n"/>
      <c r="BK180" s="86" t="n"/>
      <c r="BL180" s="24" t="n"/>
      <c r="BM180" s="24" t="n"/>
      <c r="BN180" s="24" t="n"/>
      <c r="BO180" s="24" t="n"/>
      <c r="BP180" s="24" t="n"/>
      <c r="BQ180" s="126" t="n"/>
    </row>
    <row r="181" ht="16.8" customHeight="1">
      <c r="A181" s="92">
        <f>D126-D128+A120-E126</f>
        <v/>
      </c>
      <c r="B181" s="44">
        <f>D129-D131+B120-G179</f>
        <v/>
      </c>
      <c r="C181" s="57" t="inlineStr">
        <is>
          <t>Check = controllo Saldo Cattolica</t>
        </is>
      </c>
      <c r="D181" s="44">
        <f>D124-D127-E124+D120</f>
        <v/>
      </c>
      <c r="E181" s="44">
        <f>D125-D130+E120</f>
        <v/>
      </c>
      <c r="F181" s="72">
        <f>D127+D128+D130</f>
        <v/>
      </c>
      <c r="G181" s="81">
        <f>D127+D128-E128+D130</f>
        <v/>
      </c>
      <c r="H181" s="44">
        <f>G175+G174</f>
        <v/>
      </c>
      <c r="I181" s="79">
        <f>G181-H181</f>
        <v/>
      </c>
      <c r="J181" s="58" t="n"/>
      <c r="K181" s="6" t="inlineStr">
        <is>
          <t>SALDO PROVVIGIONALE</t>
        </is>
      </c>
      <c r="L181" s="3">
        <f>L179-L180</f>
        <v/>
      </c>
      <c r="M181" s="27" t="inlineStr">
        <is>
          <t>DIFF. S.DO CATTOLICA</t>
        </is>
      </c>
      <c r="N181" s="27">
        <f>O181-L180</f>
        <v/>
      </c>
      <c r="O181" s="44">
        <f>Z181+AU181+N157+SUM(L160:L171)+SUM(N161:N171)+L175-D127-D130-D126+E128</f>
        <v/>
      </c>
      <c r="P181" s="18" t="n"/>
      <c r="Q181" s="58" t="n"/>
      <c r="R181" s="59" t="n"/>
      <c r="S181" s="44" t="n"/>
      <c r="T181" s="59">
        <f>(R181-S181)+T180</f>
        <v/>
      </c>
      <c r="U181" s="57" t="n"/>
      <c r="W181" s="58" t="n"/>
      <c r="X181" s="59" t="n"/>
      <c r="Y181" s="44" t="n"/>
      <c r="Z181" s="59">
        <f>(X181-Y181)+Z180</f>
        <v/>
      </c>
      <c r="AA181" s="57" t="n"/>
      <c r="AB181" s="60" t="n"/>
      <c r="AC181" s="60" t="inlineStr">
        <is>
          <t>UTILE NETTO</t>
        </is>
      </c>
      <c r="AD181" s="23">
        <f>SUM(AD124:AD180)-SUM(AE124:AE178)+AD120</f>
        <v/>
      </c>
      <c r="AE181" s="23">
        <f>AF167+AF168</f>
        <v/>
      </c>
      <c r="AF181" s="23">
        <f>AD181+AE181</f>
        <v/>
      </c>
      <c r="AG181" s="23" t="inlineStr">
        <is>
          <t>UTILE LORDO</t>
        </is>
      </c>
      <c r="AH181" s="60" t="inlineStr">
        <is>
          <t>SALDO</t>
        </is>
      </c>
      <c r="AI181" s="61">
        <f>AI178-AJ179</f>
        <v/>
      </c>
      <c r="AJ181" s="23" t="n"/>
      <c r="AL181" s="58" t="n"/>
      <c r="AM181" s="59" t="n"/>
      <c r="AN181" s="44" t="n"/>
      <c r="AO181" s="59">
        <f>(AM181-AN181)+AO180</f>
        <v/>
      </c>
      <c r="AP181" s="57" t="n"/>
      <c r="AR181" s="58" t="n"/>
      <c r="AS181" s="59" t="n"/>
      <c r="AT181" s="44" t="n"/>
      <c r="AU181" s="59">
        <f>(AS181-AT181)+AU180</f>
        <v/>
      </c>
      <c r="AV181" s="57" t="n"/>
      <c r="AX181" s="58" t="n"/>
      <c r="AY181" s="59" t="n"/>
      <c r="AZ181" s="44" t="n"/>
      <c r="BA181" s="59">
        <f>(AY181-AZ181)+BA180</f>
        <v/>
      </c>
      <c r="BB181" s="57" t="n"/>
      <c r="BD181" s="58" t="n"/>
      <c r="BE181" s="59" t="n"/>
      <c r="BF181" s="44" t="n"/>
      <c r="BG181" s="59">
        <f>(BE181-BF181)+BG180</f>
        <v/>
      </c>
      <c r="BH181" s="57" t="n"/>
      <c r="BJ181" s="21">
        <f>SUM(BJ125:BJ180)</f>
        <v/>
      </c>
      <c r="BK181" s="21" t="n"/>
      <c r="BL181" s="89">
        <f>SUM(BL124:BL180)</f>
        <v/>
      </c>
      <c r="BM181" s="8" t="inlineStr">
        <is>
          <t>TOTALE GENERALI</t>
        </is>
      </c>
      <c r="BN181" s="89">
        <f>SUM(BN124:BN180)</f>
        <v/>
      </c>
      <c r="BO181" s="8">
        <f>SUM(BO125:BO180)</f>
        <v/>
      </c>
      <c r="BP181" s="8">
        <f>BL181+BN181</f>
        <v/>
      </c>
      <c r="BQ181" s="8" t="n"/>
    </row>
    <row r="183" ht="16.8" customHeight="1">
      <c r="A183" s="50" t="n"/>
    </row>
    <row r="184" ht="16.8" customHeight="1">
      <c r="A184" s="2" t="n"/>
      <c r="B184" s="2" t="n"/>
      <c r="C184" s="2" t="inlineStr">
        <is>
          <t>DESCRIZIONE</t>
        </is>
      </c>
      <c r="D184" s="3" t="inlineStr">
        <is>
          <t>CASSA E.</t>
        </is>
      </c>
      <c r="E184" s="3" t="inlineStr">
        <is>
          <t>CASSA U.</t>
        </is>
      </c>
      <c r="F184" s="3" t="inlineStr">
        <is>
          <t>BANCA E.</t>
        </is>
      </c>
      <c r="G184" s="3" t="inlineStr">
        <is>
          <t>BANCA U.</t>
        </is>
      </c>
      <c r="H184" s="104" t="inlineStr">
        <is>
          <t>PROVVIGIONI</t>
        </is>
      </c>
      <c r="I184" s="76" t="n"/>
      <c r="J184" s="5" t="inlineStr">
        <is>
          <t>DATA</t>
        </is>
      </c>
      <c r="K184" s="6" t="inlineStr">
        <is>
          <t>DESCRIZIONE</t>
        </is>
      </c>
      <c r="L184" s="3" t="inlineStr">
        <is>
          <t>ENTRATE</t>
        </is>
      </c>
      <c r="M184" s="3" t="inlineStr">
        <is>
          <t>USCITE</t>
        </is>
      </c>
      <c r="N184" s="3" t="inlineStr">
        <is>
          <t xml:space="preserve">PREL. </t>
        </is>
      </c>
      <c r="O184" s="3" t="inlineStr">
        <is>
          <t>TOTALE</t>
        </is>
      </c>
      <c r="P184" s="3" t="inlineStr">
        <is>
          <t>BUDGET</t>
        </is>
      </c>
      <c r="Q184" s="5" t="inlineStr">
        <is>
          <t>DATA</t>
        </is>
      </c>
      <c r="R184" s="3" t="inlineStr">
        <is>
          <t>ENTRATE</t>
        </is>
      </c>
      <c r="S184" s="3" t="inlineStr">
        <is>
          <t>USCITE</t>
        </is>
      </c>
      <c r="T184" s="3" t="inlineStr">
        <is>
          <t>SALDO</t>
        </is>
      </c>
      <c r="U184" s="2" t="inlineStr">
        <is>
          <t>CONTO A3T  10223</t>
        </is>
      </c>
      <c r="W184" s="5" t="inlineStr">
        <is>
          <t>DATA</t>
        </is>
      </c>
      <c r="X184" s="3" t="inlineStr">
        <is>
          <t>ENTRATE</t>
        </is>
      </c>
      <c r="Y184" s="3" t="inlineStr">
        <is>
          <t>USCITE</t>
        </is>
      </c>
      <c r="Z184" s="3" t="inlineStr">
        <is>
          <t>SALDO</t>
        </is>
      </c>
      <c r="AA184" s="2" t="inlineStr">
        <is>
          <t>CONTO SEPARATO 10226</t>
        </is>
      </c>
      <c r="AB184" s="8" t="inlineStr">
        <is>
          <t>DATA</t>
        </is>
      </c>
      <c r="AC184" s="9" t="inlineStr">
        <is>
          <t>DESCRIZIONE</t>
        </is>
      </c>
      <c r="AD184" s="10" t="inlineStr">
        <is>
          <t xml:space="preserve">ENTRATE </t>
        </is>
      </c>
      <c r="AE184" s="10" t="inlineStr">
        <is>
          <t>USCITE</t>
        </is>
      </c>
      <c r="AF184" s="11" t="inlineStr">
        <is>
          <t>TOTALI</t>
        </is>
      </c>
      <c r="AG184" s="11" t="inlineStr">
        <is>
          <t>FINE MESE</t>
        </is>
      </c>
      <c r="AH184" s="12" t="inlineStr">
        <is>
          <t>CARTELLA SOSPESI</t>
        </is>
      </c>
      <c r="AI184" s="13" t="n"/>
      <c r="AJ184" s="11" t="n"/>
      <c r="AL184" s="5" t="inlineStr">
        <is>
          <t>DATA</t>
        </is>
      </c>
      <c r="AM184" s="3" t="inlineStr">
        <is>
          <t>ENTRATE</t>
        </is>
      </c>
      <c r="AN184" s="3" t="inlineStr">
        <is>
          <t>USCITE</t>
        </is>
      </c>
      <c r="AO184" s="3" t="inlineStr">
        <is>
          <t>SALDO</t>
        </is>
      </c>
      <c r="AP184" s="2" t="inlineStr">
        <is>
          <t>CONTO A3T 2</t>
        </is>
      </c>
      <c r="AR184" s="5" t="inlineStr">
        <is>
          <t>DATA</t>
        </is>
      </c>
      <c r="AS184" s="3" t="inlineStr">
        <is>
          <t>ENTRATE</t>
        </is>
      </c>
      <c r="AT184" s="3" t="inlineStr">
        <is>
          <t>USCITE</t>
        </is>
      </c>
      <c r="AU184" s="3" t="inlineStr">
        <is>
          <t>SALDO</t>
        </is>
      </c>
      <c r="AV184" s="2" t="inlineStr">
        <is>
          <t>CONTO SEPARATO 2</t>
        </is>
      </c>
      <c r="AX184" s="5" t="inlineStr">
        <is>
          <t>DATA</t>
        </is>
      </c>
      <c r="AY184" s="3" t="inlineStr">
        <is>
          <t>ENTRATE</t>
        </is>
      </c>
      <c r="AZ184" s="3" t="inlineStr">
        <is>
          <t>USCITE</t>
        </is>
      </c>
      <c r="BA184" s="3" t="inlineStr">
        <is>
          <t>SALDO</t>
        </is>
      </c>
      <c r="BB184" s="2" t="inlineStr">
        <is>
          <t>CCP AMICONE</t>
        </is>
      </c>
      <c r="BD184" s="5" t="inlineStr">
        <is>
          <t>DATA</t>
        </is>
      </c>
      <c r="BE184" s="3" t="inlineStr">
        <is>
          <t>ENTRATE</t>
        </is>
      </c>
      <c r="BF184" s="3" t="inlineStr">
        <is>
          <t>USCITE</t>
        </is>
      </c>
      <c r="BG184" s="3" t="inlineStr">
        <is>
          <t>SALDO</t>
        </is>
      </c>
      <c r="BH184" s="2" t="inlineStr">
        <is>
          <t>CCP A.R.L.</t>
        </is>
      </c>
      <c r="BJ184" s="21" t="inlineStr">
        <is>
          <t>A/B CONT CATTOLICA</t>
        </is>
      </c>
      <c r="BK184" s="21" t="inlineStr">
        <is>
          <t>DATA</t>
        </is>
      </c>
      <c r="BL184" s="8" t="inlineStr">
        <is>
          <t>CATTOLICA</t>
        </is>
      </c>
      <c r="BM184" s="8" t="inlineStr">
        <is>
          <t>DATA</t>
        </is>
      </c>
      <c r="BN184" s="8" t="inlineStr">
        <is>
          <t>GENERALI</t>
        </is>
      </c>
      <c r="BO184" s="8" t="inlineStr">
        <is>
          <t>ASSEGNI /CONTANTI</t>
        </is>
      </c>
      <c r="BP184" s="8" t="inlineStr">
        <is>
          <t>DATA</t>
        </is>
      </c>
      <c r="BQ184" s="9" t="inlineStr">
        <is>
          <t>NOTE</t>
        </is>
      </c>
    </row>
    <row r="185" ht="16.8" customHeight="1">
      <c r="A185" s="14" t="n">
        <v>45295</v>
      </c>
      <c r="B185" s="15" t="inlineStr">
        <is>
          <t>GENERTEL</t>
        </is>
      </c>
      <c r="C185" s="15" t="inlineStr">
        <is>
          <t>Incasso CATTOLICA</t>
        </is>
      </c>
      <c r="D185" s="16" t="n">
        <v>2130</v>
      </c>
      <c r="E185" s="16" t="n">
        <v>830</v>
      </c>
      <c r="F185" s="16" t="n"/>
      <c r="G185" s="16" t="n"/>
      <c r="H185" s="105" t="n"/>
      <c r="I185" s="4" t="n"/>
      <c r="J185" s="14">
        <f>A185</f>
        <v/>
      </c>
      <c r="K185" s="17" t="inlineStr">
        <is>
          <t>PROVVIGIONI</t>
        </is>
      </c>
      <c r="L185" s="16">
        <f>D188+D191+D189+D192</f>
        <v/>
      </c>
      <c r="M185" s="16" t="n"/>
      <c r="N185" s="82">
        <f>L185+L186-M186</f>
        <v/>
      </c>
      <c r="O185" s="80">
        <f>D188+D191+D189-E189-E188+O124</f>
        <v/>
      </c>
      <c r="P185" s="18" t="n"/>
      <c r="Q185" s="14">
        <f>J185</f>
        <v/>
      </c>
      <c r="R185" s="18" t="n"/>
      <c r="S185" s="16" t="n"/>
      <c r="T185" s="18">
        <f>T181</f>
        <v/>
      </c>
      <c r="U185" s="15" t="n"/>
      <c r="W185" s="14">
        <f>A185</f>
        <v/>
      </c>
      <c r="X185" s="18" t="n"/>
      <c r="Y185" s="16" t="n"/>
      <c r="Z185" s="18">
        <f>Z181</f>
        <v/>
      </c>
      <c r="AA185" s="15" t="n"/>
      <c r="AB185" s="19">
        <f>A185</f>
        <v/>
      </c>
      <c r="AC185" s="12" t="inlineStr">
        <is>
          <t>PROVV. + PROVV. COL 10</t>
        </is>
      </c>
      <c r="AD185" s="11">
        <f>N185</f>
        <v/>
      </c>
      <c r="AE185" s="11" t="n"/>
      <c r="AF185" s="20" t="n"/>
      <c r="AG185" s="20" t="n"/>
      <c r="AH185" s="21" t="inlineStr">
        <is>
          <t>NOME</t>
        </is>
      </c>
      <c r="AI185" s="22" t="inlineStr">
        <is>
          <t>IMPORTO</t>
        </is>
      </c>
      <c r="AJ185" s="23" t="inlineStr">
        <is>
          <t>VERSAMENTI</t>
        </is>
      </c>
      <c r="AL185" s="14">
        <f>A185</f>
        <v/>
      </c>
      <c r="AM185" s="18" t="n"/>
      <c r="AN185" s="16" t="n"/>
      <c r="AO185" s="18" t="n">
        <v>0</v>
      </c>
      <c r="AP185" s="15" t="n"/>
      <c r="AR185" s="14">
        <f>A185</f>
        <v/>
      </c>
      <c r="AS185" s="18" t="n"/>
      <c r="AT185" s="16" t="n"/>
      <c r="AU185" s="18" t="n">
        <v>0</v>
      </c>
      <c r="AV185" s="15" t="n"/>
      <c r="AX185" s="14">
        <f>A185</f>
        <v/>
      </c>
      <c r="AY185" s="18" t="n"/>
      <c r="AZ185" s="16" t="n"/>
      <c r="BA185" s="18">
        <f>BA181</f>
        <v/>
      </c>
      <c r="BB185" s="15" t="n"/>
      <c r="BD185" s="14">
        <f>AX185</f>
        <v/>
      </c>
      <c r="BE185" s="18" t="n"/>
      <c r="BF185" s="16" t="n"/>
      <c r="BG185" s="18">
        <f>BG181</f>
        <v/>
      </c>
      <c r="BH185" s="15" t="n"/>
      <c r="BJ185" s="87">
        <f>A185</f>
        <v/>
      </c>
      <c r="BK185" s="87">
        <f>A185</f>
        <v/>
      </c>
      <c r="BL185" s="24" t="inlineStr">
        <is>
          <t>BONIFICI</t>
        </is>
      </c>
      <c r="BM185" s="88">
        <f>BK185</f>
        <v/>
      </c>
      <c r="BN185" s="24" t="inlineStr">
        <is>
          <t>BONIFICI</t>
        </is>
      </c>
      <c r="BO185" s="24" t="n"/>
      <c r="BP185" s="88">
        <f>BK185</f>
        <v/>
      </c>
      <c r="BQ185" s="126" t="n"/>
    </row>
    <row r="186" ht="16.8" customHeight="1">
      <c r="A186" s="15" t="n"/>
      <c r="B186" s="15" t="n"/>
      <c r="C186" s="15" t="inlineStr">
        <is>
          <t>Incasso UCA</t>
        </is>
      </c>
      <c r="D186" s="16" t="n">
        <v>0</v>
      </c>
      <c r="E186" s="16" t="n"/>
      <c r="F186" s="16" t="n"/>
      <c r="G186" s="16" t="n"/>
      <c r="H186" s="105" t="inlineStr">
        <is>
          <t>CATTOLICA</t>
        </is>
      </c>
      <c r="I186" s="4" t="n"/>
      <c r="J186" s="14" t="n"/>
      <c r="K186" s="17" t="inlineStr">
        <is>
          <t>PROVVIGIONI COL 10</t>
        </is>
      </c>
      <c r="L186" s="16" t="n">
        <v>0</v>
      </c>
      <c r="M186" s="16">
        <f>E189</f>
        <v/>
      </c>
      <c r="N186" s="16" t="n"/>
      <c r="O186" s="16" t="n"/>
      <c r="P186" s="18" t="n"/>
      <c r="Q186" s="14" t="n"/>
      <c r="R186" s="18" t="n"/>
      <c r="S186" s="16" t="n"/>
      <c r="T186" s="18">
        <f>(R186-S186)+T185</f>
        <v/>
      </c>
      <c r="U186" s="15" t="n"/>
      <c r="W186" s="14" t="n"/>
      <c r="X186" s="18" t="n"/>
      <c r="Y186" s="16" t="n"/>
      <c r="Z186" s="18">
        <f>(X186-Y186)+Z185</f>
        <v/>
      </c>
      <c r="AA186" s="15" t="n"/>
      <c r="AB186" s="24" t="n"/>
      <c r="AC186" s="24" t="inlineStr">
        <is>
          <t>RICAVI DIVERSI</t>
        </is>
      </c>
      <c r="AD186" s="25" t="n"/>
      <c r="AE186" s="25" t="n"/>
      <c r="AF186" s="25" t="n"/>
      <c r="AG186" s="25" t="n"/>
      <c r="AH186" s="12" t="inlineStr">
        <is>
          <t>RIPORTO</t>
        </is>
      </c>
      <c r="AI186" s="26">
        <f>AI181</f>
        <v/>
      </c>
      <c r="AJ186" s="25" t="n"/>
      <c r="AL186" s="14" t="n"/>
      <c r="AM186" s="18" t="n"/>
      <c r="AN186" s="16" t="n"/>
      <c r="AO186" s="18">
        <f>(AM186-AN186)+AO185</f>
        <v/>
      </c>
      <c r="AP186" s="15" t="n"/>
      <c r="AR186" s="14" t="n"/>
      <c r="AS186" s="18" t="n"/>
      <c r="AT186" s="16" t="n"/>
      <c r="AU186" s="18">
        <f>(AS186-AT186)+AU185</f>
        <v/>
      </c>
      <c r="AV186" s="15" t="n"/>
      <c r="AX186" s="14" t="n"/>
      <c r="AY186" s="18" t="n"/>
      <c r="AZ186" s="16" t="n"/>
      <c r="BA186" s="18">
        <f>(AY186-AZ186)+BA185</f>
        <v/>
      </c>
      <c r="BB186" s="15" t="n"/>
      <c r="BD186" s="14" t="n"/>
      <c r="BE186" s="18" t="n"/>
      <c r="BF186" s="16" t="n"/>
      <c r="BG186" s="18">
        <f>(BE186-BF186)+BG185</f>
        <v/>
      </c>
      <c r="BH186" s="15" t="n"/>
      <c r="BJ186" s="86" t="n">
        <v>0</v>
      </c>
      <c r="BK186" s="90" t="n"/>
      <c r="BL186" s="24" t="n">
        <v>0</v>
      </c>
      <c r="BM186" s="91" t="n"/>
      <c r="BN186" s="24" t="n">
        <v>0</v>
      </c>
      <c r="BO186" s="24" t="n">
        <v>0</v>
      </c>
      <c r="BP186" s="91" t="n"/>
      <c r="BQ186" s="126" t="n"/>
    </row>
    <row r="187" ht="16.8" customHeight="1">
      <c r="A187" s="15" t="n"/>
      <c r="B187" s="15" t="n"/>
      <c r="C187" s="15" t="inlineStr">
        <is>
          <t>Incassi GENERALI</t>
        </is>
      </c>
      <c r="D187" s="16" t="n">
        <v>7227.11</v>
      </c>
      <c r="E187" s="16" t="n">
        <v>392</v>
      </c>
      <c r="F187" s="16" t="n"/>
      <c r="G187" s="16" t="n"/>
      <c r="H187" s="105">
        <f>D188+H126</f>
        <v/>
      </c>
      <c r="I187" s="4" t="n"/>
      <c r="J187" s="14" t="n"/>
      <c r="K187" s="17" t="inlineStr">
        <is>
          <t>SALDO CATTOLICA</t>
        </is>
      </c>
      <c r="L187" s="16">
        <f>D185+D186+D187+D190-D188-D189-D191-D192-E187-E185+B188</f>
        <v/>
      </c>
      <c r="M187" s="16" t="n">
        <v>0</v>
      </c>
      <c r="N187" s="16" t="n"/>
      <c r="O187" s="16" t="n">
        <v>0</v>
      </c>
      <c r="P187" s="18" t="n"/>
      <c r="Q187" s="14" t="n"/>
      <c r="R187" s="18" t="n"/>
      <c r="S187" s="16" t="n"/>
      <c r="T187" s="18">
        <f>(R187-S187)+T186</f>
        <v/>
      </c>
      <c r="U187" s="15" t="n"/>
      <c r="W187" s="14" t="n"/>
      <c r="X187" s="18" t="n"/>
      <c r="Y187" s="16" t="n"/>
      <c r="Z187" s="18">
        <f>(X187-Y187)+Z186</f>
        <v/>
      </c>
      <c r="AA187" s="15" t="n"/>
      <c r="AB187" s="24" t="n"/>
      <c r="AC187" s="24" t="n"/>
      <c r="AD187" s="25" t="n"/>
      <c r="AE187" s="25" t="n"/>
      <c r="AF187" s="25" t="n"/>
      <c r="AG187" s="25" t="n"/>
      <c r="AH187" s="24" t="n"/>
      <c r="AI187" s="26" t="n"/>
      <c r="AJ187" s="25" t="n"/>
      <c r="AL187" s="14" t="n"/>
      <c r="AM187" s="18" t="n"/>
      <c r="AN187" s="16" t="n"/>
      <c r="AO187" s="18">
        <f>(AM187-AN187)+AO186</f>
        <v/>
      </c>
      <c r="AP187" s="15" t="n"/>
      <c r="AR187" s="14" t="n"/>
      <c r="AS187" s="18" t="n"/>
      <c r="AT187" s="16" t="n"/>
      <c r="AU187" s="18">
        <f>(AS187-AT187)+AU186</f>
        <v/>
      </c>
      <c r="AV187" s="15" t="n"/>
      <c r="AX187" s="14" t="n"/>
      <c r="AY187" s="18" t="n"/>
      <c r="AZ187" s="16" t="n"/>
      <c r="BA187" s="18">
        <f>(AY187-AZ187)+BA186</f>
        <v/>
      </c>
      <c r="BB187" s="15" t="n"/>
      <c r="BD187" s="14" t="n"/>
      <c r="BE187" s="18" t="n"/>
      <c r="BF187" s="16" t="n"/>
      <c r="BG187" s="18">
        <f>(BE187-BF187)+BG186</f>
        <v/>
      </c>
      <c r="BH187" s="15" t="n"/>
      <c r="BJ187" s="86" t="n">
        <v>0</v>
      </c>
      <c r="BK187" s="90" t="n"/>
      <c r="BL187" s="24" t="n">
        <v>0</v>
      </c>
      <c r="BM187" s="91" t="n"/>
      <c r="BN187" s="24" t="n">
        <v>0</v>
      </c>
      <c r="BO187" s="24" t="n">
        <v>0</v>
      </c>
      <c r="BP187" s="91" t="n"/>
      <c r="BQ187" s="126" t="n"/>
    </row>
    <row r="188" ht="16.8" customHeight="1">
      <c r="A188" s="15" t="n"/>
      <c r="B188" s="15" t="n">
        <v>0</v>
      </c>
      <c r="C188" s="15" t="inlineStr">
        <is>
          <t>Provvigioni CATTOLICA</t>
        </is>
      </c>
      <c r="D188" s="16" t="n">
        <v>38.45</v>
      </c>
      <c r="E188" s="16" t="n"/>
      <c r="F188" s="16" t="n"/>
      <c r="G188" s="16" t="n"/>
      <c r="H188" s="105" t="inlineStr">
        <is>
          <t>GENERALI</t>
        </is>
      </c>
      <c r="I188" s="4" t="n"/>
      <c r="J188" s="14" t="n"/>
      <c r="K188" s="17">
        <f>C227</f>
        <v/>
      </c>
      <c r="L188" s="16" t="n"/>
      <c r="M188" s="16">
        <f>10*(L185+L186-M186)/100</f>
        <v/>
      </c>
      <c r="N188" s="16">
        <f>G227</f>
        <v/>
      </c>
      <c r="O188" s="16">
        <f>O127+M188-N188</f>
        <v/>
      </c>
      <c r="P188" s="18">
        <f>P127+M188</f>
        <v/>
      </c>
      <c r="Q188" s="14" t="n"/>
      <c r="R188" s="18" t="n"/>
      <c r="S188" s="16" t="n"/>
      <c r="T188" s="18">
        <f>(R188-S188)+T187</f>
        <v/>
      </c>
      <c r="U188" s="15" t="n"/>
      <c r="W188" s="14" t="n"/>
      <c r="X188" s="18" t="n"/>
      <c r="Y188" s="16" t="n"/>
      <c r="Z188" s="18">
        <f>(X188-Y188)+Z187</f>
        <v/>
      </c>
      <c r="AA188" s="15" t="n"/>
      <c r="AB188" s="24" t="n"/>
      <c r="AC188" s="24" t="n"/>
      <c r="AD188" s="25" t="n"/>
      <c r="AE188" s="25" t="n"/>
      <c r="AF188" s="25" t="n"/>
      <c r="AG188" s="25" t="n"/>
      <c r="AH188" s="17" t="n"/>
      <c r="AI188" s="16" t="n">
        <v>0</v>
      </c>
      <c r="AJ188" s="25" t="n"/>
      <c r="AL188" s="14" t="n"/>
      <c r="AM188" s="18" t="n"/>
      <c r="AN188" s="16" t="n"/>
      <c r="AO188" s="18">
        <f>(AM188-AN188)+AO187</f>
        <v/>
      </c>
      <c r="AP188" s="15" t="n"/>
      <c r="AR188" s="14" t="n"/>
      <c r="AS188" s="18" t="n"/>
      <c r="AT188" s="16" t="n"/>
      <c r="AU188" s="18">
        <f>(AS188-AT188)+AU187</f>
        <v/>
      </c>
      <c r="AV188" s="15" t="n"/>
      <c r="AX188" s="14" t="n"/>
      <c r="AY188" s="18" t="n"/>
      <c r="AZ188" s="16" t="n"/>
      <c r="BA188" s="18">
        <f>(AY188-AZ188)+BA187</f>
        <v/>
      </c>
      <c r="BB188" s="15" t="n"/>
      <c r="BD188" s="14" t="n"/>
      <c r="BE188" s="18" t="n"/>
      <c r="BF188" s="16" t="n"/>
      <c r="BG188" s="18">
        <f>(BE188-BF188)+BG187</f>
        <v/>
      </c>
      <c r="BH188" s="15" t="n"/>
      <c r="BJ188" s="86" t="n">
        <v>0</v>
      </c>
      <c r="BK188" s="90" t="n"/>
      <c r="BL188" s="24" t="n">
        <v>0</v>
      </c>
      <c r="BM188" s="91" t="n"/>
      <c r="BN188" s="24" t="n">
        <v>0</v>
      </c>
      <c r="BO188" s="24" t="n">
        <v>0</v>
      </c>
      <c r="BP188" s="91" t="n"/>
      <c r="BQ188" s="126" t="n"/>
    </row>
    <row r="189" ht="16.8" customHeight="1">
      <c r="A189" s="15" t="n"/>
      <c r="B189" s="16">
        <f>B188+B128</f>
        <v/>
      </c>
      <c r="C189" s="15" t="inlineStr">
        <is>
          <t>Provvigioni GENERALI</t>
        </is>
      </c>
      <c r="D189" s="16" t="n">
        <v>1104.21</v>
      </c>
      <c r="E189" s="16" t="n">
        <v>0</v>
      </c>
      <c r="F189" s="16" t="n"/>
      <c r="G189" s="16" t="n"/>
      <c r="H189" s="105">
        <f>D189+H128</f>
        <v/>
      </c>
      <c r="I189" s="4" t="n"/>
      <c r="J189" s="14" t="n"/>
      <c r="K189" s="17">
        <f>C197</f>
        <v/>
      </c>
      <c r="L189" s="16" t="n"/>
      <c r="M189" s="16">
        <f>8.37*(L185+L186-M186)/100</f>
        <v/>
      </c>
      <c r="N189" s="16">
        <f>D197</f>
        <v/>
      </c>
      <c r="O189" s="16">
        <f>O128+M189-N189</f>
        <v/>
      </c>
      <c r="P189" s="18">
        <f>P128+M189</f>
        <v/>
      </c>
      <c r="Q189" s="14" t="n"/>
      <c r="R189" s="18" t="n"/>
      <c r="S189" s="16" t="n"/>
      <c r="T189" s="18">
        <f>(R189-S189)+T188</f>
        <v/>
      </c>
      <c r="U189" s="15" t="n"/>
      <c r="W189" s="14" t="n"/>
      <c r="X189" s="18" t="n"/>
      <c r="Y189" s="16" t="n"/>
      <c r="Z189" s="18">
        <f>(X189-Y189)+Z188</f>
        <v/>
      </c>
      <c r="AA189" s="15" t="n"/>
      <c r="AB189" s="24" t="n"/>
      <c r="AC189" s="17" t="n"/>
      <c r="AD189" s="25" t="n"/>
      <c r="AE189" s="25" t="n"/>
      <c r="AF189" s="25" t="n"/>
      <c r="AG189" s="25" t="n"/>
      <c r="AH189" s="24" t="n"/>
      <c r="AI189" s="26" t="n"/>
      <c r="AJ189" s="25" t="n"/>
      <c r="AL189" s="14" t="n"/>
      <c r="AM189" s="18" t="n"/>
      <c r="AN189" s="16" t="n"/>
      <c r="AO189" s="18">
        <f>(AM189-AN189)+AO188</f>
        <v/>
      </c>
      <c r="AP189" s="15" t="n"/>
      <c r="AR189" s="14" t="n"/>
      <c r="AS189" s="18" t="n"/>
      <c r="AT189" s="16" t="n"/>
      <c r="AU189" s="18">
        <f>(AS189-AT189)+AU188</f>
        <v/>
      </c>
      <c r="AV189" s="15" t="n"/>
      <c r="AX189" s="14" t="n"/>
      <c r="AY189" s="18" t="n"/>
      <c r="AZ189" s="16" t="n"/>
      <c r="BA189" s="18">
        <f>(AY189-AZ189)+BA188</f>
        <v/>
      </c>
      <c r="BB189" s="15" t="n"/>
      <c r="BD189" s="14" t="n"/>
      <c r="BE189" s="18" t="n"/>
      <c r="BF189" s="16" t="n"/>
      <c r="BG189" s="18">
        <f>(BE189-BF189)+BG188</f>
        <v/>
      </c>
      <c r="BH189" s="15" t="n"/>
      <c r="BJ189" s="86" t="n">
        <v>0</v>
      </c>
      <c r="BK189" s="90" t="n"/>
      <c r="BL189" s="24" t="n">
        <v>0</v>
      </c>
      <c r="BM189" s="91" t="n"/>
      <c r="BN189" s="24" t="n">
        <v>0</v>
      </c>
      <c r="BO189" s="24" t="n"/>
      <c r="BP189" s="24" t="n"/>
      <c r="BQ189" s="126" t="n"/>
    </row>
    <row r="190" ht="16.8" customHeight="1">
      <c r="A190" s="15" t="n"/>
      <c r="B190" s="15" t="n"/>
      <c r="C190" s="15" t="inlineStr">
        <is>
          <t>Incasso TUTELA LEGALE</t>
        </is>
      </c>
      <c r="D190" s="16" t="n">
        <v>0</v>
      </c>
      <c r="E190" s="16" t="n">
        <v>0</v>
      </c>
      <c r="F190" s="16" t="n"/>
      <c r="G190" s="16" t="n"/>
      <c r="H190" s="105" t="inlineStr">
        <is>
          <t>UCA</t>
        </is>
      </c>
      <c r="I190" s="77" t="inlineStr">
        <is>
          <t>check provv.</t>
        </is>
      </c>
      <c r="J190" s="14" t="n"/>
      <c r="K190" s="15">
        <f>C214</f>
        <v/>
      </c>
      <c r="L190" s="16" t="n"/>
      <c r="M190" s="16">
        <f>15.35*(L185+L186-M186)/100</f>
        <v/>
      </c>
      <c r="N190" s="16">
        <f>D214</f>
        <v/>
      </c>
      <c r="O190" s="16">
        <f>O129+M190-N190</f>
        <v/>
      </c>
      <c r="P190" s="18">
        <f>P129+M190</f>
        <v/>
      </c>
      <c r="Q190" s="14" t="n"/>
      <c r="R190" s="18" t="n"/>
      <c r="S190" s="16" t="n"/>
      <c r="T190" s="18">
        <f>(R190-S190)+T189</f>
        <v/>
      </c>
      <c r="U190" s="15" t="n"/>
      <c r="W190" s="14" t="n"/>
      <c r="X190" s="18" t="n"/>
      <c r="Y190" s="16" t="n"/>
      <c r="Z190" s="18">
        <f>(X190-Y190)+Z189</f>
        <v/>
      </c>
      <c r="AA190" s="15" t="n"/>
      <c r="AB190" s="24" t="n"/>
      <c r="AC190" s="17" t="n"/>
      <c r="AD190" s="25" t="n"/>
      <c r="AE190" s="25" t="n"/>
      <c r="AF190" s="25" t="n"/>
      <c r="AG190" s="25" t="n"/>
      <c r="AH190" s="24" t="n"/>
      <c r="AI190" s="26" t="n"/>
      <c r="AJ190" s="25" t="n"/>
      <c r="AL190" s="14" t="n"/>
      <c r="AM190" s="18" t="n"/>
      <c r="AN190" s="16" t="n"/>
      <c r="AO190" s="18">
        <f>(AM190-AN190)+AO189</f>
        <v/>
      </c>
      <c r="AP190" s="15" t="n"/>
      <c r="AR190" s="14" t="n"/>
      <c r="AS190" s="18" t="n"/>
      <c r="AT190" s="16" t="n"/>
      <c r="AU190" s="18">
        <f>(AS190-AT190)+AU189</f>
        <v/>
      </c>
      <c r="AV190" s="15" t="n"/>
      <c r="AX190" s="14" t="n"/>
      <c r="AY190" s="18" t="n"/>
      <c r="AZ190" s="16" t="n"/>
      <c r="BA190" s="18">
        <f>(AY190-AZ190)+BA189</f>
        <v/>
      </c>
      <c r="BB190" s="15" t="n"/>
      <c r="BD190" s="14" t="n"/>
      <c r="BE190" s="18" t="n"/>
      <c r="BF190" s="16" t="n"/>
      <c r="BG190" s="18">
        <f>(BE190-BF190)+BG189</f>
        <v/>
      </c>
      <c r="BH190" s="15" t="n"/>
      <c r="BJ190" s="86" t="n">
        <v>0</v>
      </c>
      <c r="BK190" s="90" t="n"/>
      <c r="BL190" s="24" t="n">
        <v>0</v>
      </c>
      <c r="BM190" s="91" t="n"/>
      <c r="BN190" s="24" t="n">
        <v>0</v>
      </c>
      <c r="BO190" s="24" t="n"/>
      <c r="BP190" s="24" t="n"/>
      <c r="BQ190" s="126" t="n"/>
    </row>
    <row r="191" ht="16.8" customHeight="1">
      <c r="A191" s="15" t="n"/>
      <c r="B191" s="15" t="inlineStr">
        <is>
          <t>***</t>
        </is>
      </c>
      <c r="C191" s="15" t="inlineStr">
        <is>
          <t>Provvigioni UCA</t>
        </is>
      </c>
      <c r="D191" s="16" t="n">
        <v>0</v>
      </c>
      <c r="E191" s="16" t="n"/>
      <c r="F191" s="16" t="n"/>
      <c r="G191" s="16" t="n"/>
      <c r="H191" s="105">
        <f>D191+H130</f>
        <v/>
      </c>
      <c r="I191" s="78">
        <f>D188+D189-E189+D191</f>
        <v/>
      </c>
      <c r="J191" s="14" t="n"/>
      <c r="K191" s="15" t="inlineStr">
        <is>
          <t>Benzina auto gigi e papà</t>
        </is>
      </c>
      <c r="L191" s="16" t="n"/>
      <c r="M191" s="16">
        <f>2.6*(L185+L186-M186)/100</f>
        <v/>
      </c>
      <c r="N191" s="16">
        <f>D202</f>
        <v/>
      </c>
      <c r="O191" s="16">
        <f>O130+M191-N191</f>
        <v/>
      </c>
      <c r="P191" s="18">
        <f>P130+M191</f>
        <v/>
      </c>
      <c r="Q191" s="14" t="n"/>
      <c r="R191" s="18" t="n"/>
      <c r="S191" s="16" t="n"/>
      <c r="T191" s="18">
        <f>(R191-S191)+T190</f>
        <v/>
      </c>
      <c r="U191" s="15" t="n"/>
      <c r="W191" s="14" t="n"/>
      <c r="X191" s="18" t="n"/>
      <c r="Y191" s="16" t="n"/>
      <c r="Z191" s="18">
        <f>(X191-Y191)+Z190</f>
        <v/>
      </c>
      <c r="AA191" s="15" t="n"/>
      <c r="AB191" s="24" t="n"/>
      <c r="AC191" s="17" t="n"/>
      <c r="AD191" s="25" t="n"/>
      <c r="AE191" s="25" t="n"/>
      <c r="AF191" s="25" t="n"/>
      <c r="AG191" s="25" t="n"/>
      <c r="AH191" s="24" t="n"/>
      <c r="AI191" s="26" t="n"/>
      <c r="AJ191" s="25" t="n"/>
      <c r="AL191" s="14" t="n"/>
      <c r="AM191" s="18" t="n"/>
      <c r="AN191" s="16" t="n"/>
      <c r="AO191" s="18">
        <f>(AM191-AN191)+AO190</f>
        <v/>
      </c>
      <c r="AP191" s="15" t="n"/>
      <c r="AR191" s="14" t="n"/>
      <c r="AS191" s="18" t="n"/>
      <c r="AT191" s="16" t="n"/>
      <c r="AU191" s="18">
        <f>(AS191-AT191)+AU190</f>
        <v/>
      </c>
      <c r="AV191" s="15" t="n"/>
      <c r="AX191" s="14" t="n"/>
      <c r="AY191" s="18" t="n"/>
      <c r="AZ191" s="16" t="n"/>
      <c r="BA191" s="18">
        <f>(AY191-AZ191)+BA190</f>
        <v/>
      </c>
      <c r="BB191" s="15" t="n"/>
      <c r="BD191" s="14" t="n"/>
      <c r="BE191" s="18" t="n"/>
      <c r="BF191" s="16" t="n"/>
      <c r="BG191" s="18">
        <f>(BE191-BF191)+BG190</f>
        <v/>
      </c>
      <c r="BH191" s="15" t="n"/>
      <c r="BJ191" s="86" t="n">
        <v>0</v>
      </c>
      <c r="BK191" s="90" t="n"/>
      <c r="BL191" s="24" t="n">
        <v>0</v>
      </c>
      <c r="BM191" s="91" t="n"/>
      <c r="BN191" s="24" t="n">
        <v>0</v>
      </c>
      <c r="BO191" s="24" t="n"/>
      <c r="BP191" s="24" t="n"/>
      <c r="BQ191" s="126" t="n"/>
    </row>
    <row r="192" ht="16.8" customHeight="1">
      <c r="A192" s="15" t="n"/>
      <c r="B192" s="15" t="n"/>
      <c r="C192" s="15" t="inlineStr">
        <is>
          <t>Provvigioni TUTELA LEGALE</t>
        </is>
      </c>
      <c r="D192" s="16" t="n"/>
      <c r="E192" s="16" t="n"/>
      <c r="F192" s="16" t="n"/>
      <c r="G192" s="16" t="n">
        <v>0</v>
      </c>
      <c r="H192" s="105" t="inlineStr">
        <is>
          <t>TUTELA</t>
        </is>
      </c>
      <c r="I192" s="4" t="n"/>
      <c r="J192" s="14" t="n"/>
      <c r="K192" s="15" t="inlineStr">
        <is>
          <t>Spese bancari einteressi passivi e spese postali</t>
        </is>
      </c>
      <c r="L192" s="16" t="n"/>
      <c r="M192" s="16">
        <f>2.6*(L185+L186-M186)/100</f>
        <v/>
      </c>
      <c r="N192" s="16">
        <f>G203+H203</f>
        <v/>
      </c>
      <c r="O192" s="16">
        <f>O131+M192-N192</f>
        <v/>
      </c>
      <c r="P192" s="18">
        <f>P131+M192</f>
        <v/>
      </c>
      <c r="Q192" s="14" t="n"/>
      <c r="R192" s="18" t="n"/>
      <c r="S192" s="16">
        <f>G192</f>
        <v/>
      </c>
      <c r="T192" s="18">
        <f>(R192-S192)+T191</f>
        <v/>
      </c>
      <c r="U192" s="15">
        <f>C192</f>
        <v/>
      </c>
      <c r="W192" s="14" t="n"/>
      <c r="X192" s="18" t="n"/>
      <c r="Y192" s="16" t="n">
        <v>0</v>
      </c>
      <c r="Z192" s="18">
        <f>(X192-Y192)+Z191</f>
        <v/>
      </c>
      <c r="AA192" s="15" t="n"/>
      <c r="AB192" s="24" t="n"/>
      <c r="AC192" s="15">
        <f>C192</f>
        <v/>
      </c>
      <c r="AD192" s="25" t="n"/>
      <c r="AE192" s="62">
        <f>G192</f>
        <v/>
      </c>
      <c r="AF192" s="63">
        <f>AE192+AF131</f>
        <v/>
      </c>
      <c r="AG192" s="25" t="n"/>
      <c r="AH192" s="17" t="n"/>
      <c r="AI192" s="16" t="n">
        <v>0</v>
      </c>
      <c r="AJ192" s="25" t="n"/>
      <c r="AL192" s="14" t="n"/>
      <c r="AM192" s="18" t="n"/>
      <c r="AN192" s="16" t="n">
        <v>0</v>
      </c>
      <c r="AO192" s="18">
        <f>(AM192-AN192)+AO191</f>
        <v/>
      </c>
      <c r="AP192" s="15" t="n"/>
      <c r="AR192" s="14" t="n"/>
      <c r="AS192" s="18" t="n"/>
      <c r="AT192" s="16" t="n">
        <v>0</v>
      </c>
      <c r="AU192" s="18">
        <f>(AS192-AT192)+AU191</f>
        <v/>
      </c>
      <c r="AV192" s="15" t="n"/>
      <c r="AX192" s="14" t="n"/>
      <c r="AY192" s="18" t="n"/>
      <c r="AZ192" s="16" t="n">
        <v>0</v>
      </c>
      <c r="BA192" s="18">
        <f>(AY192-AZ192)+BA191</f>
        <v/>
      </c>
      <c r="BB192" s="15" t="n"/>
      <c r="BD192" s="14" t="n"/>
      <c r="BE192" s="18" t="n"/>
      <c r="BF192" s="16" t="n">
        <v>0</v>
      </c>
      <c r="BG192" s="18">
        <f>(BE192-BF192)+BG191</f>
        <v/>
      </c>
      <c r="BH192" s="15" t="n"/>
      <c r="BJ192" s="86" t="n">
        <v>0</v>
      </c>
      <c r="BK192" s="90" t="n"/>
      <c r="BL192" s="24" t="n">
        <v>0</v>
      </c>
      <c r="BM192" s="91" t="n"/>
      <c r="BN192" s="24" t="n">
        <v>0</v>
      </c>
      <c r="BO192" s="24" t="n"/>
      <c r="BP192" s="24" t="n"/>
      <c r="BQ192" s="126" t="n"/>
    </row>
    <row r="193" ht="16.8" customHeight="1">
      <c r="A193" s="15" t="n"/>
      <c r="B193" s="15" t="n"/>
      <c r="C193" s="15" t="inlineStr">
        <is>
          <t xml:space="preserve">PAG. PROVV. SILVIO CATTANEO MESE DI </t>
        </is>
      </c>
      <c r="D193" s="16" t="n"/>
      <c r="E193" s="16" t="n"/>
      <c r="F193" s="16" t="n"/>
      <c r="G193" s="16" t="n">
        <v>0</v>
      </c>
      <c r="H193" s="105">
        <f>D192+H132</f>
        <v/>
      </c>
      <c r="I193" s="4" t="n"/>
      <c r="J193" s="14" t="n"/>
      <c r="K193" s="15" t="inlineStr">
        <is>
          <t>Telepass</t>
        </is>
      </c>
      <c r="L193" s="16" t="n"/>
      <c r="M193" s="16">
        <f>0.46*(L185+L186-M186)/100</f>
        <v/>
      </c>
      <c r="N193" s="16">
        <f>G207</f>
        <v/>
      </c>
      <c r="O193" s="16">
        <f>O132+M193-N193</f>
        <v/>
      </c>
      <c r="P193" s="18">
        <f>P132+M193</f>
        <v/>
      </c>
      <c r="Q193" s="14" t="n"/>
      <c r="R193" s="18" t="n"/>
      <c r="S193" s="16">
        <f>G193</f>
        <v/>
      </c>
      <c r="T193" s="18">
        <f>(R193-S193)+T192</f>
        <v/>
      </c>
      <c r="U193" s="15">
        <f>C193</f>
        <v/>
      </c>
      <c r="W193" s="14" t="n"/>
      <c r="X193" s="18" t="n"/>
      <c r="Y193" s="16" t="n">
        <v>0</v>
      </c>
      <c r="Z193" s="18">
        <f>(X193-Y193)+Z192</f>
        <v/>
      </c>
      <c r="AA193" s="15" t="n"/>
      <c r="AB193" s="24" t="n"/>
      <c r="AC193" s="15">
        <f>C193</f>
        <v/>
      </c>
      <c r="AD193" s="25" t="n"/>
      <c r="AE193" s="62">
        <f>G193</f>
        <v/>
      </c>
      <c r="AF193" s="63">
        <f>AE193+AF132</f>
        <v/>
      </c>
      <c r="AG193" s="25" t="n"/>
      <c r="AH193" s="16" t="n"/>
      <c r="AI193" s="16" t="n">
        <v>0</v>
      </c>
      <c r="AJ193" s="25" t="n"/>
      <c r="AL193" s="14" t="n"/>
      <c r="AM193" s="18" t="n">
        <v>0</v>
      </c>
      <c r="AN193" s="16" t="n">
        <v>0</v>
      </c>
      <c r="AO193" s="18">
        <f>(AM193-AN193)+AO192</f>
        <v/>
      </c>
      <c r="AP193" s="15" t="n"/>
      <c r="AR193" s="14" t="n"/>
      <c r="AS193" s="18" t="n">
        <v>0</v>
      </c>
      <c r="AT193" s="16" t="n">
        <v>0</v>
      </c>
      <c r="AU193" s="18">
        <f>(AS193-AT193)+AU192</f>
        <v/>
      </c>
      <c r="AV193" s="15" t="n"/>
      <c r="AX193" s="14" t="n"/>
      <c r="AY193" s="18" t="n">
        <v>0</v>
      </c>
      <c r="AZ193" s="16" t="n">
        <v>0</v>
      </c>
      <c r="BA193" s="18">
        <f>(AY193-AZ193)+BA192</f>
        <v/>
      </c>
      <c r="BB193" s="15" t="n"/>
      <c r="BD193" s="14" t="n"/>
      <c r="BE193" s="18" t="n">
        <v>0</v>
      </c>
      <c r="BF193" s="16" t="n">
        <v>0</v>
      </c>
      <c r="BG193" s="18">
        <f>(BE193-BF193)+BG192</f>
        <v/>
      </c>
      <c r="BH193" s="15" t="n"/>
      <c r="BJ193" s="86" t="n">
        <v>0</v>
      </c>
      <c r="BK193" s="90" t="n"/>
      <c r="BL193" s="24" t="n">
        <v>0</v>
      </c>
      <c r="BM193" s="91" t="n"/>
      <c r="BN193" s="24" t="n">
        <v>0</v>
      </c>
      <c r="BO193" s="24" t="n"/>
      <c r="BP193" s="24" t="n"/>
      <c r="BQ193" s="126" t="n"/>
    </row>
    <row r="194" ht="16.8" customHeight="1">
      <c r="A194" s="15" t="n"/>
      <c r="B194" s="15" t="n"/>
      <c r="C194" s="15" t="inlineStr">
        <is>
          <t>PAG. PROVV. AMICONE RENZO MESE DI</t>
        </is>
      </c>
      <c r="D194" s="16" t="n"/>
      <c r="E194" s="16" t="n"/>
      <c r="F194" s="16" t="n"/>
      <c r="G194" s="16" t="n">
        <v>0</v>
      </c>
      <c r="H194" s="105" t="n"/>
      <c r="I194" s="4" t="n"/>
      <c r="J194" s="14" t="n"/>
      <c r="K194" s="15" t="inlineStr">
        <is>
          <t>Spese telefonia</t>
        </is>
      </c>
      <c r="L194" s="16" t="n"/>
      <c r="M194" s="16">
        <f>0.28*(L185+L186-M186)/100</f>
        <v/>
      </c>
      <c r="N194" s="16">
        <f>D217</f>
        <v/>
      </c>
      <c r="O194" s="16">
        <f>O133+M194-N194</f>
        <v/>
      </c>
      <c r="P194" s="18">
        <f>P133+M194</f>
        <v/>
      </c>
      <c r="Q194" s="14" t="n"/>
      <c r="R194" s="18" t="n"/>
      <c r="S194" s="16">
        <f>G194</f>
        <v/>
      </c>
      <c r="T194" s="18">
        <f>(R194-S194)+T193</f>
        <v/>
      </c>
      <c r="U194" s="15">
        <f>C194</f>
        <v/>
      </c>
      <c r="W194" s="14" t="n"/>
      <c r="X194" s="18" t="n"/>
      <c r="Y194" s="16" t="n">
        <v>0</v>
      </c>
      <c r="Z194" s="18">
        <f>(X194-Y194)+Z193</f>
        <v/>
      </c>
      <c r="AA194" s="15" t="n"/>
      <c r="AB194" s="24" t="n"/>
      <c r="AC194" s="15">
        <f>C194</f>
        <v/>
      </c>
      <c r="AD194" s="25" t="n"/>
      <c r="AE194" s="62">
        <f>G194</f>
        <v/>
      </c>
      <c r="AF194" s="63">
        <f>AE194+AF133</f>
        <v/>
      </c>
      <c r="AG194" s="25" t="n"/>
      <c r="AH194" s="24" t="n"/>
      <c r="AI194" s="26" t="n"/>
      <c r="AJ194" s="25" t="n"/>
      <c r="AL194" s="14" t="n"/>
      <c r="AM194" s="18" t="n"/>
      <c r="AN194" s="16" t="n">
        <v>0</v>
      </c>
      <c r="AO194" s="18">
        <f>(AM194-AN194)+AO193</f>
        <v/>
      </c>
      <c r="AP194" s="15" t="n"/>
      <c r="AR194" s="14" t="n"/>
      <c r="AS194" s="18" t="n"/>
      <c r="AT194" s="16" t="n">
        <v>0</v>
      </c>
      <c r="AU194" s="18">
        <f>(AS194-AT194)+AU193</f>
        <v/>
      </c>
      <c r="AV194" s="15" t="n"/>
      <c r="AX194" s="14" t="n"/>
      <c r="AY194" s="18" t="n"/>
      <c r="AZ194" s="16" t="n">
        <v>0</v>
      </c>
      <c r="BA194" s="18">
        <f>(AY194-AZ194)+BA193</f>
        <v/>
      </c>
      <c r="BB194" s="15" t="n"/>
      <c r="BD194" s="14" t="n"/>
      <c r="BE194" s="18" t="n"/>
      <c r="BF194" s="16" t="n">
        <v>0</v>
      </c>
      <c r="BG194" s="18">
        <f>(BE194-BF194)+BG193</f>
        <v/>
      </c>
      <c r="BH194" s="15" t="n"/>
      <c r="BJ194" s="86" t="n">
        <v>0</v>
      </c>
      <c r="BK194" s="90" t="n"/>
      <c r="BL194" s="24" t="n">
        <v>0</v>
      </c>
      <c r="BM194" s="24" t="n"/>
      <c r="BN194" s="24" t="n"/>
      <c r="BO194" s="24" t="n"/>
      <c r="BP194" s="24" t="n"/>
      <c r="BQ194" s="126" t="n"/>
    </row>
    <row r="195" ht="16.8" customHeight="1">
      <c r="A195" s="15" t="n"/>
      <c r="B195" s="15" t="n"/>
      <c r="C195" s="15" t="inlineStr">
        <is>
          <t>PAG. PROVV. VINCENZO  DI VITO DICEMBRE 2023</t>
        </is>
      </c>
      <c r="D195" s="16" t="n"/>
      <c r="E195" s="16" t="n"/>
      <c r="F195" s="16" t="n"/>
      <c r="G195" s="16" t="n">
        <v>3725.55</v>
      </c>
      <c r="H195" s="105" t="n"/>
      <c r="I195" s="4" t="n"/>
      <c r="J195" s="14" t="n"/>
      <c r="K195" s="15">
        <f>C205</f>
        <v/>
      </c>
      <c r="L195" s="16" t="n"/>
      <c r="M195" s="16">
        <f>0.28*(L185+L186-M186)/100</f>
        <v/>
      </c>
      <c r="N195" s="16">
        <f>G205</f>
        <v/>
      </c>
      <c r="O195" s="16">
        <f>O134+M195-N195</f>
        <v/>
      </c>
      <c r="P195" s="18">
        <f>P134+M195</f>
        <v/>
      </c>
      <c r="Q195" s="14" t="n"/>
      <c r="R195" s="18" t="n"/>
      <c r="S195" s="16">
        <f>G195</f>
        <v/>
      </c>
      <c r="T195" s="18">
        <f>(R195-S195)+T194</f>
        <v/>
      </c>
      <c r="U195" s="15">
        <f>C195</f>
        <v/>
      </c>
      <c r="W195" s="14" t="n"/>
      <c r="X195" s="18" t="n"/>
      <c r="Y195" s="16" t="n">
        <v>0</v>
      </c>
      <c r="Z195" s="18">
        <f>(X195-Y195)+Z194</f>
        <v/>
      </c>
      <c r="AA195" s="15" t="n"/>
      <c r="AB195" s="24" t="n"/>
      <c r="AC195" s="15">
        <f>C195</f>
        <v/>
      </c>
      <c r="AD195" s="25" t="n"/>
      <c r="AE195" s="62">
        <f>G195</f>
        <v/>
      </c>
      <c r="AF195" s="63">
        <f>AE195+AF134</f>
        <v/>
      </c>
      <c r="AG195" s="25" t="n"/>
      <c r="AH195" s="24" t="n"/>
      <c r="AI195" s="26" t="n"/>
      <c r="AJ195" s="25" t="n"/>
      <c r="AL195" s="14" t="n"/>
      <c r="AM195" s="18" t="n"/>
      <c r="AN195" s="16" t="n">
        <v>0</v>
      </c>
      <c r="AO195" s="18">
        <f>(AM195-AN195)+AO194</f>
        <v/>
      </c>
      <c r="AP195" s="15" t="n"/>
      <c r="AR195" s="14" t="n"/>
      <c r="AS195" s="18" t="n"/>
      <c r="AT195" s="16" t="n">
        <v>0</v>
      </c>
      <c r="AU195" s="18">
        <f>(AS195-AT195)+AU194</f>
        <v/>
      </c>
      <c r="AV195" s="15" t="n"/>
      <c r="AX195" s="14" t="n"/>
      <c r="AY195" s="18" t="n"/>
      <c r="AZ195" s="16" t="n">
        <v>0</v>
      </c>
      <c r="BA195" s="18">
        <f>(AY195-AZ195)+BA194</f>
        <v/>
      </c>
      <c r="BB195" s="15" t="n"/>
      <c r="BD195" s="14" t="n"/>
      <c r="BE195" s="18" t="n"/>
      <c r="BF195" s="16" t="n">
        <v>0</v>
      </c>
      <c r="BG195" s="18">
        <f>(BE195-BF195)+BG194</f>
        <v/>
      </c>
      <c r="BH195" s="15" t="n"/>
      <c r="BJ195" s="86" t="n">
        <v>0</v>
      </c>
      <c r="BK195" s="90" t="n"/>
      <c r="BL195" s="24" t="n"/>
      <c r="BM195" s="24" t="n"/>
      <c r="BN195" s="24" t="n"/>
      <c r="BO195" s="24" t="n"/>
      <c r="BP195" s="24" t="n"/>
      <c r="BQ195" s="126" t="n"/>
    </row>
    <row r="196" ht="16.8" customHeight="1">
      <c r="A196" s="15" t="n"/>
      <c r="B196" s="15" t="n"/>
      <c r="C196" s="15" t="inlineStr">
        <is>
          <t>PAG. PROVV. FRANCESCOMARCHESOLI</t>
        </is>
      </c>
      <c r="D196" s="16" t="n"/>
      <c r="E196" s="16" t="n"/>
      <c r="F196" s="16" t="n"/>
      <c r="G196" s="16" t="n">
        <v>0</v>
      </c>
      <c r="H196" s="16" t="n"/>
      <c r="I196" s="4" t="n"/>
      <c r="J196" s="14" t="n"/>
      <c r="K196" s="15">
        <f>C208</f>
        <v/>
      </c>
      <c r="L196" s="16" t="n"/>
      <c r="M196" s="16">
        <f>0.28*(L185+L186-M186)/100</f>
        <v/>
      </c>
      <c r="N196" s="16">
        <f>G208</f>
        <v/>
      </c>
      <c r="O196" s="16">
        <f>O135+M196-N196</f>
        <v/>
      </c>
      <c r="P196" s="18">
        <f>P135+M196</f>
        <v/>
      </c>
      <c r="Q196" s="14" t="n"/>
      <c r="R196" s="18" t="n"/>
      <c r="S196" s="16">
        <f>G196</f>
        <v/>
      </c>
      <c r="T196" s="18">
        <f>(R196-S196)+T195</f>
        <v/>
      </c>
      <c r="U196" s="15">
        <f>C196</f>
        <v/>
      </c>
      <c r="W196" s="14" t="n"/>
      <c r="X196" s="18" t="n"/>
      <c r="Y196" s="16" t="n">
        <v>0</v>
      </c>
      <c r="Z196" s="18">
        <f>(X196-Y196)+Z195</f>
        <v/>
      </c>
      <c r="AA196" s="15" t="n"/>
      <c r="AB196" s="24" t="n"/>
      <c r="AC196" s="15">
        <f>C196</f>
        <v/>
      </c>
      <c r="AD196" s="25" t="n"/>
      <c r="AE196" s="62">
        <f>G196</f>
        <v/>
      </c>
      <c r="AF196" s="63">
        <f>AE196+AF135</f>
        <v/>
      </c>
      <c r="AG196" s="25" t="n"/>
      <c r="AH196" s="24" t="n"/>
      <c r="AI196" s="26" t="n"/>
      <c r="AJ196" s="25" t="n"/>
      <c r="AL196" s="14" t="n"/>
      <c r="AM196" s="18" t="n"/>
      <c r="AN196" s="16" t="n">
        <v>0</v>
      </c>
      <c r="AO196" s="18">
        <f>(AM196-AN196)+AO195</f>
        <v/>
      </c>
      <c r="AP196" s="15" t="n"/>
      <c r="AR196" s="14" t="n"/>
      <c r="AS196" s="18" t="n"/>
      <c r="AT196" s="16" t="n">
        <v>0</v>
      </c>
      <c r="AU196" s="18">
        <f>(AS196-AT196)+AU195</f>
        <v/>
      </c>
      <c r="AV196" s="15" t="n"/>
      <c r="AX196" s="14" t="n"/>
      <c r="AY196" s="18" t="n"/>
      <c r="AZ196" s="16" t="n">
        <v>0</v>
      </c>
      <c r="BA196" s="18">
        <f>(AY196-AZ196)+BA195</f>
        <v/>
      </c>
      <c r="BB196" s="15" t="n"/>
      <c r="BD196" s="14" t="n"/>
      <c r="BE196" s="18" t="n"/>
      <c r="BF196" s="16" t="n">
        <v>0</v>
      </c>
      <c r="BG196" s="18">
        <f>(BE196-BF196)+BG195</f>
        <v/>
      </c>
      <c r="BH196" s="15" t="n"/>
      <c r="BJ196" s="86" t="n">
        <v>0</v>
      </c>
      <c r="BK196" s="90" t="n"/>
      <c r="BL196" s="24" t="n"/>
      <c r="BM196" s="24" t="n"/>
      <c r="BN196" s="24" t="n"/>
      <c r="BO196" s="24" t="n"/>
      <c r="BP196" s="24" t="n"/>
      <c r="BQ196" s="126" t="n"/>
    </row>
    <row r="197" ht="16.8" customHeight="1">
      <c r="A197" s="15" t="n"/>
      <c r="B197" s="15" t="n"/>
      <c r="C197" s="15" t="inlineStr">
        <is>
          <t>TOT. PAG. PRODUTTORI</t>
        </is>
      </c>
      <c r="D197" s="16">
        <f>SUM(G189:G196)+E192+E193+E194+E195+E196</f>
        <v/>
      </c>
      <c r="E197" s="16" t="n"/>
      <c r="F197" s="16" t="n"/>
      <c r="G197" s="16" t="n"/>
      <c r="H197" s="16" t="n"/>
      <c r="I197" s="4" t="n"/>
      <c r="J197" s="14" t="n"/>
      <c r="K197" s="15">
        <f>C218</f>
        <v/>
      </c>
      <c r="L197" s="16" t="n"/>
      <c r="M197" s="16">
        <f>0.46*(L185+L186-M186)/100</f>
        <v/>
      </c>
      <c r="N197" s="16">
        <f>G218</f>
        <v/>
      </c>
      <c r="O197" s="16">
        <f>O136+M197-N197</f>
        <v/>
      </c>
      <c r="P197" s="18">
        <f>P136+M197</f>
        <v/>
      </c>
      <c r="Q197" s="14" t="n"/>
      <c r="R197" s="18" t="n"/>
      <c r="S197" s="16" t="n">
        <v>0</v>
      </c>
      <c r="T197" s="18">
        <f>(R197-S197)+T196</f>
        <v/>
      </c>
      <c r="U197" s="15" t="n"/>
      <c r="W197" s="14" t="n"/>
      <c r="X197" s="18" t="n"/>
      <c r="Y197" s="16" t="n">
        <v>0</v>
      </c>
      <c r="Z197" s="18">
        <f>(X197-Y197)+Z196</f>
        <v/>
      </c>
      <c r="AA197" s="15" t="n"/>
      <c r="AB197" s="24" t="n"/>
      <c r="AC197" s="15" t="n"/>
      <c r="AD197" s="25" t="n"/>
      <c r="AE197" s="62" t="n"/>
      <c r="AF197" s="63" t="n"/>
      <c r="AG197" s="25" t="n"/>
      <c r="AH197" s="24" t="n"/>
      <c r="AI197" s="26" t="n"/>
      <c r="AJ197" s="25" t="n"/>
      <c r="AL197" s="14" t="n"/>
      <c r="AM197" s="18" t="n"/>
      <c r="AN197" s="16" t="n">
        <v>0</v>
      </c>
      <c r="AO197" s="18">
        <f>(AM197-AN197)+AO196</f>
        <v/>
      </c>
      <c r="AP197" s="15" t="n"/>
      <c r="AR197" s="14" t="n"/>
      <c r="AS197" s="18" t="n"/>
      <c r="AT197" s="16" t="n">
        <v>0</v>
      </c>
      <c r="AU197" s="18">
        <f>(AS197-AT197)+AU196</f>
        <v/>
      </c>
      <c r="AV197" s="15" t="n"/>
      <c r="AX197" s="14" t="n"/>
      <c r="AY197" s="18" t="n"/>
      <c r="AZ197" s="16" t="n">
        <v>0</v>
      </c>
      <c r="BA197" s="18">
        <f>(AY197-AZ197)+BA196</f>
        <v/>
      </c>
      <c r="BB197" s="15" t="n"/>
      <c r="BD197" s="14" t="n"/>
      <c r="BE197" s="18" t="n"/>
      <c r="BF197" s="16" t="n">
        <v>0</v>
      </c>
      <c r="BG197" s="18">
        <f>(BE197-BF197)+BG196</f>
        <v/>
      </c>
      <c r="BH197" s="15" t="n"/>
      <c r="BJ197" s="86" t="n">
        <v>0</v>
      </c>
      <c r="BK197" s="90" t="n"/>
      <c r="BL197" s="24" t="n"/>
      <c r="BM197" s="24" t="n"/>
      <c r="BN197" s="24" t="n"/>
      <c r="BO197" s="24" t="n"/>
      <c r="BP197" s="24" t="n"/>
      <c r="BQ197" s="126" t="n"/>
    </row>
    <row r="198" ht="16.8" customHeight="1">
      <c r="A198" s="15" t="n"/>
      <c r="B198" s="15" t="n"/>
      <c r="C198" s="15" t="inlineStr">
        <is>
          <t>Sinistro</t>
        </is>
      </c>
      <c r="D198" s="16" t="n"/>
      <c r="E198" s="16" t="n"/>
      <c r="F198" s="16" t="n"/>
      <c r="G198" s="16" t="n"/>
      <c r="H198" s="16">
        <f>SUM(H185:H197)</f>
        <v/>
      </c>
      <c r="I198" s="4" t="n"/>
      <c r="J198" s="14" t="n"/>
      <c r="K198" s="15" t="inlineStr">
        <is>
          <t>Locazioni immobiliari</t>
        </is>
      </c>
      <c r="L198" s="16" t="n"/>
      <c r="M198" s="16">
        <f>14.4*(L185+L186-M186)/100</f>
        <v/>
      </c>
      <c r="N198" s="16">
        <f>G219</f>
        <v/>
      </c>
      <c r="O198" s="16">
        <f>O137+M198-N198</f>
        <v/>
      </c>
      <c r="P198" s="18">
        <f>P137+M198</f>
        <v/>
      </c>
      <c r="Q198" s="14" t="n"/>
      <c r="R198" s="18" t="n"/>
      <c r="S198" s="16" t="n">
        <v>0</v>
      </c>
      <c r="T198" s="18">
        <f>(R198-S198)+T197</f>
        <v/>
      </c>
      <c r="U198" s="15" t="n"/>
      <c r="W198" s="14" t="n"/>
      <c r="X198" s="18" t="n"/>
      <c r="Y198" s="16" t="n">
        <v>0</v>
      </c>
      <c r="Z198" s="18">
        <f>(X198-Y198)+Z197</f>
        <v/>
      </c>
      <c r="AA198" s="15">
        <f>C198</f>
        <v/>
      </c>
      <c r="AB198" s="24" t="n"/>
      <c r="AC198" s="15" t="n"/>
      <c r="AD198" s="25" t="n"/>
      <c r="AE198" s="62" t="n"/>
      <c r="AF198" s="63" t="n"/>
      <c r="AG198" s="25" t="n"/>
      <c r="AH198" s="24" t="n"/>
      <c r="AI198" s="26" t="n"/>
      <c r="AJ198" s="25" t="n"/>
      <c r="AL198" s="14" t="n"/>
      <c r="AM198" s="18" t="n"/>
      <c r="AN198" s="16" t="n">
        <v>0</v>
      </c>
      <c r="AO198" s="18">
        <f>(AM198-AN198)+AO197</f>
        <v/>
      </c>
      <c r="AP198" s="15" t="n"/>
      <c r="AR198" s="14" t="n"/>
      <c r="AS198" s="18" t="n"/>
      <c r="AT198" s="16" t="n">
        <v>0</v>
      </c>
      <c r="AU198" s="18">
        <f>(AS198-AT198)+AU197</f>
        <v/>
      </c>
      <c r="AV198" s="15" t="n"/>
      <c r="AX198" s="14" t="n"/>
      <c r="AY198" s="18" t="n"/>
      <c r="AZ198" s="16" t="n">
        <v>0</v>
      </c>
      <c r="BA198" s="18">
        <f>(AY198-AZ198)+BA197</f>
        <v/>
      </c>
      <c r="BB198" s="15" t="n"/>
      <c r="BD198" s="14" t="n"/>
      <c r="BE198" s="18" t="n"/>
      <c r="BF198" s="16" t="n">
        <v>0</v>
      </c>
      <c r="BG198" s="18">
        <f>(BE198-BF198)+BG197</f>
        <v/>
      </c>
      <c r="BH198" s="15" t="n"/>
      <c r="BJ198" s="86" t="n">
        <v>0</v>
      </c>
      <c r="BK198" s="90" t="n"/>
      <c r="BL198" s="24" t="n"/>
      <c r="BM198" s="24" t="n"/>
      <c r="BN198" s="24" t="n"/>
      <c r="BO198" s="24" t="n"/>
      <c r="BP198" s="24" t="n"/>
      <c r="BQ198" s="126" t="n"/>
    </row>
    <row r="199" ht="16.8" customHeight="1">
      <c r="A199" s="15" t="n"/>
      <c r="B199" s="15" t="n"/>
      <c r="C199" s="15" t="inlineStr">
        <is>
          <t>SINISTRO</t>
        </is>
      </c>
      <c r="D199" s="16">
        <f>E198+G198</f>
        <v/>
      </c>
      <c r="E199" s="16" t="n"/>
      <c r="F199" s="16" t="n"/>
      <c r="G199" s="16" t="n"/>
      <c r="H199" s="16" t="n"/>
      <c r="I199" s="4" t="n"/>
      <c r="J199" s="14" t="n"/>
      <c r="K199" s="15">
        <f>C220</f>
        <v/>
      </c>
      <c r="L199" s="16">
        <f>D208</f>
        <v/>
      </c>
      <c r="M199" s="16">
        <f>1.4*(L185+L186-M186)/100</f>
        <v/>
      </c>
      <c r="N199" s="16">
        <f>G220</f>
        <v/>
      </c>
      <c r="O199" s="16">
        <f>O138+M199-N199</f>
        <v/>
      </c>
      <c r="P199" s="18">
        <f>P138+M199</f>
        <v/>
      </c>
      <c r="Q199" s="14" t="n"/>
      <c r="R199" s="18" t="n"/>
      <c r="S199" s="16" t="n">
        <v>0</v>
      </c>
      <c r="T199" s="18">
        <f>(R199-S199)+T198</f>
        <v/>
      </c>
      <c r="U199" s="15" t="n"/>
      <c r="W199" s="14" t="n"/>
      <c r="X199" s="18" t="n"/>
      <c r="Y199" s="16" t="n">
        <v>0</v>
      </c>
      <c r="Z199" s="18">
        <f>(X199-Y199)+Z198</f>
        <v/>
      </c>
      <c r="AA199" s="15" t="n"/>
      <c r="AB199" s="24" t="n"/>
      <c r="AC199" s="64" t="inlineStr">
        <is>
          <t>INTERESSI PASSIIVI</t>
        </is>
      </c>
      <c r="AD199" s="65" t="n"/>
      <c r="AE199" s="65">
        <f>H203</f>
        <v/>
      </c>
      <c r="AF199" s="63">
        <f>AE199+AF138</f>
        <v/>
      </c>
      <c r="AG199" s="25" t="n"/>
      <c r="AH199" s="24" t="n"/>
      <c r="AI199" s="26" t="n"/>
      <c r="AJ199" s="25" t="n">
        <v>0</v>
      </c>
      <c r="AL199" s="14" t="n"/>
      <c r="AM199" s="18" t="n"/>
      <c r="AN199" s="16" t="n">
        <v>0</v>
      </c>
      <c r="AO199" s="18">
        <f>(AM199-AN199)+AO198</f>
        <v/>
      </c>
      <c r="AP199" s="15" t="n"/>
      <c r="AR199" s="14" t="n"/>
      <c r="AS199" s="18" t="n"/>
      <c r="AT199" s="16" t="n">
        <v>0</v>
      </c>
      <c r="AU199" s="18">
        <f>(AS199-AT199)+AU198</f>
        <v/>
      </c>
      <c r="AV199" s="15" t="n"/>
      <c r="AX199" s="14" t="n"/>
      <c r="AY199" s="18" t="n"/>
      <c r="AZ199" s="16" t="n">
        <v>0</v>
      </c>
      <c r="BA199" s="18">
        <f>(AY199-AZ199)+BA198</f>
        <v/>
      </c>
      <c r="BB199" s="15" t="n"/>
      <c r="BD199" s="14" t="n"/>
      <c r="BE199" s="18" t="n"/>
      <c r="BF199" s="16" t="n">
        <v>0</v>
      </c>
      <c r="BG199" s="18">
        <f>(BE199-BF199)+BG198</f>
        <v/>
      </c>
      <c r="BH199" s="15" t="n"/>
      <c r="BJ199" s="86" t="n"/>
      <c r="BK199" s="86" t="n"/>
      <c r="BL199" s="24" t="n"/>
      <c r="BM199" s="24" t="n"/>
      <c r="BN199" s="24" t="n"/>
      <c r="BO199" s="24" t="n"/>
      <c r="BP199" s="24" t="n"/>
      <c r="BQ199" s="126" t="n"/>
    </row>
    <row r="200" ht="16.8" customHeight="1">
      <c r="A200" s="15" t="n"/>
      <c r="B200" s="15" t="n"/>
      <c r="C200" s="15" t="inlineStr">
        <is>
          <t xml:space="preserve">Francobolli    </t>
        </is>
      </c>
      <c r="D200" s="16" t="n"/>
      <c r="E200" s="16" t="n"/>
      <c r="F200" s="16" t="n"/>
      <c r="G200" s="16" t="n">
        <v>0</v>
      </c>
      <c r="H200" s="16" t="n"/>
      <c r="I200" s="4" t="n"/>
      <c r="J200" s="14" t="n"/>
      <c r="K200" s="15">
        <f>C222</f>
        <v/>
      </c>
      <c r="L200" s="16" t="n"/>
      <c r="M200" s="16">
        <f>0*(L185+L186-M186)/100</f>
        <v/>
      </c>
      <c r="N200" s="16">
        <f>G222</f>
        <v/>
      </c>
      <c r="O200" s="16">
        <f>O139+M200-N200</f>
        <v/>
      </c>
      <c r="P200" s="18">
        <f>P139+M200</f>
        <v/>
      </c>
      <c r="Q200" s="14" t="n"/>
      <c r="R200" s="18" t="n"/>
      <c r="S200" s="16">
        <f>G200</f>
        <v/>
      </c>
      <c r="T200" s="18">
        <f>(R200-S200)+T199</f>
        <v/>
      </c>
      <c r="U200" s="15">
        <f>C200</f>
        <v/>
      </c>
      <c r="W200" s="14" t="n"/>
      <c r="X200" s="18" t="n"/>
      <c r="Y200" s="16" t="n"/>
      <c r="Z200" s="18">
        <f>(X200-Y200)+Z199</f>
        <v/>
      </c>
      <c r="AA200" s="15" t="n"/>
      <c r="AB200" s="24" t="n"/>
      <c r="AC200" s="15">
        <f>C200</f>
        <v/>
      </c>
      <c r="AD200" s="25" t="n"/>
      <c r="AE200" s="62">
        <f>G200</f>
        <v/>
      </c>
      <c r="AF200" s="63">
        <f>AE200+AF139</f>
        <v/>
      </c>
      <c r="AG200" s="25" t="n"/>
      <c r="AH200" s="24" t="n"/>
      <c r="AI200" s="26" t="n"/>
      <c r="AJ200" s="25" t="n"/>
      <c r="AL200" s="14" t="n"/>
      <c r="AM200" s="18" t="n"/>
      <c r="AN200" s="16" t="n"/>
      <c r="AO200" s="18">
        <f>(AM200-AN200)+AO199</f>
        <v/>
      </c>
      <c r="AP200" s="15" t="n"/>
      <c r="AR200" s="14" t="n"/>
      <c r="AS200" s="18" t="n"/>
      <c r="AT200" s="16" t="n"/>
      <c r="AU200" s="18">
        <f>(AS200-AT200)+AU199</f>
        <v/>
      </c>
      <c r="AV200" s="15" t="n"/>
      <c r="AX200" s="14" t="n"/>
      <c r="AY200" s="18" t="n"/>
      <c r="AZ200" s="16" t="n"/>
      <c r="BA200" s="18">
        <f>(AY200-AZ200)+BA199</f>
        <v/>
      </c>
      <c r="BB200" s="15" t="n"/>
      <c r="BD200" s="14" t="n"/>
      <c r="BE200" s="18" t="n"/>
      <c r="BF200" s="16" t="n"/>
      <c r="BG200" s="18">
        <f>(BE200-BF200)+BG199</f>
        <v/>
      </c>
      <c r="BH200" s="15" t="n"/>
      <c r="BJ200" s="86" t="n"/>
      <c r="BK200" s="86" t="n"/>
      <c r="BL200" s="24" t="n"/>
      <c r="BM200" s="24" t="n"/>
      <c r="BN200" s="24" t="n"/>
      <c r="BO200" s="24" t="n"/>
      <c r="BP200" s="24" t="n"/>
      <c r="BQ200" s="126" t="n"/>
    </row>
    <row r="201" ht="16.8" customHeight="1">
      <c r="A201" s="15" t="n"/>
      <c r="B201" s="15" t="n"/>
      <c r="C201" s="15" t="inlineStr">
        <is>
          <t xml:space="preserve">PAG. FATT. SOMMESE PETROLI </t>
        </is>
      </c>
      <c r="D201" s="16" t="n"/>
      <c r="E201" s="16" t="n"/>
      <c r="F201" s="16" t="n"/>
      <c r="G201" s="16" t="n">
        <v>0</v>
      </c>
      <c r="H201" s="16" t="n"/>
      <c r="I201" s="4" t="n"/>
      <c r="J201" s="14" t="n"/>
      <c r="K201" s="15">
        <f>C223</f>
        <v/>
      </c>
      <c r="L201" s="16" t="n"/>
      <c r="M201" s="16">
        <f>1.86*(L185+L186-M186)/100</f>
        <v/>
      </c>
      <c r="N201" s="16">
        <f>G223</f>
        <v/>
      </c>
      <c r="O201" s="16">
        <f>O140+M201-N201</f>
        <v/>
      </c>
      <c r="P201" s="18">
        <f>P140+M201</f>
        <v/>
      </c>
      <c r="Q201" s="14" t="n"/>
      <c r="R201" s="18" t="n"/>
      <c r="S201" s="16">
        <f>G201</f>
        <v/>
      </c>
      <c r="T201" s="18">
        <f>(R201-S201)+T200</f>
        <v/>
      </c>
      <c r="U201" s="15">
        <f>C201</f>
        <v/>
      </c>
      <c r="W201" s="14" t="n"/>
      <c r="X201" s="18" t="n"/>
      <c r="Y201" s="16" t="n">
        <v>0</v>
      </c>
      <c r="Z201" s="18">
        <f>(X201-Y201)+Z200</f>
        <v/>
      </c>
      <c r="AA201" s="15" t="n"/>
      <c r="AB201" s="24" t="n"/>
      <c r="AC201" s="15">
        <f>C201</f>
        <v/>
      </c>
      <c r="AD201" s="25" t="n"/>
      <c r="AE201" s="62">
        <f>G201</f>
        <v/>
      </c>
      <c r="AF201" s="63">
        <f>AE201+AF140</f>
        <v/>
      </c>
      <c r="AG201" s="25" t="n"/>
      <c r="AH201" s="24" t="n"/>
      <c r="AI201" s="26" t="n"/>
      <c r="AJ201" s="25" t="n"/>
      <c r="AL201" s="14" t="n"/>
      <c r="AM201" s="18" t="n"/>
      <c r="AN201" s="16" t="n">
        <v>0</v>
      </c>
      <c r="AO201" s="18">
        <f>(AM201-AN201)+AO200</f>
        <v/>
      </c>
      <c r="AP201" s="15" t="n"/>
      <c r="AR201" s="14" t="n"/>
      <c r="AS201" s="18" t="n"/>
      <c r="AT201" s="16" t="n">
        <v>0</v>
      </c>
      <c r="AU201" s="18">
        <f>(AS201-AT201)+AU200</f>
        <v/>
      </c>
      <c r="AV201" s="15" t="n"/>
      <c r="AX201" s="14" t="n"/>
      <c r="AY201" s="18" t="n"/>
      <c r="AZ201" s="16" t="n">
        <v>0</v>
      </c>
      <c r="BA201" s="18">
        <f>(AY201-AZ201)+BA200</f>
        <v/>
      </c>
      <c r="BB201" s="15" t="n"/>
      <c r="BD201" s="14" t="n"/>
      <c r="BE201" s="18" t="n"/>
      <c r="BF201" s="16" t="n">
        <v>0</v>
      </c>
      <c r="BG201" s="18">
        <f>(BE201-BF201)+BG200</f>
        <v/>
      </c>
      <c r="BH201" s="15" t="n"/>
      <c r="BJ201" s="86" t="n"/>
      <c r="BK201" s="86" t="n"/>
      <c r="BL201" s="24" t="n"/>
      <c r="BM201" s="24" t="n"/>
      <c r="BN201" s="24" t="n"/>
      <c r="BO201" s="24" t="n"/>
      <c r="BP201" s="24" t="n"/>
      <c r="BQ201" s="126" t="n"/>
    </row>
    <row r="202" ht="16.8" customHeight="1">
      <c r="A202" s="15" t="n"/>
      <c r="B202" s="15" t="n"/>
      <c r="C202" s="15" t="inlineStr">
        <is>
          <t>Benzina auto papa'</t>
        </is>
      </c>
      <c r="D202" s="16">
        <f>SUM(G201:G202)</f>
        <v/>
      </c>
      <c r="E202" s="16" t="n">
        <v>0</v>
      </c>
      <c r="F202" s="16" t="n"/>
      <c r="G202" s="16" t="n">
        <v>0</v>
      </c>
      <c r="H202" s="16" t="n"/>
      <c r="I202" s="4" t="n"/>
      <c r="J202" s="14" t="n"/>
      <c r="K202" s="15">
        <f>C224</f>
        <v/>
      </c>
      <c r="L202" s="16" t="n">
        <v>0</v>
      </c>
      <c r="M202" s="16">
        <f>0.7*(L185+L186-M186)/100</f>
        <v/>
      </c>
      <c r="N202" s="16">
        <f>G224</f>
        <v/>
      </c>
      <c r="O202" s="16">
        <f>O141+M202-N202</f>
        <v/>
      </c>
      <c r="P202" s="18">
        <f>P141+M202</f>
        <v/>
      </c>
      <c r="Q202" s="14" t="n"/>
      <c r="R202" s="18" t="n"/>
      <c r="S202" s="16">
        <f>G202</f>
        <v/>
      </c>
      <c r="T202" s="18">
        <f>(R202-S202)+T201</f>
        <v/>
      </c>
      <c r="U202" s="15">
        <f>C202</f>
        <v/>
      </c>
      <c r="W202" s="14" t="n"/>
      <c r="X202" s="18" t="n"/>
      <c r="Y202" s="16" t="n">
        <v>0</v>
      </c>
      <c r="Z202" s="18">
        <f>(X202-Y202)+Z201</f>
        <v/>
      </c>
      <c r="AA202" s="15" t="n"/>
      <c r="AB202" s="24" t="n"/>
      <c r="AC202" s="15">
        <f>C202</f>
        <v/>
      </c>
      <c r="AD202" s="25" t="n"/>
      <c r="AE202" s="62">
        <f>G202</f>
        <v/>
      </c>
      <c r="AF202" s="63">
        <f>AE202+AF141</f>
        <v/>
      </c>
      <c r="AG202" s="25" t="n"/>
      <c r="AH202" s="24" t="n"/>
      <c r="AI202" s="26" t="n">
        <v>0</v>
      </c>
      <c r="AJ202" s="25" t="n"/>
      <c r="AL202" s="14" t="n"/>
      <c r="AM202" s="18" t="n"/>
      <c r="AN202" s="16" t="n">
        <v>0</v>
      </c>
      <c r="AO202" s="18">
        <f>(AM202-AN202)+AO201</f>
        <v/>
      </c>
      <c r="AP202" s="15" t="n"/>
      <c r="AR202" s="14" t="n"/>
      <c r="AS202" s="18" t="n"/>
      <c r="AT202" s="16" t="n">
        <v>0</v>
      </c>
      <c r="AU202" s="18">
        <f>(AS202-AT202)+AU201</f>
        <v/>
      </c>
      <c r="AV202" s="15" t="n"/>
      <c r="AX202" s="14" t="n"/>
      <c r="AY202" s="18" t="n"/>
      <c r="AZ202" s="16" t="n">
        <v>0</v>
      </c>
      <c r="BA202" s="18">
        <f>(AY202-AZ202)+BA201</f>
        <v/>
      </c>
      <c r="BB202" s="15" t="n"/>
      <c r="BD202" s="14" t="n"/>
      <c r="BE202" s="18" t="n"/>
      <c r="BF202" s="16" t="n">
        <v>0</v>
      </c>
      <c r="BG202" s="18">
        <f>(BE202-BF202)+BG201</f>
        <v/>
      </c>
      <c r="BH202" s="15" t="n"/>
      <c r="BJ202" s="86" t="n"/>
      <c r="BK202" s="86" t="n"/>
      <c r="BL202" s="24" t="n"/>
      <c r="BM202" s="24" t="n"/>
      <c r="BN202" s="24" t="n"/>
      <c r="BO202" s="24" t="n"/>
      <c r="BP202" s="24" t="n"/>
      <c r="BQ202" s="126" t="n"/>
    </row>
    <row r="203" ht="16.8" customHeight="1">
      <c r="A203" s="15" t="n"/>
      <c r="B203" s="15" t="n"/>
      <c r="C203" s="28" t="inlineStr">
        <is>
          <t>COMMISSIONI BPM 10223</t>
        </is>
      </c>
      <c r="D203" s="16" t="n"/>
      <c r="E203" s="16" t="n">
        <v>0</v>
      </c>
      <c r="F203" s="16" t="n">
        <v>0</v>
      </c>
      <c r="G203" s="16" t="n">
        <v>6.8</v>
      </c>
      <c r="H203" s="27" t="n">
        <v>0</v>
      </c>
      <c r="I203" s="4" t="n"/>
      <c r="J203" s="14" t="n"/>
      <c r="K203" s="15">
        <f>C228</f>
        <v/>
      </c>
      <c r="L203" s="16" t="n">
        <v>0</v>
      </c>
      <c r="M203" s="16">
        <f>18.82*(L185+L186-M186)/100</f>
        <v/>
      </c>
      <c r="N203" s="16">
        <f>G228</f>
        <v/>
      </c>
      <c r="O203" s="16">
        <f>O142+M203-N203</f>
        <v/>
      </c>
      <c r="P203" s="18">
        <f>P142+M203</f>
        <v/>
      </c>
      <c r="Q203" s="14" t="n"/>
      <c r="R203" s="18" t="n"/>
      <c r="S203" s="16">
        <f>G203</f>
        <v/>
      </c>
      <c r="T203" s="18">
        <f>(R203-S203)+T202</f>
        <v/>
      </c>
      <c r="U203" s="15">
        <f>C203</f>
        <v/>
      </c>
      <c r="W203" s="14" t="n"/>
      <c r="X203" s="18" t="n"/>
      <c r="Y203" s="16" t="n">
        <v>0</v>
      </c>
      <c r="Z203" s="18">
        <f>(X203-Y203)+Z202</f>
        <v/>
      </c>
      <c r="AA203" s="15">
        <f>C203</f>
        <v/>
      </c>
      <c r="AB203" s="24" t="n"/>
      <c r="AC203" s="15">
        <f>C203</f>
        <v/>
      </c>
      <c r="AD203" s="25" t="n"/>
      <c r="AE203" s="62" t="n">
        <v>0</v>
      </c>
      <c r="AF203" s="63">
        <f>AE203+AF142</f>
        <v/>
      </c>
      <c r="AG203" s="25" t="n"/>
      <c r="AH203" s="24" t="n"/>
      <c r="AI203" s="26" t="n"/>
      <c r="AJ203" s="25" t="n"/>
      <c r="AL203" s="14" t="n"/>
      <c r="AM203" s="18" t="n"/>
      <c r="AN203" s="16" t="n">
        <v>0</v>
      </c>
      <c r="AO203" s="18">
        <f>(AM203-AN203)+AO202</f>
        <v/>
      </c>
      <c r="AP203" s="15" t="n"/>
      <c r="AR203" s="14" t="n"/>
      <c r="AS203" s="18" t="n"/>
      <c r="AT203" s="16" t="n">
        <v>0</v>
      </c>
      <c r="AU203" s="18">
        <f>(AS203-AT203)+AU202</f>
        <v/>
      </c>
      <c r="AV203" s="15">
        <f>C203</f>
        <v/>
      </c>
      <c r="AX203" s="14" t="n"/>
      <c r="AY203" s="18" t="n"/>
      <c r="AZ203" s="16" t="n">
        <v>0</v>
      </c>
      <c r="BA203" s="18">
        <f>(AY203-AZ203)+BA202</f>
        <v/>
      </c>
      <c r="BB203" s="15" t="n"/>
      <c r="BD203" s="14" t="n"/>
      <c r="BE203" s="18" t="n"/>
      <c r="BF203" s="16" t="n">
        <v>0</v>
      </c>
      <c r="BG203" s="18">
        <f>(BE203-BF203)+BG202</f>
        <v/>
      </c>
      <c r="BH203" s="15" t="n"/>
      <c r="BJ203" s="86" t="n"/>
      <c r="BK203" s="86" t="n"/>
      <c r="BL203" s="24" t="n"/>
      <c r="BM203" s="24" t="n"/>
      <c r="BN203" s="24" t="n"/>
      <c r="BO203" s="24" t="n"/>
      <c r="BP203" s="24" t="n"/>
      <c r="BQ203" s="126" t="n"/>
    </row>
    <row r="204" ht="16.8" customHeight="1">
      <c r="A204" s="15" t="n"/>
      <c r="B204" s="15" t="n"/>
      <c r="C204" s="15" t="n"/>
      <c r="D204" s="16" t="n"/>
      <c r="E204" s="16" t="n"/>
      <c r="F204" s="16" t="n"/>
      <c r="G204" s="16" t="n">
        <v>0</v>
      </c>
      <c r="H204" s="27" t="n">
        <v>0</v>
      </c>
      <c r="I204" s="4" t="n"/>
      <c r="J204" s="14" t="n"/>
      <c r="K204" s="15">
        <f>C229</f>
        <v/>
      </c>
      <c r="L204" s="16" t="n">
        <v>0</v>
      </c>
      <c r="M204" s="16">
        <f>18.82*(L185+L186-M186)/100</f>
        <v/>
      </c>
      <c r="N204" s="29">
        <f>G229</f>
        <v/>
      </c>
      <c r="O204" s="16">
        <f>O143+M204-N204</f>
        <v/>
      </c>
      <c r="P204" s="18">
        <f>P143+M204</f>
        <v/>
      </c>
      <c r="Q204" s="14" t="n"/>
      <c r="R204" s="18" t="n"/>
      <c r="S204" s="16">
        <f>G204</f>
        <v/>
      </c>
      <c r="T204" s="18">
        <f>(R204-S204)+T203</f>
        <v/>
      </c>
      <c r="U204" s="15">
        <f>C204</f>
        <v/>
      </c>
      <c r="W204" s="14" t="n"/>
      <c r="X204" s="18" t="n"/>
      <c r="Y204" s="16" t="n">
        <v>0</v>
      </c>
      <c r="Z204" s="18">
        <f>(X204-Y204)+Z203</f>
        <v/>
      </c>
      <c r="AA204" s="15" t="n"/>
      <c r="AB204" s="24" t="n"/>
      <c r="AC204" s="15">
        <f>C204</f>
        <v/>
      </c>
      <c r="AD204" s="25" t="n"/>
      <c r="AE204" s="62">
        <f>G204</f>
        <v/>
      </c>
      <c r="AF204" s="63">
        <f>AE204+AF143</f>
        <v/>
      </c>
      <c r="AG204" s="25" t="n"/>
      <c r="AH204" s="24" t="n"/>
      <c r="AI204" s="26" t="n"/>
      <c r="AJ204" s="25" t="n"/>
      <c r="AL204" s="14" t="n"/>
      <c r="AM204" s="18" t="n"/>
      <c r="AN204" s="16" t="n">
        <v>0</v>
      </c>
      <c r="AO204" s="18">
        <f>(AM204-AN204)+AO203</f>
        <v/>
      </c>
      <c r="AP204" s="15" t="n"/>
      <c r="AR204" s="14" t="n"/>
      <c r="AS204" s="18" t="n"/>
      <c r="AT204" s="16" t="n">
        <v>0</v>
      </c>
      <c r="AU204" s="18">
        <f>(AS204-AT204)+AU203</f>
        <v/>
      </c>
      <c r="AV204" s="15" t="n"/>
      <c r="AX204" s="14" t="n"/>
      <c r="AY204" s="18" t="n"/>
      <c r="AZ204" s="16" t="n">
        <v>0</v>
      </c>
      <c r="BA204" s="18">
        <f>(AY204-AZ204)+BA203</f>
        <v/>
      </c>
      <c r="BB204" s="15" t="n"/>
      <c r="BD204" s="14" t="n"/>
      <c r="BE204" s="18" t="n"/>
      <c r="BF204" s="16" t="n">
        <v>0</v>
      </c>
      <c r="BG204" s="18">
        <f>(BE204-BF204)+BG203</f>
        <v/>
      </c>
      <c r="BH204" s="15" t="n"/>
      <c r="BJ204" s="86" t="n"/>
      <c r="BK204" s="86" t="n"/>
      <c r="BL204" s="24" t="n"/>
      <c r="BM204" s="24" t="n"/>
      <c r="BN204" s="24" t="n"/>
      <c r="BO204" s="24" t="n"/>
      <c r="BP204" s="24" t="n"/>
      <c r="BQ204" s="126" t="n"/>
    </row>
    <row r="205" ht="16.8" customHeight="1">
      <c r="A205" s="15" t="n"/>
      <c r="B205" s="15" t="n"/>
      <c r="C205" s="28" t="inlineStr">
        <is>
          <t>Materiale pulizia</t>
        </is>
      </c>
      <c r="D205" s="16" t="n"/>
      <c r="E205" s="16" t="n"/>
      <c r="F205" s="16" t="n"/>
      <c r="G205" s="16" t="n">
        <v>0</v>
      </c>
      <c r="H205" s="16" t="n"/>
      <c r="I205" s="4" t="n"/>
      <c r="J205" s="14" t="n"/>
      <c r="K205" s="15">
        <f>C200</f>
        <v/>
      </c>
      <c r="L205" s="16" t="n">
        <v>0</v>
      </c>
      <c r="M205" s="16">
        <f>0.5*(L185+L186-M186)/100</f>
        <v/>
      </c>
      <c r="N205" s="16">
        <f>G200</f>
        <v/>
      </c>
      <c r="O205" s="16">
        <f>O144+M205-N205</f>
        <v/>
      </c>
      <c r="P205" s="18">
        <f>P144+M205</f>
        <v/>
      </c>
      <c r="Q205" s="14" t="n"/>
      <c r="R205" s="18" t="n"/>
      <c r="S205" s="16">
        <f>G205</f>
        <v/>
      </c>
      <c r="T205" s="18">
        <f>(R205-S205)+T204</f>
        <v/>
      </c>
      <c r="U205" s="15">
        <f>C205</f>
        <v/>
      </c>
      <c r="W205" s="14" t="n"/>
      <c r="X205" s="18" t="n"/>
      <c r="Y205" s="16" t="n">
        <v>0</v>
      </c>
      <c r="Z205" s="18">
        <f>(X205-Y205)+Z204</f>
        <v/>
      </c>
      <c r="AA205" s="15" t="n"/>
      <c r="AB205" s="24" t="n"/>
      <c r="AC205" s="15">
        <f>C205</f>
        <v/>
      </c>
      <c r="AD205" s="25" t="n"/>
      <c r="AE205" s="62">
        <f>G205</f>
        <v/>
      </c>
      <c r="AF205" s="63">
        <f>AE205+AF144</f>
        <v/>
      </c>
      <c r="AG205" s="25" t="n"/>
      <c r="AH205" s="24" t="n"/>
      <c r="AI205" s="26" t="n"/>
      <c r="AJ205" s="25" t="n"/>
      <c r="AL205" s="14" t="n"/>
      <c r="AM205" s="18" t="n"/>
      <c r="AN205" s="16" t="n">
        <v>0</v>
      </c>
      <c r="AO205" s="18">
        <f>(AM205-AN205)+AO204</f>
        <v/>
      </c>
      <c r="AP205" s="15" t="n"/>
      <c r="AR205" s="14" t="n"/>
      <c r="AS205" s="18" t="n"/>
      <c r="AT205" s="16" t="n">
        <v>0</v>
      </c>
      <c r="AU205" s="18">
        <f>(AS205-AT205)+AU204</f>
        <v/>
      </c>
      <c r="AV205" s="15" t="n"/>
      <c r="AX205" s="14" t="n"/>
      <c r="AY205" s="18" t="n"/>
      <c r="AZ205" s="16" t="n">
        <v>0</v>
      </c>
      <c r="BA205" s="18">
        <f>(AY205-AZ205)+BA204</f>
        <v/>
      </c>
      <c r="BB205" s="15" t="n"/>
      <c r="BD205" s="14" t="n"/>
      <c r="BE205" s="18" t="n"/>
      <c r="BF205" s="16" t="n">
        <v>0</v>
      </c>
      <c r="BG205" s="18">
        <f>(BE205-BF205)+BG204</f>
        <v/>
      </c>
      <c r="BH205" s="15" t="n"/>
      <c r="BJ205" s="86" t="n"/>
      <c r="BK205" s="86" t="n"/>
      <c r="BL205" s="24" t="n"/>
      <c r="BM205" s="24" t="n"/>
      <c r="BN205" s="24" t="n"/>
      <c r="BO205" s="24" t="n"/>
      <c r="BP205" s="24" t="n"/>
      <c r="BQ205" s="126" t="n"/>
    </row>
    <row r="206" ht="16.8" customHeight="1">
      <c r="A206" s="15" t="n"/>
      <c r="B206" s="15" t="n"/>
      <c r="C206" s="15" t="inlineStr">
        <is>
          <t xml:space="preserve">Assicurazioni </t>
        </is>
      </c>
      <c r="D206" s="16" t="n"/>
      <c r="E206" s="16" t="n"/>
      <c r="F206" s="16" t="n"/>
      <c r="G206" s="16" t="n">
        <v>0</v>
      </c>
      <c r="H206" s="16" t="n"/>
      <c r="I206" s="4" t="n"/>
      <c r="J206" s="14" t="n"/>
      <c r="K206" s="17">
        <f>C206</f>
        <v/>
      </c>
      <c r="L206" s="16" t="n">
        <v>0</v>
      </c>
      <c r="M206" s="16">
        <f>0.5*(L185+L186-M186)/100</f>
        <v/>
      </c>
      <c r="N206" s="16">
        <f>G206</f>
        <v/>
      </c>
      <c r="O206" s="16">
        <f>O145+M206-N206</f>
        <v/>
      </c>
      <c r="P206" s="18">
        <f>P145+M206</f>
        <v/>
      </c>
      <c r="Q206" s="14" t="n"/>
      <c r="R206" s="18" t="n"/>
      <c r="S206" s="16">
        <f>G206</f>
        <v/>
      </c>
      <c r="T206" s="18">
        <f>(R206-S206)+T205</f>
        <v/>
      </c>
      <c r="U206" s="15">
        <f>C206</f>
        <v/>
      </c>
      <c r="W206" s="14" t="n"/>
      <c r="X206" s="18" t="n"/>
      <c r="Y206" s="16" t="n">
        <v>0</v>
      </c>
      <c r="Z206" s="18">
        <f>(X206-Y206)+Z205</f>
        <v/>
      </c>
      <c r="AA206" s="15" t="n"/>
      <c r="AB206" s="24" t="n"/>
      <c r="AC206" s="15">
        <f>C206</f>
        <v/>
      </c>
      <c r="AD206" s="25" t="n"/>
      <c r="AE206" s="62">
        <f>G206</f>
        <v/>
      </c>
      <c r="AF206" s="63">
        <f>AE206+AF145</f>
        <v/>
      </c>
      <c r="AG206" s="25" t="n"/>
      <c r="AH206" s="24" t="n"/>
      <c r="AI206" s="26" t="n"/>
      <c r="AJ206" s="25" t="n"/>
      <c r="AL206" s="14" t="n"/>
      <c r="AM206" s="18" t="n"/>
      <c r="AN206" s="16" t="n">
        <v>0</v>
      </c>
      <c r="AO206" s="18">
        <f>(AM206-AN206)+AO205</f>
        <v/>
      </c>
      <c r="AP206" s="15" t="n"/>
      <c r="AR206" s="14" t="n"/>
      <c r="AS206" s="18" t="n"/>
      <c r="AT206" s="16" t="n">
        <v>0</v>
      </c>
      <c r="AU206" s="18">
        <f>(AS206-AT206)+AU205</f>
        <v/>
      </c>
      <c r="AV206" s="15" t="n"/>
      <c r="AX206" s="14" t="n"/>
      <c r="AY206" s="18" t="n"/>
      <c r="AZ206" s="16" t="n">
        <v>0</v>
      </c>
      <c r="BA206" s="18">
        <f>(AY206-AZ206)+BA205</f>
        <v/>
      </c>
      <c r="BB206" s="15" t="n"/>
      <c r="BD206" s="14" t="n"/>
      <c r="BE206" s="18" t="n"/>
      <c r="BF206" s="16" t="n">
        <v>0</v>
      </c>
      <c r="BG206" s="18">
        <f>(BE206-BF206)+BG205</f>
        <v/>
      </c>
      <c r="BH206" s="15" t="n"/>
      <c r="BJ206" s="86" t="n"/>
      <c r="BK206" s="86" t="n"/>
      <c r="BL206" s="24" t="n"/>
      <c r="BM206" s="24" t="n"/>
      <c r="BN206" s="24" t="n"/>
      <c r="BO206" s="24" t="n"/>
      <c r="BP206" s="24" t="n"/>
      <c r="BQ206" s="126" t="n"/>
    </row>
    <row r="207" ht="16.8" customHeight="1">
      <c r="A207" s="15" t="n"/>
      <c r="B207" s="15" t="n"/>
      <c r="C207" s="15" t="inlineStr">
        <is>
          <t>Telepass</t>
        </is>
      </c>
      <c r="D207" s="16" t="n"/>
      <c r="E207" s="16" t="n"/>
      <c r="F207" s="16" t="n"/>
      <c r="G207" s="16" t="n">
        <v>0</v>
      </c>
      <c r="H207" s="16" t="n"/>
      <c r="I207" s="4" t="n"/>
      <c r="J207" s="14" t="n"/>
      <c r="K207" s="17" t="inlineStr">
        <is>
          <t>Spese varie (manutenziona auto+ alberghi + varie+ cancelleria)</t>
        </is>
      </c>
      <c r="L207" s="16" t="n"/>
      <c r="M207" s="16">
        <f>2.32*(L185+L186-M186)/100</f>
        <v/>
      </c>
      <c r="N207" s="16">
        <f>H241+H240+G239</f>
        <v/>
      </c>
      <c r="O207" s="16">
        <f>O146+M207-N207</f>
        <v/>
      </c>
      <c r="P207" s="18">
        <f>P146+M207</f>
        <v/>
      </c>
      <c r="Q207" s="14" t="n"/>
      <c r="R207" s="18" t="n"/>
      <c r="S207" s="16">
        <f>G207</f>
        <v/>
      </c>
      <c r="T207" s="18">
        <f>(R207-S207)+T206</f>
        <v/>
      </c>
      <c r="U207" s="15">
        <f>C207</f>
        <v/>
      </c>
      <c r="W207" s="14" t="n"/>
      <c r="X207" s="18" t="n"/>
      <c r="Y207" s="16" t="n">
        <v>0</v>
      </c>
      <c r="Z207" s="18">
        <f>(X207-Y207)+Z206</f>
        <v/>
      </c>
      <c r="AA207" s="15" t="n"/>
      <c r="AB207" s="24" t="n"/>
      <c r="AC207" s="15">
        <f>C207</f>
        <v/>
      </c>
      <c r="AD207" s="25" t="n"/>
      <c r="AE207" s="62">
        <f>G207</f>
        <v/>
      </c>
      <c r="AF207" s="63">
        <f>AE207+AF146</f>
        <v/>
      </c>
      <c r="AG207" s="25" t="n"/>
      <c r="AH207" s="24" t="n"/>
      <c r="AI207" s="26" t="n"/>
      <c r="AJ207" s="25" t="n"/>
      <c r="AL207" s="14" t="n"/>
      <c r="AM207" s="18" t="n"/>
      <c r="AN207" s="16" t="n">
        <v>0</v>
      </c>
      <c r="AO207" s="18">
        <f>(AM207-AN207)+AO206</f>
        <v/>
      </c>
      <c r="AP207" s="15" t="n"/>
      <c r="AR207" s="14" t="n"/>
      <c r="AS207" s="18" t="n"/>
      <c r="AT207" s="16" t="n">
        <v>0</v>
      </c>
      <c r="AU207" s="18">
        <f>(AS207-AT207)+AU206</f>
        <v/>
      </c>
      <c r="AV207" s="15" t="n"/>
      <c r="AX207" s="14" t="n"/>
      <c r="AY207" s="18" t="n"/>
      <c r="AZ207" s="16" t="n">
        <v>0</v>
      </c>
      <c r="BA207" s="18">
        <f>(AY207-AZ207)+BA206</f>
        <v/>
      </c>
      <c r="BB207" s="15" t="n"/>
      <c r="BD207" s="14" t="n"/>
      <c r="BE207" s="18" t="n"/>
      <c r="BF207" s="16" t="n">
        <v>0</v>
      </c>
      <c r="BG207" s="18">
        <f>(BE207-BF207)+BG206</f>
        <v/>
      </c>
      <c r="BH207" s="15" t="n"/>
      <c r="BJ207" s="86" t="n"/>
      <c r="BK207" s="86" t="n"/>
      <c r="BL207" s="24" t="n"/>
      <c r="BM207" s="24" t="n"/>
      <c r="BN207" s="24" t="n"/>
      <c r="BO207" s="24" t="n"/>
      <c r="BP207" s="24" t="n"/>
      <c r="BQ207" s="126" t="n"/>
    </row>
    <row r="208" ht="16.8" customHeight="1">
      <c r="A208" s="15" t="n"/>
      <c r="B208" s="15" t="n"/>
      <c r="C208" s="28" t="inlineStr">
        <is>
          <t>Pubblicità</t>
        </is>
      </c>
      <c r="D208" s="16" t="n">
        <v>0</v>
      </c>
      <c r="E208" s="16" t="n"/>
      <c r="F208" s="16" t="n"/>
      <c r="G208" s="16" t="n">
        <v>0</v>
      </c>
      <c r="H208" s="16" t="n"/>
      <c r="I208" s="4" t="n"/>
      <c r="J208" s="14" t="n"/>
      <c r="K208" s="17" t="n"/>
      <c r="L208" s="16" t="n"/>
      <c r="M208" s="16" t="n"/>
      <c r="N208" s="16" t="inlineStr">
        <is>
          <t>DISPON. BANCARIA</t>
        </is>
      </c>
      <c r="O208" s="16">
        <f>T242+AO242</f>
        <v/>
      </c>
      <c r="P208" s="18" t="n"/>
      <c r="Q208" s="14" t="n"/>
      <c r="R208" s="18" t="n"/>
      <c r="S208" s="16" t="n">
        <v>0</v>
      </c>
      <c r="T208" s="18">
        <f>(R208-S208)+T207</f>
        <v/>
      </c>
      <c r="U208" s="15">
        <f>C208</f>
        <v/>
      </c>
      <c r="W208" s="14" t="n"/>
      <c r="X208" s="18" t="n"/>
      <c r="Y208" s="16" t="n">
        <v>0</v>
      </c>
      <c r="Z208" s="18">
        <f>(X208-Y208)+Z207</f>
        <v/>
      </c>
      <c r="AA208" s="15" t="n"/>
      <c r="AB208" s="24" t="n"/>
      <c r="AC208" s="15">
        <f>C208</f>
        <v/>
      </c>
      <c r="AD208" s="25" t="n"/>
      <c r="AE208" s="62">
        <f>G208</f>
        <v/>
      </c>
      <c r="AF208" s="63">
        <f>AE208+AF147</f>
        <v/>
      </c>
      <c r="AG208" s="25" t="n"/>
      <c r="AH208" s="24" t="n"/>
      <c r="AI208" s="26" t="n"/>
      <c r="AJ208" s="25" t="n"/>
      <c r="AL208" s="14" t="n"/>
      <c r="AM208" s="18" t="n"/>
      <c r="AN208" s="16" t="n"/>
      <c r="AO208" s="18">
        <f>(AM208-AN208)+AO207</f>
        <v/>
      </c>
      <c r="AP208" s="15" t="n"/>
      <c r="AR208" s="14" t="n"/>
      <c r="AS208" s="18" t="n"/>
      <c r="AT208" s="16" t="n"/>
      <c r="AU208" s="18">
        <f>(AS208-AT208)+AU207</f>
        <v/>
      </c>
      <c r="AV208" s="15" t="n"/>
      <c r="AX208" s="14" t="n"/>
      <c r="AY208" s="18" t="n"/>
      <c r="AZ208" s="16" t="n"/>
      <c r="BA208" s="18">
        <f>(AY208-AZ208)+BA207</f>
        <v/>
      </c>
      <c r="BB208" s="15" t="n"/>
      <c r="BD208" s="14" t="n"/>
      <c r="BE208" s="18" t="n"/>
      <c r="BF208" s="16" t="n"/>
      <c r="BG208" s="18">
        <f>(BE208-BF208)+BG207</f>
        <v/>
      </c>
      <c r="BH208" s="15" t="n"/>
      <c r="BJ208" s="86" t="n"/>
      <c r="BK208" s="86" t="n"/>
      <c r="BL208" s="24" t="n"/>
      <c r="BM208" s="24" t="n"/>
      <c r="BN208" s="24" t="n"/>
      <c r="BO208" s="24" t="n"/>
      <c r="BP208" s="24" t="n"/>
      <c r="BQ208" s="126" t="n"/>
    </row>
    <row r="209" ht="16.8" customHeight="1">
      <c r="A209" s="15" t="n"/>
      <c r="B209" s="66" t="n"/>
      <c r="C209" s="15" t="inlineStr">
        <is>
          <t xml:space="preserve">PAG. STIP.           MARZIA </t>
        </is>
      </c>
      <c r="D209" s="67" t="n"/>
      <c r="E209" s="16" t="n">
        <v>0</v>
      </c>
      <c r="F209" s="16" t="n"/>
      <c r="G209" s="16" t="n">
        <v>0</v>
      </c>
      <c r="H209" s="16" t="n"/>
      <c r="I209" s="4" t="n"/>
      <c r="J209" s="14" t="n"/>
      <c r="K209" s="17" t="inlineStr">
        <is>
          <t>BONIFICO UCA</t>
        </is>
      </c>
      <c r="L209" s="16" t="n"/>
      <c r="M209" s="16" t="n">
        <v>44.79</v>
      </c>
      <c r="N209" s="16" t="inlineStr">
        <is>
          <t>SOSPESI PARTICOLARI</t>
        </is>
      </c>
      <c r="O209" s="31">
        <f>L233</f>
        <v/>
      </c>
      <c r="P209" s="32">
        <f>SUM(P188:P207)</f>
        <v/>
      </c>
      <c r="Q209" s="14" t="n"/>
      <c r="R209" s="18" t="n"/>
      <c r="S209" s="16">
        <f>G209</f>
        <v/>
      </c>
      <c r="T209" s="18">
        <f>(R209-S209)+T208</f>
        <v/>
      </c>
      <c r="U209" s="15">
        <f>C209</f>
        <v/>
      </c>
      <c r="W209" s="14" t="n"/>
      <c r="X209" s="18" t="n"/>
      <c r="Y209" s="16" t="n">
        <v>0</v>
      </c>
      <c r="Z209" s="18">
        <f>(X209-Y209)+Z208</f>
        <v/>
      </c>
      <c r="AA209" s="15" t="n"/>
      <c r="AB209" s="24" t="n"/>
      <c r="AC209" s="15">
        <f>C209</f>
        <v/>
      </c>
      <c r="AD209" s="25" t="n"/>
      <c r="AE209" s="62">
        <f>G209</f>
        <v/>
      </c>
      <c r="AF209" s="63">
        <f>AE209+AF148</f>
        <v/>
      </c>
      <c r="AG209" s="25" t="n"/>
      <c r="AH209" s="24" t="n"/>
      <c r="AI209" s="26" t="n"/>
      <c r="AJ209" s="25" t="n"/>
      <c r="AL209" s="14" t="n"/>
      <c r="AM209" s="18" t="n"/>
      <c r="AN209" s="16" t="n">
        <v>0</v>
      </c>
      <c r="AO209" s="18">
        <f>(AM209-AN209)+AO208</f>
        <v/>
      </c>
      <c r="AP209" s="15" t="n"/>
      <c r="AR209" s="14" t="n"/>
      <c r="AS209" s="18" t="n"/>
      <c r="AT209" s="16" t="n">
        <v>0</v>
      </c>
      <c r="AU209" s="18">
        <f>(AS209-AT209)+AU208</f>
        <v/>
      </c>
      <c r="AV209" s="15" t="n"/>
      <c r="AX209" s="14" t="n"/>
      <c r="AY209" s="18" t="n"/>
      <c r="AZ209" s="16" t="n">
        <v>0</v>
      </c>
      <c r="BA209" s="18">
        <f>(AY209-AZ209)+BA208</f>
        <v/>
      </c>
      <c r="BB209" s="15" t="n"/>
      <c r="BD209" s="14" t="n"/>
      <c r="BE209" s="18" t="n"/>
      <c r="BF209" s="16" t="n">
        <v>0</v>
      </c>
      <c r="BG209" s="18">
        <f>(BE209-BF209)+BG208</f>
        <v/>
      </c>
      <c r="BH209" s="15" t="n"/>
      <c r="BJ209" s="86" t="n"/>
      <c r="BK209" s="86" t="n"/>
      <c r="BL209" s="24" t="n"/>
      <c r="BM209" s="24" t="n"/>
      <c r="BN209" s="24" t="n"/>
      <c r="BO209" s="24" t="n"/>
      <c r="BP209" s="24" t="n"/>
      <c r="BQ209" s="126" t="n"/>
    </row>
    <row r="210" ht="16.8" customHeight="1">
      <c r="A210" s="15" t="n"/>
      <c r="B210" s="15" t="n"/>
      <c r="C210" s="15" t="inlineStr">
        <is>
          <t xml:space="preserve">PAG. STIP.           DEBORAH </t>
        </is>
      </c>
      <c r="D210" s="16" t="n"/>
      <c r="E210" s="16" t="n">
        <v>0</v>
      </c>
      <c r="F210" s="16" t="n"/>
      <c r="G210" s="16" t="n">
        <v>0</v>
      </c>
      <c r="H210" s="16" t="n"/>
      <c r="I210" s="4" t="n"/>
      <c r="J210" s="14" t="n"/>
      <c r="K210" s="17" t="n"/>
      <c r="L210" s="16" t="n"/>
      <c r="M210" s="16" t="n">
        <v>0</v>
      </c>
      <c r="N210" s="16" t="inlineStr">
        <is>
          <t>SOSPESI</t>
        </is>
      </c>
      <c r="O210" s="16">
        <f>SUM(L221:L232)+L235</f>
        <v/>
      </c>
      <c r="P210" s="33">
        <f>SUM(O188:O207)</f>
        <v/>
      </c>
      <c r="Q210" s="14" t="n"/>
      <c r="R210" s="18" t="n"/>
      <c r="S210" s="16">
        <f>G210</f>
        <v/>
      </c>
      <c r="T210" s="18">
        <f>(R210-S210)+T209</f>
        <v/>
      </c>
      <c r="U210" s="15">
        <f>C210</f>
        <v/>
      </c>
      <c r="W210" s="14" t="n"/>
      <c r="X210" s="18" t="n"/>
      <c r="Y210" s="16" t="n">
        <v>0</v>
      </c>
      <c r="Z210" s="18">
        <f>(X210-Y210)+Z209</f>
        <v/>
      </c>
      <c r="AA210" s="15" t="n"/>
      <c r="AB210" s="24" t="n"/>
      <c r="AC210" s="15">
        <f>C210</f>
        <v/>
      </c>
      <c r="AD210" s="25" t="n"/>
      <c r="AE210" s="62">
        <f>G210</f>
        <v/>
      </c>
      <c r="AF210" s="63">
        <f>AE210+AF149</f>
        <v/>
      </c>
      <c r="AG210" s="25" t="n"/>
      <c r="AH210" s="24" t="n"/>
      <c r="AI210" s="26" t="n"/>
      <c r="AJ210" s="25" t="n"/>
      <c r="AL210" s="14" t="n"/>
      <c r="AM210" s="18" t="n"/>
      <c r="AN210" s="16" t="n">
        <v>0</v>
      </c>
      <c r="AO210" s="18">
        <f>(AM210-AN210)+AO209</f>
        <v/>
      </c>
      <c r="AP210" s="15" t="n"/>
      <c r="AR210" s="14" t="n"/>
      <c r="AS210" s="18" t="n"/>
      <c r="AT210" s="16" t="n">
        <v>0</v>
      </c>
      <c r="AU210" s="18">
        <f>(AS210-AT210)+AU209</f>
        <v/>
      </c>
      <c r="AV210" s="15" t="n"/>
      <c r="AX210" s="14" t="n"/>
      <c r="AY210" s="18" t="n"/>
      <c r="AZ210" s="16" t="n">
        <v>0</v>
      </c>
      <c r="BA210" s="18">
        <f>(AY210-AZ210)+BA209</f>
        <v/>
      </c>
      <c r="BB210" s="15" t="n"/>
      <c r="BD210" s="14" t="n"/>
      <c r="BE210" s="18" t="n"/>
      <c r="BF210" s="16" t="n">
        <v>0</v>
      </c>
      <c r="BG210" s="18">
        <f>(BE210-BF210)+BG209</f>
        <v/>
      </c>
      <c r="BH210" s="15" t="n"/>
      <c r="BJ210" s="86" t="n"/>
      <c r="BK210" s="86" t="n"/>
      <c r="BL210" s="24" t="n"/>
      <c r="BM210" s="24" t="n"/>
      <c r="BN210" s="24" t="n"/>
      <c r="BO210" s="24" t="n"/>
      <c r="BP210" s="24" t="n"/>
      <c r="BQ210" s="126" t="n"/>
    </row>
    <row r="211" ht="16.8" customHeight="1">
      <c r="A211" s="15" t="n"/>
      <c r="B211" s="15" t="n"/>
      <c r="C211" s="15" t="inlineStr">
        <is>
          <t xml:space="preserve">PAG. STIP.           DORIANA BONIFICO </t>
        </is>
      </c>
      <c r="D211" s="16" t="n"/>
      <c r="E211" s="16" t="n">
        <v>0</v>
      </c>
      <c r="F211" s="16" t="n"/>
      <c r="G211" s="16" t="n">
        <v>0</v>
      </c>
      <c r="H211" s="16" t="n"/>
      <c r="I211" s="4" t="n"/>
      <c r="J211" s="14" t="n"/>
      <c r="K211" s="17" t="n"/>
      <c r="L211" s="16" t="n"/>
      <c r="M211" s="16" t="n"/>
      <c r="N211" s="16" t="inlineStr">
        <is>
          <t>GIROCONTO SINO AD OGGI</t>
        </is>
      </c>
      <c r="O211" s="34">
        <f>O150+O151-F226-F225</f>
        <v/>
      </c>
      <c r="P211" s="35">
        <f>O150+O151+O212-F226-F225-O209-O210</f>
        <v/>
      </c>
      <c r="Q211" s="14" t="n"/>
      <c r="R211" s="18" t="n"/>
      <c r="S211" s="16">
        <f>G211</f>
        <v/>
      </c>
      <c r="T211" s="18">
        <f>(R211-S211)+T210</f>
        <v/>
      </c>
      <c r="U211" s="15" t="n"/>
      <c r="W211" s="14" t="n"/>
      <c r="X211" s="18" t="n"/>
      <c r="Y211" s="16" t="n"/>
      <c r="Z211" s="18">
        <f>(X211-Y211)+Z210</f>
        <v/>
      </c>
      <c r="AA211" s="15" t="n"/>
      <c r="AB211" s="24" t="n"/>
      <c r="AC211" s="15">
        <f>C211</f>
        <v/>
      </c>
      <c r="AD211" s="25" t="n"/>
      <c r="AE211" s="62">
        <f>G211</f>
        <v/>
      </c>
      <c r="AF211" s="63">
        <f>AE211+AF150</f>
        <v/>
      </c>
      <c r="AG211" s="25" t="n"/>
      <c r="AH211" s="24" t="n"/>
      <c r="AI211" s="26" t="n"/>
      <c r="AJ211" s="25" t="n"/>
      <c r="AL211" s="14" t="n"/>
      <c r="AM211" s="18" t="n"/>
      <c r="AN211" s="16" t="n"/>
      <c r="AO211" s="18">
        <f>(AM211-AN211)+AO210</f>
        <v/>
      </c>
      <c r="AP211" s="15" t="n"/>
      <c r="AR211" s="14" t="n"/>
      <c r="AS211" s="18" t="n"/>
      <c r="AT211" s="16" t="n"/>
      <c r="AU211" s="18">
        <f>(AS211-AT211)+AU210</f>
        <v/>
      </c>
      <c r="AV211" s="15" t="n"/>
      <c r="AX211" s="14" t="n"/>
      <c r="AY211" s="18" t="n"/>
      <c r="AZ211" s="16" t="n"/>
      <c r="BA211" s="18">
        <f>(AY211-AZ211)+BA210</f>
        <v/>
      </c>
      <c r="BB211" s="15" t="n"/>
      <c r="BD211" s="14" t="n"/>
      <c r="BE211" s="18" t="n"/>
      <c r="BF211" s="16" t="n"/>
      <c r="BG211" s="18">
        <f>(BE211-BF211)+BG210</f>
        <v/>
      </c>
      <c r="BH211" s="15" t="n"/>
      <c r="BJ211" s="86" t="n"/>
      <c r="BK211" s="86" t="n"/>
      <c r="BL211" s="24" t="n"/>
      <c r="BM211" s="24" t="n"/>
      <c r="BN211" s="24" t="n"/>
      <c r="BO211" s="24" t="n"/>
      <c r="BP211" s="24" t="n"/>
      <c r="BQ211" s="126" t="n"/>
    </row>
    <row r="212" ht="16.8" customHeight="1">
      <c r="A212" s="15" t="n"/>
      <c r="B212" s="15" t="n"/>
      <c r="C212" s="15" t="inlineStr">
        <is>
          <t xml:space="preserve">PAG. STIP.           STEFANIA  BONIFICO </t>
        </is>
      </c>
      <c r="D212" s="16" t="n"/>
      <c r="E212" s="16" t="n">
        <v>0</v>
      </c>
      <c r="F212" s="16" t="n"/>
      <c r="G212" s="16" t="n">
        <v>0</v>
      </c>
      <c r="H212" s="16" t="n"/>
      <c r="I212" s="4" t="n"/>
      <c r="J212" s="14" t="n"/>
      <c r="K212" s="6" t="inlineStr">
        <is>
          <t>TOTALE GIORNATA</t>
        </is>
      </c>
      <c r="L212" s="3">
        <f>SUM(L185:L211)</f>
        <v/>
      </c>
      <c r="M212" s="3">
        <f>SUM(M185:M211)</f>
        <v/>
      </c>
      <c r="N212" s="16" t="inlineStr">
        <is>
          <t>G.C. GIORNO</t>
        </is>
      </c>
      <c r="O212" s="16">
        <f>N185-L186</f>
        <v/>
      </c>
      <c r="P212" s="18" t="n"/>
      <c r="Q212" s="14" t="n"/>
      <c r="R212" s="18" t="n"/>
      <c r="S212" s="16">
        <f>G212</f>
        <v/>
      </c>
      <c r="T212" s="18">
        <f>(R212-S212)+T211</f>
        <v/>
      </c>
      <c r="U212" s="15">
        <f>C212</f>
        <v/>
      </c>
      <c r="W212" s="14" t="n"/>
      <c r="X212" s="18" t="n"/>
      <c r="Y212" s="16" t="n">
        <v>0</v>
      </c>
      <c r="Z212" s="18">
        <f>(X212-Y212)+Z211</f>
        <v/>
      </c>
      <c r="AA212" s="15" t="n"/>
      <c r="AB212" s="24" t="n"/>
      <c r="AC212" s="15">
        <f>C212</f>
        <v/>
      </c>
      <c r="AD212" s="25" t="n"/>
      <c r="AE212" s="62">
        <f>G212</f>
        <v/>
      </c>
      <c r="AF212" s="63">
        <f>AE212+AF151</f>
        <v/>
      </c>
      <c r="AG212" s="25" t="n"/>
      <c r="AH212" s="24" t="n"/>
      <c r="AI212" s="26" t="n"/>
      <c r="AJ212" s="25" t="n"/>
      <c r="AL212" s="14" t="n"/>
      <c r="AM212" s="18" t="n"/>
      <c r="AN212" s="16" t="n">
        <v>0</v>
      </c>
      <c r="AO212" s="18">
        <f>(AM212-AN212)+AO211</f>
        <v/>
      </c>
      <c r="AP212" s="15" t="n"/>
      <c r="AR212" s="14" t="n"/>
      <c r="AS212" s="18" t="n"/>
      <c r="AT212" s="16" t="n">
        <v>0</v>
      </c>
      <c r="AU212" s="18">
        <f>(AS212-AT212)+AU211</f>
        <v/>
      </c>
      <c r="AV212" s="15" t="n"/>
      <c r="AX212" s="14" t="n"/>
      <c r="AY212" s="18" t="n"/>
      <c r="AZ212" s="16" t="n">
        <v>0</v>
      </c>
      <c r="BA212" s="18">
        <f>(AY212-AZ212)+BA211</f>
        <v/>
      </c>
      <c r="BB212" s="15" t="n"/>
      <c r="BD212" s="14" t="n"/>
      <c r="BE212" s="18" t="n"/>
      <c r="BF212" s="16" t="n">
        <v>0</v>
      </c>
      <c r="BG212" s="18">
        <f>(BE212-BF212)+BG211</f>
        <v/>
      </c>
      <c r="BH212" s="15" t="n"/>
      <c r="BJ212" s="86" t="n"/>
      <c r="BK212" s="86" t="n"/>
      <c r="BL212" s="24" t="n"/>
      <c r="BM212" s="24" t="n"/>
      <c r="BN212" s="24" t="n"/>
      <c r="BO212" s="24" t="n"/>
      <c r="BP212" s="24" t="n"/>
      <c r="BQ212" s="126" t="n"/>
    </row>
    <row r="213" ht="16.8" customHeight="1">
      <c r="A213" s="15" t="n"/>
      <c r="B213" s="15" t="n"/>
      <c r="C213" s="15" t="inlineStr">
        <is>
          <t>Pagamento contributi impiegate</t>
        </is>
      </c>
      <c r="D213" s="16" t="n"/>
      <c r="E213" s="16" t="n"/>
      <c r="F213" s="16" t="n"/>
      <c r="G213" s="16" t="n">
        <v>0</v>
      </c>
      <c r="H213" s="16" t="n"/>
      <c r="I213" s="4" t="n"/>
      <c r="J213" s="14" t="n"/>
      <c r="K213" s="6" t="inlineStr">
        <is>
          <t>RIPORTO</t>
        </is>
      </c>
      <c r="L213" s="3">
        <f>L153</f>
        <v/>
      </c>
      <c r="M213" s="3">
        <f>M153</f>
        <v/>
      </c>
      <c r="N213" s="16" t="inlineStr">
        <is>
          <t>SO. VERS/PREL.</t>
        </is>
      </c>
      <c r="O213" s="36">
        <f>(O209+O210)-(O148+O149)</f>
        <v/>
      </c>
      <c r="P213" s="37">
        <f>O212-O213</f>
        <v/>
      </c>
      <c r="Q213" s="14" t="n"/>
      <c r="R213" s="18" t="n"/>
      <c r="S213" s="16">
        <f>G213</f>
        <v/>
      </c>
      <c r="T213" s="18">
        <f>(R213-S213)+T212</f>
        <v/>
      </c>
      <c r="U213" s="15">
        <f>C213</f>
        <v/>
      </c>
      <c r="W213" s="14" t="n"/>
      <c r="X213" s="18" t="n"/>
      <c r="Y213" s="16" t="n">
        <v>0</v>
      </c>
      <c r="Z213" s="18">
        <f>(X213-Y213)+Z212</f>
        <v/>
      </c>
      <c r="AA213" s="15" t="n"/>
      <c r="AB213" s="24" t="n"/>
      <c r="AC213" s="15">
        <f>C213</f>
        <v/>
      </c>
      <c r="AD213" s="25" t="n"/>
      <c r="AE213" s="62">
        <f>G213</f>
        <v/>
      </c>
      <c r="AF213" s="63">
        <f>AE213+AF152</f>
        <v/>
      </c>
      <c r="AG213" s="25" t="n"/>
      <c r="AH213" s="24" t="n"/>
      <c r="AI213" s="26" t="n"/>
      <c r="AJ213" s="25" t="n"/>
      <c r="AL213" s="14" t="n"/>
      <c r="AM213" s="18" t="n"/>
      <c r="AN213" s="16" t="n">
        <v>0</v>
      </c>
      <c r="AO213" s="18">
        <f>(AM213-AN213)+AO212</f>
        <v/>
      </c>
      <c r="AP213" s="15" t="n"/>
      <c r="AR213" s="14" t="n"/>
      <c r="AS213" s="18" t="n"/>
      <c r="AT213" s="16" t="n">
        <v>0</v>
      </c>
      <c r="AU213" s="18">
        <f>(AS213-AT213)+AU212</f>
        <v/>
      </c>
      <c r="AV213" s="15" t="n"/>
      <c r="AX213" s="14" t="n"/>
      <c r="AY213" s="18" t="n"/>
      <c r="AZ213" s="16" t="n">
        <v>0</v>
      </c>
      <c r="BA213" s="18">
        <f>(AY213-AZ213)+BA212</f>
        <v/>
      </c>
      <c r="BB213" s="15" t="n"/>
      <c r="BD213" s="14" t="n"/>
      <c r="BE213" s="18" t="n"/>
      <c r="BF213" s="16" t="n">
        <v>0</v>
      </c>
      <c r="BG213" s="18">
        <f>(BE213-BF213)+BG212</f>
        <v/>
      </c>
      <c r="BH213" s="15" t="n"/>
      <c r="BJ213" s="86" t="n"/>
      <c r="BK213" s="86" t="n"/>
      <c r="BL213" s="24" t="n"/>
      <c r="BM213" s="24" t="n"/>
      <c r="BN213" s="24" t="n"/>
      <c r="BO213" s="24" t="n"/>
      <c r="BP213" s="24" t="n"/>
      <c r="BQ213" s="126" t="n"/>
    </row>
    <row r="214" ht="16.8" customHeight="1" thickBot="1">
      <c r="A214" s="15" t="n"/>
      <c r="B214" s="15" t="n"/>
      <c r="C214" s="15" t="inlineStr">
        <is>
          <t>TOT. PAG. IMPIEGATE</t>
        </is>
      </c>
      <c r="D214" s="16">
        <f>SUM(G209:G213)+SUM(E209:E213)</f>
        <v/>
      </c>
      <c r="E214" s="16" t="n"/>
      <c r="F214" s="16" t="n"/>
      <c r="G214" s="16" t="n"/>
      <c r="H214" s="16" t="n"/>
      <c r="I214" s="4" t="n"/>
      <c r="J214" s="14" t="n"/>
      <c r="K214" s="6" t="inlineStr">
        <is>
          <t>TOTALE AD OGGI</t>
        </is>
      </c>
      <c r="L214" s="3">
        <f>L212+L213</f>
        <v/>
      </c>
      <c r="M214" s="3">
        <f>M212+M213</f>
        <v/>
      </c>
      <c r="N214" s="16" t="inlineStr">
        <is>
          <t>DIFF. GIROCONTO E SOSPESI AUMENTATI O DIMINUITI</t>
        </is>
      </c>
      <c r="O214" s="38">
        <f>O211+O212-O213</f>
        <v/>
      </c>
      <c r="P214" s="39">
        <f>O214-O211</f>
        <v/>
      </c>
      <c r="Q214" s="14" t="n"/>
      <c r="R214" s="18" t="n"/>
      <c r="S214" s="16" t="n">
        <v>0</v>
      </c>
      <c r="T214" s="18">
        <f>(R214-S214)+T213</f>
        <v/>
      </c>
      <c r="U214" s="15" t="n"/>
      <c r="W214" s="14" t="n"/>
      <c r="X214" s="18" t="n"/>
      <c r="Y214" s="16" t="n"/>
      <c r="Z214" s="18">
        <f>(X214-Y214)+Z213</f>
        <v/>
      </c>
      <c r="AA214" s="15" t="n"/>
      <c r="AB214" s="24" t="n"/>
      <c r="AC214" s="15" t="n"/>
      <c r="AD214" s="25" t="n"/>
      <c r="AE214" s="62">
        <f>G214</f>
        <v/>
      </c>
      <c r="AF214" s="63">
        <f>AE214+AF153</f>
        <v/>
      </c>
      <c r="AG214" s="25" t="n"/>
      <c r="AH214" s="24" t="n"/>
      <c r="AI214" s="26" t="n"/>
      <c r="AJ214" s="25" t="n"/>
      <c r="AL214" s="14" t="n"/>
      <c r="AM214" s="18" t="n"/>
      <c r="AN214" s="16" t="n"/>
      <c r="AO214" s="18">
        <f>(AM214-AN214)+AO213</f>
        <v/>
      </c>
      <c r="AP214" s="15" t="n"/>
      <c r="AR214" s="14" t="n"/>
      <c r="AS214" s="18" t="n"/>
      <c r="AT214" s="16" t="n"/>
      <c r="AU214" s="18">
        <f>(AS214-AT214)+AU213</f>
        <v/>
      </c>
      <c r="AV214" s="15" t="n"/>
      <c r="AX214" s="14" t="n"/>
      <c r="AY214" s="18" t="n"/>
      <c r="AZ214" s="16" t="n"/>
      <c r="BA214" s="18">
        <f>(AY214-AZ214)+BA213</f>
        <v/>
      </c>
      <c r="BB214" s="15" t="n"/>
      <c r="BD214" s="14" t="n"/>
      <c r="BE214" s="18" t="n"/>
      <c r="BF214" s="16" t="n"/>
      <c r="BG214" s="18">
        <f>(BE214-BF214)+BG213</f>
        <v/>
      </c>
      <c r="BH214" s="15" t="n"/>
      <c r="BJ214" s="86" t="n"/>
      <c r="BK214" s="86" t="n"/>
      <c r="BL214" s="24" t="n"/>
      <c r="BM214" s="24" t="n"/>
      <c r="BN214" s="24" t="n"/>
      <c r="BO214" s="24" t="n"/>
      <c r="BP214" s="24" t="n"/>
      <c r="BQ214" s="126" t="n"/>
    </row>
    <row r="215" ht="16.8" customHeight="1" thickBot="1" thickTop="1">
      <c r="A215" s="15" t="n"/>
      <c r="B215" s="15" t="n"/>
      <c r="C215" s="15" t="inlineStr">
        <is>
          <t>Pag. Bolletta Telecom  780820</t>
        </is>
      </c>
      <c r="D215" s="16" t="n"/>
      <c r="E215" s="16" t="n"/>
      <c r="F215" s="16" t="n"/>
      <c r="G215" s="16" t="n">
        <v>0</v>
      </c>
      <c r="H215" s="16" t="n"/>
      <c r="I215" s="4" t="n"/>
      <c r="J215" s="14" t="n"/>
      <c r="K215" s="6" t="inlineStr">
        <is>
          <t>SALDO</t>
        </is>
      </c>
      <c r="L215" s="3">
        <f>L214-M214</f>
        <v/>
      </c>
      <c r="M215" s="40" t="n"/>
      <c r="N215" s="29" t="inlineStr">
        <is>
          <t>RISCONTRO</t>
        </is>
      </c>
      <c r="O215" s="41">
        <f>O208+O209+O210+O216</f>
        <v/>
      </c>
      <c r="P215" s="18" t="n"/>
      <c r="Q215" s="14" t="n"/>
      <c r="R215" s="18" t="n"/>
      <c r="S215" s="16">
        <f>G215</f>
        <v/>
      </c>
      <c r="T215" s="18">
        <f>(R215-S215)+T214</f>
        <v/>
      </c>
      <c r="U215" s="15">
        <f>C215</f>
        <v/>
      </c>
      <c r="W215" s="14" t="n"/>
      <c r="X215" s="18" t="n"/>
      <c r="Y215" s="16" t="n">
        <v>0</v>
      </c>
      <c r="Z215" s="18">
        <f>(X215-Y215)+Z214</f>
        <v/>
      </c>
      <c r="AA215" s="15" t="n"/>
      <c r="AB215" s="24" t="n"/>
      <c r="AC215" s="15">
        <f>C215</f>
        <v/>
      </c>
      <c r="AD215" s="25" t="n"/>
      <c r="AE215" s="62">
        <f>G215</f>
        <v/>
      </c>
      <c r="AF215" s="63">
        <f>AE215+AF154</f>
        <v/>
      </c>
      <c r="AG215" s="25" t="n"/>
      <c r="AH215" s="24" t="n"/>
      <c r="AI215" s="26" t="n"/>
      <c r="AJ215" s="25" t="n"/>
      <c r="AL215" s="14" t="n"/>
      <c r="AM215" s="18" t="n"/>
      <c r="AN215" s="16" t="n">
        <v>0</v>
      </c>
      <c r="AO215" s="18">
        <f>(AM215-AN215)+AO214</f>
        <v/>
      </c>
      <c r="AP215" s="15" t="n"/>
      <c r="AR215" s="14" t="n"/>
      <c r="AS215" s="18" t="n"/>
      <c r="AT215" s="16" t="n">
        <v>0</v>
      </c>
      <c r="AU215" s="18">
        <f>(AS215-AT215)+AU214</f>
        <v/>
      </c>
      <c r="AV215" s="15" t="n"/>
      <c r="AX215" s="14" t="n"/>
      <c r="AY215" s="18" t="n"/>
      <c r="AZ215" s="16" t="n">
        <v>0</v>
      </c>
      <c r="BA215" s="18">
        <f>(AY215-AZ215)+BA214</f>
        <v/>
      </c>
      <c r="BB215" s="15" t="n"/>
      <c r="BD215" s="14" t="n"/>
      <c r="BE215" s="18" t="n"/>
      <c r="BF215" s="16" t="n">
        <v>0</v>
      </c>
      <c r="BG215" s="18">
        <f>(BE215-BF215)+BG214</f>
        <v/>
      </c>
      <c r="BH215" s="15" t="n"/>
      <c r="BJ215" s="86" t="n"/>
      <c r="BK215" s="86" t="n"/>
      <c r="BL215" s="24" t="n"/>
      <c r="BM215" s="24" t="n"/>
      <c r="BN215" s="24" t="n"/>
      <c r="BO215" s="24" t="n"/>
      <c r="BP215" s="24" t="n"/>
      <c r="BQ215" s="126" t="n"/>
    </row>
    <row r="216" ht="16.8" customHeight="1" thickBot="1" thickTop="1">
      <c r="A216" s="15" t="n"/>
      <c r="B216" s="15" t="n"/>
      <c r="C216" s="15" t="inlineStr">
        <is>
          <t>Pag. Bolletta Telecom 780344</t>
        </is>
      </c>
      <c r="D216" s="16" t="n"/>
      <c r="E216" s="16" t="n"/>
      <c r="F216" s="16" t="n"/>
      <c r="G216" s="16" t="n">
        <v>0</v>
      </c>
      <c r="H216" s="16" t="n"/>
      <c r="I216" s="4" t="n"/>
      <c r="J216" s="14" t="n"/>
      <c r="K216" s="17" t="n"/>
      <c r="L216" s="16" t="n"/>
      <c r="M216" s="16" t="n"/>
      <c r="N216" s="42" t="inlineStr">
        <is>
          <t>GIROCONTO DEL GIORNO</t>
        </is>
      </c>
      <c r="O216" s="43">
        <f>P210-O209-O210-O208</f>
        <v/>
      </c>
      <c r="P216" s="18" t="n"/>
      <c r="Q216" s="14" t="n"/>
      <c r="R216" s="18" t="n"/>
      <c r="S216" s="16">
        <f>G216</f>
        <v/>
      </c>
      <c r="T216" s="18">
        <f>(R216-S216)+T215</f>
        <v/>
      </c>
      <c r="U216" s="15">
        <f>C216</f>
        <v/>
      </c>
      <c r="W216" s="14" t="n"/>
      <c r="X216" s="18" t="n"/>
      <c r="Y216" s="16" t="n">
        <v>0</v>
      </c>
      <c r="Z216" s="18">
        <f>(X216-Y216)+Z215</f>
        <v/>
      </c>
      <c r="AA216" s="15" t="n"/>
      <c r="AB216" s="24" t="n"/>
      <c r="AC216" s="15">
        <f>C216</f>
        <v/>
      </c>
      <c r="AD216" s="25" t="n"/>
      <c r="AE216" s="62">
        <f>G216</f>
        <v/>
      </c>
      <c r="AF216" s="63">
        <f>AE216+AF155</f>
        <v/>
      </c>
      <c r="AG216" s="25" t="n"/>
      <c r="AH216" s="24" t="n"/>
      <c r="AI216" s="26" t="n"/>
      <c r="AJ216" s="25" t="n"/>
      <c r="AL216" s="14" t="n"/>
      <c r="AM216" s="18" t="n"/>
      <c r="AN216" s="16" t="n">
        <v>0</v>
      </c>
      <c r="AO216" s="18">
        <f>(AM216-AN216)+AO215</f>
        <v/>
      </c>
      <c r="AP216" s="15" t="n"/>
      <c r="AR216" s="14" t="n"/>
      <c r="AS216" s="18" t="n"/>
      <c r="AT216" s="16" t="n">
        <v>0</v>
      </c>
      <c r="AU216" s="18">
        <f>(AS216-AT216)+AU215</f>
        <v/>
      </c>
      <c r="AV216" s="15" t="n"/>
      <c r="AX216" s="14" t="n"/>
      <c r="AY216" s="18" t="n"/>
      <c r="AZ216" s="16" t="n">
        <v>0</v>
      </c>
      <c r="BA216" s="18">
        <f>(AY216-AZ216)+BA215</f>
        <v/>
      </c>
      <c r="BB216" s="15" t="n"/>
      <c r="BD216" s="14" t="n"/>
      <c r="BE216" s="18" t="n"/>
      <c r="BF216" s="16" t="n">
        <v>0</v>
      </c>
      <c r="BG216" s="18">
        <f>(BE216-BF216)+BG215</f>
        <v/>
      </c>
      <c r="BH216" s="15" t="n"/>
      <c r="BJ216" s="86" t="n"/>
      <c r="BK216" s="86" t="n"/>
      <c r="BL216" s="24" t="n"/>
      <c r="BM216" s="24" t="n"/>
      <c r="BN216" s="24" t="n"/>
      <c r="BO216" s="24" t="n"/>
      <c r="BP216" s="24" t="n"/>
      <c r="BQ216" s="126" t="n"/>
    </row>
    <row r="217" ht="16.8" customHeight="1" thickTop="1">
      <c r="A217" s="15" t="n"/>
      <c r="B217" s="15" t="n"/>
      <c r="C217" s="15" t="inlineStr">
        <is>
          <t>Pag. Bolletta Telecom</t>
        </is>
      </c>
      <c r="D217" s="16">
        <f>SUM(G215:G217)</f>
        <v/>
      </c>
      <c r="E217" s="16" t="n"/>
      <c r="F217" s="16" t="n"/>
      <c r="G217" s="16" t="n">
        <v>0</v>
      </c>
      <c r="H217" s="16" t="n"/>
      <c r="I217" s="4" t="n"/>
      <c r="J217" s="14" t="n"/>
      <c r="K217" s="6" t="inlineStr">
        <is>
          <t>C/C ANTICIPI</t>
        </is>
      </c>
      <c r="L217" s="3">
        <f>N156</f>
        <v/>
      </c>
      <c r="M217" s="3" t="n">
        <v>0</v>
      </c>
      <c r="N217" s="3">
        <f>SUM(L217:M217)</f>
        <v/>
      </c>
      <c r="O217" s="44" t="n"/>
      <c r="P217" s="18" t="n"/>
      <c r="Q217" s="14" t="n"/>
      <c r="R217" s="18" t="n"/>
      <c r="S217" s="16">
        <f>G217</f>
        <v/>
      </c>
      <c r="T217" s="18">
        <f>(R217-S217)+T216</f>
        <v/>
      </c>
      <c r="U217" s="15">
        <f>C217</f>
        <v/>
      </c>
      <c r="W217" s="14" t="n"/>
      <c r="X217" s="18" t="n"/>
      <c r="Y217" s="16" t="n">
        <v>0</v>
      </c>
      <c r="Z217" s="18">
        <f>(X217-Y217)+Z216</f>
        <v/>
      </c>
      <c r="AA217" s="15" t="n"/>
      <c r="AB217" s="24" t="n"/>
      <c r="AC217" s="15">
        <f>C217</f>
        <v/>
      </c>
      <c r="AD217" s="25" t="n"/>
      <c r="AE217" s="62">
        <f>G217</f>
        <v/>
      </c>
      <c r="AF217" s="63">
        <f>AE217+AF156</f>
        <v/>
      </c>
      <c r="AG217" s="25" t="n"/>
      <c r="AH217" s="24" t="n"/>
      <c r="AI217" s="26" t="n"/>
      <c r="AJ217" s="25" t="n"/>
      <c r="AL217" s="14" t="n"/>
      <c r="AM217" s="18" t="n"/>
      <c r="AN217" s="16" t="n">
        <v>0</v>
      </c>
      <c r="AO217" s="18">
        <f>(AM217-AN217)+AO216</f>
        <v/>
      </c>
      <c r="AP217" s="15" t="n"/>
      <c r="AR217" s="14" t="n"/>
      <c r="AS217" s="18" t="n"/>
      <c r="AT217" s="16" t="n">
        <v>0</v>
      </c>
      <c r="AU217" s="18">
        <f>(AS217-AT217)+AU216</f>
        <v/>
      </c>
      <c r="AV217" s="15" t="n"/>
      <c r="AX217" s="14" t="n"/>
      <c r="AY217" s="18" t="n"/>
      <c r="AZ217" s="16" t="n">
        <v>0</v>
      </c>
      <c r="BA217" s="18">
        <f>(AY217-AZ217)+BA216</f>
        <v/>
      </c>
      <c r="BB217" s="15" t="n"/>
      <c r="BD217" s="14" t="n"/>
      <c r="BE217" s="18" t="n"/>
      <c r="BF217" s="16" t="n">
        <v>0</v>
      </c>
      <c r="BG217" s="18">
        <f>(BE217-BF217)+BG216</f>
        <v/>
      </c>
      <c r="BH217" s="15" t="n"/>
      <c r="BJ217" s="86" t="n"/>
      <c r="BK217" s="86" t="n"/>
      <c r="BL217" s="24" t="n"/>
      <c r="BM217" s="24" t="n"/>
      <c r="BN217" s="24" t="n"/>
      <c r="BO217" s="24" t="n"/>
      <c r="BP217" s="24" t="n"/>
      <c r="BQ217" s="126" t="n"/>
    </row>
    <row r="218" ht="16.8" customHeight="1">
      <c r="A218" s="15" t="n"/>
      <c r="B218" s="15" t="n"/>
      <c r="C218" s="15" t="inlineStr">
        <is>
          <t xml:space="preserve">PAG. BOLLETTA ENEL  </t>
        </is>
      </c>
      <c r="D218" s="16" t="n"/>
      <c r="E218" s="16" t="n"/>
      <c r="F218" s="16" t="n"/>
      <c r="G218" s="16" t="n">
        <v>0</v>
      </c>
      <c r="H218" s="16" t="n"/>
      <c r="I218" s="4" t="n"/>
      <c r="J218" s="14" t="n"/>
      <c r="K218" s="6" t="inlineStr">
        <is>
          <t>C/CPOSTALE</t>
        </is>
      </c>
      <c r="L218" s="3">
        <f>L157</f>
        <v/>
      </c>
      <c r="M218" s="3">
        <f>H225+G225</f>
        <v/>
      </c>
      <c r="N218" s="45">
        <f>L218+M218</f>
        <v/>
      </c>
      <c r="O218" s="45">
        <f>BA242+BG242</f>
        <v/>
      </c>
      <c r="P218" s="18" t="n"/>
      <c r="Q218" s="14" t="n"/>
      <c r="R218" s="18" t="n"/>
      <c r="S218" s="16">
        <f>G218</f>
        <v/>
      </c>
      <c r="T218" s="18">
        <f>(R218-S218)+T217</f>
        <v/>
      </c>
      <c r="U218" s="15">
        <f>C218</f>
        <v/>
      </c>
      <c r="W218" s="14" t="n"/>
      <c r="X218" s="18" t="n">
        <v>0</v>
      </c>
      <c r="Y218" s="16" t="n">
        <v>0</v>
      </c>
      <c r="Z218" s="18">
        <f>(X218-Y218)+Z217</f>
        <v/>
      </c>
      <c r="AA218" s="15" t="n"/>
      <c r="AB218" s="24" t="n"/>
      <c r="AC218" s="15">
        <f>C218</f>
        <v/>
      </c>
      <c r="AD218" s="25" t="n"/>
      <c r="AE218" s="62">
        <f>G218</f>
        <v/>
      </c>
      <c r="AF218" s="63">
        <f>AE218+AF157</f>
        <v/>
      </c>
      <c r="AG218" s="25" t="n"/>
      <c r="AH218" s="24" t="n"/>
      <c r="AI218" s="26" t="n"/>
      <c r="AJ218" s="25" t="n"/>
      <c r="AL218" s="14" t="n"/>
      <c r="AM218" s="18" t="n"/>
      <c r="AN218" s="16" t="n">
        <v>0</v>
      </c>
      <c r="AO218" s="18">
        <f>(AM218-AN218)+AO217</f>
        <v/>
      </c>
      <c r="AP218" s="15" t="n"/>
      <c r="AR218" s="14" t="n"/>
      <c r="AS218" s="18" t="n"/>
      <c r="AT218" s="16" t="n">
        <v>0</v>
      </c>
      <c r="AU218" s="18">
        <f>(AS218-AT218)+AU217</f>
        <v/>
      </c>
      <c r="AV218" s="15" t="n"/>
      <c r="AX218" s="14" t="n"/>
      <c r="AY218" s="18" t="n"/>
      <c r="AZ218" s="16" t="n">
        <v>0</v>
      </c>
      <c r="BA218" s="18">
        <f>(AY218-AZ218)+BA217</f>
        <v/>
      </c>
      <c r="BB218" s="15" t="n"/>
      <c r="BD218" s="14" t="n"/>
      <c r="BE218" s="18" t="n"/>
      <c r="BF218" s="16" t="n">
        <v>0</v>
      </c>
      <c r="BG218" s="18">
        <f>(BE218-BF218)+BG217</f>
        <v/>
      </c>
      <c r="BH218" s="15" t="n"/>
      <c r="BJ218" s="86" t="n"/>
      <c r="BK218" s="86" t="n"/>
      <c r="BL218" s="24" t="n"/>
      <c r="BM218" s="24" t="n"/>
      <c r="BN218" s="24" t="n"/>
      <c r="BO218" s="24" t="n"/>
      <c r="BP218" s="24" t="n"/>
      <c r="BQ218" s="126" t="n"/>
    </row>
    <row r="219" ht="16.8" customHeight="1">
      <c r="A219" s="15" t="n"/>
      <c r="B219" s="15" t="n"/>
      <c r="C219" s="15" t="inlineStr">
        <is>
          <t>locazioni</t>
        </is>
      </c>
      <c r="D219" s="16" t="n"/>
      <c r="E219" s="16" t="n"/>
      <c r="F219" s="16" t="n"/>
      <c r="G219" s="16" t="n">
        <v>0</v>
      </c>
      <c r="H219" s="16" t="n"/>
      <c r="I219" s="4" t="n"/>
      <c r="J219" s="14" t="n"/>
      <c r="K219" s="6" t="inlineStr">
        <is>
          <t>C/C BANCARIO</t>
        </is>
      </c>
      <c r="L219" s="3">
        <f>T242+Z242+AO242+AU242</f>
        <v/>
      </c>
      <c r="M219" s="16" t="n"/>
      <c r="N219" s="16" t="n"/>
      <c r="O219" s="16" t="n"/>
      <c r="P219" s="18" t="n"/>
      <c r="Q219" s="14" t="n"/>
      <c r="R219" s="18" t="n"/>
      <c r="S219" s="16">
        <f>G219</f>
        <v/>
      </c>
      <c r="T219" s="18">
        <f>(R219-S219)+T218</f>
        <v/>
      </c>
      <c r="U219" s="15">
        <f>C219</f>
        <v/>
      </c>
      <c r="W219" s="14" t="n"/>
      <c r="X219" s="18" t="n"/>
      <c r="Y219" s="16" t="n">
        <v>0</v>
      </c>
      <c r="Z219" s="18">
        <f>(X219-Y219)+Z218</f>
        <v/>
      </c>
      <c r="AA219" s="15" t="n"/>
      <c r="AB219" s="24" t="n"/>
      <c r="AC219" s="15">
        <f>C219</f>
        <v/>
      </c>
      <c r="AD219" s="25" t="n"/>
      <c r="AE219" s="62">
        <f>G219</f>
        <v/>
      </c>
      <c r="AF219" s="63">
        <f>AE219+AF158</f>
        <v/>
      </c>
      <c r="AG219" s="25" t="n"/>
      <c r="AH219" s="24" t="n"/>
      <c r="AI219" s="26" t="n">
        <v>0</v>
      </c>
      <c r="AJ219" s="25" t="n"/>
      <c r="AL219" s="14" t="n"/>
      <c r="AM219" s="18" t="n"/>
      <c r="AN219" s="16" t="n">
        <v>0</v>
      </c>
      <c r="AO219" s="18">
        <f>(AM219-AN219)+AO218</f>
        <v/>
      </c>
      <c r="AP219" s="15" t="n"/>
      <c r="AR219" s="14" t="n"/>
      <c r="AS219" s="18" t="n"/>
      <c r="AT219" s="16" t="n">
        <v>0</v>
      </c>
      <c r="AU219" s="18">
        <f>(AS219-AT219)+AU218</f>
        <v/>
      </c>
      <c r="AV219" s="15" t="n"/>
      <c r="AX219" s="14" t="n"/>
      <c r="AY219" s="18" t="n"/>
      <c r="AZ219" s="16" t="n">
        <v>0</v>
      </c>
      <c r="BA219" s="18">
        <f>(AY219-AZ219)+BA218</f>
        <v/>
      </c>
      <c r="BB219" s="15" t="n"/>
      <c r="BD219" s="14" t="n"/>
      <c r="BE219" s="18" t="n"/>
      <c r="BF219" s="16" t="n">
        <v>0</v>
      </c>
      <c r="BG219" s="18">
        <f>(BE219-BF219)+BG218</f>
        <v/>
      </c>
      <c r="BH219" s="15" t="n"/>
      <c r="BJ219" s="86" t="n"/>
      <c r="BK219" s="86" t="n"/>
      <c r="BL219" s="24" t="n"/>
      <c r="BM219" s="24" t="n"/>
      <c r="BN219" s="24" t="n"/>
      <c r="BO219" s="24" t="n"/>
      <c r="BP219" s="24" t="n"/>
      <c r="BQ219" s="126" t="n"/>
    </row>
    <row r="220" ht="16.8" customHeight="1">
      <c r="A220" s="15" t="n"/>
      <c r="B220" s="15" t="n"/>
      <c r="C220" s="15" t="inlineStr">
        <is>
          <t>Spese condominiali</t>
        </is>
      </c>
      <c r="D220" s="16" t="n"/>
      <c r="E220" s="16" t="n"/>
      <c r="F220" s="16" t="n"/>
      <c r="G220" s="16" t="n">
        <v>0</v>
      </c>
      <c r="H220" s="16" t="n"/>
      <c r="I220" s="4" t="n"/>
      <c r="J220" s="14" t="n"/>
      <c r="K220" s="6" t="inlineStr">
        <is>
          <t>CONTO SOSPESI</t>
        </is>
      </c>
      <c r="L220" s="3" t="n"/>
      <c r="M220" s="46" t="inlineStr">
        <is>
          <t>SOSPESI DEL GIORNO</t>
        </is>
      </c>
      <c r="N220" s="46" t="n"/>
      <c r="O220" s="16" t="n"/>
      <c r="P220" s="18" t="n"/>
      <c r="Q220" s="14" t="n"/>
      <c r="R220" s="18" t="n"/>
      <c r="S220" s="16">
        <f>G220</f>
        <v/>
      </c>
      <c r="T220" s="18">
        <f>(R220-S220)+T219</f>
        <v/>
      </c>
      <c r="U220" s="15">
        <f>C220</f>
        <v/>
      </c>
      <c r="W220" s="14" t="n"/>
      <c r="X220" s="18" t="n"/>
      <c r="Y220" s="16" t="n">
        <v>0</v>
      </c>
      <c r="Z220" s="18">
        <f>(X220-Y220)+Z219</f>
        <v/>
      </c>
      <c r="AA220" s="15" t="n"/>
      <c r="AB220" s="24" t="n"/>
      <c r="AC220" s="15">
        <f>C220</f>
        <v/>
      </c>
      <c r="AD220" s="25" t="n"/>
      <c r="AE220" s="62">
        <f>G220</f>
        <v/>
      </c>
      <c r="AF220" s="63">
        <f>AE220+AF159</f>
        <v/>
      </c>
      <c r="AG220" s="25" t="n"/>
      <c r="AH220" s="24" t="n"/>
      <c r="AI220" s="26" t="n"/>
      <c r="AJ220" s="25" t="n"/>
      <c r="AL220" s="14" t="n"/>
      <c r="AM220" s="18" t="n"/>
      <c r="AN220" s="16" t="n">
        <v>0</v>
      </c>
      <c r="AO220" s="18">
        <f>(AM220-AN220)+AO219</f>
        <v/>
      </c>
      <c r="AP220" s="15" t="n"/>
      <c r="AR220" s="14" t="n"/>
      <c r="AS220" s="18" t="n"/>
      <c r="AT220" s="16" t="n">
        <v>0</v>
      </c>
      <c r="AU220" s="18">
        <f>(AS220-AT220)+AU219</f>
        <v/>
      </c>
      <c r="AV220" s="15" t="n"/>
      <c r="AX220" s="14" t="n"/>
      <c r="AY220" s="18" t="n"/>
      <c r="AZ220" s="16" t="n">
        <v>0</v>
      </c>
      <c r="BA220" s="18">
        <f>(AY220-AZ220)+BA219</f>
        <v/>
      </c>
      <c r="BB220" s="15" t="n"/>
      <c r="BD220" s="14" t="n"/>
      <c r="BE220" s="18" t="n"/>
      <c r="BF220" s="16" t="n">
        <v>0</v>
      </c>
      <c r="BG220" s="18">
        <f>(BE220-BF220)+BG219</f>
        <v/>
      </c>
      <c r="BH220" s="15" t="n"/>
      <c r="BJ220" s="86" t="n"/>
      <c r="BK220" s="86" t="n"/>
      <c r="BL220" s="24" t="n"/>
      <c r="BM220" s="24" t="n"/>
      <c r="BN220" s="24" t="n"/>
      <c r="BO220" s="24" t="n"/>
      <c r="BP220" s="24" t="n"/>
      <c r="BQ220" s="126" t="n"/>
    </row>
    <row r="221" ht="16.8" customHeight="1">
      <c r="A221" s="15" t="n"/>
      <c r="B221" s="15" t="n"/>
      <c r="C221" s="15" t="inlineStr">
        <is>
          <t>TOT. SPESE AFFITTO  TEL. LUCE</t>
        </is>
      </c>
      <c r="D221" s="16">
        <f>SUM(G215:G220)</f>
        <v/>
      </c>
      <c r="E221" s="16" t="n"/>
      <c r="F221" s="16" t="n"/>
      <c r="G221" s="16" t="n"/>
      <c r="H221" s="16" t="n"/>
      <c r="I221" s="4" t="n"/>
      <c r="J221" s="14" t="n"/>
      <c r="K221" s="50" t="inlineStr">
        <is>
          <t>SOMMA SOSPESO 10/11</t>
        </is>
      </c>
      <c r="L221" s="50" t="n">
        <v>114.5</v>
      </c>
      <c r="M221" s="16" t="inlineStr">
        <is>
          <t>NOME</t>
        </is>
      </c>
      <c r="N221" s="16" t="inlineStr">
        <is>
          <t>IMPORTO</t>
        </is>
      </c>
      <c r="O221" s="16" t="n"/>
      <c r="P221" s="18" t="n"/>
      <c r="Q221" s="14" t="n"/>
      <c r="R221" s="18" t="n"/>
      <c r="S221" s="16" t="n">
        <v>0</v>
      </c>
      <c r="T221" s="18">
        <f>(R221-S221)+T220</f>
        <v/>
      </c>
      <c r="U221" s="15" t="n"/>
      <c r="W221" s="14" t="n"/>
      <c r="X221" s="18" t="n"/>
      <c r="Y221" s="16" t="n"/>
      <c r="Z221" s="18">
        <f>(X221-Y221)+Z220</f>
        <v/>
      </c>
      <c r="AA221" s="15" t="n"/>
      <c r="AB221" s="24" t="n"/>
      <c r="AC221" s="15">
        <f>C221</f>
        <v/>
      </c>
      <c r="AD221" s="25" t="n"/>
      <c r="AE221" s="62">
        <f>G221</f>
        <v/>
      </c>
      <c r="AF221" s="63">
        <f>AE221+AF160</f>
        <v/>
      </c>
      <c r="AG221" s="25" t="n"/>
      <c r="AH221" s="24" t="n"/>
      <c r="AI221" s="26" t="n"/>
      <c r="AJ221" s="25" t="n"/>
      <c r="AL221" s="14" t="n"/>
      <c r="AM221" s="18" t="n"/>
      <c r="AN221" s="16" t="n"/>
      <c r="AO221" s="18">
        <f>(AM221-AN221)+AO220</f>
        <v/>
      </c>
      <c r="AP221" s="15" t="n"/>
      <c r="AR221" s="14" t="n"/>
      <c r="AS221" s="18" t="n"/>
      <c r="AT221" s="16" t="n"/>
      <c r="AU221" s="18">
        <f>(AS221-AT221)+AU220</f>
        <v/>
      </c>
      <c r="AV221" s="15" t="n"/>
      <c r="AX221" s="14" t="n"/>
      <c r="AY221" s="18" t="n"/>
      <c r="AZ221" s="16" t="n"/>
      <c r="BA221" s="18">
        <f>(AY221-AZ221)+BA220</f>
        <v/>
      </c>
      <c r="BB221" s="15" t="n"/>
      <c r="BD221" s="14" t="n"/>
      <c r="BE221" s="18" t="n"/>
      <c r="BF221" s="16" t="n"/>
      <c r="BG221" s="18">
        <f>(BE221-BF221)+BG220</f>
        <v/>
      </c>
      <c r="BH221" s="15" t="n"/>
      <c r="BJ221" s="86" t="n"/>
      <c r="BK221" s="86" t="n"/>
      <c r="BL221" s="24" t="n"/>
      <c r="BM221" s="24" t="n"/>
      <c r="BN221" s="24" t="n"/>
      <c r="BO221" s="24" t="n"/>
      <c r="BP221" s="24" t="n"/>
      <c r="BQ221" s="126" t="n"/>
    </row>
    <row r="222" ht="16.8" customHeight="1">
      <c r="A222" s="15" t="n"/>
      <c r="B222" s="15" t="n"/>
      <c r="C222" s="15" t="inlineStr">
        <is>
          <t xml:space="preserve">RIVALSA </t>
        </is>
      </c>
      <c r="D222" s="16" t="n"/>
      <c r="E222" s="16" t="n"/>
      <c r="F222" s="16" t="n"/>
      <c r="G222" s="16" t="n">
        <v>0</v>
      </c>
      <c r="H222" s="16" t="n"/>
      <c r="I222" s="4" t="n"/>
      <c r="J222" s="14" t="n"/>
      <c r="K222" s="16" t="inlineStr">
        <is>
          <t>DIFF. BONIFICO SOMMA 3/1  SPERONI DE MARIA</t>
        </is>
      </c>
      <c r="L222" s="16" t="n">
        <v>0.5</v>
      </c>
      <c r="M222" s="30" t="inlineStr">
        <is>
          <t>A3T 2/12</t>
        </is>
      </c>
      <c r="N222" s="30" t="n">
        <v>130</v>
      </c>
      <c r="O222" s="16" t="n"/>
      <c r="P222" s="18" t="n"/>
      <c r="Q222" s="14" t="n"/>
      <c r="R222" s="18" t="n"/>
      <c r="S222" s="16">
        <f>G222</f>
        <v/>
      </c>
      <c r="T222" s="18">
        <f>(R222-S222)+T221</f>
        <v/>
      </c>
      <c r="U222" s="15" t="n"/>
      <c r="W222" s="14" t="n"/>
      <c r="X222" s="18" t="n">
        <v>0</v>
      </c>
      <c r="Y222" s="16" t="n">
        <v>0</v>
      </c>
      <c r="Z222" s="18">
        <f>(X222-Y222)+Z221</f>
        <v/>
      </c>
      <c r="AA222" s="15" t="n"/>
      <c r="AB222" s="24" t="n"/>
      <c r="AC222" s="15">
        <f>C222</f>
        <v/>
      </c>
      <c r="AD222" s="25" t="n"/>
      <c r="AE222" s="62">
        <f>G222</f>
        <v/>
      </c>
      <c r="AF222" s="63">
        <f>AE222+AF161</f>
        <v/>
      </c>
      <c r="AG222" s="25" t="n"/>
      <c r="AH222" s="24" t="n"/>
      <c r="AI222" s="26" t="n"/>
      <c r="AJ222" s="25" t="n"/>
      <c r="AL222" s="14" t="n"/>
      <c r="AM222" s="18" t="n"/>
      <c r="AN222" s="16" t="n"/>
      <c r="AO222" s="18">
        <f>(AM222-AN222)+AO221</f>
        <v/>
      </c>
      <c r="AP222" s="15" t="n"/>
      <c r="AR222" s="14" t="n"/>
      <c r="AS222" s="18" t="n"/>
      <c r="AT222" s="16" t="n"/>
      <c r="AU222" s="18">
        <f>(AS222-AT222)+AU221</f>
        <v/>
      </c>
      <c r="AV222" s="15" t="n"/>
      <c r="AX222" s="14" t="n"/>
      <c r="AY222" s="18" t="n"/>
      <c r="AZ222" s="16" t="n"/>
      <c r="BA222" s="18">
        <f>(AY222-AZ222)+BA221</f>
        <v/>
      </c>
      <c r="BB222" s="15" t="n"/>
      <c r="BD222" s="14" t="n"/>
      <c r="BE222" s="18" t="n"/>
      <c r="BF222" s="16" t="n"/>
      <c r="BG222" s="18">
        <f>(BE222-BF222)+BG221</f>
        <v/>
      </c>
      <c r="BH222" s="15" t="n"/>
      <c r="BJ222" s="86" t="n"/>
      <c r="BK222" s="86" t="n"/>
      <c r="BL222" s="24" t="n"/>
      <c r="BM222" s="24" t="n"/>
      <c r="BN222" s="24" t="n"/>
      <c r="BO222" s="24" t="n"/>
      <c r="BP222" s="24" t="n"/>
      <c r="BQ222" s="126" t="n"/>
    </row>
    <row r="223" ht="16.8" customHeight="1">
      <c r="A223" s="15" t="n"/>
      <c r="B223" s="15" t="n"/>
      <c r="C223" s="15" t="inlineStr">
        <is>
          <t>PAG. FATT. TROTTI PER AFFITTI DI SOMMA E LEGNANO</t>
        </is>
      </c>
      <c r="D223" s="16" t="n"/>
      <c r="E223" s="16" t="n"/>
      <c r="F223" s="16" t="n"/>
      <c r="G223" s="16" t="n">
        <v>523.66</v>
      </c>
      <c r="H223" s="16" t="n"/>
      <c r="I223" s="4" t="n"/>
      <c r="J223" s="14" t="n"/>
      <c r="K223" s="25" t="n"/>
      <c r="L223" s="83" t="n">
        <v>0</v>
      </c>
      <c r="M223" s="16" t="n"/>
      <c r="N223" s="73" t="n">
        <v>0</v>
      </c>
      <c r="O223" s="16" t="n"/>
      <c r="P223" s="18" t="n"/>
      <c r="Q223" s="14" t="n"/>
      <c r="R223" s="18" t="n"/>
      <c r="S223" s="16">
        <f>G223</f>
        <v/>
      </c>
      <c r="T223" s="18">
        <f>(R223-S223)+T222</f>
        <v/>
      </c>
      <c r="U223" s="15">
        <f>C223</f>
        <v/>
      </c>
      <c r="W223" s="14" t="n"/>
      <c r="X223" s="18" t="n">
        <v>0</v>
      </c>
      <c r="Y223" s="16" t="n">
        <v>0</v>
      </c>
      <c r="Z223" s="18">
        <f>(X223-Y223)+Z222</f>
        <v/>
      </c>
      <c r="AA223" s="15" t="n"/>
      <c r="AB223" s="24" t="n"/>
      <c r="AC223" s="15">
        <f>C223</f>
        <v/>
      </c>
      <c r="AD223" s="25" t="n"/>
      <c r="AE223" s="62">
        <f>G223</f>
        <v/>
      </c>
      <c r="AF223" s="63">
        <f>AE223+AF162</f>
        <v/>
      </c>
      <c r="AG223" s="25" t="n"/>
      <c r="AH223" s="24" t="n"/>
      <c r="AI223" s="26" t="n"/>
      <c r="AJ223" s="25" t="n"/>
      <c r="AL223" s="14" t="n"/>
      <c r="AM223" s="18" t="n"/>
      <c r="AN223" s="16" t="n">
        <v>0</v>
      </c>
      <c r="AO223" s="18">
        <f>(AM223-AN223)+AO222</f>
        <v/>
      </c>
      <c r="AP223" s="15" t="n"/>
      <c r="AR223" s="14" t="n"/>
      <c r="AS223" s="18" t="n"/>
      <c r="AT223" s="16" t="n">
        <v>0</v>
      </c>
      <c r="AU223" s="18">
        <f>(AS223-AT223)+AU222</f>
        <v/>
      </c>
      <c r="AV223" s="15" t="n"/>
      <c r="AX223" s="14" t="n"/>
      <c r="AY223" s="18" t="n"/>
      <c r="AZ223" s="16" t="n">
        <v>0</v>
      </c>
      <c r="BA223" s="18">
        <f>(AY223-AZ223)+BA222</f>
        <v/>
      </c>
      <c r="BB223" s="15" t="n"/>
      <c r="BD223" s="14" t="n"/>
      <c r="BE223" s="18" t="n"/>
      <c r="BF223" s="16" t="n">
        <v>0</v>
      </c>
      <c r="BG223" s="18">
        <f>(BE223-BF223)+BG222</f>
        <v/>
      </c>
      <c r="BH223" s="15" t="n"/>
      <c r="BJ223" s="86" t="n"/>
      <c r="BK223" s="86" t="n"/>
      <c r="BL223" s="24" t="n"/>
      <c r="BM223" s="24" t="n"/>
      <c r="BN223" s="24" t="n"/>
      <c r="BO223" s="24" t="n"/>
      <c r="BP223" s="24" t="n"/>
      <c r="BQ223" s="126" t="n"/>
    </row>
    <row r="224" ht="16.8" customHeight="1">
      <c r="A224" s="15" t="n"/>
      <c r="B224" s="15" t="n"/>
      <c r="C224" s="64" t="inlineStr">
        <is>
          <t>CASSA PREVIDENZA  AGENTI  + QUOTA GAA</t>
        </is>
      </c>
      <c r="D224" s="16" t="n"/>
      <c r="E224" s="16" t="n"/>
      <c r="F224" s="16" t="n"/>
      <c r="G224" s="16" t="n">
        <v>0</v>
      </c>
      <c r="H224" s="16" t="n">
        <v>0</v>
      </c>
      <c r="I224" s="4" t="n"/>
      <c r="J224" s="14" t="n"/>
      <c r="K224" s="16" t="n"/>
      <c r="L224" s="73" t="n">
        <v>0</v>
      </c>
      <c r="M224" s="16" t="n"/>
      <c r="N224" s="16" t="n">
        <v>0</v>
      </c>
      <c r="O224" s="16" t="n"/>
      <c r="P224" s="18" t="n"/>
      <c r="Q224" s="14" t="n"/>
      <c r="R224" s="18" t="n"/>
      <c r="S224" s="16">
        <f>G224</f>
        <v/>
      </c>
      <c r="T224" s="18">
        <f>(R224-S224)+T223</f>
        <v/>
      </c>
      <c r="U224" s="15">
        <f>C224</f>
        <v/>
      </c>
      <c r="W224" s="14" t="n"/>
      <c r="X224" s="18" t="n">
        <v>0</v>
      </c>
      <c r="Y224" s="16" t="n">
        <v>0</v>
      </c>
      <c r="Z224" s="18">
        <f>(X224-Y224)+Z223</f>
        <v/>
      </c>
      <c r="AA224" s="15" t="n"/>
      <c r="AB224" s="24" t="n"/>
      <c r="AC224" s="15">
        <f>C224</f>
        <v/>
      </c>
      <c r="AD224" s="25" t="n"/>
      <c r="AE224" s="62">
        <f>G224</f>
        <v/>
      </c>
      <c r="AF224" s="63">
        <f>AE224+AF163</f>
        <v/>
      </c>
      <c r="AG224" s="25" t="n"/>
      <c r="AH224" s="24" t="n"/>
      <c r="AI224" s="26" t="n"/>
      <c r="AJ224" s="25" t="n"/>
      <c r="AL224" s="14" t="n"/>
      <c r="AM224" s="18" t="n"/>
      <c r="AN224" s="16" t="n">
        <v>0</v>
      </c>
      <c r="AO224" s="18">
        <f>(AM224-AN224)+AO223</f>
        <v/>
      </c>
      <c r="AP224" s="15" t="n"/>
      <c r="AR224" s="14" t="n"/>
      <c r="AS224" s="18" t="n"/>
      <c r="AT224" s="16" t="n">
        <v>0</v>
      </c>
      <c r="AU224" s="18">
        <f>(AS224-AT224)+AU223</f>
        <v/>
      </c>
      <c r="AV224" s="15" t="n"/>
      <c r="AX224" s="14" t="n"/>
      <c r="AY224" s="18" t="n"/>
      <c r="AZ224" s="16" t="n">
        <v>0</v>
      </c>
      <c r="BA224" s="18">
        <f>(AY224-AZ224)+BA223</f>
        <v/>
      </c>
      <c r="BB224" s="15" t="n"/>
      <c r="BD224" s="14" t="n"/>
      <c r="BE224" s="18" t="n"/>
      <c r="BF224" s="16" t="n">
        <v>0</v>
      </c>
      <c r="BG224" s="18">
        <f>(BE224-BF224)+BG223</f>
        <v/>
      </c>
      <c r="BH224" s="15" t="n"/>
      <c r="BJ224" s="86" t="n"/>
      <c r="BK224" s="86" t="n"/>
      <c r="BL224" s="24" t="n"/>
      <c r="BM224" s="24" t="n"/>
      <c r="BN224" s="24" t="n"/>
      <c r="BO224" s="24" t="n"/>
      <c r="BP224" s="24" t="n"/>
      <c r="BQ224" s="126" t="n"/>
    </row>
    <row r="225" ht="16.8" customHeight="1">
      <c r="A225" s="15" t="n"/>
      <c r="B225" s="15" t="n"/>
      <c r="C225" s="15" t="inlineStr">
        <is>
          <t>GIROCONTO PROVV. TUTELA LEGALE</t>
        </is>
      </c>
      <c r="D225" s="16" t="n"/>
      <c r="E225" s="16" t="n"/>
      <c r="F225" s="85" t="n">
        <v>1898.14</v>
      </c>
      <c r="G225" s="16" t="n">
        <v>0</v>
      </c>
      <c r="H225" s="16" t="n">
        <v>0</v>
      </c>
      <c r="I225" s="4" t="n"/>
      <c r="J225" s="14" t="n"/>
      <c r="K225" s="16" t="inlineStr">
        <is>
          <t>AMICONE L. 29/12</t>
        </is>
      </c>
      <c r="L225" s="73" t="n">
        <v>716</v>
      </c>
      <c r="M225" s="30" t="n"/>
      <c r="N225" s="30" t="n">
        <v>0</v>
      </c>
      <c r="O225" s="16" t="n"/>
      <c r="P225" s="18" t="n"/>
      <c r="Q225" s="14" t="n"/>
      <c r="R225" s="18">
        <f>F225</f>
        <v/>
      </c>
      <c r="S225" s="16" t="n">
        <v>0</v>
      </c>
      <c r="T225" s="18">
        <f>(R225-S225)+T224</f>
        <v/>
      </c>
      <c r="U225" s="15" t="n"/>
      <c r="W225" s="14" t="inlineStr">
        <is>
          <t>\</t>
        </is>
      </c>
      <c r="X225" s="18" t="n">
        <v>0</v>
      </c>
      <c r="Y225" s="16" t="n"/>
      <c r="Z225" s="18">
        <f>(X225-Y225)+Z224</f>
        <v/>
      </c>
      <c r="AA225" s="15" t="n"/>
      <c r="AB225" s="24" t="n"/>
      <c r="AC225" s="15">
        <f>C225</f>
        <v/>
      </c>
      <c r="AD225" s="25" t="n"/>
      <c r="AE225" s="62">
        <f>G225</f>
        <v/>
      </c>
      <c r="AF225" s="63">
        <f>AE225+AF164</f>
        <v/>
      </c>
      <c r="AG225" s="25" t="n"/>
      <c r="AH225" s="24" t="n"/>
      <c r="AI225" s="26" t="n"/>
      <c r="AJ225" s="25" t="n"/>
      <c r="AL225" s="14" t="n"/>
      <c r="AM225" s="18" t="n"/>
      <c r="AN225" s="16" t="n"/>
      <c r="AO225" s="18">
        <f>(AM225-AN225)+AO224</f>
        <v/>
      </c>
      <c r="AP225" s="15" t="n"/>
      <c r="AR225" s="14" t="n"/>
      <c r="AS225" s="18" t="n"/>
      <c r="AT225" s="16" t="n"/>
      <c r="AU225" s="18">
        <f>(AS225-AT225)+AU224</f>
        <v/>
      </c>
      <c r="AV225" s="15" t="n"/>
      <c r="AX225" s="14" t="n"/>
      <c r="AY225" s="18" t="n"/>
      <c r="AZ225" s="16" t="n"/>
      <c r="BA225" s="18">
        <f>(AY225-AZ225)+BA224</f>
        <v/>
      </c>
      <c r="BB225" s="15" t="n"/>
      <c r="BD225" s="14" t="n"/>
      <c r="BE225" s="18">
        <f>H225</f>
        <v/>
      </c>
      <c r="BF225" s="16" t="n"/>
      <c r="BG225" s="18">
        <f>(BE225-BF225)+BG224</f>
        <v/>
      </c>
      <c r="BH225" s="15" t="n"/>
      <c r="BJ225" s="86" t="n"/>
      <c r="BK225" s="86" t="n"/>
      <c r="BL225" s="24" t="n"/>
      <c r="BM225" s="24" t="n"/>
      <c r="BN225" s="24" t="n"/>
      <c r="BO225" s="24" t="n"/>
      <c r="BP225" s="24" t="n"/>
      <c r="BQ225" s="126" t="n"/>
    </row>
    <row r="226" ht="16.8" customHeight="1">
      <c r="A226" s="15" t="n"/>
      <c r="B226" s="15" t="n"/>
      <c r="C226" s="47" t="inlineStr">
        <is>
          <t>VERSAMENTO PROVV. UCA</t>
        </is>
      </c>
      <c r="D226" s="16" t="n"/>
      <c r="E226" s="16" t="n"/>
      <c r="F226" s="1" t="n">
        <v>310.03</v>
      </c>
      <c r="G226" s="16" t="n">
        <v>0</v>
      </c>
      <c r="H226" s="16" t="n"/>
      <c r="I226" s="4" t="n"/>
      <c r="J226" s="14" t="n"/>
      <c r="K226" s="30" t="n"/>
      <c r="L226" s="30" t="n">
        <v>0</v>
      </c>
      <c r="M226" s="16" t="n"/>
      <c r="N226" s="16" t="n">
        <v>0</v>
      </c>
      <c r="O226" s="16" t="n"/>
      <c r="P226" s="18" t="n"/>
      <c r="Q226" s="14" t="n"/>
      <c r="R226" s="49">
        <f>F226</f>
        <v/>
      </c>
      <c r="S226" s="16" t="n">
        <v>0</v>
      </c>
      <c r="T226" s="18">
        <f>(R226-S226)+T225</f>
        <v/>
      </c>
      <c r="U226" s="17">
        <f>C226</f>
        <v/>
      </c>
      <c r="W226" s="14" t="n"/>
      <c r="X226" s="18" t="n">
        <v>0</v>
      </c>
      <c r="Y226" s="16" t="n">
        <v>0</v>
      </c>
      <c r="Z226" s="18">
        <f>(X226-Y226)+Z225</f>
        <v/>
      </c>
      <c r="AA226" s="15" t="n"/>
      <c r="AB226" s="24" t="n"/>
      <c r="AC226" s="64" t="inlineStr">
        <is>
          <t>QUOTA GAA</t>
        </is>
      </c>
      <c r="AD226" s="65" t="n"/>
      <c r="AE226" s="65">
        <f>G226</f>
        <v/>
      </c>
      <c r="AF226" s="63">
        <f>AE226+AF165</f>
        <v/>
      </c>
      <c r="AG226" s="25" t="n"/>
      <c r="AH226" s="24" t="n"/>
      <c r="AI226" s="26" t="n"/>
      <c r="AJ226" s="25" t="n"/>
      <c r="AL226" s="14" t="n"/>
      <c r="AM226" s="18" t="n">
        <v>0</v>
      </c>
      <c r="AN226" s="16" t="n">
        <v>0</v>
      </c>
      <c r="AO226" s="18">
        <f>(AM226-AN226)+AO225</f>
        <v/>
      </c>
      <c r="AP226" s="15" t="n"/>
      <c r="AR226" s="14" t="n"/>
      <c r="AS226" s="18" t="n"/>
      <c r="AT226" s="16" t="n">
        <v>0</v>
      </c>
      <c r="AU226" s="18">
        <f>(AS226-AT226)+AU225</f>
        <v/>
      </c>
      <c r="AV226" s="15" t="n"/>
      <c r="AX226" s="14" t="n"/>
      <c r="AY226" s="18" t="n"/>
      <c r="AZ226" s="16" t="n">
        <v>0</v>
      </c>
      <c r="BA226" s="18">
        <f>(AY226-AZ226)+BA225</f>
        <v/>
      </c>
      <c r="BB226" s="15" t="n"/>
      <c r="BD226" s="14" t="n"/>
      <c r="BE226" s="18" t="n"/>
      <c r="BF226" s="16" t="n">
        <v>0</v>
      </c>
      <c r="BG226" s="18">
        <f>(BE226-BF226)+BG225</f>
        <v/>
      </c>
      <c r="BH226" s="15" t="n"/>
      <c r="BJ226" s="86" t="n"/>
      <c r="BK226" s="86" t="n"/>
      <c r="BL226" s="24" t="n"/>
      <c r="BM226" s="24" t="n"/>
      <c r="BN226" s="24" t="n"/>
      <c r="BO226" s="24" t="n"/>
      <c r="BP226" s="24" t="n"/>
      <c r="BQ226" s="126" t="n"/>
    </row>
    <row r="227" ht="16.8" customHeight="1">
      <c r="A227" s="15" t="n"/>
      <c r="B227" s="15" t="n"/>
      <c r="C227" s="15" t="inlineStr">
        <is>
          <t>TASSE</t>
        </is>
      </c>
      <c r="D227" s="16" t="n"/>
      <c r="E227" s="16" t="n"/>
      <c r="F227" s="16" t="n"/>
      <c r="G227" s="16" t="n">
        <v>0</v>
      </c>
      <c r="H227" s="16" t="n"/>
      <c r="I227" s="4" t="n"/>
      <c r="J227" s="14" t="n"/>
      <c r="K227" s="30" t="inlineStr">
        <is>
          <t>BONIFICO 28/12 SOMMA L.</t>
        </is>
      </c>
      <c r="L227" s="73" t="n">
        <v>0.07000000000000001</v>
      </c>
      <c r="N227" s="50" t="n">
        <v>0</v>
      </c>
      <c r="O227" s="16" t="n"/>
      <c r="P227" s="18" t="n"/>
      <c r="Q227" s="14" t="n"/>
      <c r="R227" s="18" t="n"/>
      <c r="S227" s="16">
        <f>G227</f>
        <v/>
      </c>
      <c r="T227" s="18">
        <f>(R227-S227)+T226</f>
        <v/>
      </c>
      <c r="U227" s="15" t="inlineStr">
        <is>
          <t>Tasse</t>
        </is>
      </c>
      <c r="W227" s="14" t="n"/>
      <c r="X227" s="18" t="n"/>
      <c r="Y227" s="16" t="n">
        <v>0</v>
      </c>
      <c r="Z227" s="18">
        <f>(X227-Y227)+Z226</f>
        <v/>
      </c>
      <c r="AA227" s="15" t="n"/>
      <c r="AB227" s="24" t="n"/>
      <c r="AC227" s="15">
        <f>C227</f>
        <v/>
      </c>
      <c r="AD227" s="25" t="n"/>
      <c r="AE227" s="62">
        <f>G227</f>
        <v/>
      </c>
      <c r="AF227" s="63">
        <f>AE227+AF166</f>
        <v/>
      </c>
      <c r="AG227" s="25" t="n"/>
      <c r="AH227" s="24" t="n"/>
      <c r="AI227" s="26" t="n"/>
      <c r="AJ227" s="25" t="n"/>
      <c r="AL227" s="14" t="n"/>
      <c r="AM227" s="18" t="n">
        <v>0</v>
      </c>
      <c r="AN227" s="16" t="n">
        <v>0</v>
      </c>
      <c r="AO227" s="18">
        <f>(AM227-AN227)+AO226</f>
        <v/>
      </c>
      <c r="AP227" s="15" t="n"/>
      <c r="AR227" s="14" t="n"/>
      <c r="AS227" s="18" t="n">
        <v>0</v>
      </c>
      <c r="AT227" s="16" t="n">
        <v>0</v>
      </c>
      <c r="AU227" s="18">
        <f>(AS227-AT227)+AU226</f>
        <v/>
      </c>
      <c r="AV227" s="15" t="n"/>
      <c r="AX227" s="14" t="n"/>
      <c r="AY227" s="18" t="n">
        <v>0</v>
      </c>
      <c r="AZ227" s="16" t="n">
        <v>0</v>
      </c>
      <c r="BA227" s="18">
        <f>(AY227-AZ227)+BA226</f>
        <v/>
      </c>
      <c r="BB227" s="15" t="n"/>
      <c r="BD227" s="14" t="n"/>
      <c r="BE227" s="18" t="n">
        <v>0</v>
      </c>
      <c r="BF227" s="16" t="n">
        <v>0</v>
      </c>
      <c r="BG227" s="18">
        <f>(BE227-BF227)+BG226</f>
        <v/>
      </c>
      <c r="BH227" s="15" t="n"/>
      <c r="BJ227" s="86" t="n"/>
      <c r="BK227" s="86" t="n"/>
      <c r="BL227" s="24" t="n"/>
      <c r="BM227" s="24" t="n"/>
      <c r="BN227" s="24" t="n"/>
      <c r="BO227" s="24" t="n"/>
      <c r="BP227" s="24" t="n"/>
      <c r="BQ227" s="126" t="n"/>
    </row>
    <row r="228" ht="16.8" customHeight="1">
      <c r="A228" s="15" t="n"/>
      <c r="B228" s="15" t="n"/>
      <c r="C228" s="15" t="inlineStr">
        <is>
          <t>PREL.  ACC. PER AMM-  GIGI</t>
        </is>
      </c>
      <c r="D228" s="16" t="n"/>
      <c r="E228" s="16" t="n"/>
      <c r="F228" s="16" t="n">
        <v>0</v>
      </c>
      <c r="G228" s="16" t="n">
        <v>0</v>
      </c>
      <c r="H228" s="16" t="n"/>
      <c r="I228" s="4" t="n"/>
      <c r="J228" s="14" t="n"/>
      <c r="K228" s="16" t="n"/>
      <c r="L228" s="16" t="n">
        <v>0</v>
      </c>
      <c r="M228" s="16" t="n"/>
      <c r="N228" s="16" t="n">
        <v>0</v>
      </c>
      <c r="O228" s="16" t="n"/>
      <c r="P228" s="18" t="n"/>
      <c r="Q228" s="14" t="n"/>
      <c r="R228" s="18" t="n"/>
      <c r="S228" s="16">
        <f>G228</f>
        <v/>
      </c>
      <c r="T228" s="18">
        <f>(R228-S228)+T227</f>
        <v/>
      </c>
      <c r="U228" s="15">
        <f>C228</f>
        <v/>
      </c>
      <c r="W228" s="14" t="n"/>
      <c r="X228" s="18" t="n"/>
      <c r="Y228" s="16" t="n">
        <v>0</v>
      </c>
      <c r="Z228" s="18">
        <f>(X228-Y228)+Z227</f>
        <v/>
      </c>
      <c r="AA228" s="15" t="n"/>
      <c r="AB228" s="24" t="n"/>
      <c r="AC228" s="15">
        <f>C228</f>
        <v/>
      </c>
      <c r="AD228" s="25" t="n"/>
      <c r="AE228" s="62">
        <f>G228</f>
        <v/>
      </c>
      <c r="AF228" s="63">
        <f>AE228+AF167</f>
        <v/>
      </c>
      <c r="AG228" s="25" t="n"/>
      <c r="AH228" s="24" t="n"/>
      <c r="AI228" s="26" t="n"/>
      <c r="AJ228" s="25" t="n"/>
      <c r="AL228" s="14" t="n"/>
      <c r="AM228" s="18" t="n">
        <v>0</v>
      </c>
      <c r="AN228" s="16" t="n">
        <v>0</v>
      </c>
      <c r="AO228" s="18">
        <f>(AM228-AN228)+AO227</f>
        <v/>
      </c>
      <c r="AP228" s="15" t="n"/>
      <c r="AR228" s="14" t="n"/>
      <c r="AS228" s="18" t="n">
        <v>0</v>
      </c>
      <c r="AT228" s="16" t="n">
        <v>0</v>
      </c>
      <c r="AU228" s="18">
        <f>(AS228-AT228)+AU227</f>
        <v/>
      </c>
      <c r="AV228" s="15" t="n"/>
      <c r="AX228" s="14" t="n"/>
      <c r="AY228" s="18" t="n">
        <v>0</v>
      </c>
      <c r="AZ228" s="16" t="n">
        <v>0</v>
      </c>
      <c r="BA228" s="18">
        <f>(AY228-AZ228)+BA227</f>
        <v/>
      </c>
      <c r="BB228" s="15" t="n"/>
      <c r="BD228" s="14" t="n"/>
      <c r="BE228" s="18" t="n">
        <v>0</v>
      </c>
      <c r="BF228" s="16" t="n">
        <v>0</v>
      </c>
      <c r="BG228" s="18">
        <f>(BE228-BF228)+BG227</f>
        <v/>
      </c>
      <c r="BH228" s="15" t="n"/>
      <c r="BJ228" s="86" t="n"/>
      <c r="BK228" s="86" t="n"/>
      <c r="BL228" s="24" t="n"/>
      <c r="BM228" s="24" t="n"/>
      <c r="BN228" s="24" t="n"/>
      <c r="BO228" s="24" t="n"/>
      <c r="BP228" s="24" t="n"/>
      <c r="BQ228" s="126" t="n"/>
    </row>
    <row r="229" ht="16.8" customHeight="1">
      <c r="A229" s="15" t="n"/>
      <c r="B229" s="15" t="n"/>
      <c r="C229" s="15" t="inlineStr">
        <is>
          <t>PREL.  ACC. PER AMM-. RENZO</t>
        </is>
      </c>
      <c r="D229" s="16" t="n"/>
      <c r="E229" s="16" t="n"/>
      <c r="F229" s="16" t="n">
        <v>0</v>
      </c>
      <c r="G229" s="16" t="n">
        <v>0</v>
      </c>
      <c r="H229" s="16" t="n"/>
      <c r="I229" s="4" t="n"/>
      <c r="J229" s="14" t="n"/>
      <c r="K229" s="16" t="inlineStr">
        <is>
          <t>RHO 2/1/2024</t>
        </is>
      </c>
      <c r="L229" s="16" t="n">
        <v>296</v>
      </c>
      <c r="M229" s="16" t="n"/>
      <c r="N229" s="16" t="n">
        <v>0</v>
      </c>
      <c r="O229" s="16" t="n"/>
      <c r="P229" s="18" t="n"/>
      <c r="Q229" s="14" t="n"/>
      <c r="R229" s="18" t="n">
        <v>0</v>
      </c>
      <c r="S229" s="16">
        <f>G229</f>
        <v/>
      </c>
      <c r="T229" s="18">
        <f>(R229-S229)+T228</f>
        <v/>
      </c>
      <c r="U229" s="15">
        <f>C229</f>
        <v/>
      </c>
      <c r="W229" s="14" t="n"/>
      <c r="X229" s="18" t="n">
        <v>0</v>
      </c>
      <c r="Y229" s="16" t="n"/>
      <c r="Z229" s="18">
        <f>(X229-Y229)+Z228</f>
        <v/>
      </c>
      <c r="AA229" s="15" t="n"/>
      <c r="AB229" s="24" t="n"/>
      <c r="AC229" s="15">
        <f>C229</f>
        <v/>
      </c>
      <c r="AD229" s="25" t="n"/>
      <c r="AE229" s="62">
        <f>G229</f>
        <v/>
      </c>
      <c r="AF229" s="63">
        <f>AE229+AF168</f>
        <v/>
      </c>
      <c r="AG229" s="25" t="n"/>
      <c r="AH229" s="24" t="n"/>
      <c r="AI229" s="26" t="n"/>
      <c r="AJ229" s="25" t="n"/>
      <c r="AL229" s="14" t="n"/>
      <c r="AM229" s="18" t="n">
        <v>0</v>
      </c>
      <c r="AN229" s="16" t="n"/>
      <c r="AO229" s="18">
        <f>(AM229-AN229)+AO228</f>
        <v/>
      </c>
      <c r="AP229" s="15" t="n"/>
      <c r="AR229" s="14" t="n"/>
      <c r="AS229" s="18" t="n">
        <v>0</v>
      </c>
      <c r="AT229" s="16" t="n"/>
      <c r="AU229" s="18">
        <f>(AS229-AT229)+AU228</f>
        <v/>
      </c>
      <c r="AV229" s="15" t="n"/>
      <c r="AX229" s="14" t="n"/>
      <c r="AY229" s="18" t="n">
        <v>0</v>
      </c>
      <c r="AZ229" s="16" t="n"/>
      <c r="BA229" s="18">
        <f>(AY229-AZ229)+BA228</f>
        <v/>
      </c>
      <c r="BB229" s="15" t="n"/>
      <c r="BD229" s="14" t="n"/>
      <c r="BE229" s="18" t="n">
        <v>0</v>
      </c>
      <c r="BF229" s="16" t="n"/>
      <c r="BG229" s="18">
        <f>(BE229-BF229)+BG228</f>
        <v/>
      </c>
      <c r="BH229" s="15" t="n"/>
      <c r="BJ229" s="86" t="n"/>
      <c r="BK229" s="86" t="n"/>
      <c r="BL229" s="24" t="n"/>
      <c r="BM229" s="24" t="n"/>
      <c r="BN229" s="24" t="n"/>
      <c r="BO229" s="24" t="n"/>
      <c r="BP229" s="24" t="n"/>
      <c r="BQ229" s="126" t="n"/>
    </row>
    <row r="230" ht="16.8" customHeight="1">
      <c r="A230" s="15" t="n"/>
      <c r="B230" s="15" t="n"/>
      <c r="C230" s="15" t="inlineStr">
        <is>
          <t>VERSAMENTO</t>
        </is>
      </c>
      <c r="D230" s="16" t="n"/>
      <c r="E230" s="16" t="n"/>
      <c r="F230" s="16" t="n">
        <v>0</v>
      </c>
      <c r="G230" s="16" t="n"/>
      <c r="H230" s="16" t="n"/>
      <c r="I230" s="4" t="n"/>
      <c r="J230" s="14" t="n"/>
      <c r="K230" s="30" t="inlineStr">
        <is>
          <t>RIVALSA UCA 11/2023 PAG. 2/12/2023</t>
        </is>
      </c>
      <c r="L230" s="16" t="n">
        <v>100</v>
      </c>
      <c r="M230" s="16" t="n"/>
      <c r="N230" s="16" t="n">
        <v>0</v>
      </c>
      <c r="O230" s="16" t="n"/>
      <c r="P230" s="18" t="n"/>
      <c r="Q230" s="14" t="n"/>
      <c r="R230" s="18" t="n">
        <v>0</v>
      </c>
      <c r="S230" s="16" t="n">
        <v>0</v>
      </c>
      <c r="T230" s="18">
        <f>(R230-S230)+T229</f>
        <v/>
      </c>
      <c r="U230" s="15" t="n"/>
      <c r="W230" s="14" t="n"/>
      <c r="X230" s="18">
        <f>F230</f>
        <v/>
      </c>
      <c r="Y230" s="16" t="n">
        <v>0</v>
      </c>
      <c r="Z230" s="18">
        <f>(X230-Y230)+Z229</f>
        <v/>
      </c>
      <c r="AA230" s="15">
        <f>C230</f>
        <v/>
      </c>
      <c r="AB230" s="24" t="n"/>
      <c r="AC230" s="15" t="n"/>
      <c r="AD230" s="25" t="n"/>
      <c r="AE230" s="62" t="n"/>
      <c r="AF230" s="63" t="n"/>
      <c r="AG230" s="25" t="n"/>
      <c r="AH230" s="24" t="n"/>
      <c r="AI230" s="26" t="n"/>
      <c r="AJ230" s="25" t="n"/>
      <c r="AL230" s="14" t="n"/>
      <c r="AM230" s="18" t="n">
        <v>0</v>
      </c>
      <c r="AN230" s="16" t="n"/>
      <c r="AO230" s="18">
        <f>(AM230-AN230)+AO229</f>
        <v/>
      </c>
      <c r="AP230" s="15" t="n"/>
      <c r="AR230" s="14" t="n"/>
      <c r="AS230" s="18" t="n">
        <v>0</v>
      </c>
      <c r="AT230" s="16" t="n"/>
      <c r="AU230" s="18">
        <f>(AS230-AT230)+AU229</f>
        <v/>
      </c>
      <c r="AV230" s="15" t="n"/>
      <c r="AX230" s="14" t="n"/>
      <c r="AY230" s="18" t="n">
        <v>0</v>
      </c>
      <c r="AZ230" s="16" t="n"/>
      <c r="BA230" s="18">
        <f>(AY230-AZ230)+BA229</f>
        <v/>
      </c>
      <c r="BB230" s="15" t="n"/>
      <c r="BD230" s="14" t="n"/>
      <c r="BE230" s="18" t="n">
        <v>0</v>
      </c>
      <c r="BF230" s="16" t="n"/>
      <c r="BG230" s="18">
        <f>(BE230-BF230)+BG229</f>
        <v/>
      </c>
      <c r="BH230" s="15" t="n"/>
      <c r="BJ230" s="86" t="n"/>
      <c r="BK230" s="86" t="n"/>
      <c r="BL230" s="24" t="n"/>
      <c r="BM230" s="24" t="n"/>
      <c r="BN230" s="24" t="n"/>
      <c r="BO230" s="24" t="n"/>
      <c r="BP230" s="24" t="n"/>
      <c r="BQ230" s="126" t="n"/>
    </row>
    <row r="231" ht="16.8" customHeight="1">
      <c r="A231" s="15" t="n"/>
      <c r="B231" s="15" t="n"/>
      <c r="C231" s="15" t="inlineStr">
        <is>
          <t>VERSAMENTO</t>
        </is>
      </c>
      <c r="D231" s="16" t="n"/>
      <c r="E231" s="16" t="n"/>
      <c r="F231" s="16" t="n">
        <v>0</v>
      </c>
      <c r="G231" s="16" t="n"/>
      <c r="H231" s="16" t="n">
        <v>0</v>
      </c>
      <c r="I231" s="4" t="n"/>
      <c r="J231" s="14" t="n"/>
      <c r="K231" s="3" t="inlineStr">
        <is>
          <t>RIVALSA UCA 2 RATA</t>
        </is>
      </c>
      <c r="L231" s="16" t="n">
        <v>100</v>
      </c>
      <c r="M231" s="16" t="n"/>
      <c r="N231" s="16" t="n">
        <v>0</v>
      </c>
      <c r="O231" s="16" t="n"/>
      <c r="P231" s="18" t="n"/>
      <c r="Q231" s="14" t="n"/>
      <c r="R231" s="18" t="n">
        <v>0</v>
      </c>
      <c r="S231" s="16" t="n">
        <v>0</v>
      </c>
      <c r="T231" s="18">
        <f>(R231-S231)+T230</f>
        <v/>
      </c>
      <c r="U231" s="15" t="n"/>
      <c r="W231" s="14" t="n"/>
      <c r="X231" s="18">
        <f>F231</f>
        <v/>
      </c>
      <c r="Y231" s="16" t="n"/>
      <c r="Z231" s="18">
        <f>(X231-Y231)+Z230</f>
        <v/>
      </c>
      <c r="AA231" s="15" t="n"/>
      <c r="AB231" s="24" t="n"/>
      <c r="AC231" s="15" t="n"/>
      <c r="AD231" s="25" t="n"/>
      <c r="AE231" s="62" t="n"/>
      <c r="AF231" s="63" t="n"/>
      <c r="AG231" s="25" t="n"/>
      <c r="AH231" s="24" t="n"/>
      <c r="AI231" s="26" t="n"/>
      <c r="AJ231" s="25" t="n"/>
      <c r="AL231" s="14" t="n"/>
      <c r="AM231" s="18" t="n">
        <v>0</v>
      </c>
      <c r="AN231" s="16" t="n"/>
      <c r="AO231" s="18">
        <f>(AM231-AN231)+AO230</f>
        <v/>
      </c>
      <c r="AP231" s="15" t="n"/>
      <c r="AR231" s="14" t="n"/>
      <c r="AS231" s="18" t="n">
        <v>0</v>
      </c>
      <c r="AT231" s="16" t="n"/>
      <c r="AU231" s="18">
        <f>(AS231-AT231)+AU230</f>
        <v/>
      </c>
      <c r="AV231" s="15" t="n"/>
      <c r="AX231" s="14" t="n"/>
      <c r="AY231" s="18" t="n">
        <v>0</v>
      </c>
      <c r="AZ231" s="16" t="n"/>
      <c r="BA231" s="18">
        <f>(AY231-AZ231)+BA230</f>
        <v/>
      </c>
      <c r="BB231" s="15" t="n"/>
      <c r="BD231" s="14" t="n"/>
      <c r="BE231" s="18" t="n">
        <v>0</v>
      </c>
      <c r="BF231" s="16" t="n"/>
      <c r="BG231" s="18">
        <f>(BE231-BF231)+BG230</f>
        <v/>
      </c>
      <c r="BH231" s="15" t="n"/>
      <c r="BJ231" s="86" t="n"/>
      <c r="BK231" s="86" t="n"/>
      <c r="BL231" s="24" t="n"/>
      <c r="BM231" s="24" t="n"/>
      <c r="BN231" s="24" t="n"/>
      <c r="BO231" s="24" t="n"/>
      <c r="BP231" s="24" t="n"/>
      <c r="BQ231" s="126" t="n"/>
    </row>
    <row r="232" ht="16.8" customHeight="1">
      <c r="A232" s="15" t="n"/>
      <c r="B232" s="15" t="n"/>
      <c r="C232" s="15" t="inlineStr">
        <is>
          <t>VERSAMENTO</t>
        </is>
      </c>
      <c r="D232" s="16" t="n"/>
      <c r="E232" s="16" t="n"/>
      <c r="F232" s="16" t="n">
        <v>0</v>
      </c>
      <c r="G232" s="16" t="n"/>
      <c r="H232" s="16" t="n"/>
      <c r="I232" s="4" t="n"/>
      <c r="J232" s="14" t="n"/>
      <c r="K232" s="16" t="inlineStr">
        <is>
          <t>BONIFICO IN PIU EKOLINE  13/12</t>
        </is>
      </c>
      <c r="L232" s="16" t="n">
        <v>-9</v>
      </c>
      <c r="M232" s="16" t="n"/>
      <c r="N232" s="16" t="n">
        <v>0</v>
      </c>
      <c r="O232" s="16" t="n"/>
      <c r="P232" s="18" t="n"/>
      <c r="Q232" s="14" t="n"/>
      <c r="R232" s="18" t="n">
        <v>0</v>
      </c>
      <c r="S232" s="16" t="n">
        <v>0</v>
      </c>
      <c r="T232" s="18">
        <f>(R232-S232)+T231</f>
        <v/>
      </c>
      <c r="U232" s="15" t="n"/>
      <c r="W232" s="14" t="n"/>
      <c r="X232" s="18">
        <f>F232</f>
        <v/>
      </c>
      <c r="Y232" s="16" t="n"/>
      <c r="Z232" s="18">
        <f>(X232-Y232)+Z231</f>
        <v/>
      </c>
      <c r="AA232" s="15" t="n"/>
      <c r="AB232" s="24" t="n"/>
      <c r="AC232" s="15" t="n"/>
      <c r="AD232" s="25" t="n"/>
      <c r="AE232" s="62" t="n"/>
      <c r="AF232" s="63" t="n"/>
      <c r="AG232" s="25" t="n"/>
      <c r="AH232" s="24" t="n"/>
      <c r="AI232" s="26" t="n"/>
      <c r="AJ232" s="25" t="n"/>
      <c r="AL232" s="14" t="n"/>
      <c r="AM232" s="18" t="n">
        <v>0</v>
      </c>
      <c r="AN232" s="16" t="n"/>
      <c r="AO232" s="18">
        <f>(AM232-AN232)+AO231</f>
        <v/>
      </c>
      <c r="AP232" s="15" t="n"/>
      <c r="AR232" s="14" t="n"/>
      <c r="AS232" s="18" t="n">
        <v>0</v>
      </c>
      <c r="AT232" s="16" t="n"/>
      <c r="AU232" s="18">
        <f>(AS232-AT232)+AU231</f>
        <v/>
      </c>
      <c r="AV232" s="15" t="n"/>
      <c r="AX232" s="14" t="n"/>
      <c r="AY232" s="18" t="n">
        <v>0</v>
      </c>
      <c r="AZ232" s="16" t="n"/>
      <c r="BA232" s="18">
        <f>(AY232-AZ232)+BA231</f>
        <v/>
      </c>
      <c r="BB232" s="15" t="n"/>
      <c r="BD232" s="14" t="n"/>
      <c r="BE232" s="18" t="n">
        <v>0</v>
      </c>
      <c r="BF232" s="16" t="n"/>
      <c r="BG232" s="18">
        <f>(BE232-BF232)+BG231</f>
        <v/>
      </c>
      <c r="BH232" s="15" t="n"/>
      <c r="BJ232" s="86" t="n"/>
      <c r="BK232" s="86" t="n"/>
      <c r="BL232" s="24" t="n"/>
      <c r="BM232" s="24" t="n"/>
      <c r="BN232" s="24" t="n"/>
      <c r="BO232" s="24" t="n"/>
      <c r="BP232" s="24" t="n"/>
      <c r="BQ232" s="126" t="n"/>
    </row>
    <row r="233" ht="16.8" customHeight="1">
      <c r="A233" s="15" t="n"/>
      <c r="B233" s="15" t="n"/>
      <c r="C233" s="15" t="inlineStr">
        <is>
          <t>VERSAMENTO</t>
        </is>
      </c>
      <c r="D233" s="16" t="n"/>
      <c r="E233" s="16" t="n"/>
      <c r="F233" s="16" t="n">
        <v>0</v>
      </c>
      <c r="G233" s="16" t="n">
        <v>0</v>
      </c>
      <c r="H233" s="16" t="n"/>
      <c r="I233" s="4" t="n"/>
      <c r="J233" s="14" t="n"/>
      <c r="K233" s="17" t="inlineStr">
        <is>
          <t>SOSPESI PARTICOLARI</t>
        </is>
      </c>
      <c r="L233" s="51">
        <f>AI242</f>
        <v/>
      </c>
      <c r="M233" s="16" t="n"/>
      <c r="N233" s="16" t="n"/>
      <c r="O233" s="16" t="n"/>
      <c r="P233" s="18" t="n"/>
      <c r="Q233" s="14" t="n"/>
      <c r="R233" s="18" t="n">
        <v>0</v>
      </c>
      <c r="S233" s="16" t="n">
        <v>0</v>
      </c>
      <c r="T233" s="18">
        <f>(R233-S233)+T232</f>
        <v/>
      </c>
      <c r="U233" s="15" t="n"/>
      <c r="W233" s="14" t="n"/>
      <c r="X233" s="18">
        <f>F233</f>
        <v/>
      </c>
      <c r="Y233" s="16" t="n">
        <v>0</v>
      </c>
      <c r="Z233" s="18">
        <f>(X233-Y233)+Z232</f>
        <v/>
      </c>
      <c r="AA233" s="15">
        <f>C233</f>
        <v/>
      </c>
      <c r="AB233" s="24" t="n"/>
      <c r="AC233" s="15" t="n"/>
      <c r="AD233" s="25" t="n"/>
      <c r="AE233" s="62" t="n"/>
      <c r="AF233" s="63" t="n"/>
      <c r="AG233" s="25" t="n"/>
      <c r="AH233" s="24" t="n"/>
      <c r="AI233" s="26" t="n"/>
      <c r="AJ233" s="25" t="n"/>
      <c r="AL233" s="14" t="n"/>
      <c r="AM233" s="18" t="n">
        <v>0</v>
      </c>
      <c r="AN233" s="16" t="n"/>
      <c r="AO233" s="18">
        <f>(AM233-AN233)+AO232</f>
        <v/>
      </c>
      <c r="AP233" s="15" t="n"/>
      <c r="AR233" s="14" t="n"/>
      <c r="AS233" s="18" t="n">
        <v>0</v>
      </c>
      <c r="AT233" s="16" t="n"/>
      <c r="AU233" s="18">
        <f>(AS233-AT233)+AU232</f>
        <v/>
      </c>
      <c r="AV233" s="15" t="n"/>
      <c r="AX233" s="14" t="n"/>
      <c r="AY233" s="18" t="n">
        <v>0</v>
      </c>
      <c r="AZ233" s="16" t="n"/>
      <c r="BA233" s="18">
        <f>(AY233-AZ233)+BA232</f>
        <v/>
      </c>
      <c r="BB233" s="15" t="n"/>
      <c r="BD233" s="14" t="n"/>
      <c r="BE233" s="18" t="n">
        <v>0</v>
      </c>
      <c r="BF233" s="16" t="n"/>
      <c r="BG233" s="18">
        <f>(BE233-BF233)+BG232</f>
        <v/>
      </c>
      <c r="BH233" s="15" t="n"/>
      <c r="BJ233" s="86" t="n"/>
      <c r="BK233" s="86" t="n"/>
      <c r="BL233" s="24" t="n"/>
      <c r="BM233" s="24" t="n"/>
      <c r="BN233" s="24" t="n"/>
      <c r="BO233" s="24" t="n"/>
      <c r="BP233" s="24" t="n"/>
      <c r="BQ233" s="126" t="n"/>
    </row>
    <row r="234" ht="16.8" customHeight="1">
      <c r="A234" s="15" t="n"/>
      <c r="B234" s="15" t="n"/>
      <c r="C234" s="68" t="inlineStr">
        <is>
          <t>VERSAMENTO</t>
        </is>
      </c>
      <c r="D234" s="16" t="n"/>
      <c r="E234" s="16" t="n"/>
      <c r="F234" s="16" t="n">
        <v>0</v>
      </c>
      <c r="G234" s="16" t="n"/>
      <c r="H234" s="16" t="n"/>
      <c r="I234" s="18" t="n"/>
      <c r="J234" s="14" t="n"/>
      <c r="K234" s="17" t="inlineStr">
        <is>
          <t>TOTALE SOSPESI</t>
        </is>
      </c>
      <c r="L234" s="16">
        <f>SUM(L221:L233)</f>
        <v/>
      </c>
      <c r="M234" s="16" t="n"/>
      <c r="N234" s="16" t="n"/>
      <c r="O234" s="16" t="n"/>
      <c r="P234" s="18" t="n"/>
      <c r="Q234" s="14" t="n"/>
      <c r="R234" s="18" t="n">
        <v>0</v>
      </c>
      <c r="S234" s="16" t="n"/>
      <c r="T234" s="18">
        <f>(R234-S234)+T233</f>
        <v/>
      </c>
      <c r="U234" s="15" t="n"/>
      <c r="W234" s="14" t="n"/>
      <c r="X234" s="18" t="n">
        <v>0</v>
      </c>
      <c r="Y234" s="16" t="n"/>
      <c r="Z234" s="18">
        <f>(X234-Y234)+Z233</f>
        <v/>
      </c>
      <c r="AA234" s="15">
        <f>C234</f>
        <v/>
      </c>
      <c r="AB234" s="24" t="n"/>
      <c r="AC234" s="15" t="n"/>
      <c r="AD234" s="25" t="n"/>
      <c r="AE234" s="62" t="n"/>
      <c r="AF234" s="63" t="n"/>
      <c r="AG234" s="25" t="n"/>
      <c r="AH234" s="24" t="n"/>
      <c r="AI234" s="26" t="n"/>
      <c r="AJ234" s="25" t="n"/>
      <c r="AL234" s="14" t="n"/>
      <c r="AM234" s="18" t="n">
        <v>0</v>
      </c>
      <c r="AN234" s="16" t="n"/>
      <c r="AO234" s="18">
        <f>(AM234-AN234)+AO233</f>
        <v/>
      </c>
      <c r="AP234" s="15" t="n"/>
      <c r="AR234" s="14" t="n"/>
      <c r="AS234" s="18" t="n">
        <v>0</v>
      </c>
      <c r="AT234" s="16" t="n"/>
      <c r="AU234" s="18">
        <f>(AS234-AT234)+AU233</f>
        <v/>
      </c>
      <c r="AV234" s="15">
        <f>C234</f>
        <v/>
      </c>
      <c r="AX234" s="14" t="n"/>
      <c r="AY234" s="18" t="n">
        <v>0</v>
      </c>
      <c r="AZ234" s="16" t="n"/>
      <c r="BA234" s="18">
        <f>(AY234-AZ234)+BA233</f>
        <v/>
      </c>
      <c r="BB234" s="15" t="n"/>
      <c r="BD234" s="14" t="n"/>
      <c r="BE234" s="18" t="n">
        <v>0</v>
      </c>
      <c r="BF234" s="16" t="n"/>
      <c r="BG234" s="18">
        <f>(BE234-BF234)+BG233</f>
        <v/>
      </c>
      <c r="BH234" s="15" t="n"/>
      <c r="BJ234" s="86" t="n"/>
      <c r="BK234" s="86" t="n"/>
      <c r="BL234" s="24" t="n"/>
      <c r="BM234" s="24" t="n"/>
      <c r="BN234" s="24" t="n"/>
      <c r="BO234" s="24" t="n"/>
      <c r="BP234" s="24" t="n"/>
      <c r="BQ234" s="126" t="n"/>
    </row>
    <row r="235" ht="16.8" customHeight="1">
      <c r="A235" s="15" t="n"/>
      <c r="B235" s="15" t="n"/>
      <c r="C235" s="15" t="inlineStr">
        <is>
          <t>BONIFICI</t>
        </is>
      </c>
      <c r="D235" s="16" t="n"/>
      <c r="E235" s="16" t="n"/>
      <c r="F235" s="16">
        <f>'BONIFICI GENERALI '!B102+'BONIFICI CATTOLICA'!B102+'BONIFICI TUTELA'!B102</f>
        <v/>
      </c>
      <c r="G235" s="85">
        <f>F225</f>
        <v/>
      </c>
      <c r="H235" s="16" t="n"/>
      <c r="I235" s="4" t="n"/>
      <c r="J235" s="14" t="n"/>
      <c r="K235" s="17" t="inlineStr">
        <is>
          <t>SOSPESI DEL GIORNO</t>
        </is>
      </c>
      <c r="L235" s="16">
        <f>SUM(N222:N235)</f>
        <v/>
      </c>
      <c r="M235" s="44" t="n"/>
      <c r="N235" s="16" t="n"/>
      <c r="O235" s="16" t="n"/>
      <c r="P235" s="18" t="n"/>
      <c r="Q235" s="14" t="n"/>
      <c r="R235" s="18" t="n">
        <v>0</v>
      </c>
      <c r="S235" s="16" t="n"/>
      <c r="T235" s="18">
        <f>(R235-S235)+T234</f>
        <v/>
      </c>
      <c r="U235" s="15" t="n"/>
      <c r="W235" s="14" t="n"/>
      <c r="X235" s="18">
        <f>F235</f>
        <v/>
      </c>
      <c r="Y235" s="16">
        <f>G235</f>
        <v/>
      </c>
      <c r="Z235" s="18">
        <f>(X235-Y235)+Z234</f>
        <v/>
      </c>
      <c r="AA235" s="15">
        <f>C235</f>
        <v/>
      </c>
      <c r="AB235" s="24" t="n"/>
      <c r="AC235" s="15" t="n"/>
      <c r="AD235" s="25" t="n"/>
      <c r="AE235" s="62" t="n"/>
      <c r="AF235" s="63" t="n"/>
      <c r="AG235" s="25" t="n"/>
      <c r="AH235" s="24" t="n"/>
      <c r="AI235" s="26" t="n"/>
      <c r="AJ235" s="25" t="n"/>
      <c r="AL235" s="14" t="n"/>
      <c r="AM235" s="18" t="n">
        <v>0</v>
      </c>
      <c r="AN235" s="16" t="n"/>
      <c r="AO235" s="18">
        <f>(AM235-AN235)+AO234</f>
        <v/>
      </c>
      <c r="AP235" s="15" t="n"/>
      <c r="AR235" s="14" t="n"/>
      <c r="AS235" s="18" t="n">
        <v>0</v>
      </c>
      <c r="AT235" s="16" t="n"/>
      <c r="AU235" s="18">
        <f>(AS235-AT235)+AU234</f>
        <v/>
      </c>
      <c r="AV235" s="15">
        <f>C235</f>
        <v/>
      </c>
      <c r="AX235" s="14" t="n"/>
      <c r="AY235" s="18" t="n">
        <v>0</v>
      </c>
      <c r="AZ235" s="16" t="n"/>
      <c r="BA235" s="18">
        <f>(AY235-AZ235)+BA234</f>
        <v/>
      </c>
      <c r="BB235" s="15" t="n"/>
      <c r="BD235" s="14" t="n"/>
      <c r="BE235" s="18" t="n">
        <v>0</v>
      </c>
      <c r="BF235" s="16" t="n"/>
      <c r="BG235" s="18">
        <f>(BE235-BF235)+BG234</f>
        <v/>
      </c>
      <c r="BH235" s="15" t="n"/>
      <c r="BJ235" s="86" t="n"/>
      <c r="BK235" s="86" t="n"/>
      <c r="BL235" s="24" t="n"/>
      <c r="BM235" s="24" t="n"/>
      <c r="BN235" s="24" t="n"/>
      <c r="BO235" s="24" t="n"/>
      <c r="BP235" s="24" t="n"/>
      <c r="BQ235" s="126" t="n"/>
    </row>
    <row r="236" ht="16.8" customHeight="1">
      <c r="A236" s="15" t="n"/>
      <c r="B236" s="15" t="n"/>
      <c r="C236" s="47" t="inlineStr">
        <is>
          <t>PREL .PROVVIGIONI MATURATE</t>
        </is>
      </c>
      <c r="D236" s="16" t="n"/>
      <c r="E236" s="16" t="n"/>
      <c r="F236" s="16" t="n">
        <v>0</v>
      </c>
      <c r="G236" s="1">
        <f>F226</f>
        <v/>
      </c>
      <c r="H236" s="16">
        <f>G236-D127-D128-D130</f>
        <v/>
      </c>
      <c r="I236" s="4" t="n"/>
      <c r="J236" s="14" t="n"/>
      <c r="K236" s="53">
        <f>A185</f>
        <v/>
      </c>
      <c r="L236" s="3">
        <f>D185+D186-E190+D187-E187+D190-E185+B188</f>
        <v/>
      </c>
      <c r="M236" s="3" t="n"/>
      <c r="N236" s="3" t="n"/>
      <c r="O236" s="16" t="n"/>
      <c r="P236" s="18" t="n"/>
      <c r="Q236" s="14" t="n"/>
      <c r="R236" s="18" t="n"/>
      <c r="S236" s="16" t="n"/>
      <c r="T236" s="18">
        <f>(R236-S236)+T235</f>
        <v/>
      </c>
      <c r="U236" s="15" t="n"/>
      <c r="W236" s="14" t="n"/>
      <c r="X236" s="18" t="n"/>
      <c r="Y236" s="1">
        <f>G236</f>
        <v/>
      </c>
      <c r="Z236" s="18">
        <f>(X236-Y236)+Z235</f>
        <v/>
      </c>
      <c r="AA236" s="15">
        <f>C236</f>
        <v/>
      </c>
      <c r="AB236" s="24" t="n"/>
      <c r="AC236" s="15" t="inlineStr">
        <is>
          <t>BOLLO AUTO</t>
        </is>
      </c>
      <c r="AD236" s="25" t="n"/>
      <c r="AE236" s="62">
        <f>H237</f>
        <v/>
      </c>
      <c r="AF236" s="63">
        <f>AE236+AF175</f>
        <v/>
      </c>
      <c r="AG236" s="25" t="n"/>
      <c r="AH236" s="24" t="n"/>
      <c r="AI236" s="26" t="n"/>
      <c r="AJ236" s="25" t="n"/>
      <c r="AL236" s="14" t="n"/>
      <c r="AM236" s="18" t="n"/>
      <c r="AN236" s="25" t="n">
        <v>0</v>
      </c>
      <c r="AO236" s="18">
        <f>(AM236-AN236)+AO235</f>
        <v/>
      </c>
      <c r="AP236" s="15" t="n"/>
      <c r="AR236" s="14" t="n"/>
      <c r="AS236" s="18" t="n"/>
      <c r="AT236" s="25" t="n">
        <v>0</v>
      </c>
      <c r="AU236" s="18">
        <f>(AS236-AT236)+AU235</f>
        <v/>
      </c>
      <c r="AV236" s="15" t="n"/>
      <c r="AX236" s="14" t="n"/>
      <c r="AY236" s="18" t="n"/>
      <c r="AZ236" s="25" t="n">
        <v>0</v>
      </c>
      <c r="BA236" s="18">
        <f>(AY236-AZ236)+BA235</f>
        <v/>
      </c>
      <c r="BB236" s="15" t="n"/>
      <c r="BD236" s="14" t="n"/>
      <c r="BE236" s="18" t="n"/>
      <c r="BF236" s="25" t="n">
        <v>0</v>
      </c>
      <c r="BG236" s="18">
        <f>(BE236-BF236)+BG235</f>
        <v/>
      </c>
      <c r="BH236" s="15" t="n"/>
      <c r="BJ236" s="86" t="n"/>
      <c r="BK236" s="86" t="n"/>
      <c r="BL236" s="24" t="n"/>
      <c r="BM236" s="24" t="n"/>
      <c r="BN236" s="24" t="n"/>
      <c r="BO236" s="24" t="n"/>
      <c r="BP236" s="24" t="n"/>
      <c r="BQ236" s="126" t="n"/>
    </row>
    <row r="237" ht="16.8" customHeight="1">
      <c r="A237" s="15" t="n"/>
      <c r="B237" s="15" t="n"/>
      <c r="C237" s="15" t="inlineStr">
        <is>
          <t>Spese manutenzione auto</t>
        </is>
      </c>
      <c r="D237" s="16" t="n"/>
      <c r="E237" s="16" t="n">
        <v>0</v>
      </c>
      <c r="F237" s="16" t="n">
        <v>0</v>
      </c>
      <c r="G237" s="16" t="n">
        <v>0</v>
      </c>
      <c r="H237" s="16" t="n"/>
      <c r="I237" s="4" t="n"/>
      <c r="J237" s="14" t="n"/>
      <c r="K237" s="17" t="n"/>
      <c r="L237" s="16" t="n"/>
      <c r="M237" s="16" t="n"/>
      <c r="N237" s="16" t="n"/>
      <c r="O237" s="16" t="n"/>
      <c r="P237" s="18" t="n"/>
      <c r="Q237" s="14" t="n"/>
      <c r="R237" s="18" t="n"/>
      <c r="S237" s="16">
        <f>G237</f>
        <v/>
      </c>
      <c r="T237" s="18">
        <f>(R237-S237)+T236</f>
        <v/>
      </c>
      <c r="U237" s="15">
        <f>C237</f>
        <v/>
      </c>
      <c r="W237" s="14" t="n"/>
      <c r="X237" s="18" t="n">
        <v>0</v>
      </c>
      <c r="Y237" s="16" t="n">
        <v>0</v>
      </c>
      <c r="Z237" s="18">
        <f>(X237-Y237)+Z236</f>
        <v/>
      </c>
      <c r="AA237" s="15" t="n"/>
      <c r="AB237" s="24" t="n"/>
      <c r="AC237" s="15">
        <f>C237</f>
        <v/>
      </c>
      <c r="AD237" s="25" t="n"/>
      <c r="AE237" s="62">
        <f>G237</f>
        <v/>
      </c>
      <c r="AF237" s="63">
        <f>AE237+AF176</f>
        <v/>
      </c>
      <c r="AG237" s="25" t="n"/>
      <c r="AH237" s="24" t="n"/>
      <c r="AI237" s="26" t="n"/>
      <c r="AJ237" s="25" t="n"/>
      <c r="AL237" s="14" t="n"/>
      <c r="AM237" s="18" t="n"/>
      <c r="AN237" s="16" t="n"/>
      <c r="AO237" s="18">
        <f>(AM237-AN237)+AO236</f>
        <v/>
      </c>
      <c r="AP237" s="15" t="n"/>
      <c r="AR237" s="14" t="n"/>
      <c r="AS237" s="18" t="n"/>
      <c r="AT237" s="16" t="n"/>
      <c r="AU237" s="18">
        <f>(AS237-AT237)+AU236</f>
        <v/>
      </c>
      <c r="AV237" s="15" t="n"/>
      <c r="AX237" s="14" t="n"/>
      <c r="AY237" s="18" t="n"/>
      <c r="AZ237" s="16" t="n"/>
      <c r="BA237" s="18">
        <f>(AY237-AZ237)+BA236</f>
        <v/>
      </c>
      <c r="BB237" s="15" t="n"/>
      <c r="BD237" s="14" t="n"/>
      <c r="BE237" s="18" t="n"/>
      <c r="BF237" s="16" t="n"/>
      <c r="BG237" s="18">
        <f>(BE237-BF237)+BG236</f>
        <v/>
      </c>
      <c r="BH237" s="15" t="n"/>
      <c r="BJ237" s="86" t="n"/>
      <c r="BK237" s="86" t="n"/>
      <c r="BL237" s="24" t="n"/>
      <c r="BM237" s="24" t="n"/>
      <c r="BN237" s="24" t="n"/>
      <c r="BO237" s="24" t="n"/>
      <c r="BP237" s="24" t="n"/>
      <c r="BQ237" s="126" t="n"/>
    </row>
    <row r="238" ht="16.8" customHeight="1">
      <c r="A238" s="15" t="n"/>
      <c r="B238" s="15" t="n"/>
      <c r="C238" s="15" t="inlineStr">
        <is>
          <t>Spese alberghi etc</t>
        </is>
      </c>
      <c r="D238" s="16" t="n">
        <v>0</v>
      </c>
      <c r="E238" s="16" t="n"/>
      <c r="F238" s="16" t="n">
        <v>0</v>
      </c>
      <c r="G238" s="16" t="n">
        <v>0</v>
      </c>
      <c r="H238" s="16" t="n"/>
      <c r="I238" s="4" t="n"/>
      <c r="J238" s="14" t="n"/>
      <c r="K238" s="17" t="n"/>
      <c r="L238" s="16" t="n">
        <v>0</v>
      </c>
      <c r="M238" s="16" t="n"/>
      <c r="N238" s="16" t="n"/>
      <c r="O238" s="16" t="n"/>
      <c r="P238" s="18" t="n"/>
      <c r="Q238" s="14" t="n"/>
      <c r="R238" s="18" t="n"/>
      <c r="S238" s="16" t="n">
        <v>0</v>
      </c>
      <c r="T238" s="18">
        <f>(R238-S238)+T237</f>
        <v/>
      </c>
      <c r="U238" s="15">
        <f>C238</f>
        <v/>
      </c>
      <c r="W238" s="14" t="n"/>
      <c r="X238" s="18" t="n">
        <v>0</v>
      </c>
      <c r="Y238" s="16" t="n">
        <v>0</v>
      </c>
      <c r="Z238" s="18">
        <f>(X238-Y238)+Z237</f>
        <v/>
      </c>
      <c r="AA238" s="15" t="n"/>
      <c r="AB238" s="24" t="n"/>
      <c r="AC238" s="15">
        <f>C238</f>
        <v/>
      </c>
      <c r="AD238" s="25" t="n"/>
      <c r="AE238" s="62">
        <f>G238</f>
        <v/>
      </c>
      <c r="AF238" s="63">
        <f>AE238+AF177</f>
        <v/>
      </c>
      <c r="AG238" s="25" t="n"/>
      <c r="AH238" s="24" t="n"/>
      <c r="AI238" s="26" t="n"/>
      <c r="AJ238" s="25" t="n"/>
      <c r="AL238" s="14" t="n"/>
      <c r="AM238" s="18" t="n"/>
      <c r="AN238" s="16" t="n">
        <v>0</v>
      </c>
      <c r="AO238" s="18">
        <f>(AM238-AN238)+AO237</f>
        <v/>
      </c>
      <c r="AP238" s="15" t="n"/>
      <c r="AR238" s="14" t="n"/>
      <c r="AS238" s="18" t="n"/>
      <c r="AT238" s="16" t="n">
        <v>0</v>
      </c>
      <c r="AU238" s="18">
        <f>(AS238-AT238)+AU237</f>
        <v/>
      </c>
      <c r="AV238" s="15" t="n"/>
      <c r="AX238" s="14" t="n"/>
      <c r="AY238" s="18" t="n"/>
      <c r="AZ238" s="16" t="n">
        <v>0</v>
      </c>
      <c r="BA238" s="18">
        <f>(AY238-AZ238)+BA237</f>
        <v/>
      </c>
      <c r="BB238" s="15" t="n"/>
      <c r="BD238" s="14" t="n"/>
      <c r="BE238" s="18" t="n"/>
      <c r="BF238" s="16" t="n">
        <v>0</v>
      </c>
      <c r="BG238" s="18">
        <f>(BE238-BF238)+BG237</f>
        <v/>
      </c>
      <c r="BH238" s="15" t="n"/>
      <c r="BJ238" s="86" t="n"/>
      <c r="BK238" s="86" t="n"/>
      <c r="BL238" s="24" t="n"/>
      <c r="BM238" s="24" t="n"/>
      <c r="BN238" s="24" t="n"/>
      <c r="BO238" s="24" t="n"/>
      <c r="BP238" s="24" t="n"/>
      <c r="BQ238" s="126" t="n"/>
    </row>
    <row r="239" ht="16.8" customHeight="1">
      <c r="A239" s="15" t="n"/>
      <c r="B239" s="15" t="n"/>
      <c r="C239" s="15" t="n"/>
      <c r="D239" s="16">
        <f>SUM(G237:G239)</f>
        <v/>
      </c>
      <c r="E239" s="16" t="n">
        <v>0</v>
      </c>
      <c r="F239" s="16" t="n"/>
      <c r="G239" s="16" t="n">
        <v>0</v>
      </c>
      <c r="H239" s="16" t="n"/>
      <c r="I239" s="4" t="n"/>
      <c r="J239" s="14" t="n"/>
      <c r="K239" s="6" t="inlineStr">
        <is>
          <t>TOTALE SOMMA</t>
        </is>
      </c>
      <c r="L239" s="3">
        <f>SUM(L219:L233)+N218+L235+L236</f>
        <v/>
      </c>
      <c r="M239" s="3">
        <f>SUM(O188:O207)+N217</f>
        <v/>
      </c>
      <c r="N239" s="16" t="n"/>
      <c r="O239" s="16" t="n"/>
      <c r="P239" s="18" t="n"/>
      <c r="Q239" s="14" t="n"/>
      <c r="R239" s="18" t="n"/>
      <c r="S239" s="16" t="n">
        <v>0</v>
      </c>
      <c r="T239" s="18">
        <f>(R239-S239)+T238</f>
        <v/>
      </c>
      <c r="U239" s="15" t="n"/>
      <c r="W239" s="14" t="n"/>
      <c r="X239" s="18" t="n">
        <v>0</v>
      </c>
      <c r="Y239" s="16" t="n">
        <v>0</v>
      </c>
      <c r="Z239" s="18">
        <f>(X239-Y239)+Z238</f>
        <v/>
      </c>
      <c r="AA239" s="15" t="n"/>
      <c r="AB239" s="24" t="n"/>
      <c r="AC239" s="15">
        <f>C239</f>
        <v/>
      </c>
      <c r="AD239" s="25" t="n"/>
      <c r="AE239" s="62">
        <f>G239</f>
        <v/>
      </c>
      <c r="AF239" s="63">
        <f>AE239+AF178</f>
        <v/>
      </c>
      <c r="AG239" s="25" t="n"/>
      <c r="AH239" s="24" t="inlineStr">
        <is>
          <t>TOTALE SOSPESI</t>
        </is>
      </c>
      <c r="AI239" s="26">
        <f>SUM(AI186:AI238)</f>
        <v/>
      </c>
      <c r="AJ239" s="25" t="n"/>
      <c r="AL239" s="14" t="n"/>
      <c r="AM239" s="18" t="n"/>
      <c r="AN239" s="16" t="n">
        <v>0</v>
      </c>
      <c r="AO239" s="18">
        <f>(AM239-AN239)+AO238</f>
        <v/>
      </c>
      <c r="AP239" s="15" t="n"/>
      <c r="AR239" s="14" t="n"/>
      <c r="AS239" s="18" t="n"/>
      <c r="AT239" s="16" t="n">
        <v>0</v>
      </c>
      <c r="AU239" s="18">
        <f>(AS239-AT239)+AU238</f>
        <v/>
      </c>
      <c r="AV239" s="16" t="n"/>
      <c r="AX239" s="14" t="n"/>
      <c r="AY239" s="18" t="n"/>
      <c r="AZ239" s="16" t="n">
        <v>0</v>
      </c>
      <c r="BA239" s="18">
        <f>(AY239-AZ239)+BA238</f>
        <v/>
      </c>
      <c r="BB239" s="15" t="n"/>
      <c r="BD239" s="14" t="n"/>
      <c r="BE239" s="18" t="n"/>
      <c r="BF239" s="16" t="n">
        <v>0</v>
      </c>
      <c r="BG239" s="18">
        <f>(BE239-BF239)+BG238</f>
        <v/>
      </c>
      <c r="BH239" s="15" t="n"/>
      <c r="BJ239" s="86" t="n"/>
      <c r="BK239" s="86" t="n"/>
      <c r="BL239" s="24" t="n"/>
      <c r="BM239" s="24" t="n"/>
      <c r="BN239" s="24" t="n"/>
      <c r="BO239" s="24" t="n"/>
      <c r="BP239" s="24" t="n"/>
      <c r="BQ239" s="126" t="n"/>
    </row>
    <row r="240" ht="16.8" customHeight="1">
      <c r="A240" s="15" t="n"/>
      <c r="B240" s="15" t="n"/>
      <c r="C240" s="64" t="inlineStr">
        <is>
          <t xml:space="preserve">BONIFICO DI RIMBORSO ROGGIANI </t>
        </is>
      </c>
      <c r="D240" s="16" t="n"/>
      <c r="E240" s="16" t="n">
        <v>0</v>
      </c>
      <c r="F240" s="16" t="n"/>
      <c r="G240" s="16" t="n">
        <v>0</v>
      </c>
      <c r="H240" s="16" t="n">
        <v>0</v>
      </c>
      <c r="I240" s="84">
        <f>I242-I191</f>
        <v/>
      </c>
      <c r="J240" s="14" t="n"/>
      <c r="K240" s="6" t="inlineStr">
        <is>
          <t>SALDO C-D</t>
        </is>
      </c>
      <c r="L240" s="3">
        <f>L239-M239</f>
        <v/>
      </c>
      <c r="M240" s="16" t="n"/>
      <c r="N240" s="16" t="n"/>
      <c r="O240" s="16" t="n"/>
      <c r="P240" s="18" t="n"/>
      <c r="Q240" s="14" t="n"/>
      <c r="R240" s="18" t="n"/>
      <c r="S240" s="16" t="n">
        <v>0</v>
      </c>
      <c r="T240" s="18">
        <f>(R240-S240)+T239</f>
        <v/>
      </c>
      <c r="U240" s="15" t="n"/>
      <c r="W240" s="14" t="n"/>
      <c r="X240" s="18" t="n"/>
      <c r="Y240" s="16">
        <f>G240</f>
        <v/>
      </c>
      <c r="Z240" s="18">
        <f>(X240-Y240)+Z239</f>
        <v/>
      </c>
      <c r="AA240" s="15">
        <f>C240</f>
        <v/>
      </c>
      <c r="AB240" s="24" t="n"/>
      <c r="AC240" s="71" t="inlineStr">
        <is>
          <t>TOTALE SPESE AD OGGI</t>
        </is>
      </c>
      <c r="AD240" s="65" t="n"/>
      <c r="AE240" s="65" t="n">
        <v>0</v>
      </c>
      <c r="AF240" s="63">
        <f>SUM(AF192:AF239)</f>
        <v/>
      </c>
      <c r="AG240" s="25" t="n"/>
      <c r="AH240" s="24" t="inlineStr">
        <is>
          <t>SOSPESI VERSATI</t>
        </is>
      </c>
      <c r="AI240" s="26" t="n"/>
      <c r="AJ240" s="25">
        <f>SUM(AJ186:AJ239)</f>
        <v/>
      </c>
      <c r="AL240" s="14" t="n"/>
      <c r="AM240" s="18" t="n"/>
      <c r="AN240" s="16" t="n"/>
      <c r="AO240" s="18">
        <f>(AM240-AN240)+AO239</f>
        <v/>
      </c>
      <c r="AP240" s="15" t="n"/>
      <c r="AR240" s="14" t="n"/>
      <c r="AS240" s="18" t="n"/>
      <c r="AT240" s="16" t="n">
        <v>0</v>
      </c>
      <c r="AU240" s="18">
        <f>(AS240-AT240)+AU239</f>
        <v/>
      </c>
      <c r="AV240" s="15" t="n"/>
      <c r="AX240" s="14" t="n"/>
      <c r="AY240" s="18" t="n"/>
      <c r="AZ240" s="16" t="n"/>
      <c r="BA240" s="18">
        <f>(AY240-AZ240)+BA239</f>
        <v/>
      </c>
      <c r="BB240" s="15" t="n"/>
      <c r="BD240" s="14" t="n"/>
      <c r="BE240" s="18" t="n"/>
      <c r="BF240" s="16" t="n"/>
      <c r="BG240" s="18">
        <f>(BE240-BF240)+BG239</f>
        <v/>
      </c>
      <c r="BH240" s="15" t="n"/>
      <c r="BJ240" s="86" t="n"/>
      <c r="BK240" s="86" t="n"/>
      <c r="BL240" s="24" t="n"/>
      <c r="BM240" s="24" t="n"/>
      <c r="BN240" s="24" t="n"/>
      <c r="BO240" s="24" t="n"/>
      <c r="BP240" s="24" t="n"/>
      <c r="BQ240" s="126" t="n"/>
    </row>
    <row r="241" ht="16.8" customHeight="1">
      <c r="A241" s="15" t="n"/>
      <c r="B241" s="15" t="n"/>
      <c r="C241" s="64" t="inlineStr">
        <is>
          <t>BONIFICO TUTELA LEGALE</t>
        </is>
      </c>
      <c r="D241" s="16" t="n"/>
      <c r="E241" s="16" t="n"/>
      <c r="F241" s="16" t="n"/>
      <c r="G241" s="16" t="n">
        <v>44.79</v>
      </c>
      <c r="H241" s="16" t="n">
        <v>0</v>
      </c>
      <c r="I241" s="4" t="n"/>
      <c r="J241" s="14" t="n"/>
      <c r="K241" s="6" t="inlineStr">
        <is>
          <t>SALDO CATTOLICA</t>
        </is>
      </c>
      <c r="L241" s="55">
        <f>D242+E242+A242+B242+B189</f>
        <v/>
      </c>
      <c r="M241" s="16" t="n"/>
      <c r="N241" s="16" t="n"/>
      <c r="O241" s="56" t="n"/>
      <c r="P241" s="18" t="n"/>
      <c r="Q241" s="14" t="n"/>
      <c r="R241" s="18" t="n"/>
      <c r="S241" s="16" t="n">
        <v>0</v>
      </c>
      <c r="T241" s="18">
        <f>(R241-S241)+T240</f>
        <v/>
      </c>
      <c r="U241" s="15" t="n"/>
      <c r="W241" s="14" t="n"/>
      <c r="X241" s="18" t="n"/>
      <c r="Y241" s="16">
        <f>G241</f>
        <v/>
      </c>
      <c r="Z241" s="18">
        <f>(X241-Y241)+Z240</f>
        <v/>
      </c>
      <c r="AA241" s="15">
        <f>C241</f>
        <v/>
      </c>
      <c r="AB241" s="24" t="n"/>
      <c r="AC241" s="71" t="inlineStr">
        <is>
          <t>TOTALE PROVVIGIONI AD OGGI</t>
        </is>
      </c>
      <c r="AD241" s="65" t="n"/>
      <c r="AE241" s="65">
        <f>G241</f>
        <v/>
      </c>
      <c r="AF241" s="63">
        <f>AF180+AD185+AD186</f>
        <v/>
      </c>
      <c r="AG241" s="25" t="n"/>
      <c r="AH241" s="24" t="n"/>
      <c r="AI241" s="26" t="n"/>
      <c r="AJ241" s="25" t="n"/>
      <c r="AL241" s="14" t="n"/>
      <c r="AM241" s="18" t="n"/>
      <c r="AN241" s="16" t="n"/>
      <c r="AO241" s="18">
        <f>(AM241-AN241)+AO240</f>
        <v/>
      </c>
      <c r="AP241" s="15" t="n"/>
      <c r="AR241" s="14" t="n"/>
      <c r="AS241" s="18" t="n"/>
      <c r="AT241" s="16" t="n"/>
      <c r="AU241" s="18">
        <f>(AS241-AT241)+AU240</f>
        <v/>
      </c>
      <c r="AV241" s="15" t="n"/>
      <c r="AX241" s="14" t="n"/>
      <c r="AY241" s="18" t="n"/>
      <c r="AZ241" s="16" t="n"/>
      <c r="BA241" s="18">
        <f>(AY241-AZ241)+BA240</f>
        <v/>
      </c>
      <c r="BB241" s="15" t="n"/>
      <c r="BD241" s="14" t="n"/>
      <c r="BE241" s="18" t="n"/>
      <c r="BF241" s="16" t="n"/>
      <c r="BG241" s="18">
        <f>(BE241-BF241)+BG240</f>
        <v/>
      </c>
      <c r="BH241" s="15" t="n"/>
      <c r="BJ241" s="86" t="n"/>
      <c r="BK241" s="86" t="n"/>
      <c r="BL241" s="24" t="n"/>
      <c r="BM241" s="24" t="n"/>
      <c r="BN241" s="24" t="n"/>
      <c r="BO241" s="24" t="n"/>
      <c r="BP241" s="24" t="n"/>
      <c r="BQ241" s="126" t="n"/>
    </row>
    <row r="242" ht="16.8" customHeight="1">
      <c r="A242" s="92">
        <f>D187-D189+A181-E187</f>
        <v/>
      </c>
      <c r="B242" s="44">
        <f>D190-D192+B181</f>
        <v/>
      </c>
      <c r="C242" s="57" t="inlineStr">
        <is>
          <t>Check = controllo Saldo Cattolica</t>
        </is>
      </c>
      <c r="D242" s="44">
        <f>D185-D188-E185+D181</f>
        <v/>
      </c>
      <c r="E242" s="44">
        <f>D186-D191+E181-G241</f>
        <v/>
      </c>
      <c r="F242" s="72">
        <f>D188+D189+D191+F181-E189</f>
        <v/>
      </c>
      <c r="G242" s="81">
        <f>D188+D189-E189+D191+G181</f>
        <v/>
      </c>
      <c r="H242" s="44">
        <f>G236+G235+H181</f>
        <v/>
      </c>
      <c r="I242" s="79">
        <f>G242-H242</f>
        <v/>
      </c>
      <c r="J242" s="58" t="n"/>
      <c r="K242" s="6" t="inlineStr">
        <is>
          <t>SALDO PROVVIGIONALE</t>
        </is>
      </c>
      <c r="L242" s="3">
        <f>L240-L241</f>
        <v/>
      </c>
      <c r="M242" s="27" t="inlineStr">
        <is>
          <t>DIFF. S.DO CATTOLICA</t>
        </is>
      </c>
      <c r="N242" s="27">
        <f>O242-L241</f>
        <v/>
      </c>
      <c r="O242" s="44">
        <f>Z242+AU242+N218+SUM(L221:L232)+SUM(N222:N232)+L236-D188-D191-D187+E189</f>
        <v/>
      </c>
      <c r="P242" s="18" t="n"/>
      <c r="Q242" s="58" t="n"/>
      <c r="R242" s="59" t="n"/>
      <c r="S242" s="44" t="n"/>
      <c r="T242" s="59">
        <f>(R242-S242)+T241</f>
        <v/>
      </c>
      <c r="U242" s="57" t="n"/>
      <c r="W242" s="58" t="n"/>
      <c r="X242" s="59" t="n"/>
      <c r="Y242" s="44" t="n"/>
      <c r="Z242" s="59">
        <f>(X242-Y242)+Z241</f>
        <v/>
      </c>
      <c r="AA242" s="57" t="n"/>
      <c r="AB242" s="60" t="n"/>
      <c r="AC242" s="60" t="inlineStr">
        <is>
          <t>UTILE NETTO</t>
        </is>
      </c>
      <c r="AD242" s="23">
        <f>SUM(AD185:AD241)-SUM(AE185:AE239)+AD181</f>
        <v/>
      </c>
      <c r="AE242" s="23">
        <f>AF228+AF229</f>
        <v/>
      </c>
      <c r="AF242" s="23">
        <f>AD242+AE242</f>
        <v/>
      </c>
      <c r="AG242" s="23" t="inlineStr">
        <is>
          <t>UTILE LORDO</t>
        </is>
      </c>
      <c r="AH242" s="60" t="inlineStr">
        <is>
          <t>SALDO</t>
        </is>
      </c>
      <c r="AI242" s="61">
        <f>AI239-AJ240</f>
        <v/>
      </c>
      <c r="AJ242" s="23" t="n"/>
      <c r="AL242" s="58" t="n"/>
      <c r="AM242" s="59" t="n"/>
      <c r="AN242" s="44" t="n"/>
      <c r="AO242" s="59">
        <f>(AM242-AN242)+AO241</f>
        <v/>
      </c>
      <c r="AP242" s="57" t="n"/>
      <c r="AR242" s="58" t="n"/>
      <c r="AS242" s="59" t="n"/>
      <c r="AT242" s="44" t="n"/>
      <c r="AU242" s="59">
        <f>(AS242-AT242)+AU241</f>
        <v/>
      </c>
      <c r="AV242" s="57" t="n"/>
      <c r="AX242" s="58" t="n"/>
      <c r="AY242" s="59" t="n"/>
      <c r="AZ242" s="44" t="n"/>
      <c r="BA242" s="59">
        <f>(AY242-AZ242)+BA241</f>
        <v/>
      </c>
      <c r="BB242" s="57" t="n"/>
      <c r="BD242" s="58" t="n"/>
      <c r="BE242" s="59" t="n"/>
      <c r="BF242" s="44" t="n"/>
      <c r="BG242" s="59">
        <f>(BE242-BF242)+BG241</f>
        <v/>
      </c>
      <c r="BH242" s="57" t="n"/>
      <c r="BJ242" s="21">
        <f>SUM(BJ186:BJ241)</f>
        <v/>
      </c>
      <c r="BK242" s="21" t="n"/>
      <c r="BL242" s="89">
        <f>SUM(BL185:BL241)</f>
        <v/>
      </c>
      <c r="BM242" s="8" t="inlineStr">
        <is>
          <t>TOTALE GENERALI</t>
        </is>
      </c>
      <c r="BN242" s="89">
        <f>SUM(BN185:BN241)</f>
        <v/>
      </c>
      <c r="BO242" s="8">
        <f>SUM(BO186:BO241)</f>
        <v/>
      </c>
      <c r="BP242" s="8">
        <f>BL242+BN242</f>
        <v/>
      </c>
      <c r="BQ242" s="8" t="n"/>
    </row>
    <row r="245" ht="16.8" customHeight="1">
      <c r="A245" s="2" t="n"/>
      <c r="B245" s="2" t="n"/>
      <c r="C245" s="2" t="inlineStr">
        <is>
          <t>DESCRIZIONE</t>
        </is>
      </c>
      <c r="D245" s="3" t="inlineStr">
        <is>
          <t>CASSA E.</t>
        </is>
      </c>
      <c r="E245" s="3" t="inlineStr">
        <is>
          <t>CASSA U.</t>
        </is>
      </c>
      <c r="F245" s="3" t="inlineStr">
        <is>
          <t>BANCA E.</t>
        </is>
      </c>
      <c r="G245" s="3" t="inlineStr">
        <is>
          <t>BANCA U.</t>
        </is>
      </c>
      <c r="H245" s="104" t="inlineStr">
        <is>
          <t>PROVVIGIONI</t>
        </is>
      </c>
      <c r="I245" s="76" t="n"/>
      <c r="J245" s="5" t="inlineStr">
        <is>
          <t>DATA</t>
        </is>
      </c>
      <c r="K245" s="6" t="inlineStr">
        <is>
          <t>DESCRIZIONE</t>
        </is>
      </c>
      <c r="L245" s="3" t="inlineStr">
        <is>
          <t>ENTRATE</t>
        </is>
      </c>
      <c r="M245" s="3" t="inlineStr">
        <is>
          <t>USCITE</t>
        </is>
      </c>
      <c r="N245" s="3" t="inlineStr">
        <is>
          <t xml:space="preserve">PREL. </t>
        </is>
      </c>
      <c r="O245" s="3" t="inlineStr">
        <is>
          <t>TOTALE</t>
        </is>
      </c>
      <c r="P245" s="3" t="inlineStr">
        <is>
          <t>BUDGET</t>
        </is>
      </c>
      <c r="Q245" s="5" t="inlineStr">
        <is>
          <t>DATA</t>
        </is>
      </c>
      <c r="R245" s="3" t="inlineStr">
        <is>
          <t>ENTRATE</t>
        </is>
      </c>
      <c r="S245" s="3" t="inlineStr">
        <is>
          <t>USCITE</t>
        </is>
      </c>
      <c r="T245" s="3" t="inlineStr">
        <is>
          <t>SALDO</t>
        </is>
      </c>
      <c r="U245" s="2" t="inlineStr">
        <is>
          <t>CONTO A3T  10223</t>
        </is>
      </c>
      <c r="W245" s="5" t="inlineStr">
        <is>
          <t>DATA</t>
        </is>
      </c>
      <c r="X245" s="3" t="inlineStr">
        <is>
          <t>ENTRATE</t>
        </is>
      </c>
      <c r="Y245" s="3" t="inlineStr">
        <is>
          <t>USCITE</t>
        </is>
      </c>
      <c r="Z245" s="3" t="inlineStr">
        <is>
          <t>SALDO</t>
        </is>
      </c>
      <c r="AA245" s="2" t="inlineStr">
        <is>
          <t>CONTO SEPARATO 10226</t>
        </is>
      </c>
      <c r="AB245" s="8" t="inlineStr">
        <is>
          <t>DATA</t>
        </is>
      </c>
      <c r="AC245" s="9" t="inlineStr">
        <is>
          <t>DESCRIZIONE</t>
        </is>
      </c>
      <c r="AD245" s="10" t="inlineStr">
        <is>
          <t xml:space="preserve">ENTRATE </t>
        </is>
      </c>
      <c r="AE245" s="10" t="inlineStr">
        <is>
          <t>USCITE</t>
        </is>
      </c>
      <c r="AF245" s="11" t="inlineStr">
        <is>
          <t>TOTALI</t>
        </is>
      </c>
      <c r="AG245" s="11" t="inlineStr">
        <is>
          <t>FINE MESE</t>
        </is>
      </c>
      <c r="AH245" s="12" t="inlineStr">
        <is>
          <t>CARTELLA SOSPESI</t>
        </is>
      </c>
      <c r="AI245" s="13" t="n"/>
      <c r="AJ245" s="11" t="n"/>
      <c r="AL245" s="5" t="inlineStr">
        <is>
          <t>DATA</t>
        </is>
      </c>
      <c r="AM245" s="3" t="inlineStr">
        <is>
          <t>ENTRATE</t>
        </is>
      </c>
      <c r="AN245" s="3" t="inlineStr">
        <is>
          <t>USCITE</t>
        </is>
      </c>
      <c r="AO245" s="3" t="inlineStr">
        <is>
          <t>SALDO</t>
        </is>
      </c>
      <c r="AP245" s="2" t="inlineStr">
        <is>
          <t>CONTO A3T 2</t>
        </is>
      </c>
      <c r="AR245" s="5" t="inlineStr">
        <is>
          <t>DATA</t>
        </is>
      </c>
      <c r="AS245" s="3" t="inlineStr">
        <is>
          <t>ENTRATE</t>
        </is>
      </c>
      <c r="AT245" s="3" t="inlineStr">
        <is>
          <t>USCITE</t>
        </is>
      </c>
      <c r="AU245" s="3" t="inlineStr">
        <is>
          <t>SALDO</t>
        </is>
      </c>
      <c r="AV245" s="2" t="inlineStr">
        <is>
          <t>CONTO SEPARATO 2</t>
        </is>
      </c>
      <c r="AX245" s="5" t="inlineStr">
        <is>
          <t>DATA</t>
        </is>
      </c>
      <c r="AY245" s="3" t="inlineStr">
        <is>
          <t>ENTRATE</t>
        </is>
      </c>
      <c r="AZ245" s="3" t="inlineStr">
        <is>
          <t>USCITE</t>
        </is>
      </c>
      <c r="BA245" s="3" t="inlineStr">
        <is>
          <t>SALDO</t>
        </is>
      </c>
      <c r="BB245" s="2" t="inlineStr">
        <is>
          <t>CCP AMICONE</t>
        </is>
      </c>
      <c r="BD245" s="5" t="inlineStr">
        <is>
          <t>DATA</t>
        </is>
      </c>
      <c r="BE245" s="3" t="inlineStr">
        <is>
          <t>ENTRATE</t>
        </is>
      </c>
      <c r="BF245" s="3" t="inlineStr">
        <is>
          <t>USCITE</t>
        </is>
      </c>
      <c r="BG245" s="3" t="inlineStr">
        <is>
          <t>SALDO</t>
        </is>
      </c>
      <c r="BH245" s="2" t="inlineStr">
        <is>
          <t>CCP A.R.L.</t>
        </is>
      </c>
      <c r="BJ245" s="21" t="inlineStr">
        <is>
          <t>A/B CONT CATTOLICA</t>
        </is>
      </c>
      <c r="BK245" s="21" t="inlineStr">
        <is>
          <t>DATA</t>
        </is>
      </c>
      <c r="BL245" s="8" t="inlineStr">
        <is>
          <t>CATTOLICA</t>
        </is>
      </c>
      <c r="BM245" s="8" t="inlineStr">
        <is>
          <t>DATA</t>
        </is>
      </c>
      <c r="BN245" s="8" t="inlineStr">
        <is>
          <t>GENERALI</t>
        </is>
      </c>
      <c r="BO245" s="8" t="inlineStr">
        <is>
          <t>ASSEGNI /CONTANTI</t>
        </is>
      </c>
      <c r="BP245" s="8" t="inlineStr">
        <is>
          <t>DATA</t>
        </is>
      </c>
      <c r="BQ245" s="9" t="inlineStr">
        <is>
          <t>NOTE</t>
        </is>
      </c>
    </row>
    <row r="246" ht="16.8" customHeight="1">
      <c r="A246" s="14" t="n">
        <v>44931</v>
      </c>
      <c r="B246" s="15" t="inlineStr">
        <is>
          <t>GENERTEL</t>
        </is>
      </c>
      <c r="C246" s="15" t="inlineStr">
        <is>
          <t>Incasso CATTOLICA</t>
        </is>
      </c>
      <c r="D246" s="16" t="n">
        <v>11388.6</v>
      </c>
      <c r="E246" s="16" t="n">
        <v>80</v>
      </c>
      <c r="F246" s="16" t="n"/>
      <c r="G246" s="16" t="n"/>
      <c r="H246" s="105" t="n"/>
      <c r="I246" s="4" t="n"/>
      <c r="J246" s="14">
        <f>A246</f>
        <v/>
      </c>
      <c r="K246" s="17" t="inlineStr">
        <is>
          <t>PROVVIGIONI</t>
        </is>
      </c>
      <c r="L246" s="16">
        <f>D249+D252+D250+D253</f>
        <v/>
      </c>
      <c r="M246" s="16" t="n"/>
      <c r="N246" s="82">
        <f>L246+L247-M247</f>
        <v/>
      </c>
      <c r="O246" s="80">
        <f>D249+D252+D250-E250-E249+O185</f>
        <v/>
      </c>
      <c r="P246" s="18" t="n"/>
      <c r="Q246" s="14">
        <f>J246</f>
        <v/>
      </c>
      <c r="R246" s="18" t="n"/>
      <c r="S246" s="16" t="n"/>
      <c r="T246" s="18">
        <f>T242</f>
        <v/>
      </c>
      <c r="U246" s="15" t="n"/>
      <c r="W246" s="14">
        <f>A246</f>
        <v/>
      </c>
      <c r="X246" s="18" t="n"/>
      <c r="Y246" s="16" t="n"/>
      <c r="Z246" s="18">
        <f>Z242</f>
        <v/>
      </c>
      <c r="AA246" s="15" t="n"/>
      <c r="AB246" s="19">
        <f>A246</f>
        <v/>
      </c>
      <c r="AC246" s="12" t="inlineStr">
        <is>
          <t>PROVV. + PROVV. COL 10</t>
        </is>
      </c>
      <c r="AD246" s="11">
        <f>N246</f>
        <v/>
      </c>
      <c r="AE246" s="11" t="n"/>
      <c r="AF246" s="20" t="n"/>
      <c r="AG246" s="20" t="n"/>
      <c r="AH246" s="21" t="inlineStr">
        <is>
          <t>NOME</t>
        </is>
      </c>
      <c r="AI246" s="22" t="inlineStr">
        <is>
          <t>IMPORTO</t>
        </is>
      </c>
      <c r="AJ246" s="23" t="inlineStr">
        <is>
          <t>VERSAMENTI</t>
        </is>
      </c>
      <c r="AL246" s="14">
        <f>A246</f>
        <v/>
      </c>
      <c r="AM246" s="18" t="n"/>
      <c r="AN246" s="16" t="n"/>
      <c r="AO246" s="18" t="n">
        <v>0</v>
      </c>
      <c r="AP246" s="15" t="n"/>
      <c r="AR246" s="14">
        <f>A246</f>
        <v/>
      </c>
      <c r="AS246" s="18" t="n"/>
      <c r="AT246" s="16" t="n"/>
      <c r="AU246" s="18" t="n">
        <v>0</v>
      </c>
      <c r="AV246" s="15" t="n"/>
      <c r="AX246" s="14">
        <f>A246</f>
        <v/>
      </c>
      <c r="AY246" s="18" t="n"/>
      <c r="AZ246" s="16" t="n"/>
      <c r="BA246" s="18">
        <f>BA242</f>
        <v/>
      </c>
      <c r="BB246" s="15" t="n"/>
      <c r="BD246" s="14">
        <f>AX246</f>
        <v/>
      </c>
      <c r="BE246" s="18" t="n"/>
      <c r="BF246" s="16" t="n"/>
      <c r="BG246" s="18">
        <f>BG242</f>
        <v/>
      </c>
      <c r="BH246" s="15" t="n"/>
      <c r="BJ246" s="87">
        <f>A246</f>
        <v/>
      </c>
      <c r="BK246" s="87">
        <f>A246</f>
        <v/>
      </c>
      <c r="BL246" s="24" t="inlineStr">
        <is>
          <t>BONIFICI</t>
        </is>
      </c>
      <c r="BM246" s="88">
        <f>BK246</f>
        <v/>
      </c>
      <c r="BN246" s="24" t="inlineStr">
        <is>
          <t>BONIFICI</t>
        </is>
      </c>
      <c r="BO246" s="24" t="n"/>
      <c r="BP246" s="88">
        <f>BK246</f>
        <v/>
      </c>
      <c r="BQ246" s="126" t="n"/>
    </row>
    <row r="247" ht="16.8" customHeight="1">
      <c r="A247" s="15" t="n"/>
      <c r="B247" s="15" t="n"/>
      <c r="C247" s="15" t="inlineStr">
        <is>
          <t>Incasso UCA</t>
        </is>
      </c>
      <c r="D247" s="16" t="n">
        <v>0</v>
      </c>
      <c r="E247" s="16" t="n"/>
      <c r="F247" s="16" t="n"/>
      <c r="G247" s="16" t="n"/>
      <c r="H247" s="105" t="inlineStr">
        <is>
          <t>CATTOLICA</t>
        </is>
      </c>
      <c r="I247" s="4" t="n"/>
      <c r="J247" s="14" t="n"/>
      <c r="K247" s="17" t="inlineStr">
        <is>
          <t>PROVVIGIONI COL 10</t>
        </is>
      </c>
      <c r="L247" s="16" t="n">
        <v>0</v>
      </c>
      <c r="M247" s="16">
        <f>E250</f>
        <v/>
      </c>
      <c r="N247" s="16" t="n"/>
      <c r="O247" s="16" t="n"/>
      <c r="P247" s="18" t="n"/>
      <c r="Q247" s="14" t="n"/>
      <c r="R247" s="18" t="n"/>
      <c r="S247" s="16" t="n"/>
      <c r="T247" s="18">
        <f>(R247-S247)+T246</f>
        <v/>
      </c>
      <c r="U247" s="15" t="n"/>
      <c r="W247" s="14" t="n"/>
      <c r="X247" s="18" t="n"/>
      <c r="Y247" s="16" t="n"/>
      <c r="Z247" s="18">
        <f>(X247-Y247)+Z246</f>
        <v/>
      </c>
      <c r="AA247" s="15" t="n"/>
      <c r="AB247" s="24" t="n"/>
      <c r="AC247" s="24" t="inlineStr">
        <is>
          <t>RICAVI DIVERSI</t>
        </is>
      </c>
      <c r="AD247" s="25" t="n"/>
      <c r="AE247" s="25" t="n"/>
      <c r="AF247" s="25" t="n"/>
      <c r="AG247" s="25" t="n"/>
      <c r="AH247" s="12" t="inlineStr">
        <is>
          <t>RIPORTO</t>
        </is>
      </c>
      <c r="AI247" s="26">
        <f>AI242</f>
        <v/>
      </c>
      <c r="AJ247" s="25" t="n"/>
      <c r="AL247" s="14" t="n"/>
      <c r="AM247" s="18" t="n"/>
      <c r="AN247" s="16" t="n"/>
      <c r="AO247" s="18">
        <f>(AM247-AN247)+AO246</f>
        <v/>
      </c>
      <c r="AP247" s="15" t="n"/>
      <c r="AR247" s="14" t="n"/>
      <c r="AS247" s="18" t="n"/>
      <c r="AT247" s="16" t="n"/>
      <c r="AU247" s="18">
        <f>(AS247-AT247)+AU246</f>
        <v/>
      </c>
      <c r="AV247" s="15" t="n"/>
      <c r="AX247" s="14" t="n"/>
      <c r="AY247" s="18" t="n"/>
      <c r="AZ247" s="16" t="n"/>
      <c r="BA247" s="18">
        <f>(AY247-AZ247)+BA246</f>
        <v/>
      </c>
      <c r="BB247" s="15" t="n"/>
      <c r="BD247" s="14" t="n"/>
      <c r="BE247" s="18" t="n"/>
      <c r="BF247" s="16" t="n"/>
      <c r="BG247" s="18">
        <f>(BE247-BF247)+BG246</f>
        <v/>
      </c>
      <c r="BH247" s="15" t="n"/>
      <c r="BJ247" s="86" t="n">
        <v>0</v>
      </c>
      <c r="BK247" s="90" t="n"/>
      <c r="BL247" s="24" t="n">
        <v>0</v>
      </c>
      <c r="BM247" s="91" t="n"/>
      <c r="BN247" s="24" t="n">
        <v>0</v>
      </c>
      <c r="BO247" s="24" t="n">
        <v>0</v>
      </c>
      <c r="BP247" s="91" t="n"/>
      <c r="BQ247" s="126" t="n"/>
    </row>
    <row r="248" ht="16.8" customHeight="1">
      <c r="A248" s="15" t="n"/>
      <c r="B248" s="15" t="n"/>
      <c r="C248" s="15" t="inlineStr">
        <is>
          <t>Incassi GENERALI</t>
        </is>
      </c>
      <c r="D248" s="16" t="n">
        <v>7336.51</v>
      </c>
      <c r="E248" s="16" t="n">
        <v>976</v>
      </c>
      <c r="F248" s="16" t="n"/>
      <c r="G248" s="16" t="n"/>
      <c r="H248" s="105">
        <f>D249+H187</f>
        <v/>
      </c>
      <c r="I248" s="4" t="n"/>
      <c r="J248" s="14" t="n"/>
      <c r="K248" s="17" t="inlineStr">
        <is>
          <t>SALDO CATTOLICA</t>
        </is>
      </c>
      <c r="L248" s="16">
        <f>D246+D247+D248+D251-D249-D250-D252-D253-E248-E246</f>
        <v/>
      </c>
      <c r="M248" s="16" t="n">
        <v>0</v>
      </c>
      <c r="N248" s="16" t="n"/>
      <c r="O248" s="16" t="n">
        <v>0</v>
      </c>
      <c r="P248" s="18" t="n"/>
      <c r="Q248" s="14" t="n"/>
      <c r="R248" s="18" t="n"/>
      <c r="S248" s="16" t="n"/>
      <c r="T248" s="18">
        <f>(R248-S248)+T247</f>
        <v/>
      </c>
      <c r="U248" s="15" t="n"/>
      <c r="W248" s="14" t="n"/>
      <c r="X248" s="18" t="n"/>
      <c r="Y248" s="16" t="n"/>
      <c r="Z248" s="18">
        <f>(X248-Y248)+Z247</f>
        <v/>
      </c>
      <c r="AA248" s="15" t="n"/>
      <c r="AB248" s="24" t="n"/>
      <c r="AC248" s="24" t="n"/>
      <c r="AD248" s="25" t="n"/>
      <c r="AE248" s="25" t="n"/>
      <c r="AF248" s="25" t="n"/>
      <c r="AG248" s="25" t="n"/>
      <c r="AH248" s="24" t="n"/>
      <c r="AI248" s="26" t="n"/>
      <c r="AJ248" s="25" t="n"/>
      <c r="AL248" s="14" t="n"/>
      <c r="AM248" s="18" t="n"/>
      <c r="AN248" s="16" t="n"/>
      <c r="AO248" s="18">
        <f>(AM248-AN248)+AO247</f>
        <v/>
      </c>
      <c r="AP248" s="15" t="n"/>
      <c r="AR248" s="14" t="n"/>
      <c r="AS248" s="18" t="n"/>
      <c r="AT248" s="16" t="n"/>
      <c r="AU248" s="18">
        <f>(AS248-AT248)+AU247</f>
        <v/>
      </c>
      <c r="AV248" s="15" t="n"/>
      <c r="AX248" s="14" t="n"/>
      <c r="AY248" s="18" t="n"/>
      <c r="AZ248" s="16" t="n"/>
      <c r="BA248" s="18">
        <f>(AY248-AZ248)+BA247</f>
        <v/>
      </c>
      <c r="BB248" s="15" t="n"/>
      <c r="BD248" s="14" t="n"/>
      <c r="BE248" s="18" t="n"/>
      <c r="BF248" s="16" t="n"/>
      <c r="BG248" s="18">
        <f>(BE248-BF248)+BG247</f>
        <v/>
      </c>
      <c r="BH248" s="15" t="n"/>
      <c r="BJ248" s="86" t="n">
        <v>0</v>
      </c>
      <c r="BK248" s="90" t="n"/>
      <c r="BL248" s="24" t="n">
        <v>0</v>
      </c>
      <c r="BM248" s="91" t="n"/>
      <c r="BN248" s="24" t="n">
        <v>0</v>
      </c>
      <c r="BO248" s="24" t="n">
        <v>0</v>
      </c>
      <c r="BP248" s="91" t="n"/>
      <c r="BQ248" s="126" t="n"/>
    </row>
    <row r="249" ht="16.8" customHeight="1">
      <c r="A249" s="15" t="n"/>
      <c r="B249" s="15" t="n">
        <v>-2778.71</v>
      </c>
      <c r="C249" s="15" t="inlineStr">
        <is>
          <t>Provvigioni CATTOLICA</t>
        </is>
      </c>
      <c r="D249" s="16" t="n">
        <v>1145.74</v>
      </c>
      <c r="E249" s="16" t="n"/>
      <c r="F249" s="16" t="n"/>
      <c r="G249" s="16" t="n"/>
      <c r="H249" s="105" t="inlineStr">
        <is>
          <t>GENERALI</t>
        </is>
      </c>
      <c r="I249" s="4" t="n"/>
      <c r="J249" s="14" t="n"/>
      <c r="K249" s="17">
        <f>C288</f>
        <v/>
      </c>
      <c r="L249" s="16" t="n"/>
      <c r="M249" s="16">
        <f>10*(L246+L247-M247)/100</f>
        <v/>
      </c>
      <c r="N249" s="16">
        <f>G288</f>
        <v/>
      </c>
      <c r="O249" s="16">
        <f>O188+M249-N249</f>
        <v/>
      </c>
      <c r="P249" s="18">
        <f>P188+M249</f>
        <v/>
      </c>
      <c r="Q249" s="14" t="n"/>
      <c r="R249" s="18" t="n"/>
      <c r="S249" s="16" t="n"/>
      <c r="T249" s="18">
        <f>(R249-S249)+T248</f>
        <v/>
      </c>
      <c r="U249" s="15" t="n"/>
      <c r="W249" s="14" t="n"/>
      <c r="X249" s="18" t="n"/>
      <c r="Y249" s="16" t="n"/>
      <c r="Z249" s="18">
        <f>(X249-Y249)+Z248</f>
        <v/>
      </c>
      <c r="AA249" s="15" t="n"/>
      <c r="AB249" s="24" t="n"/>
      <c r="AC249" s="24" t="n"/>
      <c r="AD249" s="25" t="n"/>
      <c r="AE249" s="25" t="n"/>
      <c r="AF249" s="25" t="n"/>
      <c r="AG249" s="25" t="n"/>
      <c r="AH249" s="17" t="n"/>
      <c r="AI249" s="16" t="n">
        <v>0</v>
      </c>
      <c r="AJ249" s="25" t="n"/>
      <c r="AL249" s="14" t="n"/>
      <c r="AM249" s="18" t="n"/>
      <c r="AN249" s="16" t="n"/>
      <c r="AO249" s="18">
        <f>(AM249-AN249)+AO248</f>
        <v/>
      </c>
      <c r="AP249" s="15" t="n"/>
      <c r="AR249" s="14" t="n"/>
      <c r="AS249" s="18" t="n"/>
      <c r="AT249" s="16" t="n"/>
      <c r="AU249" s="18">
        <f>(AS249-AT249)+AU248</f>
        <v/>
      </c>
      <c r="AV249" s="15" t="n"/>
      <c r="AX249" s="14" t="n"/>
      <c r="AY249" s="18" t="n"/>
      <c r="AZ249" s="16" t="n"/>
      <c r="BA249" s="18">
        <f>(AY249-AZ249)+BA248</f>
        <v/>
      </c>
      <c r="BB249" s="15" t="n"/>
      <c r="BD249" s="14" t="n"/>
      <c r="BE249" s="18" t="n"/>
      <c r="BF249" s="16" t="n"/>
      <c r="BG249" s="18">
        <f>(BE249-BF249)+BG248</f>
        <v/>
      </c>
      <c r="BH249" s="15" t="n"/>
      <c r="BJ249" s="86" t="n">
        <v>0</v>
      </c>
      <c r="BK249" s="90" t="n"/>
      <c r="BL249" s="24" t="n">
        <v>0</v>
      </c>
      <c r="BM249" s="91" t="n"/>
      <c r="BN249" s="24" t="n">
        <v>0</v>
      </c>
      <c r="BO249" s="24" t="n">
        <v>0</v>
      </c>
      <c r="BP249" s="91" t="n"/>
      <c r="BQ249" s="126" t="n"/>
    </row>
    <row r="250" ht="16.8" customHeight="1">
      <c r="A250" s="15" t="n"/>
      <c r="B250" s="16">
        <f>B249+B189</f>
        <v/>
      </c>
      <c r="C250" s="15" t="inlineStr">
        <is>
          <t>Provvigioni GENERALI</t>
        </is>
      </c>
      <c r="D250" s="16" t="n">
        <v>870.61</v>
      </c>
      <c r="E250" s="16" t="n">
        <v>0</v>
      </c>
      <c r="F250" s="16" t="n"/>
      <c r="G250" s="16" t="n"/>
      <c r="H250" s="105">
        <f>D250+H189</f>
        <v/>
      </c>
      <c r="I250" s="4" t="n"/>
      <c r="J250" s="14" t="n"/>
      <c r="K250" s="17">
        <f>C258</f>
        <v/>
      </c>
      <c r="L250" s="16" t="n"/>
      <c r="M250" s="16">
        <f>8.37*(L246+L247-M247)/100</f>
        <v/>
      </c>
      <c r="N250" s="16">
        <f>D258</f>
        <v/>
      </c>
      <c r="O250" s="16">
        <f>O189+M250-N250</f>
        <v/>
      </c>
      <c r="P250" s="18">
        <f>P189+M250</f>
        <v/>
      </c>
      <c r="Q250" s="14" t="n"/>
      <c r="R250" s="18" t="n"/>
      <c r="S250" s="16" t="n"/>
      <c r="T250" s="18">
        <f>(R250-S250)+T249</f>
        <v/>
      </c>
      <c r="U250" s="15" t="n"/>
      <c r="W250" s="14" t="n"/>
      <c r="X250" s="18" t="n"/>
      <c r="Y250" s="16" t="n"/>
      <c r="Z250" s="18">
        <f>(X250-Y250)+Z249</f>
        <v/>
      </c>
      <c r="AA250" s="15" t="n"/>
      <c r="AB250" s="24" t="n"/>
      <c r="AC250" s="17" t="n"/>
      <c r="AD250" s="25" t="n"/>
      <c r="AE250" s="25" t="n"/>
      <c r="AF250" s="25" t="n"/>
      <c r="AG250" s="25" t="n"/>
      <c r="AH250" s="24" t="n"/>
      <c r="AI250" s="26" t="n"/>
      <c r="AJ250" s="25" t="n"/>
      <c r="AL250" s="14" t="n"/>
      <c r="AM250" s="18" t="n"/>
      <c r="AN250" s="16" t="n"/>
      <c r="AO250" s="18">
        <f>(AM250-AN250)+AO249</f>
        <v/>
      </c>
      <c r="AP250" s="15" t="n"/>
      <c r="AR250" s="14" t="n"/>
      <c r="AS250" s="18" t="n"/>
      <c r="AT250" s="16" t="n"/>
      <c r="AU250" s="18">
        <f>(AS250-AT250)+AU249</f>
        <v/>
      </c>
      <c r="AV250" s="15" t="n"/>
      <c r="AX250" s="14" t="n"/>
      <c r="AY250" s="18" t="n"/>
      <c r="AZ250" s="16" t="n"/>
      <c r="BA250" s="18">
        <f>(AY250-AZ250)+BA249</f>
        <v/>
      </c>
      <c r="BB250" s="15" t="n"/>
      <c r="BD250" s="14" t="n"/>
      <c r="BE250" s="18" t="n"/>
      <c r="BF250" s="16" t="n"/>
      <c r="BG250" s="18">
        <f>(BE250-BF250)+BG249</f>
        <v/>
      </c>
      <c r="BH250" s="15" t="n"/>
      <c r="BJ250" s="86" t="n">
        <v>0</v>
      </c>
      <c r="BK250" s="90" t="n"/>
      <c r="BL250" s="24" t="n">
        <v>0</v>
      </c>
      <c r="BM250" s="91" t="n"/>
      <c r="BN250" s="24" t="n">
        <v>0</v>
      </c>
      <c r="BO250" s="24" t="n"/>
      <c r="BP250" s="24" t="n"/>
      <c r="BQ250" s="126" t="n"/>
    </row>
    <row r="251" ht="16.8" customHeight="1">
      <c r="A251" s="15" t="n"/>
      <c r="B251" s="15" t="n"/>
      <c r="C251" s="15" t="inlineStr">
        <is>
          <t>Incasso TUTELA LEGALE</t>
        </is>
      </c>
      <c r="D251" s="16" t="n">
        <v>50</v>
      </c>
      <c r="E251" s="16" t="n">
        <v>0</v>
      </c>
      <c r="F251" s="16" t="n"/>
      <c r="G251" s="16" t="n"/>
      <c r="H251" s="105" t="inlineStr">
        <is>
          <t>UCA</t>
        </is>
      </c>
      <c r="I251" s="77" t="inlineStr">
        <is>
          <t>check provv.</t>
        </is>
      </c>
      <c r="J251" s="14" t="n"/>
      <c r="K251" s="15">
        <f>C275</f>
        <v/>
      </c>
      <c r="L251" s="16" t="n"/>
      <c r="M251" s="16">
        <f>15.35*(L246+L247-M247)/100</f>
        <v/>
      </c>
      <c r="N251" s="16">
        <f>D275</f>
        <v/>
      </c>
      <c r="O251" s="16">
        <f>O190+M251-N251</f>
        <v/>
      </c>
      <c r="P251" s="18">
        <f>P190+M251</f>
        <v/>
      </c>
      <c r="Q251" s="14" t="n"/>
      <c r="R251" s="18" t="n"/>
      <c r="S251" s="16" t="n"/>
      <c r="T251" s="18">
        <f>(R251-S251)+T250</f>
        <v/>
      </c>
      <c r="U251" s="15" t="n"/>
      <c r="W251" s="14" t="n"/>
      <c r="X251" s="18" t="n"/>
      <c r="Y251" s="16" t="n"/>
      <c r="Z251" s="18">
        <f>(X251-Y251)+Z250</f>
        <v/>
      </c>
      <c r="AA251" s="15" t="n"/>
      <c r="AB251" s="24" t="n"/>
      <c r="AC251" s="17" t="n"/>
      <c r="AD251" s="25" t="n"/>
      <c r="AE251" s="25" t="n"/>
      <c r="AF251" s="25" t="n"/>
      <c r="AG251" s="25" t="n"/>
      <c r="AH251" s="24" t="n"/>
      <c r="AI251" s="26" t="n"/>
      <c r="AJ251" s="25" t="n"/>
      <c r="AL251" s="14" t="n"/>
      <c r="AM251" s="18" t="n"/>
      <c r="AN251" s="16" t="n"/>
      <c r="AO251" s="18">
        <f>(AM251-AN251)+AO250</f>
        <v/>
      </c>
      <c r="AP251" s="15" t="n"/>
      <c r="AR251" s="14" t="n"/>
      <c r="AS251" s="18" t="n"/>
      <c r="AT251" s="16" t="n"/>
      <c r="AU251" s="18">
        <f>(AS251-AT251)+AU250</f>
        <v/>
      </c>
      <c r="AV251" s="15" t="n"/>
      <c r="AX251" s="14" t="n"/>
      <c r="AY251" s="18" t="n"/>
      <c r="AZ251" s="16" t="n"/>
      <c r="BA251" s="18">
        <f>(AY251-AZ251)+BA250</f>
        <v/>
      </c>
      <c r="BB251" s="15" t="n"/>
      <c r="BD251" s="14" t="n"/>
      <c r="BE251" s="18" t="n"/>
      <c r="BF251" s="16" t="n"/>
      <c r="BG251" s="18">
        <f>(BE251-BF251)+BG250</f>
        <v/>
      </c>
      <c r="BH251" s="15" t="n"/>
      <c r="BJ251" s="86" t="n">
        <v>0</v>
      </c>
      <c r="BK251" s="90" t="n"/>
      <c r="BL251" s="24" t="n">
        <v>0</v>
      </c>
      <c r="BM251" s="91" t="n"/>
      <c r="BN251" s="24" t="n">
        <v>0</v>
      </c>
      <c r="BO251" s="24" t="n"/>
      <c r="BP251" s="24" t="n"/>
      <c r="BQ251" s="126" t="n"/>
    </row>
    <row r="252" ht="16.8" customHeight="1">
      <c r="A252" s="15" t="n"/>
      <c r="B252" s="15" t="inlineStr">
        <is>
          <t>***</t>
        </is>
      </c>
      <c r="C252" s="15" t="inlineStr">
        <is>
          <t>Provvigioni UCA</t>
        </is>
      </c>
      <c r="D252" s="16" t="n">
        <v>0</v>
      </c>
      <c r="E252" s="16" t="n"/>
      <c r="F252" s="16" t="n"/>
      <c r="G252" s="16" t="n"/>
      <c r="H252" s="105">
        <f>D252+H191</f>
        <v/>
      </c>
      <c r="I252" s="78">
        <f>D249+D250-E250+D252</f>
        <v/>
      </c>
      <c r="J252" s="14" t="n"/>
      <c r="K252" s="15" t="inlineStr">
        <is>
          <t>Benzina auto gigi e papà</t>
        </is>
      </c>
      <c r="L252" s="16" t="n"/>
      <c r="M252" s="16">
        <f>2.6*(L246+L247-M247)/100</f>
        <v/>
      </c>
      <c r="N252" s="16">
        <f>D263</f>
        <v/>
      </c>
      <c r="O252" s="16">
        <f>O191+M252-N252</f>
        <v/>
      </c>
      <c r="P252" s="18">
        <f>P191+M252</f>
        <v/>
      </c>
      <c r="Q252" s="14" t="n"/>
      <c r="R252" s="18" t="n"/>
      <c r="S252" s="16" t="n"/>
      <c r="T252" s="18">
        <f>(R252-S252)+T251</f>
        <v/>
      </c>
      <c r="U252" s="15" t="n"/>
      <c r="W252" s="14" t="n"/>
      <c r="X252" s="18" t="n"/>
      <c r="Y252" s="16" t="n"/>
      <c r="Z252" s="18">
        <f>(X252-Y252)+Z251</f>
        <v/>
      </c>
      <c r="AA252" s="15" t="n"/>
      <c r="AB252" s="24" t="n"/>
      <c r="AC252" s="17" t="n"/>
      <c r="AD252" s="25" t="n"/>
      <c r="AE252" s="25" t="n"/>
      <c r="AF252" s="25" t="n"/>
      <c r="AG252" s="25" t="n"/>
      <c r="AH252" s="24" t="n"/>
      <c r="AI252" s="26" t="n"/>
      <c r="AJ252" s="25" t="n"/>
      <c r="AL252" s="14" t="n"/>
      <c r="AM252" s="18" t="n"/>
      <c r="AN252" s="16" t="n"/>
      <c r="AO252" s="18">
        <f>(AM252-AN252)+AO251</f>
        <v/>
      </c>
      <c r="AP252" s="15" t="n"/>
      <c r="AR252" s="14" t="n"/>
      <c r="AS252" s="18" t="n"/>
      <c r="AT252" s="16" t="n"/>
      <c r="AU252" s="18">
        <f>(AS252-AT252)+AU251</f>
        <v/>
      </c>
      <c r="AV252" s="15" t="n"/>
      <c r="AX252" s="14" t="n"/>
      <c r="AY252" s="18" t="n"/>
      <c r="AZ252" s="16" t="n"/>
      <c r="BA252" s="18">
        <f>(AY252-AZ252)+BA251</f>
        <v/>
      </c>
      <c r="BB252" s="15" t="n"/>
      <c r="BD252" s="14" t="n"/>
      <c r="BE252" s="18" t="n"/>
      <c r="BF252" s="16" t="n"/>
      <c r="BG252" s="18">
        <f>(BE252-BF252)+BG251</f>
        <v/>
      </c>
      <c r="BH252" s="15" t="n"/>
      <c r="BJ252" s="86" t="n">
        <v>0</v>
      </c>
      <c r="BK252" s="90" t="n"/>
      <c r="BL252" s="24" t="n">
        <v>0</v>
      </c>
      <c r="BM252" s="91" t="n"/>
      <c r="BN252" s="24" t="n">
        <v>0</v>
      </c>
      <c r="BO252" s="24" t="n"/>
      <c r="BP252" s="24" t="n"/>
      <c r="BQ252" s="126" t="n"/>
    </row>
    <row r="253" ht="16.8" customHeight="1">
      <c r="A253" s="15" t="n"/>
      <c r="B253" s="15" t="n"/>
      <c r="C253" s="15" t="inlineStr">
        <is>
          <t>Provvigioni TUTELA LEGALE</t>
        </is>
      </c>
      <c r="D253" s="16" t="n">
        <v>13.33</v>
      </c>
      <c r="E253" s="16" t="n"/>
      <c r="F253" s="16" t="n"/>
      <c r="G253" s="16" t="n">
        <v>0</v>
      </c>
      <c r="H253" s="105" t="inlineStr">
        <is>
          <t>TUTELA</t>
        </is>
      </c>
      <c r="I253" s="4" t="n"/>
      <c r="J253" s="14" t="n"/>
      <c r="K253" s="15" t="inlineStr">
        <is>
          <t>Spese bancari einteressi passivi e spese postali</t>
        </is>
      </c>
      <c r="L253" s="16" t="n"/>
      <c r="M253" s="16">
        <f>2.6*(L246+L247-M247)/100</f>
        <v/>
      </c>
      <c r="N253" s="16">
        <f>G264+H264</f>
        <v/>
      </c>
      <c r="O253" s="16">
        <f>O192+M253-N253</f>
        <v/>
      </c>
      <c r="P253" s="18">
        <f>P192+M253</f>
        <v/>
      </c>
      <c r="Q253" s="14" t="n"/>
      <c r="R253" s="18" t="n"/>
      <c r="S253" s="16">
        <f>G253</f>
        <v/>
      </c>
      <c r="T253" s="18">
        <f>(R253-S253)+T252</f>
        <v/>
      </c>
      <c r="U253" s="15">
        <f>C253</f>
        <v/>
      </c>
      <c r="W253" s="14" t="n"/>
      <c r="X253" s="18" t="n"/>
      <c r="Y253" s="16" t="n">
        <v>0</v>
      </c>
      <c r="Z253" s="18">
        <f>(X253-Y253)+Z252</f>
        <v/>
      </c>
      <c r="AA253" s="15" t="n"/>
      <c r="AB253" s="24" t="n"/>
      <c r="AC253" s="15">
        <f>C253</f>
        <v/>
      </c>
      <c r="AD253" s="25" t="n"/>
      <c r="AE253" s="62">
        <f>G253</f>
        <v/>
      </c>
      <c r="AF253" s="63">
        <f>AE253+AF192</f>
        <v/>
      </c>
      <c r="AG253" s="25" t="n"/>
      <c r="AH253" s="17" t="n"/>
      <c r="AI253" s="16" t="n">
        <v>0</v>
      </c>
      <c r="AJ253" s="25" t="n"/>
      <c r="AL253" s="14" t="n"/>
      <c r="AM253" s="18" t="n"/>
      <c r="AN253" s="16" t="n">
        <v>0</v>
      </c>
      <c r="AO253" s="18">
        <f>(AM253-AN253)+AO252</f>
        <v/>
      </c>
      <c r="AP253" s="15" t="n"/>
      <c r="AR253" s="14" t="n"/>
      <c r="AS253" s="18" t="n"/>
      <c r="AT253" s="16" t="n">
        <v>0</v>
      </c>
      <c r="AU253" s="18">
        <f>(AS253-AT253)+AU252</f>
        <v/>
      </c>
      <c r="AV253" s="15" t="n"/>
      <c r="AX253" s="14" t="n"/>
      <c r="AY253" s="18" t="n"/>
      <c r="AZ253" s="16" t="n">
        <v>0</v>
      </c>
      <c r="BA253" s="18">
        <f>(AY253-AZ253)+BA252</f>
        <v/>
      </c>
      <c r="BB253" s="15" t="n"/>
      <c r="BD253" s="14" t="n"/>
      <c r="BE253" s="18" t="n"/>
      <c r="BF253" s="16" t="n">
        <v>0</v>
      </c>
      <c r="BG253" s="18">
        <f>(BE253-BF253)+BG252</f>
        <v/>
      </c>
      <c r="BH253" s="15" t="n"/>
      <c r="BJ253" s="86" t="n">
        <v>0</v>
      </c>
      <c r="BK253" s="90" t="n"/>
      <c r="BL253" s="24" t="n">
        <v>0</v>
      </c>
      <c r="BM253" s="91" t="n"/>
      <c r="BN253" s="24" t="n">
        <v>0</v>
      </c>
      <c r="BO253" s="24" t="n"/>
      <c r="BP253" s="24" t="n"/>
      <c r="BQ253" s="126" t="n"/>
    </row>
    <row r="254" ht="16.8" customHeight="1">
      <c r="A254" s="15" t="n"/>
      <c r="B254" s="15" t="n"/>
      <c r="C254" s="15" t="inlineStr">
        <is>
          <t xml:space="preserve">PAG. PROVV. SILVIO CATTANEO MESE DI </t>
        </is>
      </c>
      <c r="D254" s="16" t="n"/>
      <c r="E254" s="16" t="n"/>
      <c r="F254" s="16" t="n"/>
      <c r="G254" s="16" t="n">
        <v>0</v>
      </c>
      <c r="H254" s="105">
        <f>D253+H193</f>
        <v/>
      </c>
      <c r="I254" s="4" t="n"/>
      <c r="J254" s="14" t="n"/>
      <c r="K254" s="15" t="inlineStr">
        <is>
          <t>Telepass</t>
        </is>
      </c>
      <c r="L254" s="16" t="n"/>
      <c r="M254" s="16">
        <f>0.46*(L246+L247-M247)/100</f>
        <v/>
      </c>
      <c r="N254" s="16">
        <f>G268</f>
        <v/>
      </c>
      <c r="O254" s="16">
        <f>O193+M254-N254</f>
        <v/>
      </c>
      <c r="P254" s="18">
        <f>P193+M254</f>
        <v/>
      </c>
      <c r="Q254" s="14" t="n"/>
      <c r="R254" s="18" t="n"/>
      <c r="S254" s="16">
        <f>G254</f>
        <v/>
      </c>
      <c r="T254" s="18">
        <f>(R254-S254)+T253</f>
        <v/>
      </c>
      <c r="U254" s="15">
        <f>C254</f>
        <v/>
      </c>
      <c r="W254" s="14" t="n"/>
      <c r="X254" s="18" t="n"/>
      <c r="Y254" s="16" t="n">
        <v>0</v>
      </c>
      <c r="Z254" s="18">
        <f>(X254-Y254)+Z253</f>
        <v/>
      </c>
      <c r="AA254" s="15" t="n"/>
      <c r="AB254" s="24" t="n"/>
      <c r="AC254" s="15">
        <f>C254</f>
        <v/>
      </c>
      <c r="AD254" s="25" t="n"/>
      <c r="AE254" s="62">
        <f>G254</f>
        <v/>
      </c>
      <c r="AF254" s="63">
        <f>AE254+AF193</f>
        <v/>
      </c>
      <c r="AG254" s="25" t="n"/>
      <c r="AH254" s="16" t="n"/>
      <c r="AI254" s="16" t="n">
        <v>0</v>
      </c>
      <c r="AJ254" s="25" t="n"/>
      <c r="AL254" s="14" t="n"/>
      <c r="AM254" s="18" t="n">
        <v>0</v>
      </c>
      <c r="AN254" s="16" t="n">
        <v>0</v>
      </c>
      <c r="AO254" s="18">
        <f>(AM254-AN254)+AO253</f>
        <v/>
      </c>
      <c r="AP254" s="15" t="n"/>
      <c r="AR254" s="14" t="n"/>
      <c r="AS254" s="18" t="n">
        <v>0</v>
      </c>
      <c r="AT254" s="16" t="n">
        <v>0</v>
      </c>
      <c r="AU254" s="18">
        <f>(AS254-AT254)+AU253</f>
        <v/>
      </c>
      <c r="AV254" s="15" t="n"/>
      <c r="AX254" s="14" t="n"/>
      <c r="AY254" s="18" t="n">
        <v>0</v>
      </c>
      <c r="AZ254" s="16" t="n">
        <v>0</v>
      </c>
      <c r="BA254" s="18">
        <f>(AY254-AZ254)+BA253</f>
        <v/>
      </c>
      <c r="BB254" s="15" t="n"/>
      <c r="BD254" s="14" t="n"/>
      <c r="BE254" s="18" t="n">
        <v>0</v>
      </c>
      <c r="BF254" s="16" t="n">
        <v>0</v>
      </c>
      <c r="BG254" s="18">
        <f>(BE254-BF254)+BG253</f>
        <v/>
      </c>
      <c r="BH254" s="15" t="n"/>
      <c r="BJ254" s="86" t="n">
        <v>0</v>
      </c>
      <c r="BK254" s="90" t="n"/>
      <c r="BL254" s="24" t="n">
        <v>0</v>
      </c>
      <c r="BM254" s="91" t="n"/>
      <c r="BN254" s="24" t="n">
        <v>0</v>
      </c>
      <c r="BO254" s="24" t="n"/>
      <c r="BP254" s="24" t="n"/>
      <c r="BQ254" s="126" t="n"/>
    </row>
    <row r="255" ht="16.8" customHeight="1">
      <c r="A255" s="15" t="n"/>
      <c r="B255" s="15" t="n"/>
      <c r="C255" s="15" t="inlineStr">
        <is>
          <t>PAG. PROVV. AMICONE RENZO MESE DI</t>
        </is>
      </c>
      <c r="D255" s="16" t="n"/>
      <c r="E255" s="16" t="n"/>
      <c r="F255" s="16" t="n"/>
      <c r="G255" s="16" t="n">
        <v>0</v>
      </c>
      <c r="H255" s="105" t="n"/>
      <c r="I255" s="4" t="n"/>
      <c r="J255" s="14" t="n"/>
      <c r="K255" s="15" t="inlineStr">
        <is>
          <t>Spese telefonia</t>
        </is>
      </c>
      <c r="L255" s="16" t="n"/>
      <c r="M255" s="16">
        <f>0.28*(L246+L247-M247)/100</f>
        <v/>
      </c>
      <c r="N255" s="16">
        <f>D278</f>
        <v/>
      </c>
      <c r="O255" s="16">
        <f>O194+M255-N255</f>
        <v/>
      </c>
      <c r="P255" s="18">
        <f>P194+M255</f>
        <v/>
      </c>
      <c r="Q255" s="14" t="n"/>
      <c r="R255" s="18" t="n"/>
      <c r="S255" s="16">
        <f>G255</f>
        <v/>
      </c>
      <c r="T255" s="18">
        <f>(R255-S255)+T254</f>
        <v/>
      </c>
      <c r="U255" s="15">
        <f>C255</f>
        <v/>
      </c>
      <c r="W255" s="14" t="n"/>
      <c r="X255" s="18" t="n"/>
      <c r="Y255" s="16" t="n">
        <v>0</v>
      </c>
      <c r="Z255" s="18">
        <f>(X255-Y255)+Z254</f>
        <v/>
      </c>
      <c r="AA255" s="15" t="n"/>
      <c r="AB255" s="24" t="n"/>
      <c r="AC255" s="15">
        <f>C255</f>
        <v/>
      </c>
      <c r="AD255" s="25" t="n"/>
      <c r="AE255" s="62">
        <f>G255</f>
        <v/>
      </c>
      <c r="AF255" s="63">
        <f>AE255+AF194</f>
        <v/>
      </c>
      <c r="AG255" s="25" t="n"/>
      <c r="AH255" s="24" t="n"/>
      <c r="AI255" s="26" t="n"/>
      <c r="AJ255" s="25" t="n"/>
      <c r="AL255" s="14" t="n"/>
      <c r="AM255" s="18" t="n"/>
      <c r="AN255" s="16" t="n">
        <v>0</v>
      </c>
      <c r="AO255" s="18">
        <f>(AM255-AN255)+AO254</f>
        <v/>
      </c>
      <c r="AP255" s="15" t="n"/>
      <c r="AR255" s="14" t="n"/>
      <c r="AS255" s="18" t="n"/>
      <c r="AT255" s="16" t="n">
        <v>0</v>
      </c>
      <c r="AU255" s="18">
        <f>(AS255-AT255)+AU254</f>
        <v/>
      </c>
      <c r="AV255" s="15" t="n"/>
      <c r="AX255" s="14" t="n"/>
      <c r="AY255" s="18" t="n"/>
      <c r="AZ255" s="16" t="n">
        <v>0</v>
      </c>
      <c r="BA255" s="18">
        <f>(AY255-AZ255)+BA254</f>
        <v/>
      </c>
      <c r="BB255" s="15" t="n"/>
      <c r="BD255" s="14" t="n"/>
      <c r="BE255" s="18" t="n"/>
      <c r="BF255" s="16" t="n">
        <v>0</v>
      </c>
      <c r="BG255" s="18">
        <f>(BE255-BF255)+BG254</f>
        <v/>
      </c>
      <c r="BH255" s="15" t="n"/>
      <c r="BJ255" s="86" t="n">
        <v>0</v>
      </c>
      <c r="BK255" s="90" t="n"/>
      <c r="BL255" s="24" t="n">
        <v>0</v>
      </c>
      <c r="BM255" s="24" t="n"/>
      <c r="BN255" s="24" t="n"/>
      <c r="BO255" s="24" t="n"/>
      <c r="BP255" s="24" t="n"/>
      <c r="BQ255" s="126" t="n"/>
    </row>
    <row r="256" ht="16.8" customHeight="1">
      <c r="A256" s="15" t="n"/>
      <c r="B256" s="15" t="n"/>
      <c r="C256" s="15" t="inlineStr">
        <is>
          <t>PAG. PROVV. VINCENZO  DI VITO</t>
        </is>
      </c>
      <c r="D256" s="16" t="n"/>
      <c r="E256" s="16" t="n"/>
      <c r="F256" s="16" t="n"/>
      <c r="G256" s="16" t="n">
        <v>0</v>
      </c>
      <c r="H256" s="105" t="n"/>
      <c r="I256" s="4" t="n"/>
      <c r="J256" s="14" t="n"/>
      <c r="K256" s="15">
        <f>C266</f>
        <v/>
      </c>
      <c r="L256" s="16" t="n"/>
      <c r="M256" s="16">
        <f>0.28*(L246+L247-M247)/100</f>
        <v/>
      </c>
      <c r="N256" s="16">
        <f>G266</f>
        <v/>
      </c>
      <c r="O256" s="16">
        <f>O195+M256-N256</f>
        <v/>
      </c>
      <c r="P256" s="18">
        <f>P195+M256</f>
        <v/>
      </c>
      <c r="Q256" s="14" t="n"/>
      <c r="R256" s="18" t="n"/>
      <c r="S256" s="16">
        <f>G256</f>
        <v/>
      </c>
      <c r="T256" s="18">
        <f>(R256-S256)+T255</f>
        <v/>
      </c>
      <c r="U256" s="15">
        <f>C256</f>
        <v/>
      </c>
      <c r="W256" s="14" t="n"/>
      <c r="X256" s="18" t="n"/>
      <c r="Y256" s="16" t="n">
        <v>0</v>
      </c>
      <c r="Z256" s="18">
        <f>(X256-Y256)+Z255</f>
        <v/>
      </c>
      <c r="AA256" s="15" t="n"/>
      <c r="AB256" s="24" t="n"/>
      <c r="AC256" s="15">
        <f>C256</f>
        <v/>
      </c>
      <c r="AD256" s="25" t="n"/>
      <c r="AE256" s="62">
        <f>G256</f>
        <v/>
      </c>
      <c r="AF256" s="63">
        <f>AE256+AF195</f>
        <v/>
      </c>
      <c r="AG256" s="25" t="n"/>
      <c r="AH256" s="24" t="n"/>
      <c r="AI256" s="26" t="n"/>
      <c r="AJ256" s="25" t="n"/>
      <c r="AL256" s="14" t="n"/>
      <c r="AM256" s="18" t="n"/>
      <c r="AN256" s="16" t="n">
        <v>0</v>
      </c>
      <c r="AO256" s="18">
        <f>(AM256-AN256)+AO255</f>
        <v/>
      </c>
      <c r="AP256" s="15" t="n"/>
      <c r="AR256" s="14" t="n"/>
      <c r="AS256" s="18" t="n"/>
      <c r="AT256" s="16" t="n">
        <v>0</v>
      </c>
      <c r="AU256" s="18">
        <f>(AS256-AT256)+AU255</f>
        <v/>
      </c>
      <c r="AV256" s="15" t="n"/>
      <c r="AX256" s="14" t="n"/>
      <c r="AY256" s="18" t="n"/>
      <c r="AZ256" s="16" t="n">
        <v>0</v>
      </c>
      <c r="BA256" s="18">
        <f>(AY256-AZ256)+BA255</f>
        <v/>
      </c>
      <c r="BB256" s="15" t="n"/>
      <c r="BD256" s="14" t="n"/>
      <c r="BE256" s="18" t="n"/>
      <c r="BF256" s="16" t="n">
        <v>0</v>
      </c>
      <c r="BG256" s="18">
        <f>(BE256-BF256)+BG255</f>
        <v/>
      </c>
      <c r="BH256" s="15" t="n"/>
      <c r="BJ256" s="86" t="n">
        <v>0</v>
      </c>
      <c r="BK256" s="90" t="n"/>
      <c r="BL256" s="24" t="n"/>
      <c r="BM256" s="24" t="n"/>
      <c r="BN256" s="24" t="n"/>
      <c r="BO256" s="24" t="n"/>
      <c r="BP256" s="24" t="n"/>
      <c r="BQ256" s="126" t="n"/>
    </row>
    <row r="257" ht="16.8" customHeight="1">
      <c r="A257" s="15" t="n"/>
      <c r="B257" s="15" t="n"/>
      <c r="C257" s="15" t="inlineStr">
        <is>
          <t>PAG. PROVV. FRANCESCOMARCHESOLI</t>
        </is>
      </c>
      <c r="D257" s="16" t="n"/>
      <c r="E257" s="16" t="n"/>
      <c r="F257" s="16" t="n"/>
      <c r="G257" s="16" t="n">
        <v>0</v>
      </c>
      <c r="H257" s="16" t="n"/>
      <c r="I257" s="4" t="n"/>
      <c r="J257" s="14" t="n"/>
      <c r="K257" s="15">
        <f>C269</f>
        <v/>
      </c>
      <c r="L257" s="16" t="n"/>
      <c r="M257" s="16">
        <f>0.28*(L246+L247-M247)/100</f>
        <v/>
      </c>
      <c r="N257" s="16">
        <f>G269</f>
        <v/>
      </c>
      <c r="O257" s="16">
        <f>O196+M257-N257</f>
        <v/>
      </c>
      <c r="P257" s="18">
        <f>P196+M257</f>
        <v/>
      </c>
      <c r="Q257" s="14" t="n"/>
      <c r="R257" s="18" t="n"/>
      <c r="S257" s="16">
        <f>G257</f>
        <v/>
      </c>
      <c r="T257" s="18">
        <f>(R257-S257)+T256</f>
        <v/>
      </c>
      <c r="U257" s="15">
        <f>C257</f>
        <v/>
      </c>
      <c r="W257" s="14" t="n"/>
      <c r="X257" s="18" t="n"/>
      <c r="Y257" s="16" t="n">
        <v>0</v>
      </c>
      <c r="Z257" s="18">
        <f>(X257-Y257)+Z256</f>
        <v/>
      </c>
      <c r="AA257" s="15" t="n"/>
      <c r="AB257" s="24" t="n"/>
      <c r="AC257" s="15">
        <f>C257</f>
        <v/>
      </c>
      <c r="AD257" s="25" t="n"/>
      <c r="AE257" s="62">
        <f>G257</f>
        <v/>
      </c>
      <c r="AF257" s="63">
        <f>AE257+AF196</f>
        <v/>
      </c>
      <c r="AG257" s="25" t="n"/>
      <c r="AH257" s="24" t="n"/>
      <c r="AI257" s="26" t="n"/>
      <c r="AJ257" s="25" t="n"/>
      <c r="AL257" s="14" t="n"/>
      <c r="AM257" s="18" t="n"/>
      <c r="AN257" s="16" t="n">
        <v>0</v>
      </c>
      <c r="AO257" s="18">
        <f>(AM257-AN257)+AO256</f>
        <v/>
      </c>
      <c r="AP257" s="15" t="n"/>
      <c r="AR257" s="14" t="n"/>
      <c r="AS257" s="18" t="n"/>
      <c r="AT257" s="16" t="n">
        <v>0</v>
      </c>
      <c r="AU257" s="18">
        <f>(AS257-AT257)+AU256</f>
        <v/>
      </c>
      <c r="AV257" s="15" t="n"/>
      <c r="AX257" s="14" t="n"/>
      <c r="AY257" s="18" t="n"/>
      <c r="AZ257" s="16" t="n">
        <v>0</v>
      </c>
      <c r="BA257" s="18">
        <f>(AY257-AZ257)+BA256</f>
        <v/>
      </c>
      <c r="BB257" s="15" t="n"/>
      <c r="BD257" s="14" t="n"/>
      <c r="BE257" s="18" t="n"/>
      <c r="BF257" s="16" t="n">
        <v>0</v>
      </c>
      <c r="BG257" s="18">
        <f>(BE257-BF257)+BG256</f>
        <v/>
      </c>
      <c r="BH257" s="15" t="n"/>
      <c r="BJ257" s="86" t="n">
        <v>0</v>
      </c>
      <c r="BK257" s="90" t="n"/>
      <c r="BL257" s="24" t="n"/>
      <c r="BM257" s="24" t="n"/>
      <c r="BN257" s="24" t="n"/>
      <c r="BO257" s="24" t="n"/>
      <c r="BP257" s="24" t="n"/>
      <c r="BQ257" s="126" t="n"/>
    </row>
    <row r="258" ht="16.8" customHeight="1">
      <c r="A258" s="15" t="n"/>
      <c r="B258" s="15" t="n"/>
      <c r="C258" s="15" t="inlineStr">
        <is>
          <t>TOT. PAG. PRODUTTORI</t>
        </is>
      </c>
      <c r="D258" s="16">
        <f>SUM(G250:G257)+E253+E254+E255+E256+E257</f>
        <v/>
      </c>
      <c r="E258" s="16" t="n"/>
      <c r="F258" s="16" t="n"/>
      <c r="G258" s="16" t="n"/>
      <c r="H258" s="16" t="n"/>
      <c r="I258" s="4" t="n"/>
      <c r="J258" s="14" t="n"/>
      <c r="K258" s="15">
        <f>C279</f>
        <v/>
      </c>
      <c r="L258" s="16" t="n"/>
      <c r="M258" s="16">
        <f>0.46*(L246+L247-M247)/100</f>
        <v/>
      </c>
      <c r="N258" s="16">
        <f>G279</f>
        <v/>
      </c>
      <c r="O258" s="16">
        <f>O197+M258-N258</f>
        <v/>
      </c>
      <c r="P258" s="18">
        <f>P197+M258</f>
        <v/>
      </c>
      <c r="Q258" s="14" t="n"/>
      <c r="R258" s="18" t="n"/>
      <c r="S258" s="16" t="n">
        <v>0</v>
      </c>
      <c r="T258" s="18">
        <f>(R258-S258)+T257</f>
        <v/>
      </c>
      <c r="U258" s="15" t="n"/>
      <c r="W258" s="14" t="n"/>
      <c r="X258" s="18" t="n"/>
      <c r="Y258" s="16" t="n">
        <v>0</v>
      </c>
      <c r="Z258" s="18">
        <f>(X258-Y258)+Z257</f>
        <v/>
      </c>
      <c r="AA258" s="15" t="n"/>
      <c r="AB258" s="24" t="n"/>
      <c r="AC258" s="15" t="n"/>
      <c r="AD258" s="25" t="n"/>
      <c r="AE258" s="62" t="n"/>
      <c r="AF258" s="63" t="n"/>
      <c r="AG258" s="25" t="n"/>
      <c r="AH258" s="24" t="n"/>
      <c r="AI258" s="26" t="n"/>
      <c r="AJ258" s="25" t="n"/>
      <c r="AL258" s="14" t="n"/>
      <c r="AM258" s="18" t="n"/>
      <c r="AN258" s="16" t="n">
        <v>0</v>
      </c>
      <c r="AO258" s="18">
        <f>(AM258-AN258)+AO257</f>
        <v/>
      </c>
      <c r="AP258" s="15" t="n"/>
      <c r="AR258" s="14" t="n"/>
      <c r="AS258" s="18" t="n"/>
      <c r="AT258" s="16" t="n">
        <v>0</v>
      </c>
      <c r="AU258" s="18">
        <f>(AS258-AT258)+AU257</f>
        <v/>
      </c>
      <c r="AV258" s="15" t="n"/>
      <c r="AX258" s="14" t="n"/>
      <c r="AY258" s="18" t="n"/>
      <c r="AZ258" s="16" t="n">
        <v>0</v>
      </c>
      <c r="BA258" s="18">
        <f>(AY258-AZ258)+BA257</f>
        <v/>
      </c>
      <c r="BB258" s="15" t="n"/>
      <c r="BD258" s="14" t="n"/>
      <c r="BE258" s="18" t="n"/>
      <c r="BF258" s="16" t="n">
        <v>0</v>
      </c>
      <c r="BG258" s="18">
        <f>(BE258-BF258)+BG257</f>
        <v/>
      </c>
      <c r="BH258" s="15" t="n"/>
      <c r="BJ258" s="86" t="n">
        <v>0</v>
      </c>
      <c r="BK258" s="90" t="n"/>
      <c r="BL258" s="24" t="n"/>
      <c r="BM258" s="24" t="n"/>
      <c r="BN258" s="24" t="n"/>
      <c r="BO258" s="24" t="n"/>
      <c r="BP258" s="24" t="n"/>
      <c r="BQ258" s="126" t="n"/>
    </row>
    <row r="259" ht="16.8" customHeight="1">
      <c r="A259" s="15" t="n"/>
      <c r="B259" s="15" t="n"/>
      <c r="C259" s="15" t="inlineStr">
        <is>
          <t>Sinistro</t>
        </is>
      </c>
      <c r="D259" s="16" t="n"/>
      <c r="E259" s="16" t="n"/>
      <c r="F259" s="16" t="n"/>
      <c r="G259" s="16" t="n"/>
      <c r="H259" s="16">
        <f>SUM(H246:H258)</f>
        <v/>
      </c>
      <c r="I259" s="4" t="n"/>
      <c r="J259" s="14" t="n"/>
      <c r="K259" s="15" t="inlineStr">
        <is>
          <t>Locazioni immobiliari</t>
        </is>
      </c>
      <c r="L259" s="16" t="n"/>
      <c r="M259" s="16">
        <f>14.4*(L246+L247-M247)/100</f>
        <v/>
      </c>
      <c r="N259" s="16">
        <f>G280</f>
        <v/>
      </c>
      <c r="O259" s="16">
        <f>O198+M259-N259</f>
        <v/>
      </c>
      <c r="P259" s="18">
        <f>P198+M259</f>
        <v/>
      </c>
      <c r="Q259" s="14" t="n"/>
      <c r="R259" s="18" t="n"/>
      <c r="S259" s="16" t="n">
        <v>0</v>
      </c>
      <c r="T259" s="18">
        <f>(R259-S259)+T258</f>
        <v/>
      </c>
      <c r="U259" s="15" t="n"/>
      <c r="W259" s="14" t="n"/>
      <c r="X259" s="18" t="n"/>
      <c r="Y259" s="16" t="n">
        <v>0</v>
      </c>
      <c r="Z259" s="18">
        <f>(X259-Y259)+Z258</f>
        <v/>
      </c>
      <c r="AA259" s="15">
        <f>C259</f>
        <v/>
      </c>
      <c r="AB259" s="24" t="n"/>
      <c r="AC259" s="15" t="n"/>
      <c r="AD259" s="25" t="n"/>
      <c r="AE259" s="62" t="n"/>
      <c r="AF259" s="63" t="n"/>
      <c r="AG259" s="25" t="n"/>
      <c r="AH259" s="24" t="n"/>
      <c r="AI259" s="26" t="n"/>
      <c r="AJ259" s="25" t="n"/>
      <c r="AL259" s="14" t="n"/>
      <c r="AM259" s="18" t="n"/>
      <c r="AN259" s="16" t="n">
        <v>0</v>
      </c>
      <c r="AO259" s="18">
        <f>(AM259-AN259)+AO258</f>
        <v/>
      </c>
      <c r="AP259" s="15" t="n"/>
      <c r="AR259" s="14" t="n"/>
      <c r="AS259" s="18" t="n"/>
      <c r="AT259" s="16" t="n">
        <v>0</v>
      </c>
      <c r="AU259" s="18">
        <f>(AS259-AT259)+AU258</f>
        <v/>
      </c>
      <c r="AV259" s="15" t="n"/>
      <c r="AX259" s="14" t="n"/>
      <c r="AY259" s="18" t="n"/>
      <c r="AZ259" s="16" t="n">
        <v>0</v>
      </c>
      <c r="BA259" s="18">
        <f>(AY259-AZ259)+BA258</f>
        <v/>
      </c>
      <c r="BB259" s="15" t="n"/>
      <c r="BD259" s="14" t="n"/>
      <c r="BE259" s="18" t="n"/>
      <c r="BF259" s="16" t="n">
        <v>0</v>
      </c>
      <c r="BG259" s="18">
        <f>(BE259-BF259)+BG258</f>
        <v/>
      </c>
      <c r="BH259" s="15" t="n"/>
      <c r="BJ259" s="86" t="n">
        <v>0</v>
      </c>
      <c r="BK259" s="90" t="n"/>
      <c r="BL259" s="24" t="n"/>
      <c r="BM259" s="24" t="n"/>
      <c r="BN259" s="24" t="n"/>
      <c r="BO259" s="24" t="n"/>
      <c r="BP259" s="24" t="n"/>
      <c r="BQ259" s="126" t="n"/>
    </row>
    <row r="260" ht="16.8" customHeight="1">
      <c r="A260" s="15" t="n"/>
      <c r="B260" s="15" t="n"/>
      <c r="C260" s="15" t="inlineStr">
        <is>
          <t>SINISTRO</t>
        </is>
      </c>
      <c r="D260" s="16">
        <f>E259+G259</f>
        <v/>
      </c>
      <c r="E260" s="16" t="n"/>
      <c r="F260" s="16" t="n"/>
      <c r="G260" s="16" t="n"/>
      <c r="H260" s="16" t="n"/>
      <c r="I260" s="4" t="n"/>
      <c r="J260" s="14" t="n"/>
      <c r="K260" s="15">
        <f>C281</f>
        <v/>
      </c>
      <c r="L260" s="16">
        <f>D269</f>
        <v/>
      </c>
      <c r="M260" s="16">
        <f>1.4*(L246+L247-M247)/100</f>
        <v/>
      </c>
      <c r="N260" s="16">
        <f>G281</f>
        <v/>
      </c>
      <c r="O260" s="16">
        <f>O199+M260-N260</f>
        <v/>
      </c>
      <c r="P260" s="18">
        <f>P199+M260</f>
        <v/>
      </c>
      <c r="Q260" s="14" t="n"/>
      <c r="R260" s="18" t="n"/>
      <c r="S260" s="16" t="n">
        <v>0</v>
      </c>
      <c r="T260" s="18">
        <f>(R260-S260)+T259</f>
        <v/>
      </c>
      <c r="U260" s="15" t="n"/>
      <c r="W260" s="14" t="n"/>
      <c r="X260" s="18" t="n"/>
      <c r="Y260" s="16" t="n">
        <v>0</v>
      </c>
      <c r="Z260" s="18">
        <f>(X260-Y260)+Z259</f>
        <v/>
      </c>
      <c r="AA260" s="15" t="n"/>
      <c r="AB260" s="24" t="n"/>
      <c r="AC260" s="64" t="inlineStr">
        <is>
          <t>INTERESSI PASSIIVI</t>
        </is>
      </c>
      <c r="AD260" s="65" t="n"/>
      <c r="AE260" s="65">
        <f>H264</f>
        <v/>
      </c>
      <c r="AF260" s="63">
        <f>AE260+AF199</f>
        <v/>
      </c>
      <c r="AG260" s="25" t="n"/>
      <c r="AH260" s="24" t="n"/>
      <c r="AI260" s="26" t="n"/>
      <c r="AJ260" s="25" t="n">
        <v>0</v>
      </c>
      <c r="AL260" s="14" t="n"/>
      <c r="AM260" s="18" t="n"/>
      <c r="AN260" s="16" t="n">
        <v>0</v>
      </c>
      <c r="AO260" s="18">
        <f>(AM260-AN260)+AO259</f>
        <v/>
      </c>
      <c r="AP260" s="15" t="n"/>
      <c r="AR260" s="14" t="n"/>
      <c r="AS260" s="18" t="n"/>
      <c r="AT260" s="16" t="n">
        <v>0</v>
      </c>
      <c r="AU260" s="18">
        <f>(AS260-AT260)+AU259</f>
        <v/>
      </c>
      <c r="AV260" s="15" t="n"/>
      <c r="AX260" s="14" t="n"/>
      <c r="AY260" s="18" t="n"/>
      <c r="AZ260" s="16" t="n">
        <v>0</v>
      </c>
      <c r="BA260" s="18">
        <f>(AY260-AZ260)+BA259</f>
        <v/>
      </c>
      <c r="BB260" s="15" t="n"/>
      <c r="BD260" s="14" t="n"/>
      <c r="BE260" s="18" t="n"/>
      <c r="BF260" s="16" t="n">
        <v>0</v>
      </c>
      <c r="BG260" s="18">
        <f>(BE260-BF260)+BG259</f>
        <v/>
      </c>
      <c r="BH260" s="15" t="n"/>
      <c r="BJ260" s="86" t="n"/>
      <c r="BK260" s="86" t="n"/>
      <c r="BL260" s="24" t="n"/>
      <c r="BM260" s="24" t="n"/>
      <c r="BN260" s="24" t="n"/>
      <c r="BO260" s="24" t="n"/>
      <c r="BP260" s="24" t="n"/>
      <c r="BQ260" s="126" t="n"/>
    </row>
    <row r="261" ht="16.8" customHeight="1">
      <c r="A261" s="15" t="n"/>
      <c r="B261" s="15" t="n"/>
      <c r="C261" s="15" t="inlineStr">
        <is>
          <t xml:space="preserve">Francobolli    </t>
        </is>
      </c>
      <c r="D261" s="16" t="n"/>
      <c r="E261" s="16" t="n"/>
      <c r="F261" s="16" t="n"/>
      <c r="G261" s="16" t="n">
        <v>0</v>
      </c>
      <c r="H261" s="16" t="n"/>
      <c r="I261" s="4" t="n"/>
      <c r="J261" s="14" t="n"/>
      <c r="K261" s="15">
        <f>C283</f>
        <v/>
      </c>
      <c r="L261" s="16" t="n"/>
      <c r="M261" s="16">
        <f>0*(L246+L247-M247)/100</f>
        <v/>
      </c>
      <c r="N261" s="16">
        <f>G283</f>
        <v/>
      </c>
      <c r="O261" s="16">
        <f>O200+M261-N261</f>
        <v/>
      </c>
      <c r="P261" s="18">
        <f>P200+M261</f>
        <v/>
      </c>
      <c r="Q261" s="14" t="n"/>
      <c r="R261" s="18" t="n"/>
      <c r="S261" s="16">
        <f>G261</f>
        <v/>
      </c>
      <c r="T261" s="18">
        <f>(R261-S261)+T260</f>
        <v/>
      </c>
      <c r="U261" s="15">
        <f>C261</f>
        <v/>
      </c>
      <c r="W261" s="14" t="n"/>
      <c r="X261" s="18" t="n"/>
      <c r="Y261" s="16" t="n"/>
      <c r="Z261" s="18">
        <f>(X261-Y261)+Z260</f>
        <v/>
      </c>
      <c r="AA261" s="15" t="n"/>
      <c r="AB261" s="24" t="n"/>
      <c r="AC261" s="15">
        <f>C261</f>
        <v/>
      </c>
      <c r="AD261" s="25" t="n"/>
      <c r="AE261" s="62">
        <f>G261</f>
        <v/>
      </c>
      <c r="AF261" s="63">
        <f>AE261+AF200</f>
        <v/>
      </c>
      <c r="AG261" s="25" t="n"/>
      <c r="AH261" s="24" t="n"/>
      <c r="AI261" s="26" t="n"/>
      <c r="AJ261" s="25" t="n"/>
      <c r="AL261" s="14" t="n"/>
      <c r="AM261" s="18" t="n"/>
      <c r="AN261" s="16" t="n"/>
      <c r="AO261" s="18">
        <f>(AM261-AN261)+AO260</f>
        <v/>
      </c>
      <c r="AP261" s="15" t="n"/>
      <c r="AR261" s="14" t="n"/>
      <c r="AS261" s="18" t="n"/>
      <c r="AT261" s="16" t="n"/>
      <c r="AU261" s="18">
        <f>(AS261-AT261)+AU260</f>
        <v/>
      </c>
      <c r="AV261" s="15" t="n"/>
      <c r="AX261" s="14" t="n"/>
      <c r="AY261" s="18" t="n"/>
      <c r="AZ261" s="16" t="n"/>
      <c r="BA261" s="18">
        <f>(AY261-AZ261)+BA260</f>
        <v/>
      </c>
      <c r="BB261" s="15" t="n"/>
      <c r="BD261" s="14" t="n"/>
      <c r="BE261" s="18" t="n"/>
      <c r="BF261" s="16" t="n"/>
      <c r="BG261" s="18">
        <f>(BE261-BF261)+BG260</f>
        <v/>
      </c>
      <c r="BH261" s="15" t="n"/>
      <c r="BJ261" s="86" t="n"/>
      <c r="BK261" s="86" t="n"/>
      <c r="BL261" s="24" t="n"/>
      <c r="BM261" s="24" t="n"/>
      <c r="BN261" s="24" t="n"/>
      <c r="BO261" s="24" t="n"/>
      <c r="BP261" s="24" t="n"/>
      <c r="BQ261" s="126" t="n"/>
    </row>
    <row r="262" ht="16.8" customHeight="1">
      <c r="A262" s="15" t="n"/>
      <c r="B262" s="15" t="n"/>
      <c r="C262" s="15" t="inlineStr">
        <is>
          <t xml:space="preserve">PAG. FATT. SOMMESE PETROLI </t>
        </is>
      </c>
      <c r="D262" s="16" t="n"/>
      <c r="E262" s="16" t="n"/>
      <c r="F262" s="16" t="n"/>
      <c r="G262" s="16" t="n">
        <v>0</v>
      </c>
      <c r="H262" s="16" t="n"/>
      <c r="I262" s="4" t="n"/>
      <c r="J262" s="14" t="n"/>
      <c r="K262" s="15">
        <f>C284</f>
        <v/>
      </c>
      <c r="L262" s="16" t="n"/>
      <c r="M262" s="16">
        <f>1.86*(L246+L247-M247)/100</f>
        <v/>
      </c>
      <c r="N262" s="16">
        <f>G284</f>
        <v/>
      </c>
      <c r="O262" s="16">
        <f>O201+M262-N262</f>
        <v/>
      </c>
      <c r="P262" s="18">
        <f>P201+M262</f>
        <v/>
      </c>
      <c r="Q262" s="14" t="n"/>
      <c r="R262" s="18" t="n"/>
      <c r="S262" s="16">
        <f>G262</f>
        <v/>
      </c>
      <c r="T262" s="18">
        <f>(R262-S262)+T261</f>
        <v/>
      </c>
      <c r="U262" s="15">
        <f>C262</f>
        <v/>
      </c>
      <c r="W262" s="14" t="n"/>
      <c r="X262" s="18" t="n"/>
      <c r="Y262" s="16" t="n">
        <v>0</v>
      </c>
      <c r="Z262" s="18">
        <f>(X262-Y262)+Z261</f>
        <v/>
      </c>
      <c r="AA262" s="15" t="n"/>
      <c r="AB262" s="24" t="n"/>
      <c r="AC262" s="15">
        <f>C262</f>
        <v/>
      </c>
      <c r="AD262" s="25" t="n"/>
      <c r="AE262" s="62">
        <f>G262</f>
        <v/>
      </c>
      <c r="AF262" s="63">
        <f>AE262+AF201</f>
        <v/>
      </c>
      <c r="AG262" s="25" t="n"/>
      <c r="AH262" s="24" t="n"/>
      <c r="AI262" s="26" t="n"/>
      <c r="AJ262" s="25" t="n"/>
      <c r="AL262" s="14" t="n"/>
      <c r="AM262" s="18" t="n"/>
      <c r="AN262" s="16" t="n">
        <v>0</v>
      </c>
      <c r="AO262" s="18">
        <f>(AM262-AN262)+AO261</f>
        <v/>
      </c>
      <c r="AP262" s="15" t="n"/>
      <c r="AR262" s="14" t="n"/>
      <c r="AS262" s="18" t="n"/>
      <c r="AT262" s="16" t="n">
        <v>0</v>
      </c>
      <c r="AU262" s="18">
        <f>(AS262-AT262)+AU261</f>
        <v/>
      </c>
      <c r="AV262" s="15" t="n"/>
      <c r="AX262" s="14" t="n"/>
      <c r="AY262" s="18" t="n"/>
      <c r="AZ262" s="16" t="n">
        <v>0</v>
      </c>
      <c r="BA262" s="18">
        <f>(AY262-AZ262)+BA261</f>
        <v/>
      </c>
      <c r="BB262" s="15" t="n"/>
      <c r="BD262" s="14" t="n"/>
      <c r="BE262" s="18" t="n"/>
      <c r="BF262" s="16" t="n">
        <v>0</v>
      </c>
      <c r="BG262" s="18">
        <f>(BE262-BF262)+BG261</f>
        <v/>
      </c>
      <c r="BH262" s="15" t="n"/>
      <c r="BJ262" s="86" t="n"/>
      <c r="BK262" s="86" t="n"/>
      <c r="BL262" s="24" t="n"/>
      <c r="BM262" s="24" t="n"/>
      <c r="BN262" s="24" t="n"/>
      <c r="BO262" s="24" t="n"/>
      <c r="BP262" s="24" t="n"/>
      <c r="BQ262" s="126" t="n"/>
    </row>
    <row r="263" ht="16.8" customHeight="1">
      <c r="A263" s="15" t="n"/>
      <c r="B263" s="15" t="n"/>
      <c r="C263" s="15" t="inlineStr">
        <is>
          <t>Benzina auto papa'</t>
        </is>
      </c>
      <c r="D263" s="16">
        <f>SUM(G262:G263)</f>
        <v/>
      </c>
      <c r="E263" s="16" t="n">
        <v>0</v>
      </c>
      <c r="F263" s="16" t="n"/>
      <c r="G263" s="16" t="n">
        <v>0</v>
      </c>
      <c r="H263" s="16" t="n"/>
      <c r="I263" s="4" t="n"/>
      <c r="J263" s="14" t="n"/>
      <c r="K263" s="15">
        <f>C285</f>
        <v/>
      </c>
      <c r="L263" s="16" t="n">
        <v>0</v>
      </c>
      <c r="M263" s="16">
        <f>0.7*(L246+L247-M247)/100</f>
        <v/>
      </c>
      <c r="N263" s="16">
        <f>G285</f>
        <v/>
      </c>
      <c r="O263" s="16">
        <f>O202+M263-N263</f>
        <v/>
      </c>
      <c r="P263" s="18">
        <f>P202+M263</f>
        <v/>
      </c>
      <c r="Q263" s="14" t="n"/>
      <c r="R263" s="18" t="n"/>
      <c r="S263" s="16">
        <f>G263</f>
        <v/>
      </c>
      <c r="T263" s="18">
        <f>(R263-S263)+T262</f>
        <v/>
      </c>
      <c r="U263" s="15">
        <f>C263</f>
        <v/>
      </c>
      <c r="W263" s="14" t="n"/>
      <c r="X263" s="18" t="n"/>
      <c r="Y263" s="16" t="n">
        <v>0</v>
      </c>
      <c r="Z263" s="18">
        <f>(X263-Y263)+Z262</f>
        <v/>
      </c>
      <c r="AA263" s="15" t="n"/>
      <c r="AB263" s="24" t="n"/>
      <c r="AC263" s="15">
        <f>C263</f>
        <v/>
      </c>
      <c r="AD263" s="25" t="n"/>
      <c r="AE263" s="62">
        <f>G263</f>
        <v/>
      </c>
      <c r="AF263" s="63">
        <f>AE263+AF202</f>
        <v/>
      </c>
      <c r="AG263" s="25" t="n"/>
      <c r="AH263" s="24" t="n"/>
      <c r="AI263" s="26" t="n">
        <v>0</v>
      </c>
      <c r="AJ263" s="25" t="n"/>
      <c r="AL263" s="14" t="n"/>
      <c r="AM263" s="18" t="n"/>
      <c r="AN263" s="16" t="n">
        <v>0</v>
      </c>
      <c r="AO263" s="18">
        <f>(AM263-AN263)+AO262</f>
        <v/>
      </c>
      <c r="AP263" s="15" t="n"/>
      <c r="AR263" s="14" t="n"/>
      <c r="AS263" s="18" t="n"/>
      <c r="AT263" s="16" t="n">
        <v>0</v>
      </c>
      <c r="AU263" s="18">
        <f>(AS263-AT263)+AU262</f>
        <v/>
      </c>
      <c r="AV263" s="15" t="n"/>
      <c r="AX263" s="14" t="n"/>
      <c r="AY263" s="18" t="n"/>
      <c r="AZ263" s="16" t="n">
        <v>0</v>
      </c>
      <c r="BA263" s="18">
        <f>(AY263-AZ263)+BA262</f>
        <v/>
      </c>
      <c r="BB263" s="15" t="n"/>
      <c r="BD263" s="14" t="n"/>
      <c r="BE263" s="18" t="n"/>
      <c r="BF263" s="16" t="n">
        <v>0</v>
      </c>
      <c r="BG263" s="18">
        <f>(BE263-BF263)+BG262</f>
        <v/>
      </c>
      <c r="BH263" s="15" t="n"/>
      <c r="BJ263" s="86" t="n"/>
      <c r="BK263" s="86" t="n"/>
      <c r="BL263" s="24" t="n"/>
      <c r="BM263" s="24" t="n"/>
      <c r="BN263" s="24" t="n"/>
      <c r="BO263" s="24" t="n"/>
      <c r="BP263" s="24" t="n"/>
      <c r="BQ263" s="126" t="n"/>
    </row>
    <row r="264" ht="16.8" customHeight="1">
      <c r="A264" s="15" t="n"/>
      <c r="B264" s="15" t="n"/>
      <c r="C264" s="28" t="inlineStr">
        <is>
          <t xml:space="preserve">COMM . BPM 10226   </t>
        </is>
      </c>
      <c r="D264" s="16" t="n"/>
      <c r="E264" s="16" t="n">
        <v>0</v>
      </c>
      <c r="F264" s="16" t="n">
        <v>0</v>
      </c>
      <c r="G264" s="16" t="n">
        <v>4.25</v>
      </c>
      <c r="H264" s="27" t="n">
        <v>0</v>
      </c>
      <c r="I264" s="4" t="n"/>
      <c r="J264" s="14" t="n"/>
      <c r="K264" s="15">
        <f>C289</f>
        <v/>
      </c>
      <c r="L264" s="16" t="n">
        <v>0</v>
      </c>
      <c r="M264" s="16">
        <f>18.82*(L246+L247-M247)/100</f>
        <v/>
      </c>
      <c r="N264" s="16">
        <f>G289</f>
        <v/>
      </c>
      <c r="O264" s="16">
        <f>O203+M264-N264</f>
        <v/>
      </c>
      <c r="P264" s="18">
        <f>P203+M264</f>
        <v/>
      </c>
      <c r="Q264" s="14" t="n"/>
      <c r="R264" s="18" t="n"/>
      <c r="S264" s="16" t="n">
        <v>0</v>
      </c>
      <c r="T264" s="18">
        <f>(R264-S264)+T263</f>
        <v/>
      </c>
      <c r="U264" s="15">
        <f>C264</f>
        <v/>
      </c>
      <c r="W264" s="14" t="n"/>
      <c r="X264" s="18" t="n"/>
      <c r="Y264" s="69">
        <f>G264</f>
        <v/>
      </c>
      <c r="Z264" s="18">
        <f>(X264-Y264)+Z263</f>
        <v/>
      </c>
      <c r="AA264" s="15">
        <f>C264</f>
        <v/>
      </c>
      <c r="AB264" s="24" t="n"/>
      <c r="AC264" s="15">
        <f>C264</f>
        <v/>
      </c>
      <c r="AD264" s="25" t="n"/>
      <c r="AE264" s="62" t="n">
        <v>0</v>
      </c>
      <c r="AF264" s="63">
        <f>AE264+AF203</f>
        <v/>
      </c>
      <c r="AG264" s="25" t="n"/>
      <c r="AH264" s="24" t="n"/>
      <c r="AI264" s="26" t="n"/>
      <c r="AJ264" s="25" t="n"/>
      <c r="AL264" s="14" t="n"/>
      <c r="AM264" s="18" t="n"/>
      <c r="AN264" s="16" t="n">
        <v>0</v>
      </c>
      <c r="AO264" s="18">
        <f>(AM264-AN264)+AO263</f>
        <v/>
      </c>
      <c r="AP264" s="15" t="n"/>
      <c r="AR264" s="14" t="n"/>
      <c r="AS264" s="18" t="n"/>
      <c r="AT264" s="16" t="n">
        <v>0</v>
      </c>
      <c r="AU264" s="18">
        <f>(AS264-AT264)+AU263</f>
        <v/>
      </c>
      <c r="AV264" s="15">
        <f>C264</f>
        <v/>
      </c>
      <c r="AX264" s="14" t="n"/>
      <c r="AY264" s="18" t="n"/>
      <c r="AZ264" s="16" t="n">
        <v>0</v>
      </c>
      <c r="BA264" s="18">
        <f>(AY264-AZ264)+BA263</f>
        <v/>
      </c>
      <c r="BB264" s="15" t="n"/>
      <c r="BD264" s="14" t="n"/>
      <c r="BE264" s="18" t="n"/>
      <c r="BF264" s="16" t="n">
        <v>0</v>
      </c>
      <c r="BG264" s="18">
        <f>(BE264-BF264)+BG263</f>
        <v/>
      </c>
      <c r="BH264" s="15" t="n"/>
      <c r="BJ264" s="86" t="n"/>
      <c r="BK264" s="86" t="n"/>
      <c r="BL264" s="24" t="n"/>
      <c r="BM264" s="24" t="n"/>
      <c r="BN264" s="24" t="n"/>
      <c r="BO264" s="24" t="n"/>
      <c r="BP264" s="24" t="n"/>
      <c r="BQ264" s="126" t="n"/>
    </row>
    <row r="265" ht="16.8" customHeight="1">
      <c r="A265" s="15" t="n"/>
      <c r="B265" s="15" t="n"/>
      <c r="C265" s="15" t="n"/>
      <c r="D265" s="16" t="n"/>
      <c r="E265" s="16" t="n"/>
      <c r="F265" s="16" t="n"/>
      <c r="G265" s="16" t="n">
        <v>0</v>
      </c>
      <c r="H265" s="27" t="n">
        <v>0</v>
      </c>
      <c r="I265" s="4" t="n"/>
      <c r="J265" s="14" t="n"/>
      <c r="K265" s="15">
        <f>C290</f>
        <v/>
      </c>
      <c r="L265" s="16" t="n">
        <v>0</v>
      </c>
      <c r="M265" s="16">
        <f>18.82*(L246+L247-M247)/100</f>
        <v/>
      </c>
      <c r="N265" s="29">
        <f>G290</f>
        <v/>
      </c>
      <c r="O265" s="16">
        <f>O204+M265-N265</f>
        <v/>
      </c>
      <c r="P265" s="18">
        <f>P204+M265</f>
        <v/>
      </c>
      <c r="Q265" s="14" t="n"/>
      <c r="R265" s="18" t="n"/>
      <c r="S265" s="16">
        <f>G265</f>
        <v/>
      </c>
      <c r="T265" s="18">
        <f>(R265-S265)+T264</f>
        <v/>
      </c>
      <c r="U265" s="15">
        <f>C265</f>
        <v/>
      </c>
      <c r="W265" s="14" t="n"/>
      <c r="X265" s="18" t="n"/>
      <c r="Y265" s="16" t="n">
        <v>0</v>
      </c>
      <c r="Z265" s="18">
        <f>(X265-Y265)+Z264</f>
        <v/>
      </c>
      <c r="AA265" s="15" t="n"/>
      <c r="AB265" s="24" t="n"/>
      <c r="AC265" s="15">
        <f>C265</f>
        <v/>
      </c>
      <c r="AD265" s="25" t="n"/>
      <c r="AE265" s="62">
        <f>G265</f>
        <v/>
      </c>
      <c r="AF265" s="63">
        <f>AE265+AF204</f>
        <v/>
      </c>
      <c r="AG265" s="25" t="n"/>
      <c r="AH265" s="24" t="n"/>
      <c r="AI265" s="26" t="n"/>
      <c r="AJ265" s="25" t="n"/>
      <c r="AL265" s="14" t="n"/>
      <c r="AM265" s="18" t="n"/>
      <c r="AN265" s="16" t="n">
        <v>0</v>
      </c>
      <c r="AO265" s="18">
        <f>(AM265-AN265)+AO264</f>
        <v/>
      </c>
      <c r="AP265" s="15" t="n"/>
      <c r="AR265" s="14" t="n"/>
      <c r="AS265" s="18" t="n"/>
      <c r="AT265" s="16" t="n">
        <v>0</v>
      </c>
      <c r="AU265" s="18">
        <f>(AS265-AT265)+AU264</f>
        <v/>
      </c>
      <c r="AV265" s="15" t="n"/>
      <c r="AX265" s="14" t="n"/>
      <c r="AY265" s="18" t="n"/>
      <c r="AZ265" s="16" t="n">
        <v>0</v>
      </c>
      <c r="BA265" s="18">
        <f>(AY265-AZ265)+BA264</f>
        <v/>
      </c>
      <c r="BB265" s="15" t="n"/>
      <c r="BD265" s="14" t="n"/>
      <c r="BE265" s="18" t="n"/>
      <c r="BF265" s="16" t="n">
        <v>0</v>
      </c>
      <c r="BG265" s="18">
        <f>(BE265-BF265)+BG264</f>
        <v/>
      </c>
      <c r="BH265" s="15" t="n"/>
      <c r="BJ265" s="86" t="n"/>
      <c r="BK265" s="86" t="n"/>
      <c r="BL265" s="24" t="n"/>
      <c r="BM265" s="24" t="n"/>
      <c r="BN265" s="24" t="n"/>
      <c r="BO265" s="24" t="n"/>
      <c r="BP265" s="24" t="n"/>
      <c r="BQ265" s="126" t="n"/>
    </row>
    <row r="266" ht="16.8" customHeight="1">
      <c r="A266" s="15" t="n"/>
      <c r="B266" s="15" t="n"/>
      <c r="C266" s="28" t="inlineStr">
        <is>
          <t>Materiale pulizia</t>
        </is>
      </c>
      <c r="D266" s="16" t="n"/>
      <c r="E266" s="16" t="n"/>
      <c r="F266" s="16" t="n"/>
      <c r="G266" s="16" t="n">
        <v>0</v>
      </c>
      <c r="H266" s="16" t="n"/>
      <c r="I266" s="4" t="n"/>
      <c r="J266" s="14" t="n"/>
      <c r="K266" s="15">
        <f>C261</f>
        <v/>
      </c>
      <c r="L266" s="16" t="n">
        <v>0</v>
      </c>
      <c r="M266" s="16">
        <f>0.5*(L246+L247-M247)/100</f>
        <v/>
      </c>
      <c r="N266" s="16">
        <f>G261</f>
        <v/>
      </c>
      <c r="O266" s="16">
        <f>O205+M266-N266</f>
        <v/>
      </c>
      <c r="P266" s="18">
        <f>P205+M266</f>
        <v/>
      </c>
      <c r="Q266" s="14" t="n"/>
      <c r="R266" s="18" t="n"/>
      <c r="S266" s="16">
        <f>G266</f>
        <v/>
      </c>
      <c r="T266" s="18">
        <f>(R266-S266)+T265</f>
        <v/>
      </c>
      <c r="U266" s="15">
        <f>C266</f>
        <v/>
      </c>
      <c r="W266" s="14" t="n"/>
      <c r="X266" s="18" t="n"/>
      <c r="Y266" s="16" t="n">
        <v>0</v>
      </c>
      <c r="Z266" s="18">
        <f>(X266-Y266)+Z265</f>
        <v/>
      </c>
      <c r="AA266" s="15" t="n"/>
      <c r="AB266" s="24" t="n"/>
      <c r="AC266" s="15">
        <f>C266</f>
        <v/>
      </c>
      <c r="AD266" s="25" t="n"/>
      <c r="AE266" s="62">
        <f>G266</f>
        <v/>
      </c>
      <c r="AF266" s="63">
        <f>AE266+AF205</f>
        <v/>
      </c>
      <c r="AG266" s="25" t="n"/>
      <c r="AH266" s="24" t="n"/>
      <c r="AI266" s="26" t="n"/>
      <c r="AJ266" s="25" t="n"/>
      <c r="AL266" s="14" t="n"/>
      <c r="AM266" s="18" t="n"/>
      <c r="AN266" s="16" t="n">
        <v>0</v>
      </c>
      <c r="AO266" s="18">
        <f>(AM266-AN266)+AO265</f>
        <v/>
      </c>
      <c r="AP266" s="15" t="n"/>
      <c r="AR266" s="14" t="n"/>
      <c r="AS266" s="18" t="n"/>
      <c r="AT266" s="16" t="n">
        <v>0</v>
      </c>
      <c r="AU266" s="18">
        <f>(AS266-AT266)+AU265</f>
        <v/>
      </c>
      <c r="AV266" s="15" t="n"/>
      <c r="AX266" s="14" t="n"/>
      <c r="AY266" s="18" t="n"/>
      <c r="AZ266" s="16" t="n">
        <v>0</v>
      </c>
      <c r="BA266" s="18">
        <f>(AY266-AZ266)+BA265</f>
        <v/>
      </c>
      <c r="BB266" s="15" t="n"/>
      <c r="BD266" s="14" t="n"/>
      <c r="BE266" s="18" t="n"/>
      <c r="BF266" s="16" t="n">
        <v>0</v>
      </c>
      <c r="BG266" s="18">
        <f>(BE266-BF266)+BG265</f>
        <v/>
      </c>
      <c r="BH266" s="15" t="n"/>
      <c r="BJ266" s="86" t="n"/>
      <c r="BK266" s="86" t="n"/>
      <c r="BL266" s="24" t="n"/>
      <c r="BM266" s="24" t="n"/>
      <c r="BN266" s="24" t="n"/>
      <c r="BO266" s="24" t="n"/>
      <c r="BP266" s="24" t="n"/>
      <c r="BQ266" s="126" t="n"/>
    </row>
    <row r="267" ht="16.8" customHeight="1">
      <c r="A267" s="15" t="n"/>
      <c r="B267" s="15" t="n"/>
      <c r="C267" s="15" t="inlineStr">
        <is>
          <t xml:space="preserve">Assicurazioni </t>
        </is>
      </c>
      <c r="D267" s="16" t="n"/>
      <c r="E267" s="16" t="n"/>
      <c r="F267" s="16" t="n"/>
      <c r="G267" s="16" t="n">
        <v>0</v>
      </c>
      <c r="H267" s="16" t="n"/>
      <c r="I267" s="4" t="n"/>
      <c r="J267" s="14" t="n"/>
      <c r="K267" s="17">
        <f>C267</f>
        <v/>
      </c>
      <c r="L267" s="16" t="n">
        <v>0</v>
      </c>
      <c r="M267" s="16">
        <f>0.5*(L246+L247-M247)/100</f>
        <v/>
      </c>
      <c r="N267" s="16">
        <f>G267</f>
        <v/>
      </c>
      <c r="O267" s="16">
        <f>O206+M267-N267</f>
        <v/>
      </c>
      <c r="P267" s="18">
        <f>P206+M267</f>
        <v/>
      </c>
      <c r="Q267" s="14" t="n"/>
      <c r="R267" s="18" t="n"/>
      <c r="S267" s="16">
        <f>G267</f>
        <v/>
      </c>
      <c r="T267" s="18">
        <f>(R267-S267)+T266</f>
        <v/>
      </c>
      <c r="U267" s="15">
        <f>C267</f>
        <v/>
      </c>
      <c r="W267" s="14" t="n"/>
      <c r="X267" s="18" t="n"/>
      <c r="Y267" s="16" t="n">
        <v>0</v>
      </c>
      <c r="Z267" s="18">
        <f>(X267-Y267)+Z266</f>
        <v/>
      </c>
      <c r="AA267" s="15" t="n"/>
      <c r="AB267" s="24" t="n"/>
      <c r="AC267" s="15">
        <f>C267</f>
        <v/>
      </c>
      <c r="AD267" s="25" t="n"/>
      <c r="AE267" s="62">
        <f>G267</f>
        <v/>
      </c>
      <c r="AF267" s="63">
        <f>AE267+AF206</f>
        <v/>
      </c>
      <c r="AG267" s="25" t="n"/>
      <c r="AH267" s="24" t="n"/>
      <c r="AI267" s="26" t="n"/>
      <c r="AJ267" s="25" t="n"/>
      <c r="AL267" s="14" t="n"/>
      <c r="AM267" s="18" t="n"/>
      <c r="AN267" s="16" t="n">
        <v>0</v>
      </c>
      <c r="AO267" s="18">
        <f>(AM267-AN267)+AO266</f>
        <v/>
      </c>
      <c r="AP267" s="15" t="n"/>
      <c r="AR267" s="14" t="n"/>
      <c r="AS267" s="18" t="n"/>
      <c r="AT267" s="16" t="n">
        <v>0</v>
      </c>
      <c r="AU267" s="18">
        <f>(AS267-AT267)+AU266</f>
        <v/>
      </c>
      <c r="AV267" s="15" t="n"/>
      <c r="AX267" s="14" t="n"/>
      <c r="AY267" s="18" t="n"/>
      <c r="AZ267" s="16" t="n">
        <v>0</v>
      </c>
      <c r="BA267" s="18">
        <f>(AY267-AZ267)+BA266</f>
        <v/>
      </c>
      <c r="BB267" s="15" t="n"/>
      <c r="BD267" s="14" t="n"/>
      <c r="BE267" s="18" t="n"/>
      <c r="BF267" s="16" t="n">
        <v>0</v>
      </c>
      <c r="BG267" s="18">
        <f>(BE267-BF267)+BG266</f>
        <v/>
      </c>
      <c r="BH267" s="15" t="n"/>
      <c r="BJ267" s="86" t="n"/>
      <c r="BK267" s="86" t="n"/>
      <c r="BL267" s="24" t="n"/>
      <c r="BM267" s="24" t="n"/>
      <c r="BN267" s="24" t="n"/>
      <c r="BO267" s="24" t="n"/>
      <c r="BP267" s="24" t="n"/>
      <c r="BQ267" s="126" t="n"/>
    </row>
    <row r="268" ht="16.8" customHeight="1">
      <c r="A268" s="15" t="n"/>
      <c r="B268" s="15" t="n"/>
      <c r="C268" s="15" t="inlineStr">
        <is>
          <t>Telepass</t>
        </is>
      </c>
      <c r="D268" s="16" t="n"/>
      <c r="E268" s="16" t="n"/>
      <c r="F268" s="16" t="n"/>
      <c r="G268" s="16" t="n">
        <v>0</v>
      </c>
      <c r="H268" s="16" t="n"/>
      <c r="I268" s="4" t="n"/>
      <c r="J268" s="14" t="n"/>
      <c r="K268" s="17" t="inlineStr">
        <is>
          <t>Spese varie (manutenziona auto+ alberghi + varie+ cancelleria)</t>
        </is>
      </c>
      <c r="L268" s="16" t="n"/>
      <c r="M268" s="16">
        <f>2.32*(L246+L247-M247)/100</f>
        <v/>
      </c>
      <c r="N268" s="16">
        <f>H302+H301+G300+G299</f>
        <v/>
      </c>
      <c r="O268" s="16">
        <f>O207+M268-N268</f>
        <v/>
      </c>
      <c r="P268" s="18">
        <f>P207+M268</f>
        <v/>
      </c>
      <c r="Q268" s="14" t="n"/>
      <c r="R268" s="18" t="n"/>
      <c r="S268" s="16">
        <f>G268</f>
        <v/>
      </c>
      <c r="T268" s="18">
        <f>(R268-S268)+T267</f>
        <v/>
      </c>
      <c r="U268" s="15">
        <f>C268</f>
        <v/>
      </c>
      <c r="W268" s="14" t="n"/>
      <c r="X268" s="18" t="n"/>
      <c r="Y268" s="16" t="n">
        <v>0</v>
      </c>
      <c r="Z268" s="18">
        <f>(X268-Y268)+Z267</f>
        <v/>
      </c>
      <c r="AA268" s="15" t="n"/>
      <c r="AB268" s="24" t="n"/>
      <c r="AC268" s="15">
        <f>C268</f>
        <v/>
      </c>
      <c r="AD268" s="25" t="n"/>
      <c r="AE268" s="62">
        <f>G268</f>
        <v/>
      </c>
      <c r="AF268" s="63">
        <f>AE268+AF207</f>
        <v/>
      </c>
      <c r="AG268" s="25" t="n"/>
      <c r="AH268" s="24" t="n"/>
      <c r="AI268" s="26" t="n"/>
      <c r="AJ268" s="25" t="n"/>
      <c r="AL268" s="14" t="n"/>
      <c r="AM268" s="18" t="n"/>
      <c r="AN268" s="16" t="n">
        <v>0</v>
      </c>
      <c r="AO268" s="18">
        <f>(AM268-AN268)+AO267</f>
        <v/>
      </c>
      <c r="AP268" s="15" t="n"/>
      <c r="AR268" s="14" t="n"/>
      <c r="AS268" s="18" t="n"/>
      <c r="AT268" s="16" t="n">
        <v>0</v>
      </c>
      <c r="AU268" s="18">
        <f>(AS268-AT268)+AU267</f>
        <v/>
      </c>
      <c r="AV268" s="15" t="n"/>
      <c r="AX268" s="14" t="n"/>
      <c r="AY268" s="18" t="n"/>
      <c r="AZ268" s="16" t="n">
        <v>0</v>
      </c>
      <c r="BA268" s="18">
        <f>(AY268-AZ268)+BA267</f>
        <v/>
      </c>
      <c r="BB268" s="15" t="n"/>
      <c r="BD268" s="14" t="n"/>
      <c r="BE268" s="18" t="n"/>
      <c r="BF268" s="16" t="n">
        <v>0</v>
      </c>
      <c r="BG268" s="18">
        <f>(BE268-BF268)+BG267</f>
        <v/>
      </c>
      <c r="BH268" s="15" t="n"/>
      <c r="BJ268" s="86" t="n"/>
      <c r="BK268" s="86" t="n"/>
      <c r="BL268" s="24" t="n"/>
      <c r="BM268" s="24" t="n"/>
      <c r="BN268" s="24" t="n"/>
      <c r="BO268" s="24" t="n"/>
      <c r="BP268" s="24" t="n"/>
      <c r="BQ268" s="126" t="n"/>
    </row>
    <row r="269" ht="16.8" customHeight="1">
      <c r="A269" s="15" t="n"/>
      <c r="B269" s="15" t="n"/>
      <c r="C269" s="28" t="inlineStr">
        <is>
          <t>Pubblicità</t>
        </is>
      </c>
      <c r="D269" s="16" t="n">
        <v>0</v>
      </c>
      <c r="E269" s="16" t="n"/>
      <c r="F269" s="16" t="n"/>
      <c r="G269" s="16" t="n">
        <v>0</v>
      </c>
      <c r="H269" s="16" t="n"/>
      <c r="I269" s="4" t="n"/>
      <c r="J269" s="14" t="n"/>
      <c r="K269" s="17" t="n"/>
      <c r="L269" s="16" t="n"/>
      <c r="M269" s="16" t="n"/>
      <c r="N269" s="16" t="inlineStr">
        <is>
          <t>DISPON. BANCARIA</t>
        </is>
      </c>
      <c r="O269" s="16">
        <f>T303+AO303</f>
        <v/>
      </c>
      <c r="P269" s="18" t="n"/>
      <c r="Q269" s="14" t="n"/>
      <c r="R269" s="18" t="n"/>
      <c r="S269" s="16" t="n">
        <v>0</v>
      </c>
      <c r="T269" s="18">
        <f>(R269-S269)+T268</f>
        <v/>
      </c>
      <c r="U269" s="15">
        <f>C269</f>
        <v/>
      </c>
      <c r="W269" s="14" t="n"/>
      <c r="X269" s="18" t="n"/>
      <c r="Y269" s="16" t="n">
        <v>0</v>
      </c>
      <c r="Z269" s="18">
        <f>(X269-Y269)+Z268</f>
        <v/>
      </c>
      <c r="AA269" s="15" t="n"/>
      <c r="AB269" s="24" t="n"/>
      <c r="AC269" s="15">
        <f>C269</f>
        <v/>
      </c>
      <c r="AD269" s="25" t="n"/>
      <c r="AE269" s="62">
        <f>G269</f>
        <v/>
      </c>
      <c r="AF269" s="63">
        <f>AE269+AF208</f>
        <v/>
      </c>
      <c r="AG269" s="25" t="n"/>
      <c r="AH269" s="24" t="n"/>
      <c r="AI269" s="26" t="n"/>
      <c r="AJ269" s="25" t="n"/>
      <c r="AL269" s="14" t="n"/>
      <c r="AM269" s="18" t="n"/>
      <c r="AN269" s="16" t="n"/>
      <c r="AO269" s="18">
        <f>(AM269-AN269)+AO268</f>
        <v/>
      </c>
      <c r="AP269" s="15" t="n"/>
      <c r="AR269" s="14" t="n"/>
      <c r="AS269" s="18" t="n"/>
      <c r="AT269" s="16" t="n"/>
      <c r="AU269" s="18">
        <f>(AS269-AT269)+AU268</f>
        <v/>
      </c>
      <c r="AV269" s="15" t="n"/>
      <c r="AX269" s="14" t="n"/>
      <c r="AY269" s="18" t="n"/>
      <c r="AZ269" s="16" t="n"/>
      <c r="BA269" s="18">
        <f>(AY269-AZ269)+BA268</f>
        <v/>
      </c>
      <c r="BB269" s="15" t="n"/>
      <c r="BD269" s="14" t="n"/>
      <c r="BE269" s="18" t="n"/>
      <c r="BF269" s="16" t="n"/>
      <c r="BG269" s="18">
        <f>(BE269-BF269)+BG268</f>
        <v/>
      </c>
      <c r="BH269" s="15" t="n"/>
      <c r="BJ269" s="86" t="n"/>
      <c r="BK269" s="86" t="n"/>
      <c r="BL269" s="24" t="n"/>
      <c r="BM269" s="24" t="n"/>
      <c r="BN269" s="24" t="n"/>
      <c r="BO269" s="24" t="n"/>
      <c r="BP269" s="24" t="n"/>
      <c r="BQ269" s="126" t="n"/>
    </row>
    <row r="270" ht="16.8" customHeight="1">
      <c r="A270" s="15" t="n"/>
      <c r="B270" s="66" t="n"/>
      <c r="C270" s="15" t="inlineStr">
        <is>
          <t xml:space="preserve">PAG. STIP.           MARZIA </t>
        </is>
      </c>
      <c r="D270" s="67" t="n"/>
      <c r="E270" s="16" t="n">
        <v>0</v>
      </c>
      <c r="F270" s="16" t="n"/>
      <c r="G270" s="16" t="n">
        <v>0</v>
      </c>
      <c r="H270" s="16" t="n"/>
      <c r="I270" s="4" t="n"/>
      <c r="J270" s="14" t="n"/>
      <c r="K270" s="17" t="inlineStr">
        <is>
          <t>BONIFICO GENERTEL</t>
        </is>
      </c>
      <c r="L270" s="16" t="n"/>
      <c r="M270" s="16" t="n">
        <v>2778.71</v>
      </c>
      <c r="N270" s="16" t="inlineStr">
        <is>
          <t>SOSPESI PARTICOLARI</t>
        </is>
      </c>
      <c r="O270" s="31">
        <f>L294</f>
        <v/>
      </c>
      <c r="P270" s="32">
        <f>SUM(P249:P268)</f>
        <v/>
      </c>
      <c r="Q270" s="14" t="n"/>
      <c r="R270" s="18" t="n"/>
      <c r="S270" s="16">
        <f>G270</f>
        <v/>
      </c>
      <c r="T270" s="18">
        <f>(R270-S270)+T269</f>
        <v/>
      </c>
      <c r="U270" s="15">
        <f>C270</f>
        <v/>
      </c>
      <c r="W270" s="14" t="n"/>
      <c r="X270" s="18" t="n"/>
      <c r="Y270" s="16" t="n">
        <v>0</v>
      </c>
      <c r="Z270" s="18">
        <f>(X270-Y270)+Z269</f>
        <v/>
      </c>
      <c r="AA270" s="15" t="n"/>
      <c r="AB270" s="24" t="n"/>
      <c r="AC270" s="15">
        <f>C270</f>
        <v/>
      </c>
      <c r="AD270" s="25" t="n"/>
      <c r="AE270" s="62">
        <f>G270</f>
        <v/>
      </c>
      <c r="AF270" s="63">
        <f>AE270+AF209</f>
        <v/>
      </c>
      <c r="AG270" s="25" t="n"/>
      <c r="AH270" s="24" t="n"/>
      <c r="AI270" s="26" t="n"/>
      <c r="AJ270" s="25" t="n"/>
      <c r="AL270" s="14" t="n"/>
      <c r="AM270" s="18" t="n"/>
      <c r="AN270" s="16" t="n">
        <v>0</v>
      </c>
      <c r="AO270" s="18">
        <f>(AM270-AN270)+AO269</f>
        <v/>
      </c>
      <c r="AP270" s="15" t="n"/>
      <c r="AR270" s="14" t="n"/>
      <c r="AS270" s="18" t="n"/>
      <c r="AT270" s="16" t="n">
        <v>0</v>
      </c>
      <c r="AU270" s="18">
        <f>(AS270-AT270)+AU269</f>
        <v/>
      </c>
      <c r="AV270" s="15" t="n"/>
      <c r="AX270" s="14" t="n"/>
      <c r="AY270" s="18" t="n"/>
      <c r="AZ270" s="16" t="n">
        <v>0</v>
      </c>
      <c r="BA270" s="18">
        <f>(AY270-AZ270)+BA269</f>
        <v/>
      </c>
      <c r="BB270" s="15" t="n"/>
      <c r="BD270" s="14" t="n"/>
      <c r="BE270" s="18" t="n"/>
      <c r="BF270" s="16" t="n">
        <v>0</v>
      </c>
      <c r="BG270" s="18">
        <f>(BE270-BF270)+BG269</f>
        <v/>
      </c>
      <c r="BH270" s="15" t="n"/>
      <c r="BJ270" s="86" t="n"/>
      <c r="BK270" s="86" t="n"/>
      <c r="BL270" s="24" t="n"/>
      <c r="BM270" s="24" t="n"/>
      <c r="BN270" s="24" t="n"/>
      <c r="BO270" s="24" t="n"/>
      <c r="BP270" s="24" t="n"/>
      <c r="BQ270" s="126" t="n"/>
    </row>
    <row r="271" ht="16.8" customHeight="1">
      <c r="A271" s="15" t="n"/>
      <c r="B271" s="15" t="n"/>
      <c r="C271" s="15" t="inlineStr">
        <is>
          <t xml:space="preserve">PAG. STIP.           DEBORAH </t>
        </is>
      </c>
      <c r="D271" s="16" t="n"/>
      <c r="E271" s="16" t="n">
        <v>0</v>
      </c>
      <c r="F271" s="16" t="n"/>
      <c r="G271" s="16" t="n">
        <v>0</v>
      </c>
      <c r="H271" s="16" t="n"/>
      <c r="I271" s="4" t="n"/>
      <c r="J271" s="14" t="n"/>
      <c r="K271" s="17" t="n"/>
      <c r="L271" s="16" t="n"/>
      <c r="M271" s="16" t="n">
        <v>0</v>
      </c>
      <c r="N271" s="16" t="inlineStr">
        <is>
          <t>SOSPESI</t>
        </is>
      </c>
      <c r="O271" s="16">
        <f>SUM(L282:L293)+L296</f>
        <v/>
      </c>
      <c r="P271" s="33">
        <f>SUM(O249:O268)</f>
        <v/>
      </c>
      <c r="Q271" s="14" t="n"/>
      <c r="R271" s="18" t="n"/>
      <c r="S271" s="16">
        <f>G271</f>
        <v/>
      </c>
      <c r="T271" s="18">
        <f>(R271-S271)+T270</f>
        <v/>
      </c>
      <c r="U271" s="15">
        <f>C271</f>
        <v/>
      </c>
      <c r="W271" s="14" t="n"/>
      <c r="X271" s="18" t="n"/>
      <c r="Y271" s="16" t="n">
        <v>0</v>
      </c>
      <c r="Z271" s="18">
        <f>(X271-Y271)+Z270</f>
        <v/>
      </c>
      <c r="AA271" s="15" t="n"/>
      <c r="AB271" s="24" t="n"/>
      <c r="AC271" s="15">
        <f>C271</f>
        <v/>
      </c>
      <c r="AD271" s="25" t="n"/>
      <c r="AE271" s="62">
        <f>G271</f>
        <v/>
      </c>
      <c r="AF271" s="63">
        <f>AE271+AF210</f>
        <v/>
      </c>
      <c r="AG271" s="25" t="n"/>
      <c r="AH271" s="24" t="n"/>
      <c r="AI271" s="26" t="n"/>
      <c r="AJ271" s="25" t="n"/>
      <c r="AL271" s="14" t="n"/>
      <c r="AM271" s="18" t="n"/>
      <c r="AN271" s="16" t="n">
        <v>0</v>
      </c>
      <c r="AO271" s="18">
        <f>(AM271-AN271)+AO270</f>
        <v/>
      </c>
      <c r="AP271" s="15" t="n"/>
      <c r="AR271" s="14" t="n"/>
      <c r="AS271" s="18" t="n"/>
      <c r="AT271" s="16" t="n">
        <v>0</v>
      </c>
      <c r="AU271" s="18">
        <f>(AS271-AT271)+AU270</f>
        <v/>
      </c>
      <c r="AV271" s="15" t="n"/>
      <c r="AX271" s="14" t="n"/>
      <c r="AY271" s="18" t="n"/>
      <c r="AZ271" s="16" t="n">
        <v>0</v>
      </c>
      <c r="BA271" s="18">
        <f>(AY271-AZ271)+BA270</f>
        <v/>
      </c>
      <c r="BB271" s="15" t="n"/>
      <c r="BD271" s="14" t="n"/>
      <c r="BE271" s="18" t="n"/>
      <c r="BF271" s="16" t="n">
        <v>0</v>
      </c>
      <c r="BG271" s="18">
        <f>(BE271-BF271)+BG270</f>
        <v/>
      </c>
      <c r="BH271" s="15" t="n"/>
      <c r="BJ271" s="86" t="n"/>
      <c r="BK271" s="86" t="n"/>
      <c r="BL271" s="24" t="n"/>
      <c r="BM271" s="24" t="n"/>
      <c r="BN271" s="24" t="n"/>
      <c r="BO271" s="24" t="n"/>
      <c r="BP271" s="24" t="n"/>
      <c r="BQ271" s="126" t="n"/>
    </row>
    <row r="272" ht="16.8" customHeight="1">
      <c r="A272" s="15" t="n"/>
      <c r="B272" s="15" t="n"/>
      <c r="C272" s="15" t="inlineStr">
        <is>
          <t xml:space="preserve">PAG. STIP.           DORIANA BONIFICO </t>
        </is>
      </c>
      <c r="D272" s="16" t="n"/>
      <c r="E272" s="16" t="n">
        <v>0</v>
      </c>
      <c r="F272" s="16" t="n"/>
      <c r="G272" s="16" t="n">
        <v>0</v>
      </c>
      <c r="H272" s="16" t="n"/>
      <c r="I272" s="4" t="n"/>
      <c r="J272" s="14" t="n"/>
      <c r="K272" s="17" t="n"/>
      <c r="L272" s="16" t="n"/>
      <c r="M272" s="16" t="n"/>
      <c r="N272" s="16" t="inlineStr">
        <is>
          <t>GIROCONTO SINO AD OGGI</t>
        </is>
      </c>
      <c r="O272" s="34">
        <f>O211+O212-F287-F286</f>
        <v/>
      </c>
      <c r="P272" s="35">
        <f>O211+O212+O273-F287-F286-O270-O271</f>
        <v/>
      </c>
      <c r="Q272" s="14" t="n"/>
      <c r="R272" s="18" t="n"/>
      <c r="S272" s="16">
        <f>G272</f>
        <v/>
      </c>
      <c r="T272" s="18">
        <f>(R272-S272)+T271</f>
        <v/>
      </c>
      <c r="U272" s="15" t="n"/>
      <c r="W272" s="14" t="n"/>
      <c r="X272" s="18" t="n"/>
      <c r="Y272" s="16" t="n"/>
      <c r="Z272" s="18">
        <f>(X272-Y272)+Z271</f>
        <v/>
      </c>
      <c r="AA272" s="15" t="n"/>
      <c r="AB272" s="24" t="n"/>
      <c r="AC272" s="15">
        <f>C272</f>
        <v/>
      </c>
      <c r="AD272" s="25" t="n"/>
      <c r="AE272" s="62">
        <f>G272</f>
        <v/>
      </c>
      <c r="AF272" s="63">
        <f>AE272+AF211</f>
        <v/>
      </c>
      <c r="AG272" s="25" t="n"/>
      <c r="AH272" s="24" t="n"/>
      <c r="AI272" s="26" t="n"/>
      <c r="AJ272" s="25" t="n"/>
      <c r="AL272" s="14" t="n"/>
      <c r="AM272" s="18" t="n"/>
      <c r="AN272" s="16" t="n"/>
      <c r="AO272" s="18">
        <f>(AM272-AN272)+AO271</f>
        <v/>
      </c>
      <c r="AP272" s="15" t="n"/>
      <c r="AR272" s="14" t="n"/>
      <c r="AS272" s="18" t="n"/>
      <c r="AT272" s="16" t="n"/>
      <c r="AU272" s="18">
        <f>(AS272-AT272)+AU271</f>
        <v/>
      </c>
      <c r="AV272" s="15" t="n"/>
      <c r="AX272" s="14" t="n"/>
      <c r="AY272" s="18" t="n"/>
      <c r="AZ272" s="16" t="n"/>
      <c r="BA272" s="18">
        <f>(AY272-AZ272)+BA271</f>
        <v/>
      </c>
      <c r="BB272" s="15" t="n"/>
      <c r="BD272" s="14" t="n"/>
      <c r="BE272" s="18" t="n"/>
      <c r="BF272" s="16" t="n"/>
      <c r="BG272" s="18">
        <f>(BE272-BF272)+BG271</f>
        <v/>
      </c>
      <c r="BH272" s="15" t="n"/>
      <c r="BJ272" s="86" t="n"/>
      <c r="BK272" s="86" t="n"/>
      <c r="BL272" s="24" t="n"/>
      <c r="BM272" s="24" t="n"/>
      <c r="BN272" s="24" t="n"/>
      <c r="BO272" s="24" t="n"/>
      <c r="BP272" s="24" t="n"/>
      <c r="BQ272" s="126" t="n"/>
    </row>
    <row r="273" ht="16.8" customHeight="1">
      <c r="A273" s="15" t="n"/>
      <c r="B273" s="15" t="n"/>
      <c r="C273" s="15" t="inlineStr">
        <is>
          <t xml:space="preserve">PAG. STIP.           STEFANIA  BONIFICO </t>
        </is>
      </c>
      <c r="D273" s="16" t="n"/>
      <c r="E273" s="16" t="n">
        <v>0</v>
      </c>
      <c r="F273" s="16" t="n"/>
      <c r="G273" s="16" t="n">
        <v>0</v>
      </c>
      <c r="H273" s="16" t="n"/>
      <c r="I273" s="4" t="n"/>
      <c r="J273" s="14" t="n"/>
      <c r="K273" s="6" t="inlineStr">
        <is>
          <t>TOTALE GIORNATA</t>
        </is>
      </c>
      <c r="L273" s="3">
        <f>SUM(L246:L272)</f>
        <v/>
      </c>
      <c r="M273" s="3">
        <f>SUM(M246:M272)</f>
        <v/>
      </c>
      <c r="N273" s="16" t="inlineStr">
        <is>
          <t>G.C. GIORNO</t>
        </is>
      </c>
      <c r="O273" s="16">
        <f>N246-L247</f>
        <v/>
      </c>
      <c r="P273" s="18" t="n"/>
      <c r="Q273" s="14" t="n"/>
      <c r="R273" s="18" t="n"/>
      <c r="S273" s="16">
        <f>G273</f>
        <v/>
      </c>
      <c r="T273" s="18">
        <f>(R273-S273)+T272</f>
        <v/>
      </c>
      <c r="U273" s="15">
        <f>C273</f>
        <v/>
      </c>
      <c r="W273" s="14" t="n"/>
      <c r="X273" s="18" t="n"/>
      <c r="Y273" s="16" t="n">
        <v>0</v>
      </c>
      <c r="Z273" s="18">
        <f>(X273-Y273)+Z272</f>
        <v/>
      </c>
      <c r="AA273" s="15" t="n"/>
      <c r="AB273" s="24" t="n"/>
      <c r="AC273" s="15">
        <f>C273</f>
        <v/>
      </c>
      <c r="AD273" s="25" t="n"/>
      <c r="AE273" s="62">
        <f>G273</f>
        <v/>
      </c>
      <c r="AF273" s="63">
        <f>AE273+AF212</f>
        <v/>
      </c>
      <c r="AG273" s="25" t="n"/>
      <c r="AH273" s="24" t="n"/>
      <c r="AI273" s="26" t="n"/>
      <c r="AJ273" s="25" t="n"/>
      <c r="AL273" s="14" t="n"/>
      <c r="AM273" s="18" t="n"/>
      <c r="AN273" s="16" t="n">
        <v>0</v>
      </c>
      <c r="AO273" s="18">
        <f>(AM273-AN273)+AO272</f>
        <v/>
      </c>
      <c r="AP273" s="15" t="n"/>
      <c r="AR273" s="14" t="n"/>
      <c r="AS273" s="18" t="n"/>
      <c r="AT273" s="16" t="n">
        <v>0</v>
      </c>
      <c r="AU273" s="18">
        <f>(AS273-AT273)+AU272</f>
        <v/>
      </c>
      <c r="AV273" s="15" t="n"/>
      <c r="AX273" s="14" t="n"/>
      <c r="AY273" s="18" t="n"/>
      <c r="AZ273" s="16" t="n">
        <v>0</v>
      </c>
      <c r="BA273" s="18">
        <f>(AY273-AZ273)+BA272</f>
        <v/>
      </c>
      <c r="BB273" s="15" t="n"/>
      <c r="BD273" s="14" t="n"/>
      <c r="BE273" s="18" t="n"/>
      <c r="BF273" s="16" t="n">
        <v>0</v>
      </c>
      <c r="BG273" s="18">
        <f>(BE273-BF273)+BG272</f>
        <v/>
      </c>
      <c r="BH273" s="15" t="n"/>
      <c r="BJ273" s="86" t="n"/>
      <c r="BK273" s="86" t="n"/>
      <c r="BL273" s="24" t="n"/>
      <c r="BM273" s="24" t="n"/>
      <c r="BN273" s="24" t="n"/>
      <c r="BO273" s="24" t="n"/>
      <c r="BP273" s="24" t="n"/>
      <c r="BQ273" s="126" t="n"/>
    </row>
    <row r="274" ht="16.8" customHeight="1">
      <c r="A274" s="15" t="n"/>
      <c r="B274" s="15" t="n"/>
      <c r="C274" s="15" t="inlineStr">
        <is>
          <t>Pagamento contributi impiegate</t>
        </is>
      </c>
      <c r="D274" s="16" t="n"/>
      <c r="E274" s="16" t="n"/>
      <c r="F274" s="16" t="n"/>
      <c r="G274" s="16" t="n">
        <v>0</v>
      </c>
      <c r="H274" s="16" t="n"/>
      <c r="I274" s="4" t="n"/>
      <c r="J274" s="14" t="n"/>
      <c r="K274" s="6" t="inlineStr">
        <is>
          <t>RIPORTO</t>
        </is>
      </c>
      <c r="L274" s="3">
        <f>L214</f>
        <v/>
      </c>
      <c r="M274" s="3">
        <f>M214</f>
        <v/>
      </c>
      <c r="N274" s="16" t="inlineStr">
        <is>
          <t>SO. VERS/PREL.</t>
        </is>
      </c>
      <c r="O274" s="36">
        <f>(O270+O271)-(O209+O210)</f>
        <v/>
      </c>
      <c r="P274" s="37">
        <f>O273-O274</f>
        <v/>
      </c>
      <c r="Q274" s="14" t="n"/>
      <c r="R274" s="18" t="n"/>
      <c r="S274" s="16">
        <f>G274</f>
        <v/>
      </c>
      <c r="T274" s="18">
        <f>(R274-S274)+T273</f>
        <v/>
      </c>
      <c r="U274" s="15">
        <f>C274</f>
        <v/>
      </c>
      <c r="W274" s="14" t="n"/>
      <c r="X274" s="18" t="n"/>
      <c r="Y274" s="16" t="n">
        <v>0</v>
      </c>
      <c r="Z274" s="18">
        <f>(X274-Y274)+Z273</f>
        <v/>
      </c>
      <c r="AA274" s="15" t="n"/>
      <c r="AB274" s="24" t="n"/>
      <c r="AC274" s="15">
        <f>C274</f>
        <v/>
      </c>
      <c r="AD274" s="25" t="n"/>
      <c r="AE274" s="62">
        <f>G274</f>
        <v/>
      </c>
      <c r="AF274" s="63">
        <f>AE274+AF213</f>
        <v/>
      </c>
      <c r="AG274" s="25" t="n"/>
      <c r="AH274" s="24" t="n"/>
      <c r="AI274" s="26" t="n"/>
      <c r="AJ274" s="25" t="n"/>
      <c r="AL274" s="14" t="n"/>
      <c r="AM274" s="18" t="n"/>
      <c r="AN274" s="16" t="n">
        <v>0</v>
      </c>
      <c r="AO274" s="18">
        <f>(AM274-AN274)+AO273</f>
        <v/>
      </c>
      <c r="AP274" s="15" t="n"/>
      <c r="AR274" s="14" t="n"/>
      <c r="AS274" s="18" t="n"/>
      <c r="AT274" s="16" t="n">
        <v>0</v>
      </c>
      <c r="AU274" s="18">
        <f>(AS274-AT274)+AU273</f>
        <v/>
      </c>
      <c r="AV274" s="15" t="n"/>
      <c r="AX274" s="14" t="n"/>
      <c r="AY274" s="18" t="n"/>
      <c r="AZ274" s="16" t="n">
        <v>0</v>
      </c>
      <c r="BA274" s="18">
        <f>(AY274-AZ274)+BA273</f>
        <v/>
      </c>
      <c r="BB274" s="15" t="n"/>
      <c r="BD274" s="14" t="n"/>
      <c r="BE274" s="18" t="n"/>
      <c r="BF274" s="16" t="n">
        <v>0</v>
      </c>
      <c r="BG274" s="18">
        <f>(BE274-BF274)+BG273</f>
        <v/>
      </c>
      <c r="BH274" s="15" t="n"/>
      <c r="BJ274" s="86" t="n"/>
      <c r="BK274" s="86" t="n"/>
      <c r="BL274" s="24" t="n"/>
      <c r="BM274" s="24" t="n"/>
      <c r="BN274" s="24" t="n"/>
      <c r="BO274" s="24" t="n"/>
      <c r="BP274" s="24" t="n"/>
      <c r="BQ274" s="126" t="n"/>
    </row>
    <row r="275" ht="16.8" customHeight="1" thickBot="1">
      <c r="A275" s="15" t="n"/>
      <c r="B275" s="15" t="n"/>
      <c r="C275" s="15" t="inlineStr">
        <is>
          <t>TOT. PAG. IMPIEGATE</t>
        </is>
      </c>
      <c r="D275" s="16">
        <f>SUM(G270:G274)+SUM(E270:E274)</f>
        <v/>
      </c>
      <c r="E275" s="16" t="n"/>
      <c r="F275" s="16" t="n"/>
      <c r="G275" s="16" t="n"/>
      <c r="H275" s="16" t="n"/>
      <c r="I275" s="4" t="n"/>
      <c r="J275" s="14" t="n"/>
      <c r="K275" s="6" t="inlineStr">
        <is>
          <t>TOTALE AD OGGI</t>
        </is>
      </c>
      <c r="L275" s="3">
        <f>L273+L274</f>
        <v/>
      </c>
      <c r="M275" s="3">
        <f>M273+M274</f>
        <v/>
      </c>
      <c r="N275" s="16" t="inlineStr">
        <is>
          <t>DIFF. GIROCONTO E SOSPESI AUMENTATI O DIMINUITI</t>
        </is>
      </c>
      <c r="O275" s="38">
        <f>O272+O273-O274</f>
        <v/>
      </c>
      <c r="P275" s="39">
        <f>O275-O272</f>
        <v/>
      </c>
      <c r="Q275" s="14" t="n"/>
      <c r="R275" s="18" t="n"/>
      <c r="S275" s="16" t="n">
        <v>0</v>
      </c>
      <c r="T275" s="18">
        <f>(R275-S275)+T274</f>
        <v/>
      </c>
      <c r="U275" s="15" t="n"/>
      <c r="W275" s="14" t="n"/>
      <c r="X275" s="18" t="n"/>
      <c r="Y275" s="16" t="n"/>
      <c r="Z275" s="18">
        <f>(X275-Y275)+Z274</f>
        <v/>
      </c>
      <c r="AA275" s="15" t="n"/>
      <c r="AB275" s="24" t="n"/>
      <c r="AC275" s="15" t="n"/>
      <c r="AD275" s="25" t="n"/>
      <c r="AE275" s="62">
        <f>G275</f>
        <v/>
      </c>
      <c r="AF275" s="63">
        <f>AE275+AF214</f>
        <v/>
      </c>
      <c r="AG275" s="25" t="n"/>
      <c r="AH275" s="24" t="n"/>
      <c r="AI275" s="26" t="n"/>
      <c r="AJ275" s="25" t="n"/>
      <c r="AL275" s="14" t="n"/>
      <c r="AM275" s="18" t="n"/>
      <c r="AN275" s="16" t="n"/>
      <c r="AO275" s="18">
        <f>(AM275-AN275)+AO274</f>
        <v/>
      </c>
      <c r="AP275" s="15" t="n"/>
      <c r="AR275" s="14" t="n"/>
      <c r="AS275" s="18" t="n"/>
      <c r="AT275" s="16" t="n"/>
      <c r="AU275" s="18">
        <f>(AS275-AT275)+AU274</f>
        <v/>
      </c>
      <c r="AV275" s="15" t="n"/>
      <c r="AX275" s="14" t="n"/>
      <c r="AY275" s="18" t="n"/>
      <c r="AZ275" s="16" t="n"/>
      <c r="BA275" s="18">
        <f>(AY275-AZ275)+BA274</f>
        <v/>
      </c>
      <c r="BB275" s="15" t="n"/>
      <c r="BD275" s="14" t="n"/>
      <c r="BE275" s="18" t="n"/>
      <c r="BF275" s="16" t="n"/>
      <c r="BG275" s="18">
        <f>(BE275-BF275)+BG274</f>
        <v/>
      </c>
      <c r="BH275" s="15" t="n"/>
      <c r="BJ275" s="86" t="n"/>
      <c r="BK275" s="86" t="n"/>
      <c r="BL275" s="24" t="n"/>
      <c r="BM275" s="24" t="n"/>
      <c r="BN275" s="24" t="n"/>
      <c r="BO275" s="24" t="n"/>
      <c r="BP275" s="24" t="n"/>
      <c r="BQ275" s="126" t="n"/>
    </row>
    <row r="276" ht="16.8" customHeight="1" thickBot="1" thickTop="1">
      <c r="A276" s="15" t="n"/>
      <c r="B276" s="15" t="n"/>
      <c r="C276" s="15" t="inlineStr">
        <is>
          <t>Pag. Bolletta Telecom  780820</t>
        </is>
      </c>
      <c r="D276" s="16" t="n"/>
      <c r="E276" s="16" t="n"/>
      <c r="F276" s="16" t="n"/>
      <c r="G276" s="16" t="n">
        <v>0</v>
      </c>
      <c r="H276" s="16" t="n"/>
      <c r="I276" s="4" t="n"/>
      <c r="J276" s="14" t="n"/>
      <c r="K276" s="6" t="inlineStr">
        <is>
          <t>SALDO</t>
        </is>
      </c>
      <c r="L276" s="3">
        <f>L275-M275</f>
        <v/>
      </c>
      <c r="M276" s="40" t="n"/>
      <c r="N276" s="29" t="inlineStr">
        <is>
          <t>RISCONTRO</t>
        </is>
      </c>
      <c r="O276" s="41">
        <f>O269+O270+O271+O277</f>
        <v/>
      </c>
      <c r="P276" s="18" t="n"/>
      <c r="Q276" s="14" t="n"/>
      <c r="R276" s="18" t="n"/>
      <c r="S276" s="16">
        <f>G276</f>
        <v/>
      </c>
      <c r="T276" s="18">
        <f>(R276-S276)+T275</f>
        <v/>
      </c>
      <c r="U276" s="15">
        <f>C276</f>
        <v/>
      </c>
      <c r="W276" s="14" t="n"/>
      <c r="X276" s="18" t="n"/>
      <c r="Y276" s="16" t="n">
        <v>0</v>
      </c>
      <c r="Z276" s="18">
        <f>(X276-Y276)+Z275</f>
        <v/>
      </c>
      <c r="AA276" s="15" t="n"/>
      <c r="AB276" s="24" t="n"/>
      <c r="AC276" s="15">
        <f>C276</f>
        <v/>
      </c>
      <c r="AD276" s="25" t="n"/>
      <c r="AE276" s="62">
        <f>G276</f>
        <v/>
      </c>
      <c r="AF276" s="63">
        <f>AE276+AF215</f>
        <v/>
      </c>
      <c r="AG276" s="25" t="n"/>
      <c r="AH276" s="24" t="n"/>
      <c r="AI276" s="26" t="n"/>
      <c r="AJ276" s="25" t="n"/>
      <c r="AL276" s="14" t="n"/>
      <c r="AM276" s="18" t="n"/>
      <c r="AN276" s="16" t="n">
        <v>0</v>
      </c>
      <c r="AO276" s="18">
        <f>(AM276-AN276)+AO275</f>
        <v/>
      </c>
      <c r="AP276" s="15" t="n"/>
      <c r="AR276" s="14" t="n"/>
      <c r="AS276" s="18" t="n"/>
      <c r="AT276" s="16" t="n">
        <v>0</v>
      </c>
      <c r="AU276" s="18">
        <f>(AS276-AT276)+AU275</f>
        <v/>
      </c>
      <c r="AV276" s="15" t="n"/>
      <c r="AX276" s="14" t="n"/>
      <c r="AY276" s="18" t="n"/>
      <c r="AZ276" s="16" t="n">
        <v>0</v>
      </c>
      <c r="BA276" s="18">
        <f>(AY276-AZ276)+BA275</f>
        <v/>
      </c>
      <c r="BB276" s="15" t="n"/>
      <c r="BD276" s="14" t="n"/>
      <c r="BE276" s="18" t="n"/>
      <c r="BF276" s="16" t="n">
        <v>0</v>
      </c>
      <c r="BG276" s="18">
        <f>(BE276-BF276)+BG275</f>
        <v/>
      </c>
      <c r="BH276" s="15" t="n"/>
      <c r="BJ276" s="86" t="n"/>
      <c r="BK276" s="86" t="n"/>
      <c r="BL276" s="24" t="n"/>
      <c r="BM276" s="24" t="n"/>
      <c r="BN276" s="24" t="n"/>
      <c r="BO276" s="24" t="n"/>
      <c r="BP276" s="24" t="n"/>
      <c r="BQ276" s="126" t="n"/>
    </row>
    <row r="277" ht="16.8" customHeight="1" thickBot="1" thickTop="1">
      <c r="A277" s="15" t="n"/>
      <c r="B277" s="15" t="n"/>
      <c r="C277" s="15" t="inlineStr">
        <is>
          <t>Pag. Bolletta Telecom 780344</t>
        </is>
      </c>
      <c r="D277" s="16" t="n"/>
      <c r="E277" s="16" t="n"/>
      <c r="F277" s="16" t="n"/>
      <c r="G277" s="16" t="n">
        <v>0</v>
      </c>
      <c r="H277" s="16" t="n"/>
      <c r="I277" s="4" t="n"/>
      <c r="J277" s="14" t="n"/>
      <c r="K277" s="17" t="n"/>
      <c r="L277" s="16" t="n"/>
      <c r="M277" s="16" t="n"/>
      <c r="N277" s="42" t="inlineStr">
        <is>
          <t>GIROCONTO DEL GIORNO</t>
        </is>
      </c>
      <c r="O277" s="43">
        <f>P271-O270-O271-O269</f>
        <v/>
      </c>
      <c r="P277" s="18" t="n"/>
      <c r="Q277" s="14" t="n"/>
      <c r="R277" s="18" t="n"/>
      <c r="S277" s="16">
        <f>G277</f>
        <v/>
      </c>
      <c r="T277" s="18">
        <f>(R277-S277)+T276</f>
        <v/>
      </c>
      <c r="U277" s="15">
        <f>C277</f>
        <v/>
      </c>
      <c r="W277" s="14" t="n"/>
      <c r="X277" s="18" t="n"/>
      <c r="Y277" s="16" t="n">
        <v>0</v>
      </c>
      <c r="Z277" s="18">
        <f>(X277-Y277)+Z276</f>
        <v/>
      </c>
      <c r="AA277" s="15" t="n"/>
      <c r="AB277" s="24" t="n"/>
      <c r="AC277" s="15">
        <f>C277</f>
        <v/>
      </c>
      <c r="AD277" s="25" t="n"/>
      <c r="AE277" s="62">
        <f>G277</f>
        <v/>
      </c>
      <c r="AF277" s="63">
        <f>AE277+AF216</f>
        <v/>
      </c>
      <c r="AG277" s="25" t="n"/>
      <c r="AH277" s="24" t="n"/>
      <c r="AI277" s="26" t="n"/>
      <c r="AJ277" s="25" t="n"/>
      <c r="AL277" s="14" t="n"/>
      <c r="AM277" s="18" t="n"/>
      <c r="AN277" s="16" t="n">
        <v>0</v>
      </c>
      <c r="AO277" s="18">
        <f>(AM277-AN277)+AO276</f>
        <v/>
      </c>
      <c r="AP277" s="15" t="n"/>
      <c r="AR277" s="14" t="n"/>
      <c r="AS277" s="18" t="n"/>
      <c r="AT277" s="16" t="n">
        <v>0</v>
      </c>
      <c r="AU277" s="18">
        <f>(AS277-AT277)+AU276</f>
        <v/>
      </c>
      <c r="AV277" s="15" t="n"/>
      <c r="AX277" s="14" t="n"/>
      <c r="AY277" s="18" t="n"/>
      <c r="AZ277" s="16" t="n">
        <v>0</v>
      </c>
      <c r="BA277" s="18">
        <f>(AY277-AZ277)+BA276</f>
        <v/>
      </c>
      <c r="BB277" s="15" t="n"/>
      <c r="BD277" s="14" t="n"/>
      <c r="BE277" s="18" t="n"/>
      <c r="BF277" s="16" t="n">
        <v>0</v>
      </c>
      <c r="BG277" s="18">
        <f>(BE277-BF277)+BG276</f>
        <v/>
      </c>
      <c r="BH277" s="15" t="n"/>
      <c r="BJ277" s="86" t="n"/>
      <c r="BK277" s="86" t="n"/>
      <c r="BL277" s="24" t="n"/>
      <c r="BM277" s="24" t="n"/>
      <c r="BN277" s="24" t="n"/>
      <c r="BO277" s="24" t="n"/>
      <c r="BP277" s="24" t="n"/>
      <c r="BQ277" s="126" t="n"/>
    </row>
    <row r="278" ht="16.8" customHeight="1" thickTop="1">
      <c r="A278" s="15" t="n"/>
      <c r="B278" s="15" t="n"/>
      <c r="C278" s="15" t="inlineStr">
        <is>
          <t>Pag. Bolletta Telecom</t>
        </is>
      </c>
      <c r="D278" s="16">
        <f>SUM(G276:G278)</f>
        <v/>
      </c>
      <c r="E278" s="16" t="n"/>
      <c r="F278" s="16" t="n"/>
      <c r="G278" s="16" t="n">
        <v>0</v>
      </c>
      <c r="H278" s="16" t="n"/>
      <c r="I278" s="4" t="n"/>
      <c r="J278" s="14" t="n"/>
      <c r="K278" s="6" t="inlineStr">
        <is>
          <t>C/C ANTICIPI</t>
        </is>
      </c>
      <c r="L278" s="3">
        <f>N217</f>
        <v/>
      </c>
      <c r="M278" s="3" t="n">
        <v>0</v>
      </c>
      <c r="N278" s="3">
        <f>SUM(L278:M278)</f>
        <v/>
      </c>
      <c r="O278" s="44" t="n"/>
      <c r="P278" s="18" t="n"/>
      <c r="Q278" s="14" t="n"/>
      <c r="R278" s="18" t="n"/>
      <c r="S278" s="16">
        <f>G278</f>
        <v/>
      </c>
      <c r="T278" s="18">
        <f>(R278-S278)+T277</f>
        <v/>
      </c>
      <c r="U278" s="15">
        <f>C278</f>
        <v/>
      </c>
      <c r="W278" s="14" t="n"/>
      <c r="X278" s="18" t="n"/>
      <c r="Y278" s="16" t="n">
        <v>0</v>
      </c>
      <c r="Z278" s="18">
        <f>(X278-Y278)+Z277</f>
        <v/>
      </c>
      <c r="AA278" s="15" t="n"/>
      <c r="AB278" s="24" t="n"/>
      <c r="AC278" s="15">
        <f>C278</f>
        <v/>
      </c>
      <c r="AD278" s="25" t="n"/>
      <c r="AE278" s="62">
        <f>G278</f>
        <v/>
      </c>
      <c r="AF278" s="63">
        <f>AE278+AF217</f>
        <v/>
      </c>
      <c r="AG278" s="25" t="n"/>
      <c r="AH278" s="24" t="n"/>
      <c r="AI278" s="26" t="n"/>
      <c r="AJ278" s="25" t="n"/>
      <c r="AL278" s="14" t="n"/>
      <c r="AM278" s="18" t="n"/>
      <c r="AN278" s="16" t="n">
        <v>0</v>
      </c>
      <c r="AO278" s="18">
        <f>(AM278-AN278)+AO277</f>
        <v/>
      </c>
      <c r="AP278" s="15" t="n"/>
      <c r="AR278" s="14" t="n"/>
      <c r="AS278" s="18" t="n"/>
      <c r="AT278" s="16" t="n">
        <v>0</v>
      </c>
      <c r="AU278" s="18">
        <f>(AS278-AT278)+AU277</f>
        <v/>
      </c>
      <c r="AV278" s="15" t="n"/>
      <c r="AX278" s="14" t="n"/>
      <c r="AY278" s="18" t="n"/>
      <c r="AZ278" s="16" t="n">
        <v>0</v>
      </c>
      <c r="BA278" s="18">
        <f>(AY278-AZ278)+BA277</f>
        <v/>
      </c>
      <c r="BB278" s="15" t="n"/>
      <c r="BD278" s="14" t="n"/>
      <c r="BE278" s="18" t="n"/>
      <c r="BF278" s="16" t="n">
        <v>0</v>
      </c>
      <c r="BG278" s="18">
        <f>(BE278-BF278)+BG277</f>
        <v/>
      </c>
      <c r="BH278" s="15" t="n"/>
      <c r="BJ278" s="86" t="n"/>
      <c r="BK278" s="86" t="n"/>
      <c r="BL278" s="24" t="n"/>
      <c r="BM278" s="24" t="n"/>
      <c r="BN278" s="24" t="n"/>
      <c r="BO278" s="24" t="n"/>
      <c r="BP278" s="24" t="n"/>
      <c r="BQ278" s="126" t="n"/>
    </row>
    <row r="279" ht="16.8" customHeight="1">
      <c r="A279" s="15" t="n"/>
      <c r="B279" s="15" t="n"/>
      <c r="C279" s="15" t="inlineStr">
        <is>
          <t xml:space="preserve">PAG. BOLLETTA ENEL  </t>
        </is>
      </c>
      <c r="D279" s="16" t="n"/>
      <c r="E279" s="16" t="n"/>
      <c r="F279" s="16" t="n"/>
      <c r="G279" s="16" t="n">
        <v>0</v>
      </c>
      <c r="H279" s="16" t="n"/>
      <c r="I279" s="4" t="n"/>
      <c r="J279" s="14" t="n"/>
      <c r="K279" s="6" t="inlineStr">
        <is>
          <t>C/CPOSTALE</t>
        </is>
      </c>
      <c r="L279" s="3">
        <f>L218</f>
        <v/>
      </c>
      <c r="M279" s="3">
        <f>H286+G286</f>
        <v/>
      </c>
      <c r="N279" s="45">
        <f>L279+M279</f>
        <v/>
      </c>
      <c r="O279" s="45">
        <f>BA303+BG303</f>
        <v/>
      </c>
      <c r="P279" s="18" t="n"/>
      <c r="Q279" s="14" t="n"/>
      <c r="R279" s="18" t="n"/>
      <c r="S279" s="16">
        <f>G279</f>
        <v/>
      </c>
      <c r="T279" s="18">
        <f>(R279-S279)+T278</f>
        <v/>
      </c>
      <c r="U279" s="15">
        <f>C279</f>
        <v/>
      </c>
      <c r="W279" s="14" t="n"/>
      <c r="X279" s="18" t="n">
        <v>0</v>
      </c>
      <c r="Y279" s="16" t="n">
        <v>0</v>
      </c>
      <c r="Z279" s="18">
        <f>(X279-Y279)+Z278</f>
        <v/>
      </c>
      <c r="AA279" s="15" t="n"/>
      <c r="AB279" s="24" t="n"/>
      <c r="AC279" s="15">
        <f>C279</f>
        <v/>
      </c>
      <c r="AD279" s="25" t="n"/>
      <c r="AE279" s="62">
        <f>G279</f>
        <v/>
      </c>
      <c r="AF279" s="63">
        <f>AE279+AF218</f>
        <v/>
      </c>
      <c r="AG279" s="25" t="n"/>
      <c r="AH279" s="24" t="n"/>
      <c r="AI279" s="26" t="n"/>
      <c r="AJ279" s="25" t="n"/>
      <c r="AL279" s="14" t="n"/>
      <c r="AM279" s="18" t="n"/>
      <c r="AN279" s="16" t="n">
        <v>0</v>
      </c>
      <c r="AO279" s="18">
        <f>(AM279-AN279)+AO278</f>
        <v/>
      </c>
      <c r="AP279" s="15" t="n"/>
      <c r="AR279" s="14" t="n"/>
      <c r="AS279" s="18" t="n"/>
      <c r="AT279" s="16" t="n">
        <v>0</v>
      </c>
      <c r="AU279" s="18">
        <f>(AS279-AT279)+AU278</f>
        <v/>
      </c>
      <c r="AV279" s="15" t="n"/>
      <c r="AX279" s="14" t="n"/>
      <c r="AY279" s="18" t="n"/>
      <c r="AZ279" s="16" t="n">
        <v>0</v>
      </c>
      <c r="BA279" s="18">
        <f>(AY279-AZ279)+BA278</f>
        <v/>
      </c>
      <c r="BB279" s="15" t="n"/>
      <c r="BD279" s="14" t="n"/>
      <c r="BE279" s="18" t="n"/>
      <c r="BF279" s="16" t="n">
        <v>0</v>
      </c>
      <c r="BG279" s="18">
        <f>(BE279-BF279)+BG278</f>
        <v/>
      </c>
      <c r="BH279" s="15" t="n"/>
      <c r="BJ279" s="86" t="n"/>
      <c r="BK279" s="86" t="n"/>
      <c r="BL279" s="24" t="n"/>
      <c r="BM279" s="24" t="n"/>
      <c r="BN279" s="24" t="n"/>
      <c r="BO279" s="24" t="n"/>
      <c r="BP279" s="24" t="n"/>
      <c r="BQ279" s="126" t="n"/>
    </row>
    <row r="280" ht="16.8" customHeight="1">
      <c r="A280" s="15" t="n"/>
      <c r="B280" s="15" t="n"/>
      <c r="C280" s="15" t="inlineStr">
        <is>
          <t>Locazioni immobiilar</t>
        </is>
      </c>
      <c r="D280" s="16" t="n"/>
      <c r="E280" s="16" t="n"/>
      <c r="F280" s="16" t="n"/>
      <c r="G280" s="16" t="n">
        <v>0</v>
      </c>
      <c r="H280" s="16" t="n"/>
      <c r="I280" s="4" t="n"/>
      <c r="J280" s="14" t="n"/>
      <c r="K280" s="6" t="inlineStr">
        <is>
          <t>C/C BANCARIO</t>
        </is>
      </c>
      <c r="L280" s="3">
        <f>T303+Z303+AO303+AU303</f>
        <v/>
      </c>
      <c r="M280" s="16" t="n"/>
      <c r="N280" s="16" t="n"/>
      <c r="O280" s="16" t="n"/>
      <c r="P280" s="18" t="n"/>
      <c r="Q280" s="14" t="n"/>
      <c r="R280" s="18" t="n"/>
      <c r="S280" s="16">
        <f>G280</f>
        <v/>
      </c>
      <c r="T280" s="18">
        <f>(R280-S280)+T279</f>
        <v/>
      </c>
      <c r="U280" s="15">
        <f>C280</f>
        <v/>
      </c>
      <c r="W280" s="14" t="n"/>
      <c r="X280" s="18" t="n"/>
      <c r="Y280" s="16" t="n">
        <v>0</v>
      </c>
      <c r="Z280" s="18">
        <f>(X280-Y280)+Z279</f>
        <v/>
      </c>
      <c r="AA280" s="15" t="n"/>
      <c r="AB280" s="24" t="n"/>
      <c r="AC280" s="15">
        <f>C280</f>
        <v/>
      </c>
      <c r="AD280" s="25" t="n"/>
      <c r="AE280" s="62">
        <f>G280</f>
        <v/>
      </c>
      <c r="AF280" s="63">
        <f>AE280+AF219</f>
        <v/>
      </c>
      <c r="AG280" s="25" t="n"/>
      <c r="AH280" s="24" t="n"/>
      <c r="AI280" s="26" t="n">
        <v>0</v>
      </c>
      <c r="AJ280" s="25" t="n"/>
      <c r="AL280" s="14" t="n"/>
      <c r="AM280" s="18" t="n"/>
      <c r="AN280" s="16" t="n">
        <v>0</v>
      </c>
      <c r="AO280" s="18">
        <f>(AM280-AN280)+AO279</f>
        <v/>
      </c>
      <c r="AP280" s="15" t="n"/>
      <c r="AR280" s="14" t="n"/>
      <c r="AS280" s="18" t="n"/>
      <c r="AT280" s="16" t="n">
        <v>0</v>
      </c>
      <c r="AU280" s="18">
        <f>(AS280-AT280)+AU279</f>
        <v/>
      </c>
      <c r="AV280" s="15" t="n"/>
      <c r="AX280" s="14" t="n"/>
      <c r="AY280" s="18" t="n"/>
      <c r="AZ280" s="16" t="n">
        <v>0</v>
      </c>
      <c r="BA280" s="18">
        <f>(AY280-AZ280)+BA279</f>
        <v/>
      </c>
      <c r="BB280" s="15" t="n"/>
      <c r="BD280" s="14" t="n"/>
      <c r="BE280" s="18" t="n"/>
      <c r="BF280" s="16" t="n">
        <v>0</v>
      </c>
      <c r="BG280" s="18">
        <f>(BE280-BF280)+BG279</f>
        <v/>
      </c>
      <c r="BH280" s="15" t="n"/>
      <c r="BJ280" s="86" t="n"/>
      <c r="BK280" s="86" t="n"/>
      <c r="BL280" s="24" t="n"/>
      <c r="BM280" s="24" t="n"/>
      <c r="BN280" s="24" t="n"/>
      <c r="BO280" s="24" t="n"/>
      <c r="BP280" s="24" t="n"/>
      <c r="BQ280" s="126" t="n"/>
    </row>
    <row r="281" ht="16.8" customHeight="1">
      <c r="A281" s="15" t="n"/>
      <c r="B281" s="15" t="n"/>
      <c r="C281" s="15" t="inlineStr">
        <is>
          <t>Spese condominiali</t>
        </is>
      </c>
      <c r="D281" s="16" t="n"/>
      <c r="E281" s="16" t="n"/>
      <c r="F281" s="16" t="n"/>
      <c r="G281" s="16" t="n">
        <v>0</v>
      </c>
      <c r="H281" s="16" t="n"/>
      <c r="I281" s="4" t="n"/>
      <c r="J281" s="14" t="n"/>
      <c r="K281" s="6" t="inlineStr">
        <is>
          <t>CONTO SOSPESI</t>
        </is>
      </c>
      <c r="L281" s="3" t="n"/>
      <c r="M281" s="46" t="inlineStr">
        <is>
          <t>SOSPESI DEL GIORNO</t>
        </is>
      </c>
      <c r="N281" s="46" t="n"/>
      <c r="O281" s="16" t="n"/>
      <c r="P281" s="18" t="n"/>
      <c r="Q281" s="14" t="n"/>
      <c r="R281" s="18" t="n"/>
      <c r="S281" s="16">
        <f>G281</f>
        <v/>
      </c>
      <c r="T281" s="18">
        <f>(R281-S281)+T280</f>
        <v/>
      </c>
      <c r="U281" s="15">
        <f>C281</f>
        <v/>
      </c>
      <c r="W281" s="14" t="n"/>
      <c r="X281" s="18" t="n"/>
      <c r="Y281" s="16" t="n">
        <v>0</v>
      </c>
      <c r="Z281" s="18">
        <f>(X281-Y281)+Z280</f>
        <v/>
      </c>
      <c r="AA281" s="15" t="n"/>
      <c r="AB281" s="24" t="n"/>
      <c r="AC281" s="15">
        <f>C281</f>
        <v/>
      </c>
      <c r="AD281" s="25" t="n"/>
      <c r="AE281" s="62">
        <f>G281</f>
        <v/>
      </c>
      <c r="AF281" s="63">
        <f>AE281+AF220</f>
        <v/>
      </c>
      <c r="AG281" s="25" t="n"/>
      <c r="AH281" s="24" t="n"/>
      <c r="AI281" s="26" t="n"/>
      <c r="AJ281" s="25" t="n"/>
      <c r="AL281" s="14" t="n"/>
      <c r="AM281" s="18" t="n"/>
      <c r="AN281" s="16" t="n">
        <v>0</v>
      </c>
      <c r="AO281" s="18">
        <f>(AM281-AN281)+AO280</f>
        <v/>
      </c>
      <c r="AP281" s="15" t="n"/>
      <c r="AR281" s="14" t="n"/>
      <c r="AS281" s="18" t="n"/>
      <c r="AT281" s="16" t="n">
        <v>0</v>
      </c>
      <c r="AU281" s="18">
        <f>(AS281-AT281)+AU280</f>
        <v/>
      </c>
      <c r="AV281" s="15" t="n"/>
      <c r="AX281" s="14" t="n"/>
      <c r="AY281" s="18" t="n"/>
      <c r="AZ281" s="16" t="n">
        <v>0</v>
      </c>
      <c r="BA281" s="18">
        <f>(AY281-AZ281)+BA280</f>
        <v/>
      </c>
      <c r="BB281" s="15" t="n"/>
      <c r="BD281" s="14" t="n"/>
      <c r="BE281" s="18" t="n"/>
      <c r="BF281" s="16" t="n">
        <v>0</v>
      </c>
      <c r="BG281" s="18">
        <f>(BE281-BF281)+BG280</f>
        <v/>
      </c>
      <c r="BH281" s="15" t="n"/>
      <c r="BJ281" s="86" t="n"/>
      <c r="BK281" s="86" t="n"/>
      <c r="BL281" s="24" t="n"/>
      <c r="BM281" s="24" t="n"/>
      <c r="BN281" s="24" t="n"/>
      <c r="BO281" s="24" t="n"/>
      <c r="BP281" s="24" t="n"/>
      <c r="BQ281" s="126" t="n"/>
    </row>
    <row r="282" ht="16.8" customHeight="1">
      <c r="A282" s="15" t="n"/>
      <c r="B282" s="15" t="n"/>
      <c r="C282" s="15" t="inlineStr">
        <is>
          <t>TOT. SPESE AFFITTO  TEL. LUCE</t>
        </is>
      </c>
      <c r="D282" s="16">
        <f>SUM(G276:G281)</f>
        <v/>
      </c>
      <c r="E282" s="16" t="n"/>
      <c r="F282" s="16" t="n"/>
      <c r="G282" s="16" t="n"/>
      <c r="H282" s="16" t="n"/>
      <c r="I282" s="4" t="n"/>
      <c r="J282" s="14" t="n"/>
      <c r="K282" s="50" t="inlineStr">
        <is>
          <t>SOMMA SOSPESO 10/11</t>
        </is>
      </c>
      <c r="L282" s="50" t="n">
        <v>114.5</v>
      </c>
      <c r="M282" s="16" t="inlineStr">
        <is>
          <t>NOME</t>
        </is>
      </c>
      <c r="N282" s="16" t="inlineStr">
        <is>
          <t>IMPORTO</t>
        </is>
      </c>
      <c r="O282" s="16" t="n"/>
      <c r="P282" s="18" t="n"/>
      <c r="Q282" s="14" t="n"/>
      <c r="R282" s="18" t="n"/>
      <c r="S282" s="16" t="n">
        <v>0</v>
      </c>
      <c r="T282" s="18">
        <f>(R282-S282)+T281</f>
        <v/>
      </c>
      <c r="U282" s="15" t="n"/>
      <c r="W282" s="14" t="n"/>
      <c r="X282" s="18" t="n"/>
      <c r="Y282" s="16" t="n"/>
      <c r="Z282" s="18">
        <f>(X282-Y282)+Z281</f>
        <v/>
      </c>
      <c r="AA282" s="15" t="n"/>
      <c r="AB282" s="24" t="n"/>
      <c r="AC282" s="15">
        <f>C282</f>
        <v/>
      </c>
      <c r="AD282" s="25" t="n"/>
      <c r="AE282" s="62">
        <f>G282</f>
        <v/>
      </c>
      <c r="AF282" s="63">
        <f>AE282+AF221</f>
        <v/>
      </c>
      <c r="AG282" s="25" t="n"/>
      <c r="AH282" s="24" t="n"/>
      <c r="AI282" s="26" t="n"/>
      <c r="AJ282" s="25" t="n"/>
      <c r="AL282" s="14" t="n"/>
      <c r="AM282" s="18" t="n"/>
      <c r="AN282" s="16" t="n"/>
      <c r="AO282" s="18">
        <f>(AM282-AN282)+AO281</f>
        <v/>
      </c>
      <c r="AP282" s="15" t="n"/>
      <c r="AR282" s="14" t="n"/>
      <c r="AS282" s="18" t="n"/>
      <c r="AT282" s="16" t="n"/>
      <c r="AU282" s="18">
        <f>(AS282-AT282)+AU281</f>
        <v/>
      </c>
      <c r="AV282" s="15" t="n"/>
      <c r="AX282" s="14" t="n"/>
      <c r="AY282" s="18" t="n"/>
      <c r="AZ282" s="16" t="n"/>
      <c r="BA282" s="18">
        <f>(AY282-AZ282)+BA281</f>
        <v/>
      </c>
      <c r="BB282" s="15" t="n"/>
      <c r="BD282" s="14" t="n"/>
      <c r="BE282" s="18" t="n"/>
      <c r="BF282" s="16" t="n"/>
      <c r="BG282" s="18">
        <f>(BE282-BF282)+BG281</f>
        <v/>
      </c>
      <c r="BH282" s="15" t="n"/>
      <c r="BJ282" s="86" t="n"/>
      <c r="BK282" s="86" t="n"/>
      <c r="BL282" s="24" t="n"/>
      <c r="BM282" s="24" t="n"/>
      <c r="BN282" s="24" t="n"/>
      <c r="BO282" s="24" t="n"/>
      <c r="BP282" s="24" t="n"/>
      <c r="BQ282" s="126" t="n"/>
    </row>
    <row r="283" ht="16.8" customHeight="1">
      <c r="A283" s="15" t="n"/>
      <c r="B283" s="15" t="n"/>
      <c r="C283" s="15" t="inlineStr">
        <is>
          <t xml:space="preserve">RIVALSA </t>
        </is>
      </c>
      <c r="D283" s="16" t="n"/>
      <c r="E283" s="16" t="n"/>
      <c r="F283" s="16" t="n"/>
      <c r="G283" s="16" t="n">
        <v>0</v>
      </c>
      <c r="H283" s="16" t="n"/>
      <c r="I283" s="4" t="n"/>
      <c r="J283" s="14" t="n"/>
      <c r="K283" s="16" t="inlineStr">
        <is>
          <t>DIFF. BONIFICO SOMMA 3/1  SPERONI DE MARIA</t>
        </is>
      </c>
      <c r="L283" s="16" t="n">
        <v>0.5</v>
      </c>
      <c r="M283" s="30" t="inlineStr">
        <is>
          <t>A3T 2/12</t>
        </is>
      </c>
      <c r="N283" s="30" t="n">
        <v>130</v>
      </c>
      <c r="O283" s="16" t="n"/>
      <c r="P283" s="18" t="n"/>
      <c r="Q283" s="14" t="n"/>
      <c r="R283" s="18" t="n"/>
      <c r="S283" s="16">
        <f>G283</f>
        <v/>
      </c>
      <c r="T283" s="18">
        <f>(R283-S283)+T282</f>
        <v/>
      </c>
      <c r="U283" s="15" t="n"/>
      <c r="W283" s="14" t="n"/>
      <c r="X283" s="18" t="n">
        <v>0</v>
      </c>
      <c r="Y283" s="16" t="n">
        <v>0</v>
      </c>
      <c r="Z283" s="18">
        <f>(X283-Y283)+Z282</f>
        <v/>
      </c>
      <c r="AA283" s="15" t="n"/>
      <c r="AB283" s="24" t="n"/>
      <c r="AC283" s="15">
        <f>C283</f>
        <v/>
      </c>
      <c r="AD283" s="25" t="n"/>
      <c r="AE283" s="62">
        <f>G283</f>
        <v/>
      </c>
      <c r="AF283" s="63">
        <f>AE283+AF222</f>
        <v/>
      </c>
      <c r="AG283" s="25" t="n"/>
      <c r="AH283" s="24" t="n"/>
      <c r="AI283" s="26" t="n"/>
      <c r="AJ283" s="25" t="n"/>
      <c r="AL283" s="14" t="n"/>
      <c r="AM283" s="18" t="n"/>
      <c r="AN283" s="16" t="n"/>
      <c r="AO283" s="18">
        <f>(AM283-AN283)+AO282</f>
        <v/>
      </c>
      <c r="AP283" s="15" t="n"/>
      <c r="AR283" s="14" t="n"/>
      <c r="AS283" s="18" t="n"/>
      <c r="AT283" s="16" t="n"/>
      <c r="AU283" s="18">
        <f>(AS283-AT283)+AU282</f>
        <v/>
      </c>
      <c r="AV283" s="15" t="n"/>
      <c r="AX283" s="14" t="n"/>
      <c r="AY283" s="18" t="n"/>
      <c r="AZ283" s="16" t="n"/>
      <c r="BA283" s="18">
        <f>(AY283-AZ283)+BA282</f>
        <v/>
      </c>
      <c r="BB283" s="15" t="n"/>
      <c r="BD283" s="14" t="n"/>
      <c r="BE283" s="18" t="n"/>
      <c r="BF283" s="16" t="n"/>
      <c r="BG283" s="18">
        <f>(BE283-BF283)+BG282</f>
        <v/>
      </c>
      <c r="BH283" s="15" t="n"/>
      <c r="BJ283" s="86" t="n"/>
      <c r="BK283" s="86" t="n"/>
      <c r="BL283" s="24" t="n"/>
      <c r="BM283" s="24" t="n"/>
      <c r="BN283" s="24" t="n"/>
      <c r="BO283" s="24" t="n"/>
      <c r="BP283" s="24" t="n"/>
      <c r="BQ283" s="126" t="n"/>
    </row>
    <row r="284" ht="16.8" customHeight="1">
      <c r="A284" s="15" t="n"/>
      <c r="B284" s="15" t="n"/>
      <c r="C284" s="15" t="inlineStr">
        <is>
          <t>PAG. FATT. TROTTI PER AVVIAMENTO AZIENDA</t>
        </is>
      </c>
      <c r="D284" s="16" t="n"/>
      <c r="E284" s="16" t="n"/>
      <c r="F284" s="16" t="n"/>
      <c r="G284" s="16" t="n">
        <v>272</v>
      </c>
      <c r="H284" s="16" t="n"/>
      <c r="I284" s="4" t="n"/>
      <c r="J284" s="14" t="n"/>
      <c r="K284" s="25" t="n"/>
      <c r="L284" s="83" t="n">
        <v>0</v>
      </c>
      <c r="M284" s="16" t="n"/>
      <c r="N284" s="73" t="n">
        <v>0</v>
      </c>
      <c r="O284" s="16" t="n"/>
      <c r="P284" s="18" t="n"/>
      <c r="Q284" s="14" t="n"/>
      <c r="R284" s="18" t="n"/>
      <c r="S284" s="16">
        <f>G284</f>
        <v/>
      </c>
      <c r="T284" s="18">
        <f>(R284-S284)+T283</f>
        <v/>
      </c>
      <c r="U284" s="15">
        <f>C284</f>
        <v/>
      </c>
      <c r="W284" s="14" t="n"/>
      <c r="X284" s="18" t="n">
        <v>0</v>
      </c>
      <c r="Y284" s="16" t="n">
        <v>0</v>
      </c>
      <c r="Z284" s="18">
        <f>(X284-Y284)+Z283</f>
        <v/>
      </c>
      <c r="AA284" s="15" t="n"/>
      <c r="AB284" s="24" t="n"/>
      <c r="AC284" s="15">
        <f>C284</f>
        <v/>
      </c>
      <c r="AD284" s="25" t="n"/>
      <c r="AE284" s="62">
        <f>G284</f>
        <v/>
      </c>
      <c r="AF284" s="63">
        <f>AE284+AF223</f>
        <v/>
      </c>
      <c r="AG284" s="25" t="n"/>
      <c r="AH284" s="24" t="n"/>
      <c r="AI284" s="26" t="n"/>
      <c r="AJ284" s="25" t="n"/>
      <c r="AL284" s="14" t="n"/>
      <c r="AM284" s="18" t="n"/>
      <c r="AN284" s="16" t="n">
        <v>0</v>
      </c>
      <c r="AO284" s="18">
        <f>(AM284-AN284)+AO283</f>
        <v/>
      </c>
      <c r="AP284" s="15" t="n"/>
      <c r="AR284" s="14" t="n"/>
      <c r="AS284" s="18" t="n"/>
      <c r="AT284" s="16" t="n">
        <v>0</v>
      </c>
      <c r="AU284" s="18">
        <f>(AS284-AT284)+AU283</f>
        <v/>
      </c>
      <c r="AV284" s="15" t="n"/>
      <c r="AX284" s="14" t="n"/>
      <c r="AY284" s="18" t="n"/>
      <c r="AZ284" s="16" t="n">
        <v>0</v>
      </c>
      <c r="BA284" s="18">
        <f>(AY284-AZ284)+BA283</f>
        <v/>
      </c>
      <c r="BB284" s="15" t="n"/>
      <c r="BD284" s="14" t="n"/>
      <c r="BE284" s="18" t="n"/>
      <c r="BF284" s="16" t="n">
        <v>0</v>
      </c>
      <c r="BG284" s="18">
        <f>(BE284-BF284)+BG283</f>
        <v/>
      </c>
      <c r="BH284" s="15" t="n"/>
      <c r="BJ284" s="86" t="n"/>
      <c r="BK284" s="86" t="n"/>
      <c r="BL284" s="24" t="n"/>
      <c r="BM284" s="24" t="n"/>
      <c r="BN284" s="24" t="n"/>
      <c r="BO284" s="24" t="n"/>
      <c r="BP284" s="24" t="n"/>
      <c r="BQ284" s="126" t="n"/>
    </row>
    <row r="285" ht="16.8" customHeight="1">
      <c r="A285" s="15" t="n"/>
      <c r="B285" s="15" t="n"/>
      <c r="C285" s="64" t="inlineStr">
        <is>
          <t>CASSA PREVIDENZA  AGENTI  + QUOTA GAA</t>
        </is>
      </c>
      <c r="D285" s="16" t="n"/>
      <c r="E285" s="16" t="n"/>
      <c r="F285" s="16" t="n"/>
      <c r="G285" s="16" t="n">
        <v>0</v>
      </c>
      <c r="H285" s="16" t="n">
        <v>0</v>
      </c>
      <c r="I285" s="4" t="n"/>
      <c r="J285" s="14" t="n"/>
      <c r="K285" s="16" t="inlineStr">
        <is>
          <t>RHO 4/1</t>
        </is>
      </c>
      <c r="L285" s="73" t="n">
        <v>1089.5</v>
      </c>
      <c r="M285" s="16" t="n"/>
      <c r="N285" s="16" t="n">
        <v>0</v>
      </c>
      <c r="O285" s="16" t="n"/>
      <c r="P285" s="18" t="n"/>
      <c r="Q285" s="14" t="n"/>
      <c r="R285" s="18" t="n"/>
      <c r="S285" s="16">
        <f>G285</f>
        <v/>
      </c>
      <c r="T285" s="18">
        <f>(R285-S285)+T284</f>
        <v/>
      </c>
      <c r="U285" s="15">
        <f>C285</f>
        <v/>
      </c>
      <c r="W285" s="14" t="n"/>
      <c r="X285" s="18" t="n">
        <v>0</v>
      </c>
      <c r="Y285" s="16" t="n">
        <v>0</v>
      </c>
      <c r="Z285" s="18">
        <f>(X285-Y285)+Z284</f>
        <v/>
      </c>
      <c r="AA285" s="15" t="n"/>
      <c r="AB285" s="24" t="n"/>
      <c r="AC285" s="15">
        <f>C285</f>
        <v/>
      </c>
      <c r="AD285" s="25" t="n"/>
      <c r="AE285" s="62">
        <f>G285</f>
        <v/>
      </c>
      <c r="AF285" s="63">
        <f>AE285+AF224</f>
        <v/>
      </c>
      <c r="AG285" s="25" t="n"/>
      <c r="AH285" s="24" t="n"/>
      <c r="AI285" s="26" t="n"/>
      <c r="AJ285" s="25" t="n"/>
      <c r="AL285" s="14" t="n"/>
      <c r="AM285" s="18" t="n"/>
      <c r="AN285" s="16" t="n">
        <v>0</v>
      </c>
      <c r="AO285" s="18">
        <f>(AM285-AN285)+AO284</f>
        <v/>
      </c>
      <c r="AP285" s="15" t="n"/>
      <c r="AR285" s="14" t="n"/>
      <c r="AS285" s="18" t="n"/>
      <c r="AT285" s="16" t="n">
        <v>0</v>
      </c>
      <c r="AU285" s="18">
        <f>(AS285-AT285)+AU284</f>
        <v/>
      </c>
      <c r="AV285" s="15" t="n"/>
      <c r="AX285" s="14" t="n"/>
      <c r="AY285" s="18" t="n"/>
      <c r="AZ285" s="16" t="n">
        <v>0</v>
      </c>
      <c r="BA285" s="18">
        <f>(AY285-AZ285)+BA284</f>
        <v/>
      </c>
      <c r="BB285" s="15" t="n"/>
      <c r="BD285" s="14" t="n"/>
      <c r="BE285" s="18" t="n"/>
      <c r="BF285" s="16" t="n">
        <v>0</v>
      </c>
      <c r="BG285" s="18">
        <f>(BE285-BF285)+BG284</f>
        <v/>
      </c>
      <c r="BH285" s="15" t="n"/>
      <c r="BJ285" s="86" t="n"/>
      <c r="BK285" s="86" t="n"/>
      <c r="BL285" s="24" t="n"/>
      <c r="BM285" s="24" t="n"/>
      <c r="BN285" s="24" t="n"/>
      <c r="BO285" s="24" t="n"/>
      <c r="BP285" s="24" t="n"/>
      <c r="BQ285" s="126" t="n"/>
    </row>
    <row r="286" ht="16.8" customHeight="1">
      <c r="A286" s="15" t="n"/>
      <c r="B286" s="15" t="n"/>
      <c r="C286" s="15" t="inlineStr">
        <is>
          <t>GIROCONTO PROVV. GENERALI</t>
        </is>
      </c>
      <c r="D286" s="16" t="n"/>
      <c r="E286" s="16" t="n"/>
      <c r="F286" s="85" t="n">
        <v>0</v>
      </c>
      <c r="G286" s="16" t="n">
        <v>0</v>
      </c>
      <c r="H286" s="16" t="n">
        <v>0</v>
      </c>
      <c r="I286" s="4" t="n"/>
      <c r="J286" s="14" t="n"/>
      <c r="K286" s="16" t="inlineStr">
        <is>
          <t>GALLARATE  4/1</t>
        </is>
      </c>
      <c r="L286" s="73" t="n">
        <v>204</v>
      </c>
      <c r="M286" s="30" t="n"/>
      <c r="N286" s="30" t="n">
        <v>0</v>
      </c>
      <c r="O286" s="16" t="n"/>
      <c r="P286" s="18" t="n"/>
      <c r="Q286" s="14" t="n"/>
      <c r="R286" s="18">
        <f>F286</f>
        <v/>
      </c>
      <c r="S286" s="16" t="n">
        <v>0</v>
      </c>
      <c r="T286" s="18">
        <f>(R286-S286)+T285</f>
        <v/>
      </c>
      <c r="U286" s="15" t="n"/>
      <c r="W286" s="14" t="inlineStr">
        <is>
          <t>\</t>
        </is>
      </c>
      <c r="X286" s="18" t="n">
        <v>0</v>
      </c>
      <c r="Y286" s="16" t="n"/>
      <c r="Z286" s="18">
        <f>(X286-Y286)+Z285</f>
        <v/>
      </c>
      <c r="AA286" s="15" t="n"/>
      <c r="AB286" s="24" t="n"/>
      <c r="AC286" s="15">
        <f>C286</f>
        <v/>
      </c>
      <c r="AD286" s="25" t="n"/>
      <c r="AE286" s="62">
        <f>G286</f>
        <v/>
      </c>
      <c r="AF286" s="63">
        <f>AE286+AF225</f>
        <v/>
      </c>
      <c r="AG286" s="25" t="n"/>
      <c r="AH286" s="24" t="n"/>
      <c r="AI286" s="26" t="n"/>
      <c r="AJ286" s="25" t="n"/>
      <c r="AL286" s="14" t="n"/>
      <c r="AM286" s="18" t="n"/>
      <c r="AN286" s="16" t="n"/>
      <c r="AO286" s="18">
        <f>(AM286-AN286)+AO285</f>
        <v/>
      </c>
      <c r="AP286" s="15" t="n"/>
      <c r="AR286" s="14" t="n"/>
      <c r="AS286" s="18" t="n"/>
      <c r="AT286" s="16" t="n"/>
      <c r="AU286" s="18">
        <f>(AS286-AT286)+AU285</f>
        <v/>
      </c>
      <c r="AV286" s="15" t="n"/>
      <c r="AX286" s="14" t="n"/>
      <c r="AY286" s="18" t="n"/>
      <c r="AZ286" s="16" t="n"/>
      <c r="BA286" s="18">
        <f>(AY286-AZ286)+BA285</f>
        <v/>
      </c>
      <c r="BB286" s="15" t="n"/>
      <c r="BD286" s="14" t="n"/>
      <c r="BE286" s="18">
        <f>H286</f>
        <v/>
      </c>
      <c r="BF286" s="16" t="n"/>
      <c r="BG286" s="18">
        <f>(BE286-BF286)+BG285</f>
        <v/>
      </c>
      <c r="BH286" s="15" t="n"/>
      <c r="BJ286" s="86" t="n"/>
      <c r="BK286" s="86" t="n"/>
      <c r="BL286" s="24" t="n"/>
      <c r="BM286" s="24" t="n"/>
      <c r="BN286" s="24" t="n"/>
      <c r="BO286" s="24" t="n"/>
      <c r="BP286" s="24" t="n"/>
      <c r="BQ286" s="126" t="n"/>
    </row>
    <row r="287" ht="16.8" customHeight="1">
      <c r="A287" s="15" t="n"/>
      <c r="B287" s="15" t="n"/>
      <c r="C287" s="47" t="inlineStr">
        <is>
          <t>VERSAMENTO PROVV. MATURATE</t>
        </is>
      </c>
      <c r="D287" s="16" t="n"/>
      <c r="E287" s="16" t="n"/>
      <c r="F287" s="1" t="n">
        <v>0</v>
      </c>
      <c r="G287" s="16" t="n">
        <v>0</v>
      </c>
      <c r="H287" s="16" t="n"/>
      <c r="I287" s="4" t="n"/>
      <c r="J287" s="14" t="n"/>
      <c r="K287" s="30" t="inlineStr">
        <is>
          <t>DIFF. BONIFICO RHO 4/1</t>
        </is>
      </c>
      <c r="L287" s="30" t="n">
        <v>0.01</v>
      </c>
      <c r="M287" s="16" t="n"/>
      <c r="N287" s="16" t="n">
        <v>0</v>
      </c>
      <c r="O287" s="16" t="n"/>
      <c r="P287" s="18" t="n"/>
      <c r="Q287" s="14" t="n"/>
      <c r="R287" s="49">
        <f>F287</f>
        <v/>
      </c>
      <c r="S287" s="16" t="n">
        <v>0</v>
      </c>
      <c r="T287" s="18">
        <f>(R287-S287)+T286</f>
        <v/>
      </c>
      <c r="U287" s="17">
        <f>C287</f>
        <v/>
      </c>
      <c r="W287" s="14" t="n"/>
      <c r="X287" s="18" t="n">
        <v>0</v>
      </c>
      <c r="Y287" s="16" t="n">
        <v>0</v>
      </c>
      <c r="Z287" s="18">
        <f>(X287-Y287)+Z286</f>
        <v/>
      </c>
      <c r="AA287" s="15" t="n"/>
      <c r="AB287" s="24" t="n"/>
      <c r="AC287" s="64" t="inlineStr">
        <is>
          <t>QUOTA GAA</t>
        </is>
      </c>
      <c r="AD287" s="65" t="n"/>
      <c r="AE287" s="65">
        <f>G287</f>
        <v/>
      </c>
      <c r="AF287" s="63">
        <f>AE287+AF226</f>
        <v/>
      </c>
      <c r="AG287" s="25" t="n"/>
      <c r="AH287" s="24" t="n"/>
      <c r="AI287" s="26" t="n"/>
      <c r="AJ287" s="25" t="n"/>
      <c r="AL287" s="14" t="n"/>
      <c r="AM287" s="18" t="n">
        <v>0</v>
      </c>
      <c r="AN287" s="16" t="n">
        <v>0</v>
      </c>
      <c r="AO287" s="18">
        <f>(AM287-AN287)+AO286</f>
        <v/>
      </c>
      <c r="AP287" s="15" t="n"/>
      <c r="AR287" s="14" t="n"/>
      <c r="AS287" s="18" t="n"/>
      <c r="AT287" s="16" t="n">
        <v>0</v>
      </c>
      <c r="AU287" s="18">
        <f>(AS287-AT287)+AU286</f>
        <v/>
      </c>
      <c r="AV287" s="15" t="n"/>
      <c r="AX287" s="14" t="n"/>
      <c r="AY287" s="18" t="n"/>
      <c r="AZ287" s="16" t="n">
        <v>0</v>
      </c>
      <c r="BA287" s="18">
        <f>(AY287-AZ287)+BA286</f>
        <v/>
      </c>
      <c r="BB287" s="15" t="n"/>
      <c r="BD287" s="14" t="n"/>
      <c r="BE287" s="18" t="n"/>
      <c r="BF287" s="16" t="n">
        <v>0</v>
      </c>
      <c r="BG287" s="18">
        <f>(BE287-BF287)+BG286</f>
        <v/>
      </c>
      <c r="BH287" s="15" t="n"/>
      <c r="BJ287" s="86" t="n"/>
      <c r="BK287" s="86" t="n"/>
      <c r="BL287" s="24" t="n"/>
      <c r="BM287" s="24" t="n"/>
      <c r="BN287" s="24" t="n"/>
      <c r="BO287" s="24" t="n"/>
      <c r="BP287" s="24" t="n"/>
      <c r="BQ287" s="126" t="n"/>
    </row>
    <row r="288" ht="16.8" customHeight="1">
      <c r="A288" s="15" t="n"/>
      <c r="B288" s="15" t="n"/>
      <c r="C288" s="15" t="inlineStr">
        <is>
          <t>TASSE</t>
        </is>
      </c>
      <c r="D288" s="16" t="n"/>
      <c r="E288" s="16" t="n"/>
      <c r="F288" s="16" t="n"/>
      <c r="G288" s="16" t="n">
        <v>0</v>
      </c>
      <c r="H288" s="16" t="n"/>
      <c r="I288" s="4" t="n"/>
      <c r="J288" s="14" t="n"/>
      <c r="K288" s="30" t="inlineStr">
        <is>
          <t>BONIFICO 28/12 SOMMA L.</t>
        </is>
      </c>
      <c r="L288" s="73" t="n">
        <v>0.07000000000000001</v>
      </c>
      <c r="N288" s="50" t="n">
        <v>0</v>
      </c>
      <c r="O288" s="16" t="n"/>
      <c r="P288" s="18" t="n"/>
      <c r="Q288" s="14" t="n"/>
      <c r="R288" s="18" t="n"/>
      <c r="S288" s="16">
        <f>G288</f>
        <v/>
      </c>
      <c r="T288" s="18">
        <f>(R288-S288)+T287</f>
        <v/>
      </c>
      <c r="U288" s="15" t="inlineStr">
        <is>
          <t>Tasse</t>
        </is>
      </c>
      <c r="W288" s="14" t="n"/>
      <c r="X288" s="18" t="n"/>
      <c r="Y288" s="16" t="n">
        <v>0</v>
      </c>
      <c r="Z288" s="18">
        <f>(X288-Y288)+Z287</f>
        <v/>
      </c>
      <c r="AA288" s="15" t="n"/>
      <c r="AB288" s="24" t="n"/>
      <c r="AC288" s="15">
        <f>C288</f>
        <v/>
      </c>
      <c r="AD288" s="25" t="n"/>
      <c r="AE288" s="62">
        <f>G288</f>
        <v/>
      </c>
      <c r="AF288" s="63">
        <f>AE288+AF227</f>
        <v/>
      </c>
      <c r="AG288" s="25" t="n"/>
      <c r="AH288" s="24" t="n"/>
      <c r="AI288" s="26" t="n"/>
      <c r="AJ288" s="25" t="n"/>
      <c r="AL288" s="14" t="n"/>
      <c r="AM288" s="18" t="n">
        <v>0</v>
      </c>
      <c r="AN288" s="16" t="n">
        <v>0</v>
      </c>
      <c r="AO288" s="18">
        <f>(AM288-AN288)+AO287</f>
        <v/>
      </c>
      <c r="AP288" s="15" t="n"/>
      <c r="AR288" s="14" t="n"/>
      <c r="AS288" s="18" t="n">
        <v>0</v>
      </c>
      <c r="AT288" s="16" t="n">
        <v>0</v>
      </c>
      <c r="AU288" s="18">
        <f>(AS288-AT288)+AU287</f>
        <v/>
      </c>
      <c r="AV288" s="15" t="n"/>
      <c r="AX288" s="14" t="n"/>
      <c r="AY288" s="18" t="n">
        <v>0</v>
      </c>
      <c r="AZ288" s="16" t="n">
        <v>0</v>
      </c>
      <c r="BA288" s="18">
        <f>(AY288-AZ288)+BA287</f>
        <v/>
      </c>
      <c r="BB288" s="15" t="n"/>
      <c r="BD288" s="14" t="n"/>
      <c r="BE288" s="18" t="n">
        <v>0</v>
      </c>
      <c r="BF288" s="16" t="n">
        <v>0</v>
      </c>
      <c r="BG288" s="18">
        <f>(BE288-BF288)+BG287</f>
        <v/>
      </c>
      <c r="BH288" s="15" t="n"/>
      <c r="BJ288" s="86" t="n"/>
      <c r="BK288" s="86" t="n"/>
      <c r="BL288" s="24" t="n"/>
      <c r="BM288" s="24" t="n"/>
      <c r="BN288" s="24" t="n"/>
      <c r="BO288" s="24" t="n"/>
      <c r="BP288" s="24" t="n"/>
      <c r="BQ288" s="126" t="n"/>
    </row>
    <row r="289" ht="16.8" customHeight="1">
      <c r="A289" s="15" t="n"/>
      <c r="B289" s="15" t="n"/>
      <c r="C289" s="15" t="inlineStr">
        <is>
          <t>PREL.  COMENSO DICEMBRE FRANCESCA</t>
        </is>
      </c>
      <c r="D289" s="16" t="n"/>
      <c r="E289" s="16" t="n"/>
      <c r="F289" s="16" t="n">
        <v>0</v>
      </c>
      <c r="G289" s="16" t="n">
        <v>1300</v>
      </c>
      <c r="H289" s="16" t="n"/>
      <c r="I289" s="4" t="n"/>
      <c r="J289" s="14" t="n"/>
      <c r="K289" s="16" t="n"/>
      <c r="L289" s="16" t="n">
        <v>0</v>
      </c>
      <c r="M289" s="16" t="n"/>
      <c r="N289" s="16" t="n">
        <v>0</v>
      </c>
      <c r="O289" s="16" t="n"/>
      <c r="P289" s="18" t="n"/>
      <c r="Q289" s="14" t="n"/>
      <c r="R289" s="18" t="n"/>
      <c r="S289" s="16">
        <f>G289</f>
        <v/>
      </c>
      <c r="T289" s="18">
        <f>(R289-S289)+T288</f>
        <v/>
      </c>
      <c r="U289" s="15">
        <f>C289</f>
        <v/>
      </c>
      <c r="W289" s="14" t="n"/>
      <c r="X289" s="18" t="n"/>
      <c r="Y289" s="16" t="n">
        <v>0</v>
      </c>
      <c r="Z289" s="18">
        <f>(X289-Y289)+Z288</f>
        <v/>
      </c>
      <c r="AA289" s="15" t="n"/>
      <c r="AB289" s="24" t="n"/>
      <c r="AC289" s="15">
        <f>C289</f>
        <v/>
      </c>
      <c r="AD289" s="25" t="n"/>
      <c r="AE289" s="62">
        <f>G289</f>
        <v/>
      </c>
      <c r="AF289" s="63">
        <f>AE289+AF228</f>
        <v/>
      </c>
      <c r="AG289" s="25" t="n"/>
      <c r="AH289" s="24" t="n"/>
      <c r="AI289" s="26" t="n"/>
      <c r="AJ289" s="25" t="n"/>
      <c r="AL289" s="14" t="n"/>
      <c r="AM289" s="18" t="n">
        <v>0</v>
      </c>
      <c r="AN289" s="16" t="n">
        <v>0</v>
      </c>
      <c r="AO289" s="18">
        <f>(AM289-AN289)+AO288</f>
        <v/>
      </c>
      <c r="AP289" s="15" t="n"/>
      <c r="AR289" s="14" t="n"/>
      <c r="AS289" s="18" t="n">
        <v>0</v>
      </c>
      <c r="AT289" s="16" t="n">
        <v>0</v>
      </c>
      <c r="AU289" s="18">
        <f>(AS289-AT289)+AU288</f>
        <v/>
      </c>
      <c r="AV289" s="15" t="n"/>
      <c r="AX289" s="14" t="n"/>
      <c r="AY289" s="18" t="n">
        <v>0</v>
      </c>
      <c r="AZ289" s="16" t="n">
        <v>0</v>
      </c>
      <c r="BA289" s="18">
        <f>(AY289-AZ289)+BA288</f>
        <v/>
      </c>
      <c r="BB289" s="15" t="n"/>
      <c r="BD289" s="14" t="n"/>
      <c r="BE289" s="18" t="n">
        <v>0</v>
      </c>
      <c r="BF289" s="16" t="n">
        <v>0</v>
      </c>
      <c r="BG289" s="18">
        <f>(BE289-BF289)+BG288</f>
        <v/>
      </c>
      <c r="BH289" s="15" t="n"/>
      <c r="BJ289" s="86" t="n"/>
      <c r="BK289" s="86" t="n"/>
      <c r="BL289" s="24" t="n"/>
      <c r="BM289" s="24" t="n"/>
      <c r="BN289" s="24" t="n"/>
      <c r="BO289" s="24" t="n"/>
      <c r="BP289" s="24" t="n"/>
      <c r="BQ289" s="126" t="n"/>
    </row>
    <row r="290" ht="16.8" customHeight="1">
      <c r="A290" s="15" t="n"/>
      <c r="B290" s="15" t="n"/>
      <c r="C290" s="15" t="inlineStr">
        <is>
          <t>PAG. RIMB. SPESE FRANCESCA DICEMBRE 2023</t>
        </is>
      </c>
      <c r="D290" s="16" t="n"/>
      <c r="E290" s="16" t="n"/>
      <c r="F290" s="16" t="n">
        <v>0</v>
      </c>
      <c r="G290" s="16" t="n">
        <v>650</v>
      </c>
      <c r="H290" s="16" t="n"/>
      <c r="I290" s="4" t="n"/>
      <c r="J290" s="14" t="n"/>
      <c r="K290" s="16" t="n"/>
      <c r="L290" s="16" t="n">
        <v>0</v>
      </c>
      <c r="M290" s="16" t="n"/>
      <c r="N290" s="16" t="n">
        <v>0</v>
      </c>
      <c r="O290" s="16" t="n"/>
      <c r="P290" s="18" t="n"/>
      <c r="Q290" s="14" t="n"/>
      <c r="R290" s="18" t="n">
        <v>0</v>
      </c>
      <c r="S290" s="16">
        <f>G290</f>
        <v/>
      </c>
      <c r="T290" s="18">
        <f>(R290-S290)+T289</f>
        <v/>
      </c>
      <c r="U290" s="15">
        <f>C290</f>
        <v/>
      </c>
      <c r="W290" s="14" t="n"/>
      <c r="X290" s="18" t="n">
        <v>0</v>
      </c>
      <c r="Y290" s="16" t="n"/>
      <c r="Z290" s="18">
        <f>(X290-Y290)+Z289</f>
        <v/>
      </c>
      <c r="AA290" s="15" t="n"/>
      <c r="AB290" s="24" t="n"/>
      <c r="AC290" s="15">
        <f>C290</f>
        <v/>
      </c>
      <c r="AD290" s="25" t="n"/>
      <c r="AE290" s="62">
        <f>G290</f>
        <v/>
      </c>
      <c r="AF290" s="63">
        <f>AE290+AF229</f>
        <v/>
      </c>
      <c r="AG290" s="25" t="n"/>
      <c r="AH290" s="24" t="n"/>
      <c r="AI290" s="26" t="n"/>
      <c r="AJ290" s="25" t="n"/>
      <c r="AL290" s="14" t="n"/>
      <c r="AM290" s="18" t="n">
        <v>0</v>
      </c>
      <c r="AN290" s="16" t="n"/>
      <c r="AO290" s="18">
        <f>(AM290-AN290)+AO289</f>
        <v/>
      </c>
      <c r="AP290" s="15" t="n"/>
      <c r="AR290" s="14" t="n"/>
      <c r="AS290" s="18" t="n">
        <v>0</v>
      </c>
      <c r="AT290" s="16" t="n"/>
      <c r="AU290" s="18">
        <f>(AS290-AT290)+AU289</f>
        <v/>
      </c>
      <c r="AV290" s="15" t="n"/>
      <c r="AX290" s="14" t="n"/>
      <c r="AY290" s="18" t="n">
        <v>0</v>
      </c>
      <c r="AZ290" s="16" t="n"/>
      <c r="BA290" s="18">
        <f>(AY290-AZ290)+BA289</f>
        <v/>
      </c>
      <c r="BB290" s="15" t="n"/>
      <c r="BD290" s="14" t="n"/>
      <c r="BE290" s="18" t="n">
        <v>0</v>
      </c>
      <c r="BF290" s="16" t="n"/>
      <c r="BG290" s="18">
        <f>(BE290-BF290)+BG289</f>
        <v/>
      </c>
      <c r="BH290" s="15" t="n"/>
      <c r="BJ290" s="86" t="n"/>
      <c r="BK290" s="86" t="n"/>
      <c r="BL290" s="24" t="n"/>
      <c r="BM290" s="24" t="n"/>
      <c r="BN290" s="24" t="n"/>
      <c r="BO290" s="24" t="n"/>
      <c r="BP290" s="24" t="n"/>
      <c r="BQ290" s="126" t="n"/>
    </row>
    <row r="291" ht="16.8" customHeight="1">
      <c r="A291" s="15" t="n"/>
      <c r="B291" s="15" t="n"/>
      <c r="C291" s="15" t="inlineStr">
        <is>
          <t>VERS. RHOo 2/1/2024  296,00</t>
        </is>
      </c>
      <c r="D291" s="16" t="n"/>
      <c r="E291" s="16" t="n"/>
      <c r="F291" s="16" t="n">
        <v>1913.5</v>
      </c>
      <c r="G291" s="16" t="n"/>
      <c r="H291" s="16" t="n"/>
      <c r="I291" s="4" t="n"/>
      <c r="J291" s="14" t="n"/>
      <c r="K291" s="30" t="inlineStr">
        <is>
          <t>RIVALSA UCA 11/2023 PAG. 2/12/2023</t>
        </is>
      </c>
      <c r="L291" s="16" t="n">
        <v>100</v>
      </c>
      <c r="M291" s="16" t="n"/>
      <c r="N291" s="16" t="n">
        <v>0</v>
      </c>
      <c r="O291" s="16" t="n"/>
      <c r="P291" s="18" t="n"/>
      <c r="Q291" s="14" t="n"/>
      <c r="R291" s="18" t="n">
        <v>0</v>
      </c>
      <c r="S291" s="16" t="n">
        <v>0</v>
      </c>
      <c r="T291" s="18">
        <f>(R291-S291)+T290</f>
        <v/>
      </c>
      <c r="U291" s="15" t="n"/>
      <c r="W291" s="14" t="n"/>
      <c r="X291" s="18">
        <f>F291</f>
        <v/>
      </c>
      <c r="Y291" s="16" t="n">
        <v>0</v>
      </c>
      <c r="Z291" s="18">
        <f>(X291-Y291)+Z290</f>
        <v/>
      </c>
      <c r="AA291" s="15">
        <f>C291</f>
        <v/>
      </c>
      <c r="AB291" s="24" t="n"/>
      <c r="AC291" s="15" t="n"/>
      <c r="AD291" s="25" t="n"/>
      <c r="AE291" s="62" t="n"/>
      <c r="AF291" s="63" t="n"/>
      <c r="AG291" s="25" t="n"/>
      <c r="AH291" s="24" t="n"/>
      <c r="AI291" s="26" t="n"/>
      <c r="AJ291" s="25" t="n"/>
      <c r="AL291" s="14" t="n"/>
      <c r="AM291" s="18" t="n">
        <v>0</v>
      </c>
      <c r="AN291" s="16" t="n"/>
      <c r="AO291" s="18">
        <f>(AM291-AN291)+AO290</f>
        <v/>
      </c>
      <c r="AP291" s="15" t="n"/>
      <c r="AR291" s="14" t="n"/>
      <c r="AS291" s="18" t="n">
        <v>0</v>
      </c>
      <c r="AT291" s="16" t="n"/>
      <c r="AU291" s="18">
        <f>(AS291-AT291)+AU290</f>
        <v/>
      </c>
      <c r="AV291" s="15" t="n"/>
      <c r="AX291" s="14" t="n"/>
      <c r="AY291" s="18" t="n">
        <v>0</v>
      </c>
      <c r="AZ291" s="16" t="n"/>
      <c r="BA291" s="18">
        <f>(AY291-AZ291)+BA290</f>
        <v/>
      </c>
      <c r="BB291" s="15" t="n"/>
      <c r="BD291" s="14" t="n"/>
      <c r="BE291" s="18" t="n">
        <v>0</v>
      </c>
      <c r="BF291" s="16" t="n"/>
      <c r="BG291" s="18">
        <f>(BE291-BF291)+BG290</f>
        <v/>
      </c>
      <c r="BH291" s="15" t="n"/>
      <c r="BJ291" s="86" t="n"/>
      <c r="BK291" s="86" t="n"/>
      <c r="BL291" s="24" t="n"/>
      <c r="BM291" s="24" t="n"/>
      <c r="BN291" s="24" t="n"/>
      <c r="BO291" s="24" t="n"/>
      <c r="BP291" s="24" t="n"/>
      <c r="BQ291" s="126" t="n"/>
    </row>
    <row r="292" ht="16.8" customHeight="1">
      <c r="A292" s="15" t="n"/>
      <c r="B292" s="15" t="n"/>
      <c r="C292" s="15" t="inlineStr">
        <is>
          <t xml:space="preserve">    "   GALLARATE  29/12  716,00</t>
        </is>
      </c>
      <c r="D292" s="16" t="n"/>
      <c r="E292" s="16" t="n"/>
      <c r="F292" s="16" t="n">
        <v>0</v>
      </c>
      <c r="G292" s="16" t="n"/>
      <c r="H292" s="16" t="n">
        <v>0</v>
      </c>
      <c r="I292" s="4" t="n"/>
      <c r="J292" s="14" t="n"/>
      <c r="K292" s="3" t="inlineStr">
        <is>
          <t>RIVALSA UCA 2 RATA</t>
        </is>
      </c>
      <c r="L292" s="16" t="n">
        <v>100</v>
      </c>
      <c r="M292" s="16" t="n"/>
      <c r="N292" s="16" t="n">
        <v>0</v>
      </c>
      <c r="O292" s="16" t="n"/>
      <c r="P292" s="18" t="n"/>
      <c r="Q292" s="14" t="n"/>
      <c r="R292" s="18" t="n">
        <v>0</v>
      </c>
      <c r="S292" s="16" t="n">
        <v>0</v>
      </c>
      <c r="T292" s="18">
        <f>(R292-S292)+T291</f>
        <v/>
      </c>
      <c r="U292" s="15" t="n"/>
      <c r="W292" s="14" t="n"/>
      <c r="X292" s="18">
        <f>F292</f>
        <v/>
      </c>
      <c r="Y292" s="16" t="n"/>
      <c r="Z292" s="18">
        <f>(X292-Y292)+Z291</f>
        <v/>
      </c>
      <c r="AA292" s="15">
        <f>C292</f>
        <v/>
      </c>
      <c r="AB292" s="24" t="n"/>
      <c r="AC292" s="15" t="n"/>
      <c r="AD292" s="25" t="n"/>
      <c r="AE292" s="62" t="n"/>
      <c r="AF292" s="63" t="n"/>
      <c r="AG292" s="25" t="n"/>
      <c r="AH292" s="24" t="n"/>
      <c r="AI292" s="26" t="n"/>
      <c r="AJ292" s="25" t="n"/>
      <c r="AL292" s="14" t="n"/>
      <c r="AM292" s="18" t="n">
        <v>0</v>
      </c>
      <c r="AN292" s="16" t="n"/>
      <c r="AO292" s="18">
        <f>(AM292-AN292)+AO291</f>
        <v/>
      </c>
      <c r="AP292" s="15" t="n"/>
      <c r="AR292" s="14" t="n"/>
      <c r="AS292" s="18" t="n">
        <v>0</v>
      </c>
      <c r="AT292" s="16" t="n"/>
      <c r="AU292" s="18">
        <f>(AS292-AT292)+AU291</f>
        <v/>
      </c>
      <c r="AV292" s="15" t="n"/>
      <c r="AX292" s="14" t="n"/>
      <c r="AY292" s="18" t="n">
        <v>0</v>
      </c>
      <c r="AZ292" s="16" t="n"/>
      <c r="BA292" s="18">
        <f>(AY292-AZ292)+BA291</f>
        <v/>
      </c>
      <c r="BB292" s="15" t="n"/>
      <c r="BD292" s="14" t="n"/>
      <c r="BE292" s="18" t="n">
        <v>0</v>
      </c>
      <c r="BF292" s="16" t="n"/>
      <c r="BG292" s="18">
        <f>(BE292-BF292)+BG291</f>
        <v/>
      </c>
      <c r="BH292" s="15" t="n"/>
      <c r="BJ292" s="86" t="n"/>
      <c r="BK292" s="86" t="n"/>
      <c r="BL292" s="24" t="n"/>
      <c r="BM292" s="24" t="n"/>
      <c r="BN292" s="24" t="n"/>
      <c r="BO292" s="24" t="n"/>
      <c r="BP292" s="24" t="n"/>
      <c r="BQ292" s="126" t="n"/>
    </row>
    <row r="293" ht="16.8" customHeight="1">
      <c r="A293" s="15" t="n"/>
      <c r="B293" s="15" t="n"/>
      <c r="C293" s="15" t="inlineStr">
        <is>
          <t xml:space="preserve">    "  GALL. ACC. 4/1      901,50</t>
        </is>
      </c>
      <c r="D293" s="16" t="n"/>
      <c r="E293" s="16" t="n"/>
      <c r="F293" s="16" t="n">
        <v>0</v>
      </c>
      <c r="G293" s="16" t="n"/>
      <c r="H293" s="16" t="n"/>
      <c r="I293" s="4" t="n"/>
      <c r="J293" s="14" t="n"/>
      <c r="K293" s="16" t="inlineStr">
        <is>
          <t>BONIFICO IN PIU EKOLINE  13/12</t>
        </is>
      </c>
      <c r="L293" s="16" t="n">
        <v>-9</v>
      </c>
      <c r="M293" s="16" t="n"/>
      <c r="N293" s="16" t="n">
        <v>0</v>
      </c>
      <c r="O293" s="16" t="n"/>
      <c r="P293" s="18" t="n"/>
      <c r="Q293" s="14" t="n"/>
      <c r="R293" s="18" t="n">
        <v>0</v>
      </c>
      <c r="S293" s="16" t="n">
        <v>0</v>
      </c>
      <c r="T293" s="18">
        <f>(R293-S293)+T292</f>
        <v/>
      </c>
      <c r="U293" s="15" t="n"/>
      <c r="W293" s="14" t="n"/>
      <c r="X293" s="18">
        <f>F293</f>
        <v/>
      </c>
      <c r="Y293" s="16" t="n"/>
      <c r="Z293" s="18">
        <f>(X293-Y293)+Z292</f>
        <v/>
      </c>
      <c r="AA293" s="15">
        <f>C293</f>
        <v/>
      </c>
      <c r="AB293" s="24" t="n"/>
      <c r="AC293" s="15" t="n"/>
      <c r="AD293" s="25" t="n"/>
      <c r="AE293" s="62" t="n"/>
      <c r="AF293" s="63" t="n"/>
      <c r="AG293" s="25" t="n"/>
      <c r="AH293" s="24" t="n"/>
      <c r="AI293" s="26" t="n"/>
      <c r="AJ293" s="25" t="n"/>
      <c r="AL293" s="14" t="n"/>
      <c r="AM293" s="18" t="n">
        <v>0</v>
      </c>
      <c r="AN293" s="16" t="n"/>
      <c r="AO293" s="18">
        <f>(AM293-AN293)+AO292</f>
        <v/>
      </c>
      <c r="AP293" s="15" t="n"/>
      <c r="AR293" s="14" t="n"/>
      <c r="AS293" s="18" t="n">
        <v>0</v>
      </c>
      <c r="AT293" s="16" t="n"/>
      <c r="AU293" s="18">
        <f>(AS293-AT293)+AU292</f>
        <v/>
      </c>
      <c r="AV293" s="15" t="n"/>
      <c r="AX293" s="14" t="n"/>
      <c r="AY293" s="18" t="n">
        <v>0</v>
      </c>
      <c r="AZ293" s="16" t="n"/>
      <c r="BA293" s="18">
        <f>(AY293-AZ293)+BA292</f>
        <v/>
      </c>
      <c r="BB293" s="15" t="n"/>
      <c r="BD293" s="14" t="n"/>
      <c r="BE293" s="18" t="n">
        <v>0</v>
      </c>
      <c r="BF293" s="16" t="n"/>
      <c r="BG293" s="18">
        <f>(BE293-BF293)+BG292</f>
        <v/>
      </c>
      <c r="BH293" s="15" t="n"/>
      <c r="BJ293" s="86" t="n"/>
      <c r="BK293" s="86" t="n"/>
      <c r="BL293" s="24" t="n"/>
      <c r="BM293" s="24" t="n"/>
      <c r="BN293" s="24" t="n"/>
      <c r="BO293" s="24" t="n"/>
      <c r="BP293" s="24" t="n"/>
      <c r="BQ293" s="126" t="n"/>
    </row>
    <row r="294" ht="16.8" customHeight="1">
      <c r="A294" s="15" t="n"/>
      <c r="B294" s="15" t="n"/>
      <c r="C294" s="15" t="inlineStr">
        <is>
          <t>VERSAMENTO</t>
        </is>
      </c>
      <c r="D294" s="16" t="n"/>
      <c r="E294" s="16" t="n"/>
      <c r="F294" s="16" t="n">
        <v>0</v>
      </c>
      <c r="G294" s="16" t="n">
        <v>0</v>
      </c>
      <c r="H294" s="16" t="n"/>
      <c r="I294" s="4" t="n"/>
      <c r="J294" s="14" t="n"/>
      <c r="K294" s="17" t="inlineStr">
        <is>
          <t>SOSPESI PARTICOLARI</t>
        </is>
      </c>
      <c r="L294" s="51">
        <f>AI303</f>
        <v/>
      </c>
      <c r="M294" s="16" t="n"/>
      <c r="N294" s="16" t="n"/>
      <c r="O294" s="16" t="n"/>
      <c r="P294" s="18" t="n"/>
      <c r="Q294" s="14" t="n"/>
      <c r="R294" s="18" t="n">
        <v>0</v>
      </c>
      <c r="S294" s="16" t="n">
        <v>0</v>
      </c>
      <c r="T294" s="18">
        <f>(R294-S294)+T293</f>
        <v/>
      </c>
      <c r="U294" s="15" t="n"/>
      <c r="W294" s="14" t="n"/>
      <c r="X294" s="18">
        <f>F294</f>
        <v/>
      </c>
      <c r="Y294" s="16" t="n">
        <v>0</v>
      </c>
      <c r="Z294" s="18">
        <f>(X294-Y294)+Z293</f>
        <v/>
      </c>
      <c r="AA294" s="15">
        <f>C294</f>
        <v/>
      </c>
      <c r="AB294" s="24" t="n"/>
      <c r="AC294" s="15" t="n"/>
      <c r="AD294" s="25" t="n"/>
      <c r="AE294" s="62" t="n"/>
      <c r="AF294" s="63" t="n"/>
      <c r="AG294" s="25" t="n"/>
      <c r="AH294" s="24" t="n"/>
      <c r="AI294" s="26" t="n"/>
      <c r="AJ294" s="25" t="n"/>
      <c r="AL294" s="14" t="n"/>
      <c r="AM294" s="18" t="n">
        <v>0</v>
      </c>
      <c r="AN294" s="16" t="n"/>
      <c r="AO294" s="18">
        <f>(AM294-AN294)+AO293</f>
        <v/>
      </c>
      <c r="AP294" s="15" t="n"/>
      <c r="AR294" s="14" t="n"/>
      <c r="AS294" s="18" t="n">
        <v>0</v>
      </c>
      <c r="AT294" s="16" t="n"/>
      <c r="AU294" s="18">
        <f>(AS294-AT294)+AU293</f>
        <v/>
      </c>
      <c r="AV294" s="15" t="n"/>
      <c r="AX294" s="14" t="n"/>
      <c r="AY294" s="18" t="n">
        <v>0</v>
      </c>
      <c r="AZ294" s="16" t="n"/>
      <c r="BA294" s="18">
        <f>(AY294-AZ294)+BA293</f>
        <v/>
      </c>
      <c r="BB294" s="15" t="n"/>
      <c r="BD294" s="14" t="n"/>
      <c r="BE294" s="18" t="n">
        <v>0</v>
      </c>
      <c r="BF294" s="16" t="n"/>
      <c r="BG294" s="18">
        <f>(BE294-BF294)+BG293</f>
        <v/>
      </c>
      <c r="BH294" s="15" t="n"/>
      <c r="BJ294" s="86" t="n"/>
      <c r="BK294" s="86" t="n"/>
      <c r="BL294" s="24" t="n"/>
      <c r="BM294" s="24" t="n"/>
      <c r="BN294" s="24" t="n"/>
      <c r="BO294" s="24" t="n"/>
      <c r="BP294" s="24" t="n"/>
      <c r="BQ294" s="126" t="n"/>
    </row>
    <row r="295" ht="16.8" customHeight="1">
      <c r="A295" s="15" t="n"/>
      <c r="B295" s="15" t="n"/>
      <c r="C295" s="68" t="inlineStr">
        <is>
          <t>VERSAMENTO</t>
        </is>
      </c>
      <c r="D295" s="16" t="n"/>
      <c r="E295" s="16" t="n"/>
      <c r="F295" s="16" t="n">
        <v>0</v>
      </c>
      <c r="G295" s="16" t="n"/>
      <c r="H295" s="16" t="n"/>
      <c r="I295" s="4" t="n"/>
      <c r="J295" s="14" t="n"/>
      <c r="K295" s="17" t="inlineStr">
        <is>
          <t>TOTALE SOSPESI</t>
        </is>
      </c>
      <c r="L295" s="16">
        <f>SUM(L282:L294)</f>
        <v/>
      </c>
      <c r="M295" s="16" t="n"/>
      <c r="N295" s="16" t="n"/>
      <c r="O295" s="16" t="n"/>
      <c r="P295" s="18" t="n"/>
      <c r="Q295" s="14" t="n"/>
      <c r="R295" s="18" t="n">
        <v>0</v>
      </c>
      <c r="S295" s="16" t="n"/>
      <c r="T295" s="18">
        <f>(R295-S295)+T294</f>
        <v/>
      </c>
      <c r="U295" s="15" t="n"/>
      <c r="W295" s="14" t="n"/>
      <c r="X295" s="18" t="n">
        <v>0</v>
      </c>
      <c r="Y295" s="16" t="n"/>
      <c r="Z295" s="18">
        <f>(X295-Y295)+Z294</f>
        <v/>
      </c>
      <c r="AA295" s="15">
        <f>C295</f>
        <v/>
      </c>
      <c r="AB295" s="24" t="n"/>
      <c r="AC295" s="15" t="n"/>
      <c r="AD295" s="25" t="n"/>
      <c r="AE295" s="62" t="n"/>
      <c r="AF295" s="63" t="n"/>
      <c r="AG295" s="25" t="n"/>
      <c r="AH295" s="24" t="n"/>
      <c r="AI295" s="26" t="n"/>
      <c r="AJ295" s="25" t="n"/>
      <c r="AL295" s="14" t="n"/>
      <c r="AM295" s="18" t="n">
        <v>0</v>
      </c>
      <c r="AN295" s="16" t="n"/>
      <c r="AO295" s="18">
        <f>(AM295-AN295)+AO294</f>
        <v/>
      </c>
      <c r="AP295" s="15" t="n"/>
      <c r="AR295" s="14" t="n"/>
      <c r="AS295" s="18" t="n">
        <v>0</v>
      </c>
      <c r="AT295" s="16" t="n"/>
      <c r="AU295" s="18">
        <f>(AS295-AT295)+AU294</f>
        <v/>
      </c>
      <c r="AV295" s="15">
        <f>C295</f>
        <v/>
      </c>
      <c r="AX295" s="14" t="n"/>
      <c r="AY295" s="18" t="n">
        <v>0</v>
      </c>
      <c r="AZ295" s="16" t="n"/>
      <c r="BA295" s="18">
        <f>(AY295-AZ295)+BA294</f>
        <v/>
      </c>
      <c r="BB295" s="15" t="n"/>
      <c r="BD295" s="14" t="n"/>
      <c r="BE295" s="18" t="n">
        <v>0</v>
      </c>
      <c r="BF295" s="16" t="n"/>
      <c r="BG295" s="18">
        <f>(BE295-BF295)+BG294</f>
        <v/>
      </c>
      <c r="BH295" s="15" t="n"/>
      <c r="BJ295" s="86" t="n"/>
      <c r="BK295" s="86" t="n"/>
      <c r="BL295" s="24" t="n"/>
      <c r="BM295" s="24" t="n"/>
      <c r="BN295" s="24" t="n"/>
      <c r="BO295" s="24" t="n"/>
      <c r="BP295" s="24" t="n"/>
      <c r="BQ295" s="126" t="n"/>
    </row>
    <row r="296" ht="16.8" customHeight="1">
      <c r="A296" s="15" t="n"/>
      <c r="B296" s="15" t="n"/>
      <c r="C296" s="15" t="inlineStr">
        <is>
          <t>BONIFICI</t>
        </is>
      </c>
      <c r="D296" s="16" t="n"/>
      <c r="E296" s="16" t="n"/>
      <c r="F296" s="16">
        <f>'BONIFICI GENERALI '!B154+'BONIFICI CATTOLICA'!B154</f>
        <v/>
      </c>
      <c r="G296" s="85">
        <f>F286</f>
        <v/>
      </c>
      <c r="H296" s="16" t="n"/>
      <c r="I296" s="4" t="n"/>
      <c r="J296" s="14" t="n"/>
      <c r="K296" s="17" t="inlineStr">
        <is>
          <t>SOSPESI DEL GIORNO</t>
        </is>
      </c>
      <c r="L296" s="16">
        <f>SUM(N283:N296)</f>
        <v/>
      </c>
      <c r="M296" s="44" t="n"/>
      <c r="N296" s="16" t="n"/>
      <c r="O296" s="16" t="n"/>
      <c r="P296" s="18" t="n"/>
      <c r="Q296" s="14" t="n"/>
      <c r="R296" s="18" t="n">
        <v>0</v>
      </c>
      <c r="S296" s="16" t="n"/>
      <c r="T296" s="18">
        <f>(R296-S296)+T295</f>
        <v/>
      </c>
      <c r="U296" s="15" t="n"/>
      <c r="W296" s="14" t="n"/>
      <c r="X296" s="18">
        <f>F296</f>
        <v/>
      </c>
      <c r="Y296" s="16">
        <f>G296</f>
        <v/>
      </c>
      <c r="Z296" s="18">
        <f>(X296-Y296)+Z295</f>
        <v/>
      </c>
      <c r="AA296" s="15">
        <f>C296</f>
        <v/>
      </c>
      <c r="AB296" s="24" t="n"/>
      <c r="AC296" s="15" t="n"/>
      <c r="AD296" s="25" t="n"/>
      <c r="AE296" s="62" t="n"/>
      <c r="AF296" s="63" t="n"/>
      <c r="AG296" s="25" t="n"/>
      <c r="AH296" s="24" t="n"/>
      <c r="AI296" s="26" t="n"/>
      <c r="AJ296" s="25" t="n"/>
      <c r="AL296" s="14" t="n"/>
      <c r="AM296" s="18" t="n">
        <v>0</v>
      </c>
      <c r="AN296" s="16" t="n"/>
      <c r="AO296" s="18">
        <f>(AM296-AN296)+AO295</f>
        <v/>
      </c>
      <c r="AP296" s="15" t="n"/>
      <c r="AR296" s="14" t="n"/>
      <c r="AS296" s="18" t="n">
        <v>0</v>
      </c>
      <c r="AT296" s="16" t="n"/>
      <c r="AU296" s="18">
        <f>(AS296-AT296)+AU295</f>
        <v/>
      </c>
      <c r="AV296" s="15">
        <f>C296</f>
        <v/>
      </c>
      <c r="AX296" s="14" t="n"/>
      <c r="AY296" s="18" t="n">
        <v>0</v>
      </c>
      <c r="AZ296" s="16" t="n"/>
      <c r="BA296" s="18">
        <f>(AY296-AZ296)+BA295</f>
        <v/>
      </c>
      <c r="BB296" s="15" t="n"/>
      <c r="BD296" s="14" t="n"/>
      <c r="BE296" s="18" t="n">
        <v>0</v>
      </c>
      <c r="BF296" s="16" t="n"/>
      <c r="BG296" s="18">
        <f>(BE296-BF296)+BG295</f>
        <v/>
      </c>
      <c r="BH296" s="15" t="n"/>
      <c r="BJ296" s="86" t="n"/>
      <c r="BK296" s="86" t="n"/>
      <c r="BL296" s="24" t="n"/>
      <c r="BM296" s="24" t="n"/>
      <c r="BN296" s="24" t="n"/>
      <c r="BO296" s="24" t="n"/>
      <c r="BP296" s="24" t="n"/>
      <c r="BQ296" s="126" t="n"/>
    </row>
    <row r="297" ht="16.8" customHeight="1">
      <c r="A297" s="15" t="n"/>
      <c r="B297" s="15" t="n"/>
      <c r="C297" s="47" t="inlineStr">
        <is>
          <t>PREL .PROVVIGIONI MATURATE</t>
        </is>
      </c>
      <c r="D297" s="16" t="n"/>
      <c r="E297" s="16" t="n"/>
      <c r="F297" s="16" t="n">
        <v>0</v>
      </c>
      <c r="G297" s="1">
        <f>F287</f>
        <v/>
      </c>
      <c r="H297" s="16">
        <f>G297-D188-D189-D191</f>
        <v/>
      </c>
      <c r="I297" s="4" t="n"/>
      <c r="J297" s="14" t="n"/>
      <c r="K297" s="53">
        <f>A246</f>
        <v/>
      </c>
      <c r="L297" s="3">
        <f>D246+D247-E251+D248-E248+D251-E246</f>
        <v/>
      </c>
      <c r="M297" s="3" t="n"/>
      <c r="N297" s="3" t="n"/>
      <c r="O297" s="16" t="n"/>
      <c r="P297" s="18" t="n"/>
      <c r="Q297" s="14" t="n"/>
      <c r="R297" s="18" t="n"/>
      <c r="S297" s="16" t="n"/>
      <c r="T297" s="18">
        <f>(R297-S297)+T296</f>
        <v/>
      </c>
      <c r="U297" s="15" t="n"/>
      <c r="W297" s="14" t="n"/>
      <c r="X297" s="18" t="n"/>
      <c r="Y297" s="1">
        <f>G297</f>
        <v/>
      </c>
      <c r="Z297" s="18">
        <f>(X297-Y297)+Z296</f>
        <v/>
      </c>
      <c r="AA297" s="15">
        <f>C297</f>
        <v/>
      </c>
      <c r="AB297" s="24" t="n"/>
      <c r="AC297" s="15" t="inlineStr">
        <is>
          <t>BOLLO AUTO</t>
        </is>
      </c>
      <c r="AD297" s="25" t="n"/>
      <c r="AE297" s="62">
        <f>H298</f>
        <v/>
      </c>
      <c r="AF297" s="63">
        <f>AE297+AF236</f>
        <v/>
      </c>
      <c r="AG297" s="25" t="n"/>
      <c r="AH297" s="24" t="n"/>
      <c r="AI297" s="26" t="n"/>
      <c r="AJ297" s="25" t="n"/>
      <c r="AL297" s="14" t="n"/>
      <c r="AM297" s="18" t="n"/>
      <c r="AN297" s="25" t="n">
        <v>0</v>
      </c>
      <c r="AO297" s="18">
        <f>(AM297-AN297)+AO296</f>
        <v/>
      </c>
      <c r="AP297" s="15" t="n"/>
      <c r="AR297" s="14" t="n"/>
      <c r="AS297" s="18" t="n"/>
      <c r="AT297" s="25" t="n">
        <v>0</v>
      </c>
      <c r="AU297" s="18">
        <f>(AS297-AT297)+AU296</f>
        <v/>
      </c>
      <c r="AV297" s="15" t="n"/>
      <c r="AX297" s="14" t="n"/>
      <c r="AY297" s="18" t="n"/>
      <c r="AZ297" s="25" t="n">
        <v>0</v>
      </c>
      <c r="BA297" s="18">
        <f>(AY297-AZ297)+BA296</f>
        <v/>
      </c>
      <c r="BB297" s="15" t="n"/>
      <c r="BD297" s="14" t="n"/>
      <c r="BE297" s="18" t="n"/>
      <c r="BF297" s="25" t="n">
        <v>0</v>
      </c>
      <c r="BG297" s="18">
        <f>(BE297-BF297)+BG296</f>
        <v/>
      </c>
      <c r="BH297" s="15" t="n"/>
      <c r="BJ297" s="86" t="n"/>
      <c r="BK297" s="86" t="n"/>
      <c r="BL297" s="24" t="n"/>
      <c r="BM297" s="24" t="n"/>
      <c r="BN297" s="24" t="n"/>
      <c r="BO297" s="24" t="n"/>
      <c r="BP297" s="24" t="n"/>
      <c r="BQ297" s="126" t="n"/>
    </row>
    <row r="298" ht="16.8" customHeight="1">
      <c r="A298" s="15" t="n"/>
      <c r="B298" s="15" t="n"/>
      <c r="C298" s="15" t="inlineStr">
        <is>
          <t>Spese manutenzione auto</t>
        </is>
      </c>
      <c r="D298" s="16" t="n"/>
      <c r="E298" s="16" t="n">
        <v>0</v>
      </c>
      <c r="F298" s="16" t="n">
        <v>0</v>
      </c>
      <c r="G298" s="16" t="n">
        <v>0</v>
      </c>
      <c r="H298" s="16" t="n"/>
      <c r="I298" s="4" t="n"/>
      <c r="J298" s="14" t="n"/>
      <c r="K298" s="17" t="n"/>
      <c r="L298" s="16" t="n"/>
      <c r="M298" s="16" t="n"/>
      <c r="N298" s="16" t="n"/>
      <c r="O298" s="16" t="n"/>
      <c r="P298" s="18" t="n"/>
      <c r="Q298" s="14" t="n"/>
      <c r="R298" s="18" t="n"/>
      <c r="S298" s="16">
        <f>G298</f>
        <v/>
      </c>
      <c r="T298" s="18">
        <f>(R298-S298)+T297</f>
        <v/>
      </c>
      <c r="U298" s="15">
        <f>C298</f>
        <v/>
      </c>
      <c r="W298" s="14" t="n"/>
      <c r="X298" s="18" t="n"/>
      <c r="Y298" s="16" t="n">
        <v>0</v>
      </c>
      <c r="Z298" s="18">
        <f>(X298-Y298)+Z297</f>
        <v/>
      </c>
      <c r="AA298" s="15" t="n"/>
      <c r="AB298" s="24" t="n"/>
      <c r="AC298" s="15">
        <f>C298</f>
        <v/>
      </c>
      <c r="AD298" s="25" t="n"/>
      <c r="AE298" s="62">
        <f>G298</f>
        <v/>
      </c>
      <c r="AF298" s="63">
        <f>AE298+AF237</f>
        <v/>
      </c>
      <c r="AG298" s="25" t="n"/>
      <c r="AH298" s="24" t="n"/>
      <c r="AI298" s="26" t="n"/>
      <c r="AJ298" s="25" t="n"/>
      <c r="AL298" s="14" t="n"/>
      <c r="AM298" s="18" t="n"/>
      <c r="AN298" s="16" t="n"/>
      <c r="AO298" s="18">
        <f>(AM298-AN298)+AO297</f>
        <v/>
      </c>
      <c r="AP298" s="15" t="n"/>
      <c r="AR298" s="14" t="n"/>
      <c r="AS298" s="18" t="n"/>
      <c r="AT298" s="16" t="n"/>
      <c r="AU298" s="18">
        <f>(AS298-AT298)+AU297</f>
        <v/>
      </c>
      <c r="AV298" s="15" t="n"/>
      <c r="AX298" s="14" t="n"/>
      <c r="AY298" s="18" t="n"/>
      <c r="AZ298" s="16" t="n"/>
      <c r="BA298" s="18">
        <f>(AY298-AZ298)+BA297</f>
        <v/>
      </c>
      <c r="BB298" s="15" t="n"/>
      <c r="BD298" s="14" t="n"/>
      <c r="BE298" s="18" t="n"/>
      <c r="BF298" s="16" t="n"/>
      <c r="BG298" s="18">
        <f>(BE298-BF298)+BG297</f>
        <v/>
      </c>
      <c r="BH298" s="15" t="n"/>
      <c r="BJ298" s="86" t="n"/>
      <c r="BK298" s="86" t="n"/>
      <c r="BL298" s="24" t="n"/>
      <c r="BM298" s="24" t="n"/>
      <c r="BN298" s="24" t="n"/>
      <c r="BO298" s="24" t="n"/>
      <c r="BP298" s="24" t="n"/>
      <c r="BQ298" s="126" t="n"/>
    </row>
    <row r="299" ht="16.8" customHeight="1">
      <c r="A299" s="15" t="n"/>
      <c r="B299" s="15" t="n"/>
      <c r="C299" s="15" t="inlineStr">
        <is>
          <t>PAG. FATT. POLONI DENIS CESTI NATALIZI</t>
        </is>
      </c>
      <c r="D299" s="16" t="n">
        <v>0</v>
      </c>
      <c r="E299" s="16" t="n"/>
      <c r="F299" s="16" t="n">
        <v>0</v>
      </c>
      <c r="G299" s="16" t="n">
        <v>420</v>
      </c>
      <c r="H299" s="16" t="n"/>
      <c r="I299" s="4" t="n"/>
      <c r="J299" s="14" t="n"/>
      <c r="K299" s="17" t="n"/>
      <c r="L299" s="16" t="n">
        <v>0</v>
      </c>
      <c r="M299" s="16" t="n"/>
      <c r="N299" s="16" t="n"/>
      <c r="O299" s="16" t="n"/>
      <c r="P299" s="18" t="n"/>
      <c r="Q299" s="14" t="n"/>
      <c r="R299" s="18" t="n"/>
      <c r="S299" s="16">
        <f>G299</f>
        <v/>
      </c>
      <c r="T299" s="18">
        <f>(R299-S299)+T298</f>
        <v/>
      </c>
      <c r="U299" s="15">
        <f>C299</f>
        <v/>
      </c>
      <c r="W299" s="14" t="n"/>
      <c r="X299" s="18" t="n">
        <v>0</v>
      </c>
      <c r="Y299" s="16" t="n">
        <v>0</v>
      </c>
      <c r="Z299" s="18">
        <f>(X299-Y299)+Z298</f>
        <v/>
      </c>
      <c r="AA299" s="15" t="n"/>
      <c r="AB299" s="24" t="n"/>
      <c r="AC299" s="15">
        <f>C299</f>
        <v/>
      </c>
      <c r="AD299" s="25" t="n"/>
      <c r="AE299" s="62">
        <f>G299</f>
        <v/>
      </c>
      <c r="AF299" s="63">
        <f>AE299+AF238</f>
        <v/>
      </c>
      <c r="AG299" s="25" t="n"/>
      <c r="AH299" s="24" t="n"/>
      <c r="AI299" s="26" t="n"/>
      <c r="AJ299" s="25" t="n"/>
      <c r="AL299" s="14" t="n"/>
      <c r="AM299" s="18" t="n"/>
      <c r="AN299" s="16" t="n">
        <v>0</v>
      </c>
      <c r="AO299" s="18">
        <f>(AM299-AN299)+AO298</f>
        <v/>
      </c>
      <c r="AP299" s="15" t="n"/>
      <c r="AR299" s="14" t="n"/>
      <c r="AS299" s="18" t="n"/>
      <c r="AT299" s="16" t="n">
        <v>0</v>
      </c>
      <c r="AU299" s="18">
        <f>(AS299-AT299)+AU298</f>
        <v/>
      </c>
      <c r="AV299" s="15" t="n"/>
      <c r="AX299" s="14" t="n"/>
      <c r="AY299" s="18" t="n"/>
      <c r="AZ299" s="16" t="n">
        <v>0</v>
      </c>
      <c r="BA299" s="18">
        <f>(AY299-AZ299)+BA298</f>
        <v/>
      </c>
      <c r="BB299" s="15" t="n"/>
      <c r="BD299" s="14" t="n"/>
      <c r="BE299" s="18" t="n"/>
      <c r="BF299" s="16" t="n">
        <v>0</v>
      </c>
      <c r="BG299" s="18">
        <f>(BE299-BF299)+BG298</f>
        <v/>
      </c>
      <c r="BH299" s="15" t="n"/>
      <c r="BJ299" s="86" t="n"/>
      <c r="BK299" s="86" t="n"/>
      <c r="BL299" s="24" t="n"/>
      <c r="BM299" s="24" t="n"/>
      <c r="BN299" s="24" t="n"/>
      <c r="BO299" s="24" t="n"/>
      <c r="BP299" s="24" t="n"/>
      <c r="BQ299" s="126" t="n"/>
    </row>
    <row r="300" ht="16.8" customHeight="1">
      <c r="A300" s="15" t="n"/>
      <c r="B300" s="15" t="n"/>
      <c r="C300" s="15" t="n"/>
      <c r="D300" s="16">
        <f>SUM(G298:G300)</f>
        <v/>
      </c>
      <c r="E300" s="16" t="n">
        <v>0</v>
      </c>
      <c r="F300" s="16" t="n"/>
      <c r="G300" s="16" t="n">
        <v>0</v>
      </c>
      <c r="H300" s="16" t="n"/>
      <c r="I300" s="4" t="n"/>
      <c r="J300" s="14" t="n"/>
      <c r="K300" s="6" t="inlineStr">
        <is>
          <t>TOTALE SOMMA</t>
        </is>
      </c>
      <c r="L300" s="3">
        <f>SUM(L280:L294)+N279+L296+L297</f>
        <v/>
      </c>
      <c r="M300" s="3">
        <f>SUM(O249:O268)+N278</f>
        <v/>
      </c>
      <c r="N300" s="16" t="n"/>
      <c r="O300" s="16" t="n"/>
      <c r="P300" s="18" t="n"/>
      <c r="Q300" s="14" t="n"/>
      <c r="R300" s="18" t="n"/>
      <c r="S300" s="16" t="n">
        <v>0</v>
      </c>
      <c r="T300" s="18">
        <f>(R300-S300)+T299</f>
        <v/>
      </c>
      <c r="U300" s="15" t="n"/>
      <c r="W300" s="14" t="n"/>
      <c r="X300" s="18" t="n">
        <v>0</v>
      </c>
      <c r="Y300" s="16" t="n">
        <v>0</v>
      </c>
      <c r="Z300" s="18">
        <f>(X300-Y300)+Z299</f>
        <v/>
      </c>
      <c r="AA300" s="15" t="n"/>
      <c r="AB300" s="24" t="n"/>
      <c r="AC300" s="15">
        <f>C300</f>
        <v/>
      </c>
      <c r="AD300" s="25" t="n"/>
      <c r="AE300" s="62">
        <f>G300</f>
        <v/>
      </c>
      <c r="AF300" s="63">
        <f>AE300+AF239</f>
        <v/>
      </c>
      <c r="AG300" s="25" t="n"/>
      <c r="AH300" s="24" t="inlineStr">
        <is>
          <t>TOTALE SOSPESI</t>
        </is>
      </c>
      <c r="AI300" s="26">
        <f>SUM(AI247:AI299)</f>
        <v/>
      </c>
      <c r="AJ300" s="25" t="n"/>
      <c r="AL300" s="14" t="n"/>
      <c r="AM300" s="18" t="n"/>
      <c r="AN300" s="16" t="n">
        <v>0</v>
      </c>
      <c r="AO300" s="18">
        <f>(AM300-AN300)+AO299</f>
        <v/>
      </c>
      <c r="AP300" s="15" t="n"/>
      <c r="AR300" s="14" t="n"/>
      <c r="AS300" s="18" t="n"/>
      <c r="AT300" s="16" t="n">
        <v>0</v>
      </c>
      <c r="AU300" s="18">
        <f>(AS300-AT300)+AU299</f>
        <v/>
      </c>
      <c r="AV300" s="16" t="n"/>
      <c r="AX300" s="14" t="n"/>
      <c r="AY300" s="18" t="n"/>
      <c r="AZ300" s="16" t="n">
        <v>0</v>
      </c>
      <c r="BA300" s="18">
        <f>(AY300-AZ300)+BA299</f>
        <v/>
      </c>
      <c r="BB300" s="15" t="n"/>
      <c r="BD300" s="14" t="n"/>
      <c r="BE300" s="18" t="n"/>
      <c r="BF300" s="16" t="n">
        <v>0</v>
      </c>
      <c r="BG300" s="18">
        <f>(BE300-BF300)+BG299</f>
        <v/>
      </c>
      <c r="BH300" s="15" t="n"/>
      <c r="BJ300" s="86" t="n"/>
      <c r="BK300" s="86" t="n"/>
      <c r="BL300" s="24" t="n"/>
      <c r="BM300" s="24" t="n"/>
      <c r="BN300" s="24" t="n"/>
      <c r="BO300" s="24" t="n"/>
      <c r="BP300" s="24" t="n"/>
      <c r="BQ300" s="126" t="n"/>
    </row>
    <row r="301" ht="16.8" customHeight="1">
      <c r="A301" s="15" t="n"/>
      <c r="B301" s="15" t="n"/>
      <c r="C301" s="64" t="inlineStr">
        <is>
          <t xml:space="preserve">BONIFICO GENERTEL  </t>
        </is>
      </c>
      <c r="D301" s="16" t="n"/>
      <c r="E301" s="16" t="n">
        <v>0</v>
      </c>
      <c r="F301" s="16" t="n"/>
      <c r="G301" s="16" t="n">
        <v>2778.71</v>
      </c>
      <c r="H301" s="16" t="n">
        <v>0</v>
      </c>
      <c r="I301" s="84">
        <f>I303-I252</f>
        <v/>
      </c>
      <c r="J301" s="14" t="n"/>
      <c r="K301" s="6" t="inlineStr">
        <is>
          <t>SALDO C-D</t>
        </is>
      </c>
      <c r="L301" s="3">
        <f>L300-M300</f>
        <v/>
      </c>
      <c r="M301" s="16" t="n"/>
      <c r="N301" s="16" t="n"/>
      <c r="O301" s="16" t="n"/>
      <c r="P301" s="18" t="n"/>
      <c r="Q301" s="14" t="n"/>
      <c r="R301" s="18" t="n"/>
      <c r="S301" s="16" t="n">
        <v>0</v>
      </c>
      <c r="T301" s="18">
        <f>(R301-S301)+T300</f>
        <v/>
      </c>
      <c r="U301" s="15" t="n"/>
      <c r="W301" s="14" t="n"/>
      <c r="X301" s="18" t="n"/>
      <c r="Y301" s="16">
        <f>G301</f>
        <v/>
      </c>
      <c r="Z301" s="18">
        <f>(X301-Y301)+Z300</f>
        <v/>
      </c>
      <c r="AA301" s="15">
        <f>C301</f>
        <v/>
      </c>
      <c r="AB301" s="24" t="n"/>
      <c r="AC301" s="71" t="inlineStr">
        <is>
          <t>TOTALE SPESE AD OGGI</t>
        </is>
      </c>
      <c r="AD301" s="65" t="n"/>
      <c r="AE301" s="65" t="n">
        <v>0</v>
      </c>
      <c r="AF301" s="63">
        <f>SUM(AF253:AF300)</f>
        <v/>
      </c>
      <c r="AG301" s="25" t="n"/>
      <c r="AH301" s="24" t="inlineStr">
        <is>
          <t>SOSPESI VERSATI</t>
        </is>
      </c>
      <c r="AI301" s="26" t="n"/>
      <c r="AJ301" s="25">
        <f>SUM(AJ247:AJ300)</f>
        <v/>
      </c>
      <c r="AL301" s="14" t="n"/>
      <c r="AM301" s="18" t="n"/>
      <c r="AN301" s="16" t="n"/>
      <c r="AO301" s="18">
        <f>(AM301-AN301)+AO300</f>
        <v/>
      </c>
      <c r="AP301" s="15" t="n"/>
      <c r="AR301" s="14" t="n"/>
      <c r="AS301" s="18" t="n"/>
      <c r="AT301" s="16" t="n">
        <v>0</v>
      </c>
      <c r="AU301" s="18">
        <f>(AS301-AT301)+AU300</f>
        <v/>
      </c>
      <c r="AV301" s="15" t="n"/>
      <c r="AX301" s="14" t="n"/>
      <c r="AY301" s="18" t="n"/>
      <c r="AZ301" s="16" t="n"/>
      <c r="BA301" s="18">
        <f>(AY301-AZ301)+BA300</f>
        <v/>
      </c>
      <c r="BB301" s="15" t="n"/>
      <c r="BD301" s="14" t="n"/>
      <c r="BE301" s="18" t="n"/>
      <c r="BF301" s="16" t="n"/>
      <c r="BG301" s="18">
        <f>(BE301-BF301)+BG300</f>
        <v/>
      </c>
      <c r="BH301" s="15" t="n"/>
      <c r="BJ301" s="86" t="n"/>
      <c r="BK301" s="86" t="n"/>
      <c r="BL301" s="24" t="n"/>
      <c r="BM301" s="24" t="n"/>
      <c r="BN301" s="24" t="n"/>
      <c r="BO301" s="24" t="n"/>
      <c r="BP301" s="24" t="n"/>
      <c r="BQ301" s="126" t="n"/>
    </row>
    <row r="302" ht="16.8" customHeight="1">
      <c r="A302" s="15" t="n"/>
      <c r="B302" s="15" t="n"/>
      <c r="C302" s="64" t="n"/>
      <c r="D302" s="16" t="n"/>
      <c r="E302" s="16" t="n"/>
      <c r="F302" s="16" t="n"/>
      <c r="G302" s="16" t="n">
        <v>0</v>
      </c>
      <c r="H302" s="16" t="n">
        <v>0</v>
      </c>
      <c r="I302" s="4" t="n"/>
      <c r="J302" s="14" t="n"/>
      <c r="K302" s="6" t="inlineStr">
        <is>
          <t>SALDO CATTOLICA</t>
        </is>
      </c>
      <c r="L302" s="55">
        <f>D303+E303+A303+B303+B250</f>
        <v/>
      </c>
      <c r="M302" s="16" t="n"/>
      <c r="N302" s="16" t="n"/>
      <c r="O302" s="56" t="n"/>
      <c r="P302" s="18" t="n"/>
      <c r="Q302" s="14" t="n"/>
      <c r="R302" s="18" t="n"/>
      <c r="S302" s="16" t="n">
        <v>0</v>
      </c>
      <c r="T302" s="18">
        <f>(R302-S302)+T301</f>
        <v/>
      </c>
      <c r="U302" s="15" t="n"/>
      <c r="W302" s="14" t="n"/>
      <c r="X302" s="18" t="n"/>
      <c r="Y302" s="16" t="n">
        <v>0</v>
      </c>
      <c r="Z302" s="18">
        <f>(X302-Y302)+Z301</f>
        <v/>
      </c>
      <c r="AA302" s="15" t="n"/>
      <c r="AB302" s="24" t="n"/>
      <c r="AC302" s="71" t="inlineStr">
        <is>
          <t>TOTALE PROVVIGIONI AD OGGI</t>
        </is>
      </c>
      <c r="AD302" s="65" t="n"/>
      <c r="AE302" s="65">
        <f>G302</f>
        <v/>
      </c>
      <c r="AF302" s="63">
        <f>AF241+AD246+AD247</f>
        <v/>
      </c>
      <c r="AG302" s="25" t="n"/>
      <c r="AH302" s="24" t="n"/>
      <c r="AI302" s="26" t="n"/>
      <c r="AJ302" s="25" t="n"/>
      <c r="AL302" s="14" t="n"/>
      <c r="AM302" s="18" t="n"/>
      <c r="AN302" s="16" t="n"/>
      <c r="AO302" s="18">
        <f>(AM302-AN302)+AO301</f>
        <v/>
      </c>
      <c r="AP302" s="15" t="n"/>
      <c r="AR302" s="14" t="n"/>
      <c r="AS302" s="18" t="n"/>
      <c r="AT302" s="16" t="n"/>
      <c r="AU302" s="18">
        <f>(AS302-AT302)+AU301</f>
        <v/>
      </c>
      <c r="AV302" s="15" t="n"/>
      <c r="AX302" s="14" t="n"/>
      <c r="AY302" s="18" t="n"/>
      <c r="AZ302" s="16" t="n"/>
      <c r="BA302" s="18">
        <f>(AY302-AZ302)+BA301</f>
        <v/>
      </c>
      <c r="BB302" s="15" t="n"/>
      <c r="BD302" s="14" t="n"/>
      <c r="BE302" s="18" t="n"/>
      <c r="BF302" s="16" t="n"/>
      <c r="BG302" s="18">
        <f>(BE302-BF302)+BG301</f>
        <v/>
      </c>
      <c r="BH302" s="15" t="n"/>
      <c r="BJ302" s="86" t="n"/>
      <c r="BK302" s="86" t="n"/>
      <c r="BL302" s="24" t="n"/>
      <c r="BM302" s="24" t="n"/>
      <c r="BN302" s="24" t="n"/>
      <c r="BO302" s="24" t="n"/>
      <c r="BP302" s="24" t="n"/>
      <c r="BQ302" s="126" t="n"/>
    </row>
    <row r="303" ht="16.8" customHeight="1">
      <c r="A303" s="92">
        <f>D248-D250+A242-E248-G302</f>
        <v/>
      </c>
      <c r="B303" s="44">
        <f>D251-D253+B242</f>
        <v/>
      </c>
      <c r="C303" s="57" t="inlineStr">
        <is>
          <t>Check = controllo Saldo Cattolica</t>
        </is>
      </c>
      <c r="D303" s="44">
        <f>D246-D249-E246+D242</f>
        <v/>
      </c>
      <c r="E303" s="44">
        <f>D247-D252+E242</f>
        <v/>
      </c>
      <c r="F303" s="72">
        <f>D249+D250+D252+F242-E250</f>
        <v/>
      </c>
      <c r="G303" s="81">
        <f>D249+D250-E250+D252+G242</f>
        <v/>
      </c>
      <c r="H303" s="44">
        <f>G297+G296+H242</f>
        <v/>
      </c>
      <c r="I303" s="79">
        <f>G303-H303</f>
        <v/>
      </c>
      <c r="J303" s="58" t="n"/>
      <c r="K303" s="6" t="inlineStr">
        <is>
          <t>SALDO PROVVIGIONALE</t>
        </is>
      </c>
      <c r="L303" s="3">
        <f>L301-L302</f>
        <v/>
      </c>
      <c r="M303" s="27" t="inlineStr">
        <is>
          <t>DIFF. S.DO CATTOLICA</t>
        </is>
      </c>
      <c r="N303" s="27">
        <f>O303-L302</f>
        <v/>
      </c>
      <c r="O303" s="44">
        <f>Z303+AU303+N279+SUM(L282:L293)+SUM(N283:N293)+L297-D249-D252-D248+E250</f>
        <v/>
      </c>
      <c r="P303" s="18" t="n"/>
      <c r="Q303" s="58" t="n"/>
      <c r="R303" s="59" t="n"/>
      <c r="S303" s="44" t="n"/>
      <c r="T303" s="59">
        <f>(R303-S303)+T302</f>
        <v/>
      </c>
      <c r="U303" s="57" t="n"/>
      <c r="W303" s="58" t="n"/>
      <c r="X303" s="59" t="n"/>
      <c r="Y303" s="44" t="n"/>
      <c r="Z303" s="59">
        <f>(X303-Y303)+Z302</f>
        <v/>
      </c>
      <c r="AA303" s="57" t="n"/>
      <c r="AB303" s="60" t="n"/>
      <c r="AC303" s="60" t="inlineStr">
        <is>
          <t>UTILE NETTO</t>
        </is>
      </c>
      <c r="AD303" s="23">
        <f>SUM(AD246:AD302)-SUM(AE246:AE300)+AD242</f>
        <v/>
      </c>
      <c r="AE303" s="23">
        <f>AF289+AF290</f>
        <v/>
      </c>
      <c r="AF303" s="23">
        <f>AD303+AE303</f>
        <v/>
      </c>
      <c r="AG303" s="23" t="inlineStr">
        <is>
          <t>UTILE LORDO</t>
        </is>
      </c>
      <c r="AH303" s="60" t="inlineStr">
        <is>
          <t>SALDO</t>
        </is>
      </c>
      <c r="AI303" s="61">
        <f>AI300-AJ301</f>
        <v/>
      </c>
      <c r="AJ303" s="23" t="n"/>
      <c r="AL303" s="58" t="n"/>
      <c r="AM303" s="59" t="n"/>
      <c r="AN303" s="44" t="n"/>
      <c r="AO303" s="59">
        <f>(AM303-AN303)+AO302</f>
        <v/>
      </c>
      <c r="AP303" s="57" t="n"/>
      <c r="AR303" s="58" t="n"/>
      <c r="AS303" s="59" t="n"/>
      <c r="AT303" s="44" t="n"/>
      <c r="AU303" s="59">
        <f>(AS303-AT303)+AU302</f>
        <v/>
      </c>
      <c r="AV303" s="57" t="n"/>
      <c r="AX303" s="58" t="n"/>
      <c r="AY303" s="59" t="n"/>
      <c r="AZ303" s="44" t="n"/>
      <c r="BA303" s="59">
        <f>(AY303-AZ303)+BA302</f>
        <v/>
      </c>
      <c r="BB303" s="57" t="n"/>
      <c r="BD303" s="58" t="n"/>
      <c r="BE303" s="59" t="n"/>
      <c r="BF303" s="44" t="n"/>
      <c r="BG303" s="59">
        <f>(BE303-BF303)+BG302</f>
        <v/>
      </c>
      <c r="BH303" s="57" t="n"/>
      <c r="BJ303" s="21">
        <f>SUM(BJ247:BJ302)</f>
        <v/>
      </c>
      <c r="BK303" s="21" t="n"/>
      <c r="BL303" s="89">
        <f>SUM(BL246:BL302)</f>
        <v/>
      </c>
      <c r="BM303" s="8" t="inlineStr">
        <is>
          <t>TOTALE GENERALI</t>
        </is>
      </c>
      <c r="BN303" s="89">
        <f>SUM(BN246:BN302)</f>
        <v/>
      </c>
      <c r="BO303" s="8">
        <f>SUM(BO247:BO302)</f>
        <v/>
      </c>
      <c r="BP303" s="8">
        <f>BL303+BN303</f>
        <v/>
      </c>
      <c r="BQ303" s="8" t="n"/>
    </row>
    <row r="306" ht="16.8" customHeight="1">
      <c r="A306" s="2" t="n"/>
      <c r="B306" s="2" t="n"/>
      <c r="C306" s="2" t="inlineStr">
        <is>
          <t>DESCRIZIONE</t>
        </is>
      </c>
      <c r="D306" s="3" t="inlineStr">
        <is>
          <t>CASSA E.</t>
        </is>
      </c>
      <c r="E306" s="3" t="inlineStr">
        <is>
          <t>CASSA U.</t>
        </is>
      </c>
      <c r="F306" s="3" t="inlineStr">
        <is>
          <t>BANCA E.</t>
        </is>
      </c>
      <c r="G306" s="3" t="inlineStr">
        <is>
          <t>BANCA U.</t>
        </is>
      </c>
      <c r="H306" s="104" t="inlineStr">
        <is>
          <t>PROVVIGIONI</t>
        </is>
      </c>
      <c r="I306" s="76" t="n"/>
      <c r="J306" s="5" t="inlineStr">
        <is>
          <t>DATA</t>
        </is>
      </c>
      <c r="K306" s="6" t="inlineStr">
        <is>
          <t>DESCRIZIONE</t>
        </is>
      </c>
      <c r="L306" s="3" t="inlineStr">
        <is>
          <t>ENTRATE</t>
        </is>
      </c>
      <c r="M306" s="3" t="inlineStr">
        <is>
          <t>USCITE</t>
        </is>
      </c>
      <c r="N306" s="3" t="inlineStr">
        <is>
          <t xml:space="preserve">PREL. </t>
        </is>
      </c>
      <c r="O306" s="3" t="inlineStr">
        <is>
          <t>TOTALE</t>
        </is>
      </c>
      <c r="P306" s="3" t="inlineStr">
        <is>
          <t>BUDGET</t>
        </is>
      </c>
      <c r="Q306" s="5" t="inlineStr">
        <is>
          <t>DATA</t>
        </is>
      </c>
      <c r="R306" s="3" t="inlineStr">
        <is>
          <t>ENTRATE</t>
        </is>
      </c>
      <c r="S306" s="3" t="inlineStr">
        <is>
          <t>USCITE</t>
        </is>
      </c>
      <c r="T306" s="3" t="inlineStr">
        <is>
          <t>SALDO</t>
        </is>
      </c>
      <c r="U306" s="2" t="inlineStr">
        <is>
          <t>CONTO A3T  10223</t>
        </is>
      </c>
      <c r="W306" s="5" t="inlineStr">
        <is>
          <t>DATA</t>
        </is>
      </c>
      <c r="X306" s="3" t="inlineStr">
        <is>
          <t>ENTRATE</t>
        </is>
      </c>
      <c r="Y306" s="3" t="inlineStr">
        <is>
          <t>USCITE</t>
        </is>
      </c>
      <c r="Z306" s="3" t="inlineStr">
        <is>
          <t>SALDO</t>
        </is>
      </c>
      <c r="AA306" s="2" t="inlineStr">
        <is>
          <t>CONTO SEPARATO 10226</t>
        </is>
      </c>
      <c r="AB306" s="8" t="inlineStr">
        <is>
          <t>DATA</t>
        </is>
      </c>
      <c r="AC306" s="9" t="inlineStr">
        <is>
          <t>DESCRIZIONE</t>
        </is>
      </c>
      <c r="AD306" s="10" t="inlineStr">
        <is>
          <t xml:space="preserve">ENTRATE </t>
        </is>
      </c>
      <c r="AE306" s="10" t="inlineStr">
        <is>
          <t>USCITE</t>
        </is>
      </c>
      <c r="AF306" s="11" t="inlineStr">
        <is>
          <t>TOTALI</t>
        </is>
      </c>
      <c r="AG306" s="11" t="inlineStr">
        <is>
          <t>FINE MESE</t>
        </is>
      </c>
      <c r="AH306" s="12" t="inlineStr">
        <is>
          <t>CARTELLA SOSPESI</t>
        </is>
      </c>
      <c r="AI306" s="13" t="n"/>
      <c r="AJ306" s="11" t="n"/>
      <c r="AL306" s="5" t="inlineStr">
        <is>
          <t>DATA</t>
        </is>
      </c>
      <c r="AM306" s="3" t="inlineStr">
        <is>
          <t>ENTRATE</t>
        </is>
      </c>
      <c r="AN306" s="3" t="inlineStr">
        <is>
          <t>USCITE</t>
        </is>
      </c>
      <c r="AO306" s="3" t="inlineStr">
        <is>
          <t>SALDO</t>
        </is>
      </c>
      <c r="AP306" s="2" t="inlineStr">
        <is>
          <t>CONTO A3T 2</t>
        </is>
      </c>
      <c r="AR306" s="5" t="inlineStr">
        <is>
          <t>DATA</t>
        </is>
      </c>
      <c r="AS306" s="3" t="inlineStr">
        <is>
          <t>ENTRATE</t>
        </is>
      </c>
      <c r="AT306" s="3" t="inlineStr">
        <is>
          <t>USCITE</t>
        </is>
      </c>
      <c r="AU306" s="3" t="inlineStr">
        <is>
          <t>SALDO</t>
        </is>
      </c>
      <c r="AV306" s="2" t="inlineStr">
        <is>
          <t>CONTO SEPARATO 2</t>
        </is>
      </c>
      <c r="AX306" s="5" t="inlineStr">
        <is>
          <t>DATA</t>
        </is>
      </c>
      <c r="AY306" s="3" t="inlineStr">
        <is>
          <t>ENTRATE</t>
        </is>
      </c>
      <c r="AZ306" s="3" t="inlineStr">
        <is>
          <t>USCITE</t>
        </is>
      </c>
      <c r="BA306" s="3" t="inlineStr">
        <is>
          <t>SALDO</t>
        </is>
      </c>
      <c r="BB306" s="2" t="inlineStr">
        <is>
          <t>CCP AMICONE</t>
        </is>
      </c>
      <c r="BD306" s="5" t="inlineStr">
        <is>
          <t>DATA</t>
        </is>
      </c>
      <c r="BE306" s="3" t="inlineStr">
        <is>
          <t>ENTRATE</t>
        </is>
      </c>
      <c r="BF306" s="3" t="inlineStr">
        <is>
          <t>USCITE</t>
        </is>
      </c>
      <c r="BG306" s="3" t="inlineStr">
        <is>
          <t>SALDO</t>
        </is>
      </c>
      <c r="BH306" s="2" t="inlineStr">
        <is>
          <t>CCP A.R.L.</t>
        </is>
      </c>
      <c r="BJ306" s="21" t="inlineStr">
        <is>
          <t>A/B CONT CATTOLICA</t>
        </is>
      </c>
      <c r="BK306" s="21" t="inlineStr">
        <is>
          <t>DATA</t>
        </is>
      </c>
      <c r="BL306" s="8" t="inlineStr">
        <is>
          <t>CATTOLICA</t>
        </is>
      </c>
      <c r="BM306" s="8" t="inlineStr">
        <is>
          <t>DATA</t>
        </is>
      </c>
      <c r="BN306" s="8" t="inlineStr">
        <is>
          <t>GENERALI</t>
        </is>
      </c>
      <c r="BO306" s="8" t="inlineStr">
        <is>
          <t>ASSEGNI /CONTANTI</t>
        </is>
      </c>
      <c r="BP306" s="8" t="inlineStr">
        <is>
          <t>DATA</t>
        </is>
      </c>
      <c r="BQ306" s="9" t="inlineStr">
        <is>
          <t>NOTE</t>
        </is>
      </c>
    </row>
    <row r="307" ht="16.8" customHeight="1">
      <c r="A307" s="14" t="n">
        <v>45299</v>
      </c>
      <c r="B307" s="15" t="inlineStr">
        <is>
          <t>GENERTEL</t>
        </is>
      </c>
      <c r="C307" s="15" t="inlineStr">
        <is>
          <t>Incasso CATTOLICA</t>
        </is>
      </c>
      <c r="D307" s="16" t="n">
        <v>22296.12</v>
      </c>
      <c r="E307" s="16" t="n">
        <v>0</v>
      </c>
      <c r="F307" s="16" t="n"/>
      <c r="G307" s="16" t="n"/>
      <c r="H307" s="105" t="n"/>
      <c r="I307" s="4" t="n"/>
      <c r="J307" s="14">
        <f>A307</f>
        <v/>
      </c>
      <c r="K307" s="17" t="inlineStr">
        <is>
          <t>PROVVIGIONI</t>
        </is>
      </c>
      <c r="L307" s="16">
        <f>D310+D313+D311+D314</f>
        <v/>
      </c>
      <c r="M307" s="16" t="n"/>
      <c r="N307" s="82">
        <f>L307+L308-M308</f>
        <v/>
      </c>
      <c r="O307" s="80">
        <f>D310+D313+D311-E311-E310+O246</f>
        <v/>
      </c>
      <c r="P307" s="18" t="n"/>
      <c r="Q307" s="14">
        <f>J307</f>
        <v/>
      </c>
      <c r="R307" s="18" t="n"/>
      <c r="S307" s="16" t="n"/>
      <c r="T307" s="18">
        <f>T303</f>
        <v/>
      </c>
      <c r="U307" s="15" t="n"/>
      <c r="W307" s="14">
        <f>A307</f>
        <v/>
      </c>
      <c r="X307" s="18" t="n"/>
      <c r="Y307" s="16" t="n"/>
      <c r="Z307" s="18">
        <f>Z303</f>
        <v/>
      </c>
      <c r="AA307" s="15" t="n"/>
      <c r="AB307" s="19">
        <f>A307</f>
        <v/>
      </c>
      <c r="AC307" s="12" t="inlineStr">
        <is>
          <t>PROVV. + PROVV. COL 10</t>
        </is>
      </c>
      <c r="AD307" s="11">
        <f>N307</f>
        <v/>
      </c>
      <c r="AE307" s="11" t="n"/>
      <c r="AF307" s="20" t="n"/>
      <c r="AG307" s="20" t="n"/>
      <c r="AH307" s="21" t="inlineStr">
        <is>
          <t>NOME</t>
        </is>
      </c>
      <c r="AI307" s="22" t="inlineStr">
        <is>
          <t>IMPORTO</t>
        </is>
      </c>
      <c r="AJ307" s="23" t="inlineStr">
        <is>
          <t>VERSAMENTI</t>
        </is>
      </c>
      <c r="AL307" s="14">
        <f>A307</f>
        <v/>
      </c>
      <c r="AM307" s="18" t="n"/>
      <c r="AN307" s="16" t="n"/>
      <c r="AO307" s="18" t="n">
        <v>0</v>
      </c>
      <c r="AP307" s="15" t="n"/>
      <c r="AR307" s="14">
        <f>A307</f>
        <v/>
      </c>
      <c r="AS307" s="18" t="n"/>
      <c r="AT307" s="16" t="n"/>
      <c r="AU307" s="18" t="n">
        <v>0</v>
      </c>
      <c r="AV307" s="15" t="n"/>
      <c r="AX307" s="14">
        <f>A307</f>
        <v/>
      </c>
      <c r="AY307" s="18" t="n"/>
      <c r="AZ307" s="16" t="n"/>
      <c r="BA307" s="18">
        <f>BA303</f>
        <v/>
      </c>
      <c r="BB307" s="15" t="n"/>
      <c r="BD307" s="14">
        <f>AX307</f>
        <v/>
      </c>
      <c r="BE307" s="18" t="n"/>
      <c r="BF307" s="16" t="n"/>
      <c r="BG307" s="18">
        <f>BG303</f>
        <v/>
      </c>
      <c r="BH307" s="15" t="n"/>
      <c r="BJ307" s="87">
        <f>A307</f>
        <v/>
      </c>
      <c r="BK307" s="87">
        <f>A307</f>
        <v/>
      </c>
      <c r="BL307" s="24" t="inlineStr">
        <is>
          <t>BONIFICI</t>
        </is>
      </c>
      <c r="BM307" s="88">
        <f>BK307</f>
        <v/>
      </c>
      <c r="BN307" s="24" t="inlineStr">
        <is>
          <t>BONIFICI</t>
        </is>
      </c>
      <c r="BO307" s="24" t="n"/>
      <c r="BP307" s="88">
        <f>BK307</f>
        <v/>
      </c>
      <c r="BQ307" s="126" t="n"/>
    </row>
    <row r="308" ht="16.8" customHeight="1">
      <c r="A308" s="15" t="n"/>
      <c r="B308" s="15" t="n"/>
      <c r="C308" s="15" t="inlineStr">
        <is>
          <t>Incasso UCA</t>
        </is>
      </c>
      <c r="D308" s="16" t="n">
        <v>0</v>
      </c>
      <c r="E308" s="16" t="n"/>
      <c r="F308" s="16" t="n"/>
      <c r="G308" s="16" t="n"/>
      <c r="H308" s="105" t="inlineStr">
        <is>
          <t>CATTOLICA</t>
        </is>
      </c>
      <c r="I308" s="4" t="n"/>
      <c r="J308" s="14" t="n"/>
      <c r="K308" s="17" t="inlineStr">
        <is>
          <t>PROVVIGIONI COL 10</t>
        </is>
      </c>
      <c r="L308" s="16" t="n">
        <v>0</v>
      </c>
      <c r="M308" s="16">
        <f>E311</f>
        <v/>
      </c>
      <c r="N308" s="16" t="n"/>
      <c r="O308" s="16" t="n"/>
      <c r="P308" s="18" t="n"/>
      <c r="Q308" s="14" t="n"/>
      <c r="R308" s="18" t="n"/>
      <c r="S308" s="16" t="n"/>
      <c r="T308" s="18">
        <f>(R308-S308)+T307</f>
        <v/>
      </c>
      <c r="U308" s="15" t="n"/>
      <c r="W308" s="14" t="n"/>
      <c r="X308" s="18" t="n"/>
      <c r="Y308" s="16" t="n"/>
      <c r="Z308" s="18">
        <f>(X308-Y308)+Z307</f>
        <v/>
      </c>
      <c r="AA308" s="15" t="n"/>
      <c r="AB308" s="24" t="n"/>
      <c r="AC308" s="24" t="inlineStr">
        <is>
          <t>RICAVI DIVERSI</t>
        </is>
      </c>
      <c r="AD308" s="25" t="n"/>
      <c r="AE308" s="25" t="n"/>
      <c r="AF308" s="25" t="n"/>
      <c r="AG308" s="25" t="n"/>
      <c r="AH308" s="12" t="inlineStr">
        <is>
          <t>RIPORTO</t>
        </is>
      </c>
      <c r="AI308" s="26">
        <f>AI303</f>
        <v/>
      </c>
      <c r="AJ308" s="25" t="n"/>
      <c r="AL308" s="14" t="n"/>
      <c r="AM308" s="18" t="n"/>
      <c r="AN308" s="16" t="n"/>
      <c r="AO308" s="18">
        <f>(AM308-AN308)+AO307</f>
        <v/>
      </c>
      <c r="AP308" s="15" t="n"/>
      <c r="AR308" s="14" t="n"/>
      <c r="AS308" s="18" t="n"/>
      <c r="AT308" s="16" t="n"/>
      <c r="AU308" s="18">
        <f>(AS308-AT308)+AU307</f>
        <v/>
      </c>
      <c r="AV308" s="15" t="n"/>
      <c r="AX308" s="14" t="n"/>
      <c r="AY308" s="18" t="n"/>
      <c r="AZ308" s="16" t="n"/>
      <c r="BA308" s="18">
        <f>(AY308-AZ308)+BA307</f>
        <v/>
      </c>
      <c r="BB308" s="15" t="n"/>
      <c r="BD308" s="14" t="n"/>
      <c r="BE308" s="18" t="n"/>
      <c r="BF308" s="16" t="n"/>
      <c r="BG308" s="18">
        <f>(BE308-BF308)+BG307</f>
        <v/>
      </c>
      <c r="BH308" s="15" t="n"/>
      <c r="BJ308" s="86" t="n">
        <v>0</v>
      </c>
      <c r="BK308" s="90" t="n"/>
      <c r="BL308" s="24" t="n">
        <v>0</v>
      </c>
      <c r="BM308" s="91" t="n"/>
      <c r="BN308" s="24" t="n">
        <v>0</v>
      </c>
      <c r="BO308" s="24" t="n">
        <v>0</v>
      </c>
      <c r="BP308" s="91" t="n"/>
      <c r="BQ308" s="126" t="n"/>
    </row>
    <row r="309" ht="16.8" customHeight="1">
      <c r="A309" s="15" t="n"/>
      <c r="B309" s="15" t="n"/>
      <c r="C309" s="15" t="inlineStr">
        <is>
          <t>Incassi GENERALI</t>
        </is>
      </c>
      <c r="D309" s="16" t="n">
        <v>6581.95</v>
      </c>
      <c r="E309" s="16" t="n">
        <v>939.5</v>
      </c>
      <c r="F309" s="16" t="n"/>
      <c r="G309" s="16" t="n"/>
      <c r="H309" s="105">
        <f>D310+H248</f>
        <v/>
      </c>
      <c r="I309" s="4" t="n"/>
      <c r="J309" s="14" t="n"/>
      <c r="K309" s="17" t="inlineStr">
        <is>
          <t>SALDO CATTOLICA</t>
        </is>
      </c>
      <c r="L309" s="16">
        <f>D307+D308+D309+D312-D310-D311-D313-D314-E309-E307+B310</f>
        <v/>
      </c>
      <c r="M309" s="16" t="n">
        <v>0</v>
      </c>
      <c r="N309" s="16" t="n"/>
      <c r="O309" s="16" t="n">
        <v>0</v>
      </c>
      <c r="P309" s="18" t="n"/>
      <c r="Q309" s="14" t="n"/>
      <c r="R309" s="18" t="n"/>
      <c r="S309" s="16" t="n"/>
      <c r="T309" s="18">
        <f>(R309-S309)+T308</f>
        <v/>
      </c>
      <c r="U309" s="15" t="n"/>
      <c r="W309" s="14" t="n"/>
      <c r="X309" s="18" t="n"/>
      <c r="Y309" s="16" t="n"/>
      <c r="Z309" s="18">
        <f>(X309-Y309)+Z308</f>
        <v/>
      </c>
      <c r="AA309" s="15" t="n"/>
      <c r="AB309" s="24" t="n"/>
      <c r="AC309" s="24" t="n"/>
      <c r="AD309" s="25" t="n"/>
      <c r="AE309" s="25" t="n"/>
      <c r="AF309" s="25" t="n"/>
      <c r="AG309" s="25" t="n"/>
      <c r="AH309" s="24" t="n"/>
      <c r="AI309" s="26" t="n"/>
      <c r="AJ309" s="25" t="n"/>
      <c r="AL309" s="14" t="n"/>
      <c r="AM309" s="18" t="n"/>
      <c r="AN309" s="16" t="n"/>
      <c r="AO309" s="18">
        <f>(AM309-AN309)+AO308</f>
        <v/>
      </c>
      <c r="AP309" s="15" t="n"/>
      <c r="AR309" s="14" t="n"/>
      <c r="AS309" s="18" t="n"/>
      <c r="AT309" s="16" t="n"/>
      <c r="AU309" s="18">
        <f>(AS309-AT309)+AU308</f>
        <v/>
      </c>
      <c r="AV309" s="15" t="n"/>
      <c r="AX309" s="14" t="n"/>
      <c r="AY309" s="18" t="n"/>
      <c r="AZ309" s="16" t="n"/>
      <c r="BA309" s="18">
        <f>(AY309-AZ309)+BA308</f>
        <v/>
      </c>
      <c r="BB309" s="15" t="n"/>
      <c r="BD309" s="14" t="n"/>
      <c r="BE309" s="18" t="n"/>
      <c r="BF309" s="16" t="n"/>
      <c r="BG309" s="18">
        <f>(BE309-BF309)+BG308</f>
        <v/>
      </c>
      <c r="BH309" s="15" t="n"/>
      <c r="BJ309" s="86" t="n">
        <v>0</v>
      </c>
      <c r="BK309" s="90" t="n"/>
      <c r="BL309" s="24" t="n">
        <v>0</v>
      </c>
      <c r="BM309" s="91" t="n"/>
      <c r="BN309" s="24" t="n">
        <v>0</v>
      </c>
      <c r="BO309" s="24" t="n">
        <v>0</v>
      </c>
      <c r="BP309" s="91" t="n"/>
      <c r="BQ309" s="126" t="n"/>
    </row>
    <row r="310" ht="16.8" customHeight="1">
      <c r="A310" s="15" t="inlineStr">
        <is>
          <t>ANNONI DAVIDE</t>
        </is>
      </c>
      <c r="B310" s="15" t="n">
        <v>75.98</v>
      </c>
      <c r="C310" s="15" t="inlineStr">
        <is>
          <t>Provvigioni CATTOLICA</t>
        </is>
      </c>
      <c r="D310" s="16" t="n">
        <v>1796.9</v>
      </c>
      <c r="E310" s="16" t="n"/>
      <c r="F310" s="16" t="n"/>
      <c r="G310" s="16" t="n"/>
      <c r="H310" s="105" t="inlineStr">
        <is>
          <t>GENERALI</t>
        </is>
      </c>
      <c r="I310" s="4" t="n"/>
      <c r="J310" s="14" t="n"/>
      <c r="K310" s="17">
        <f>C349</f>
        <v/>
      </c>
      <c r="L310" s="16" t="n"/>
      <c r="M310" s="16">
        <f>10*(L307+L308-M308)/100</f>
        <v/>
      </c>
      <c r="N310" s="16">
        <f>G349</f>
        <v/>
      </c>
      <c r="O310" s="16">
        <f>O249+M310-N310</f>
        <v/>
      </c>
      <c r="P310" s="18">
        <f>P249+M310</f>
        <v/>
      </c>
      <c r="Q310" s="14" t="n"/>
      <c r="R310" s="18" t="n"/>
      <c r="S310" s="16" t="n"/>
      <c r="T310" s="18">
        <f>(R310-S310)+T309</f>
        <v/>
      </c>
      <c r="U310" s="15" t="n"/>
      <c r="W310" s="14" t="n"/>
      <c r="X310" s="18" t="n"/>
      <c r="Y310" s="16" t="n"/>
      <c r="Z310" s="18">
        <f>(X310-Y310)+Z309</f>
        <v/>
      </c>
      <c r="AA310" s="15" t="n"/>
      <c r="AB310" s="24" t="n"/>
      <c r="AC310" s="24" t="n"/>
      <c r="AD310" s="25" t="n"/>
      <c r="AE310" s="25" t="n"/>
      <c r="AF310" s="25" t="n"/>
      <c r="AG310" s="25" t="n"/>
      <c r="AH310" s="17" t="n"/>
      <c r="AI310" s="16" t="n">
        <v>0</v>
      </c>
      <c r="AJ310" s="25" t="n"/>
      <c r="AL310" s="14" t="n"/>
      <c r="AM310" s="18" t="n"/>
      <c r="AN310" s="16" t="n"/>
      <c r="AO310" s="18">
        <f>(AM310-AN310)+AO309</f>
        <v/>
      </c>
      <c r="AP310" s="15" t="n"/>
      <c r="AR310" s="14" t="n"/>
      <c r="AS310" s="18" t="n"/>
      <c r="AT310" s="16" t="n"/>
      <c r="AU310" s="18">
        <f>(AS310-AT310)+AU309</f>
        <v/>
      </c>
      <c r="AV310" s="15" t="n"/>
      <c r="AX310" s="14" t="n"/>
      <c r="AY310" s="18" t="n"/>
      <c r="AZ310" s="16" t="n"/>
      <c r="BA310" s="18">
        <f>(AY310-AZ310)+BA309</f>
        <v/>
      </c>
      <c r="BB310" s="15" t="n"/>
      <c r="BD310" s="14" t="n"/>
      <c r="BE310" s="18" t="n"/>
      <c r="BF310" s="16" t="n"/>
      <c r="BG310" s="18">
        <f>(BE310-BF310)+BG309</f>
        <v/>
      </c>
      <c r="BH310" s="15" t="n"/>
      <c r="BJ310" s="86" t="n">
        <v>0</v>
      </c>
      <c r="BK310" s="90" t="n"/>
      <c r="BL310" s="24" t="n">
        <v>0</v>
      </c>
      <c r="BM310" s="91" t="n"/>
      <c r="BN310" s="24" t="n">
        <v>0</v>
      </c>
      <c r="BO310" s="24" t="n">
        <v>0</v>
      </c>
      <c r="BP310" s="91" t="n"/>
      <c r="BQ310" s="126" t="n"/>
    </row>
    <row r="311" ht="16.8" customHeight="1">
      <c r="A311" s="141" t="n">
        <v>116511430</v>
      </c>
      <c r="B311" s="16">
        <f>B310+B250</f>
        <v/>
      </c>
      <c r="C311" s="15" t="inlineStr">
        <is>
          <t>Provvigioni GENERALI</t>
        </is>
      </c>
      <c r="D311" s="16" t="n">
        <v>1277.73</v>
      </c>
      <c r="E311" s="16" t="n">
        <v>0</v>
      </c>
      <c r="F311" s="16" t="n"/>
      <c r="G311" s="16" t="n"/>
      <c r="H311" s="105">
        <f>D311+H250</f>
        <v/>
      </c>
      <c r="I311" s="4" t="n"/>
      <c r="J311" s="14" t="n"/>
      <c r="K311" s="17">
        <f>C319</f>
        <v/>
      </c>
      <c r="L311" s="16" t="n"/>
      <c r="M311" s="16">
        <f>8.37*(L307+L308-M308)/100</f>
        <v/>
      </c>
      <c r="N311" s="16">
        <f>D319</f>
        <v/>
      </c>
      <c r="O311" s="16">
        <f>O250+M311-N311</f>
        <v/>
      </c>
      <c r="P311" s="18">
        <f>P250+M311</f>
        <v/>
      </c>
      <c r="Q311" s="14" t="n"/>
      <c r="R311" s="18" t="n"/>
      <c r="S311" s="16" t="n"/>
      <c r="T311" s="18">
        <f>(R311-S311)+T310</f>
        <v/>
      </c>
      <c r="U311" s="15" t="n"/>
      <c r="W311" s="14" t="n"/>
      <c r="X311" s="18" t="n"/>
      <c r="Y311" s="16" t="n"/>
      <c r="Z311" s="18">
        <f>(X311-Y311)+Z310</f>
        <v/>
      </c>
      <c r="AA311" s="15" t="n"/>
      <c r="AB311" s="24" t="n"/>
      <c r="AC311" s="17" t="n"/>
      <c r="AD311" s="25" t="n"/>
      <c r="AE311" s="25" t="n"/>
      <c r="AF311" s="25" t="n"/>
      <c r="AG311" s="25" t="n"/>
      <c r="AH311" s="24" t="n"/>
      <c r="AI311" s="26" t="n"/>
      <c r="AJ311" s="25" t="n"/>
      <c r="AL311" s="14" t="n"/>
      <c r="AM311" s="18" t="n"/>
      <c r="AN311" s="16" t="n"/>
      <c r="AO311" s="18">
        <f>(AM311-AN311)+AO310</f>
        <v/>
      </c>
      <c r="AP311" s="15" t="n"/>
      <c r="AR311" s="14" t="n"/>
      <c r="AS311" s="18" t="n"/>
      <c r="AT311" s="16" t="n"/>
      <c r="AU311" s="18">
        <f>(AS311-AT311)+AU310</f>
        <v/>
      </c>
      <c r="AV311" s="15" t="n"/>
      <c r="AX311" s="14" t="n"/>
      <c r="AY311" s="18" t="n"/>
      <c r="AZ311" s="16" t="n"/>
      <c r="BA311" s="18">
        <f>(AY311-AZ311)+BA310</f>
        <v/>
      </c>
      <c r="BB311" s="15" t="n"/>
      <c r="BD311" s="14" t="n"/>
      <c r="BE311" s="18" t="n"/>
      <c r="BF311" s="16" t="n"/>
      <c r="BG311" s="18">
        <f>(BE311-BF311)+BG310</f>
        <v/>
      </c>
      <c r="BH311" s="15" t="n"/>
      <c r="BJ311" s="86" t="n">
        <v>0</v>
      </c>
      <c r="BK311" s="90" t="n"/>
      <c r="BL311" s="24" t="n">
        <v>0</v>
      </c>
      <c r="BM311" s="91" t="n"/>
      <c r="BN311" s="24" t="n">
        <v>0</v>
      </c>
      <c r="BO311" s="24" t="n"/>
      <c r="BP311" s="24" t="n"/>
      <c r="BQ311" s="126" t="n"/>
    </row>
    <row r="312" ht="16.8" customHeight="1">
      <c r="A312" s="15" t="n"/>
      <c r="B312" s="15" t="n"/>
      <c r="C312" s="15" t="inlineStr">
        <is>
          <t>Incasso TUTELA LEGALE</t>
        </is>
      </c>
      <c r="D312" s="16" t="n">
        <v>60</v>
      </c>
      <c r="E312" s="16" t="n">
        <v>0</v>
      </c>
      <c r="F312" s="16" t="n"/>
      <c r="G312" s="16" t="n"/>
      <c r="H312" s="105" t="inlineStr">
        <is>
          <t>UCA</t>
        </is>
      </c>
      <c r="I312" s="77" t="inlineStr">
        <is>
          <t>check provv.</t>
        </is>
      </c>
      <c r="J312" s="14" t="n"/>
      <c r="K312" s="15">
        <f>C336</f>
        <v/>
      </c>
      <c r="L312" s="16" t="n"/>
      <c r="M312" s="16">
        <f>15.35*(L307+L308-M308)/100</f>
        <v/>
      </c>
      <c r="N312" s="16">
        <f>D336</f>
        <v/>
      </c>
      <c r="O312" s="16">
        <f>O251+M312-N312</f>
        <v/>
      </c>
      <c r="P312" s="18">
        <f>P251+M312</f>
        <v/>
      </c>
      <c r="Q312" s="14" t="n"/>
      <c r="R312" s="18" t="n"/>
      <c r="S312" s="16" t="n"/>
      <c r="T312" s="18">
        <f>(R312-S312)+T311</f>
        <v/>
      </c>
      <c r="U312" s="15" t="n"/>
      <c r="W312" s="14" t="n"/>
      <c r="X312" s="18" t="n"/>
      <c r="Y312" s="16" t="n"/>
      <c r="Z312" s="18">
        <f>(X312-Y312)+Z311</f>
        <v/>
      </c>
      <c r="AA312" s="15" t="n"/>
      <c r="AB312" s="24" t="n"/>
      <c r="AC312" s="17" t="n"/>
      <c r="AD312" s="25" t="n"/>
      <c r="AE312" s="25" t="n"/>
      <c r="AF312" s="25" t="n"/>
      <c r="AG312" s="25" t="n"/>
      <c r="AH312" s="24" t="n"/>
      <c r="AI312" s="26" t="n"/>
      <c r="AJ312" s="25" t="n"/>
      <c r="AL312" s="14" t="n"/>
      <c r="AM312" s="18" t="n"/>
      <c r="AN312" s="16" t="n"/>
      <c r="AO312" s="18">
        <f>(AM312-AN312)+AO311</f>
        <v/>
      </c>
      <c r="AP312" s="15" t="n"/>
      <c r="AR312" s="14" t="n"/>
      <c r="AS312" s="18" t="n"/>
      <c r="AT312" s="16" t="n"/>
      <c r="AU312" s="18">
        <f>(AS312-AT312)+AU311</f>
        <v/>
      </c>
      <c r="AV312" s="15" t="n"/>
      <c r="AX312" s="14" t="n"/>
      <c r="AY312" s="18" t="n"/>
      <c r="AZ312" s="16" t="n"/>
      <c r="BA312" s="18">
        <f>(AY312-AZ312)+BA311</f>
        <v/>
      </c>
      <c r="BB312" s="15" t="n"/>
      <c r="BD312" s="14" t="n"/>
      <c r="BE312" s="18" t="n"/>
      <c r="BF312" s="16" t="n"/>
      <c r="BG312" s="18">
        <f>(BE312-BF312)+BG311</f>
        <v/>
      </c>
      <c r="BH312" s="15" t="n"/>
      <c r="BJ312" s="86" t="n">
        <v>0</v>
      </c>
      <c r="BK312" s="90" t="n"/>
      <c r="BL312" s="24" t="n">
        <v>0</v>
      </c>
      <c r="BM312" s="91" t="n"/>
      <c r="BN312" s="24" t="n">
        <v>0</v>
      </c>
      <c r="BO312" s="24" t="n"/>
      <c r="BP312" s="24" t="n"/>
      <c r="BQ312" s="126" t="n"/>
    </row>
    <row r="313" ht="16.8" customHeight="1">
      <c r="A313" s="15" t="n"/>
      <c r="B313" s="15" t="inlineStr">
        <is>
          <t>***</t>
        </is>
      </c>
      <c r="C313" s="15" t="inlineStr">
        <is>
          <t>Provvigioni UCA</t>
        </is>
      </c>
      <c r="D313" s="16" t="n">
        <v>0</v>
      </c>
      <c r="E313" s="16" t="n"/>
      <c r="F313" s="16" t="n"/>
      <c r="G313" s="16" t="n"/>
      <c r="H313" s="105">
        <f>D313+H252</f>
        <v/>
      </c>
      <c r="I313" s="78">
        <f>D310+D311-E311+D313</f>
        <v/>
      </c>
      <c r="J313" s="14" t="n"/>
      <c r="K313" s="15" t="inlineStr">
        <is>
          <t>Benzina auto gigi e papà</t>
        </is>
      </c>
      <c r="L313" s="16" t="n"/>
      <c r="M313" s="16">
        <f>2.6*(L307+L308-M308)/100</f>
        <v/>
      </c>
      <c r="N313" s="16">
        <f>D324</f>
        <v/>
      </c>
      <c r="O313" s="16">
        <f>O252+M313-N313</f>
        <v/>
      </c>
      <c r="P313" s="18">
        <f>P252+M313</f>
        <v/>
      </c>
      <c r="Q313" s="14" t="n"/>
      <c r="R313" s="18" t="n"/>
      <c r="S313" s="16" t="n"/>
      <c r="T313" s="18">
        <f>(R313-S313)+T312</f>
        <v/>
      </c>
      <c r="U313" s="15" t="n"/>
      <c r="W313" s="14" t="n"/>
      <c r="X313" s="18" t="n"/>
      <c r="Y313" s="16" t="n"/>
      <c r="Z313" s="18">
        <f>(X313-Y313)+Z312</f>
        <v/>
      </c>
      <c r="AA313" s="15" t="n"/>
      <c r="AB313" s="24" t="n"/>
      <c r="AC313" s="17" t="n"/>
      <c r="AD313" s="25" t="n"/>
      <c r="AE313" s="25" t="n"/>
      <c r="AF313" s="25" t="n"/>
      <c r="AG313" s="25" t="n"/>
      <c r="AH313" s="24" t="n"/>
      <c r="AI313" s="26" t="n"/>
      <c r="AJ313" s="25" t="n"/>
      <c r="AL313" s="14" t="n"/>
      <c r="AM313" s="18" t="n"/>
      <c r="AN313" s="16" t="n"/>
      <c r="AO313" s="18">
        <f>(AM313-AN313)+AO312</f>
        <v/>
      </c>
      <c r="AP313" s="15" t="n"/>
      <c r="AR313" s="14" t="n"/>
      <c r="AS313" s="18" t="n"/>
      <c r="AT313" s="16" t="n"/>
      <c r="AU313" s="18">
        <f>(AS313-AT313)+AU312</f>
        <v/>
      </c>
      <c r="AV313" s="15" t="n"/>
      <c r="AX313" s="14" t="n"/>
      <c r="AY313" s="18" t="n"/>
      <c r="AZ313" s="16" t="n"/>
      <c r="BA313" s="18">
        <f>(AY313-AZ313)+BA312</f>
        <v/>
      </c>
      <c r="BB313" s="15" t="n"/>
      <c r="BD313" s="14" t="n"/>
      <c r="BE313" s="18" t="n"/>
      <c r="BF313" s="16" t="n"/>
      <c r="BG313" s="18">
        <f>(BE313-BF313)+BG312</f>
        <v/>
      </c>
      <c r="BH313" s="15" t="n"/>
      <c r="BJ313" s="86" t="n">
        <v>0</v>
      </c>
      <c r="BK313" s="90" t="n"/>
      <c r="BL313" s="24" t="n">
        <v>0</v>
      </c>
      <c r="BM313" s="91" t="n"/>
      <c r="BN313" s="24" t="n">
        <v>0</v>
      </c>
      <c r="BO313" s="24" t="n"/>
      <c r="BP313" s="24" t="n"/>
      <c r="BQ313" s="126" t="n"/>
    </row>
    <row r="314" ht="16.8" customHeight="1">
      <c r="A314" s="15" t="n">
        <v>13.45</v>
      </c>
      <c r="B314" s="15" t="n"/>
      <c r="C314" s="15" t="inlineStr">
        <is>
          <t>Provvigioni TUTELA LEGALE</t>
        </is>
      </c>
      <c r="D314" s="16" t="n">
        <v>16</v>
      </c>
      <c r="E314" s="16" t="n"/>
      <c r="F314" s="16" t="n"/>
      <c r="G314" s="16" t="n">
        <v>0</v>
      </c>
      <c r="H314" s="105" t="inlineStr">
        <is>
          <t>TUTELA</t>
        </is>
      </c>
      <c r="I314" s="4" t="n"/>
      <c r="J314" s="14" t="n"/>
      <c r="K314" s="15" t="inlineStr">
        <is>
          <t>Spese bancari einteressi passivi e spese postali</t>
        </is>
      </c>
      <c r="L314" s="16" t="n"/>
      <c r="M314" s="16">
        <f>2.6*(L307+L308-M308)/100</f>
        <v/>
      </c>
      <c r="N314" s="16">
        <f>G325+H325</f>
        <v/>
      </c>
      <c r="O314" s="16">
        <f>O253+M314-N314</f>
        <v/>
      </c>
      <c r="P314" s="18">
        <f>P253+M314</f>
        <v/>
      </c>
      <c r="Q314" s="14" t="n"/>
      <c r="R314" s="18" t="n"/>
      <c r="S314" s="16">
        <f>G314</f>
        <v/>
      </c>
      <c r="T314" s="18">
        <f>(R314-S314)+T313</f>
        <v/>
      </c>
      <c r="U314" s="15">
        <f>C314</f>
        <v/>
      </c>
      <c r="W314" s="14" t="n"/>
      <c r="X314" s="18" t="n"/>
      <c r="Y314" s="16" t="n">
        <v>0</v>
      </c>
      <c r="Z314" s="18">
        <f>(X314-Y314)+Z313</f>
        <v/>
      </c>
      <c r="AA314" s="15" t="n"/>
      <c r="AB314" s="24" t="n"/>
      <c r="AC314" s="15">
        <f>C314</f>
        <v/>
      </c>
      <c r="AD314" s="25" t="n"/>
      <c r="AE314" s="62">
        <f>G314</f>
        <v/>
      </c>
      <c r="AF314" s="63">
        <f>AE314+AF253</f>
        <v/>
      </c>
      <c r="AG314" s="25" t="n"/>
      <c r="AH314" s="17" t="n"/>
      <c r="AI314" s="16" t="n">
        <v>0</v>
      </c>
      <c r="AJ314" s="25" t="n"/>
      <c r="AL314" s="14" t="n"/>
      <c r="AM314" s="18" t="n"/>
      <c r="AN314" s="16" t="n">
        <v>0</v>
      </c>
      <c r="AO314" s="18">
        <f>(AM314-AN314)+AO313</f>
        <v/>
      </c>
      <c r="AP314" s="15" t="n"/>
      <c r="AR314" s="14" t="n"/>
      <c r="AS314" s="18" t="n"/>
      <c r="AT314" s="16" t="n">
        <v>0</v>
      </c>
      <c r="AU314" s="18">
        <f>(AS314-AT314)+AU313</f>
        <v/>
      </c>
      <c r="AV314" s="15" t="n"/>
      <c r="AX314" s="14" t="n"/>
      <c r="AY314" s="18" t="n"/>
      <c r="AZ314" s="16" t="n">
        <v>0</v>
      </c>
      <c r="BA314" s="18">
        <f>(AY314-AZ314)+BA313</f>
        <v/>
      </c>
      <c r="BB314" s="15" t="n"/>
      <c r="BD314" s="14" t="n"/>
      <c r="BE314" s="18" t="n"/>
      <c r="BF314" s="16" t="n">
        <v>0</v>
      </c>
      <c r="BG314" s="18">
        <f>(BE314-BF314)+BG313</f>
        <v/>
      </c>
      <c r="BH314" s="15" t="n"/>
      <c r="BJ314" s="86" t="n">
        <v>0</v>
      </c>
      <c r="BK314" s="90" t="n"/>
      <c r="BL314" s="24" t="n">
        <v>0</v>
      </c>
      <c r="BM314" s="91" t="n"/>
      <c r="BN314" s="24" t="n">
        <v>0</v>
      </c>
      <c r="BO314" s="24" t="n"/>
      <c r="BP314" s="24" t="n"/>
      <c r="BQ314" s="126" t="n"/>
    </row>
    <row r="315" ht="16.8" customHeight="1">
      <c r="A315" s="15" t="inlineStr">
        <is>
          <t>PROVV DA ESITI</t>
        </is>
      </c>
      <c r="B315" s="15" t="n"/>
      <c r="C315" s="15" t="inlineStr">
        <is>
          <t xml:space="preserve">PAG. PROVV. SILVIO CATTANEO MESE DI </t>
        </is>
      </c>
      <c r="D315" s="16" t="n"/>
      <c r="E315" s="16" t="n"/>
      <c r="F315" s="16" t="n"/>
      <c r="G315" s="16" t="n">
        <v>0</v>
      </c>
      <c r="H315" s="105">
        <f>D314+H254</f>
        <v/>
      </c>
      <c r="I315" s="4" t="n"/>
      <c r="J315" s="14" t="n"/>
      <c r="K315" s="15" t="inlineStr">
        <is>
          <t>Telepass</t>
        </is>
      </c>
      <c r="L315" s="16" t="n"/>
      <c r="M315" s="16">
        <f>0.46*(L307+L308-M308)/100</f>
        <v/>
      </c>
      <c r="N315" s="16">
        <f>G329</f>
        <v/>
      </c>
      <c r="O315" s="16">
        <f>O254+M315-N315</f>
        <v/>
      </c>
      <c r="P315" s="18">
        <f>P254+M315</f>
        <v/>
      </c>
      <c r="Q315" s="14" t="n"/>
      <c r="R315" s="18" t="n"/>
      <c r="S315" s="16">
        <f>G315</f>
        <v/>
      </c>
      <c r="T315" s="18">
        <f>(R315-S315)+T314</f>
        <v/>
      </c>
      <c r="U315" s="15">
        <f>C315</f>
        <v/>
      </c>
      <c r="W315" s="14" t="n"/>
      <c r="X315" s="18" t="n"/>
      <c r="Y315" s="16" t="n">
        <v>0</v>
      </c>
      <c r="Z315" s="18">
        <f>(X315-Y315)+Z314</f>
        <v/>
      </c>
      <c r="AA315" s="15" t="n"/>
      <c r="AB315" s="24" t="n"/>
      <c r="AC315" s="15">
        <f>C315</f>
        <v/>
      </c>
      <c r="AD315" s="25" t="n"/>
      <c r="AE315" s="62">
        <f>G315</f>
        <v/>
      </c>
      <c r="AF315" s="63">
        <f>AE315+AF254</f>
        <v/>
      </c>
      <c r="AG315" s="25" t="n"/>
      <c r="AH315" s="16" t="n"/>
      <c r="AI315" s="16" t="n">
        <v>0</v>
      </c>
      <c r="AJ315" s="25" t="n"/>
      <c r="AL315" s="14" t="n"/>
      <c r="AM315" s="18" t="n">
        <v>0</v>
      </c>
      <c r="AN315" s="16" t="n">
        <v>0</v>
      </c>
      <c r="AO315" s="18">
        <f>(AM315-AN315)+AO314</f>
        <v/>
      </c>
      <c r="AP315" s="15" t="n"/>
      <c r="AR315" s="14" t="n"/>
      <c r="AS315" s="18" t="n">
        <v>0</v>
      </c>
      <c r="AT315" s="16" t="n">
        <v>0</v>
      </c>
      <c r="AU315" s="18">
        <f>(AS315-AT315)+AU314</f>
        <v/>
      </c>
      <c r="AV315" s="15" t="n"/>
      <c r="AX315" s="14" t="n"/>
      <c r="AY315" s="18" t="n">
        <v>0</v>
      </c>
      <c r="AZ315" s="16" t="n">
        <v>0</v>
      </c>
      <c r="BA315" s="18">
        <f>(AY315-AZ315)+BA314</f>
        <v/>
      </c>
      <c r="BB315" s="15" t="n"/>
      <c r="BD315" s="14" t="n"/>
      <c r="BE315" s="18" t="n">
        <v>0</v>
      </c>
      <c r="BF315" s="16" t="n">
        <v>0</v>
      </c>
      <c r="BG315" s="18">
        <f>(BE315-BF315)+BG314</f>
        <v/>
      </c>
      <c r="BH315" s="15" t="n"/>
      <c r="BJ315" s="86" t="n">
        <v>0</v>
      </c>
      <c r="BK315" s="90" t="n"/>
      <c r="BL315" s="24" t="n">
        <v>0</v>
      </c>
      <c r="BM315" s="91" t="n"/>
      <c r="BN315" s="24" t="n">
        <v>0</v>
      </c>
      <c r="BO315" s="24" t="n"/>
      <c r="BP315" s="24" t="n"/>
      <c r="BQ315" s="126" t="n"/>
    </row>
    <row r="316" ht="16.8" customHeight="1">
      <c r="A316" s="15" t="inlineStr">
        <is>
          <t>DIREZIONALI</t>
        </is>
      </c>
      <c r="B316" s="15" t="n"/>
      <c r="C316" s="15" t="inlineStr">
        <is>
          <t>PAG. PROVV. AMICONE RENZO MESE DI</t>
        </is>
      </c>
      <c r="D316" s="16" t="n"/>
      <c r="E316" s="16" t="n"/>
      <c r="F316" s="16" t="n"/>
      <c r="G316" s="16" t="n">
        <v>0</v>
      </c>
      <c r="H316" s="105" t="n"/>
      <c r="I316" s="4" t="n"/>
      <c r="J316" s="14" t="n"/>
      <c r="K316" s="15" t="inlineStr">
        <is>
          <t>Spese telefonia</t>
        </is>
      </c>
      <c r="L316" s="16" t="n"/>
      <c r="M316" s="16">
        <f>0.28*(L307+L308-M308)/100</f>
        <v/>
      </c>
      <c r="N316" s="16">
        <f>D339</f>
        <v/>
      </c>
      <c r="O316" s="16">
        <f>O255+M316-N316</f>
        <v/>
      </c>
      <c r="P316" s="18">
        <f>P255+M316</f>
        <v/>
      </c>
      <c r="Q316" s="14" t="n"/>
      <c r="R316" s="18" t="n"/>
      <c r="S316" s="16">
        <f>G316</f>
        <v/>
      </c>
      <c r="T316" s="18">
        <f>(R316-S316)+T315</f>
        <v/>
      </c>
      <c r="U316" s="15">
        <f>C316</f>
        <v/>
      </c>
      <c r="W316" s="14" t="n"/>
      <c r="X316" s="18" t="n"/>
      <c r="Y316" s="16" t="n">
        <v>0</v>
      </c>
      <c r="Z316" s="18">
        <f>(X316-Y316)+Z315</f>
        <v/>
      </c>
      <c r="AA316" s="15" t="n"/>
      <c r="AB316" s="24" t="n"/>
      <c r="AC316" s="15">
        <f>C316</f>
        <v/>
      </c>
      <c r="AD316" s="25" t="n"/>
      <c r="AE316" s="62">
        <f>G316</f>
        <v/>
      </c>
      <c r="AF316" s="63">
        <f>AE316+AF255</f>
        <v/>
      </c>
      <c r="AG316" s="25" t="n"/>
      <c r="AH316" s="24" t="n"/>
      <c r="AI316" s="26" t="n"/>
      <c r="AJ316" s="25" t="n"/>
      <c r="AL316" s="14" t="n"/>
      <c r="AM316" s="18" t="n"/>
      <c r="AN316" s="16" t="n">
        <v>0</v>
      </c>
      <c r="AO316" s="18">
        <f>(AM316-AN316)+AO315</f>
        <v/>
      </c>
      <c r="AP316" s="15" t="n"/>
      <c r="AR316" s="14" t="n"/>
      <c r="AS316" s="18" t="n"/>
      <c r="AT316" s="16" t="n">
        <v>0</v>
      </c>
      <c r="AU316" s="18">
        <f>(AS316-AT316)+AU315</f>
        <v/>
      </c>
      <c r="AV316" s="15" t="n"/>
      <c r="AX316" s="14" t="n"/>
      <c r="AY316" s="18" t="n"/>
      <c r="AZ316" s="16" t="n">
        <v>0</v>
      </c>
      <c r="BA316" s="18">
        <f>(AY316-AZ316)+BA315</f>
        <v/>
      </c>
      <c r="BB316" s="15" t="n"/>
      <c r="BD316" s="14" t="n"/>
      <c r="BE316" s="18" t="n"/>
      <c r="BF316" s="16" t="n">
        <v>0</v>
      </c>
      <c r="BG316" s="18">
        <f>(BE316-BF316)+BG315</f>
        <v/>
      </c>
      <c r="BH316" s="15" t="n"/>
      <c r="BJ316" s="86" t="n">
        <v>0</v>
      </c>
      <c r="BK316" s="90" t="n"/>
      <c r="BL316" s="24" t="n">
        <v>0</v>
      </c>
      <c r="BM316" s="24" t="n"/>
      <c r="BN316" s="24" t="n"/>
      <c r="BO316" s="24" t="n"/>
      <c r="BP316" s="24" t="n"/>
      <c r="BQ316" s="126" t="n"/>
    </row>
    <row r="317" ht="16.8" customHeight="1">
      <c r="A317" s="15" t="n"/>
      <c r="B317" s="15" t="n"/>
      <c r="C317" s="15" t="inlineStr">
        <is>
          <t>PAG. PROVV. VINCENZO  DI VITO</t>
        </is>
      </c>
      <c r="D317" s="16" t="n"/>
      <c r="E317" s="16" t="n"/>
      <c r="F317" s="16" t="n"/>
      <c r="G317" s="16" t="n">
        <v>0</v>
      </c>
      <c r="H317" s="105" t="n"/>
      <c r="I317" s="4" t="n"/>
      <c r="J317" s="14" t="n"/>
      <c r="K317" s="15">
        <f>C327</f>
        <v/>
      </c>
      <c r="L317" s="16" t="n"/>
      <c r="M317" s="16">
        <f>0.28*(L307+L308-M308)/100</f>
        <v/>
      </c>
      <c r="N317" s="16">
        <f>G327</f>
        <v/>
      </c>
      <c r="O317" s="16">
        <f>O256+M317-N317</f>
        <v/>
      </c>
      <c r="P317" s="18">
        <f>P256+M317</f>
        <v/>
      </c>
      <c r="Q317" s="14" t="n"/>
      <c r="R317" s="18" t="n"/>
      <c r="S317" s="16">
        <f>G317</f>
        <v/>
      </c>
      <c r="T317" s="18">
        <f>(R317-S317)+T316</f>
        <v/>
      </c>
      <c r="U317" s="15">
        <f>C317</f>
        <v/>
      </c>
      <c r="W317" s="14" t="n"/>
      <c r="X317" s="18" t="n"/>
      <c r="Y317" s="16" t="n">
        <v>0</v>
      </c>
      <c r="Z317" s="18">
        <f>(X317-Y317)+Z316</f>
        <v/>
      </c>
      <c r="AA317" s="15" t="n"/>
      <c r="AB317" s="24" t="n"/>
      <c r="AC317" s="15">
        <f>C317</f>
        <v/>
      </c>
      <c r="AD317" s="25" t="n"/>
      <c r="AE317" s="62">
        <f>G317</f>
        <v/>
      </c>
      <c r="AF317" s="63">
        <f>AE317+AF256</f>
        <v/>
      </c>
      <c r="AG317" s="25" t="n"/>
      <c r="AH317" s="24" t="n"/>
      <c r="AI317" s="26" t="n"/>
      <c r="AJ317" s="25" t="n"/>
      <c r="AL317" s="14" t="n"/>
      <c r="AM317" s="18" t="n"/>
      <c r="AN317" s="16" t="n">
        <v>0</v>
      </c>
      <c r="AO317" s="18">
        <f>(AM317-AN317)+AO316</f>
        <v/>
      </c>
      <c r="AP317" s="15" t="n"/>
      <c r="AR317" s="14" t="n"/>
      <c r="AS317" s="18" t="n"/>
      <c r="AT317" s="16" t="n">
        <v>0</v>
      </c>
      <c r="AU317" s="18">
        <f>(AS317-AT317)+AU316</f>
        <v/>
      </c>
      <c r="AV317" s="15" t="n"/>
      <c r="AX317" s="14" t="n"/>
      <c r="AY317" s="18" t="n"/>
      <c r="AZ317" s="16" t="n">
        <v>0</v>
      </c>
      <c r="BA317" s="18">
        <f>(AY317-AZ317)+BA316</f>
        <v/>
      </c>
      <c r="BB317" s="15" t="n"/>
      <c r="BD317" s="14" t="n"/>
      <c r="BE317" s="18" t="n"/>
      <c r="BF317" s="16" t="n">
        <v>0</v>
      </c>
      <c r="BG317" s="18">
        <f>(BE317-BF317)+BG316</f>
        <v/>
      </c>
      <c r="BH317" s="15" t="n"/>
      <c r="BJ317" s="86" t="n">
        <v>0</v>
      </c>
      <c r="BK317" s="90" t="n"/>
      <c r="BL317" s="24" t="n"/>
      <c r="BM317" s="24" t="n"/>
      <c r="BN317" s="24" t="n"/>
      <c r="BO317" s="24" t="n"/>
      <c r="BP317" s="24" t="n"/>
      <c r="BQ317" s="126" t="n"/>
    </row>
    <row r="318" ht="16.8" customHeight="1">
      <c r="A318" s="15" t="n"/>
      <c r="B318" s="15" t="n"/>
      <c r="C318" s="15" t="inlineStr">
        <is>
          <t>PAG. PROVV. FRANCESCOMARCHESOLI</t>
        </is>
      </c>
      <c r="D318" s="16" t="n"/>
      <c r="E318" s="16" t="n"/>
      <c r="F318" s="16" t="n"/>
      <c r="G318" s="16" t="n">
        <v>0</v>
      </c>
      <c r="H318" s="16" t="n"/>
      <c r="I318" s="4" t="n"/>
      <c r="J318" s="14" t="n"/>
      <c r="K318" s="15">
        <f>C330</f>
        <v/>
      </c>
      <c r="L318" s="16" t="n"/>
      <c r="M318" s="16">
        <f>0.28*(L307+L308-M308)/100</f>
        <v/>
      </c>
      <c r="N318" s="16">
        <f>G330</f>
        <v/>
      </c>
      <c r="O318" s="16">
        <f>O257+M318-N318</f>
        <v/>
      </c>
      <c r="P318" s="18">
        <f>P257+M318</f>
        <v/>
      </c>
      <c r="Q318" s="14" t="n"/>
      <c r="R318" s="18" t="n"/>
      <c r="S318" s="16">
        <f>G318</f>
        <v/>
      </c>
      <c r="T318" s="18">
        <f>(R318-S318)+T317</f>
        <v/>
      </c>
      <c r="U318" s="15">
        <f>C318</f>
        <v/>
      </c>
      <c r="W318" s="14" t="n"/>
      <c r="X318" s="18" t="n"/>
      <c r="Y318" s="16" t="n">
        <v>0</v>
      </c>
      <c r="Z318" s="18">
        <f>(X318-Y318)+Z317</f>
        <v/>
      </c>
      <c r="AA318" s="15" t="n"/>
      <c r="AB318" s="24" t="n"/>
      <c r="AC318" s="15">
        <f>C318</f>
        <v/>
      </c>
      <c r="AD318" s="25" t="n"/>
      <c r="AE318" s="62">
        <f>G318</f>
        <v/>
      </c>
      <c r="AF318" s="63">
        <f>AE318+AF257</f>
        <v/>
      </c>
      <c r="AG318" s="25" t="n"/>
      <c r="AH318" s="24" t="n"/>
      <c r="AI318" s="26" t="n"/>
      <c r="AJ318" s="25" t="n"/>
      <c r="AL318" s="14" t="n"/>
      <c r="AM318" s="18" t="n"/>
      <c r="AN318" s="16" t="n">
        <v>0</v>
      </c>
      <c r="AO318" s="18">
        <f>(AM318-AN318)+AO317</f>
        <v/>
      </c>
      <c r="AP318" s="15" t="n"/>
      <c r="AR318" s="14" t="n"/>
      <c r="AS318" s="18" t="n"/>
      <c r="AT318" s="16" t="n">
        <v>0</v>
      </c>
      <c r="AU318" s="18">
        <f>(AS318-AT318)+AU317</f>
        <v/>
      </c>
      <c r="AV318" s="15" t="n"/>
      <c r="AX318" s="14" t="n"/>
      <c r="AY318" s="18" t="n"/>
      <c r="AZ318" s="16" t="n">
        <v>0</v>
      </c>
      <c r="BA318" s="18">
        <f>(AY318-AZ318)+BA317</f>
        <v/>
      </c>
      <c r="BB318" s="15" t="n"/>
      <c r="BD318" s="14" t="n"/>
      <c r="BE318" s="18" t="n"/>
      <c r="BF318" s="16" t="n">
        <v>0</v>
      </c>
      <c r="BG318" s="18">
        <f>(BE318-BF318)+BG317</f>
        <v/>
      </c>
      <c r="BH318" s="15" t="n"/>
      <c r="BJ318" s="86" t="n">
        <v>0</v>
      </c>
      <c r="BK318" s="90" t="n"/>
      <c r="BL318" s="24" t="n"/>
      <c r="BM318" s="24" t="n"/>
      <c r="BN318" s="24" t="n"/>
      <c r="BO318" s="24" t="n"/>
      <c r="BP318" s="24" t="n"/>
      <c r="BQ318" s="126" t="n"/>
    </row>
    <row r="319" ht="16.8" customHeight="1">
      <c r="A319" s="15" t="n"/>
      <c r="B319" s="15" t="n"/>
      <c r="C319" s="15" t="inlineStr">
        <is>
          <t>TOT. PAG. PRODUTTORI</t>
        </is>
      </c>
      <c r="D319" s="16">
        <f>SUM(G311:G318)+E314+E315+E316+E317+E318</f>
        <v/>
      </c>
      <c r="E319" s="16" t="n"/>
      <c r="F319" s="16" t="n"/>
      <c r="G319" s="16" t="n"/>
      <c r="H319" s="16" t="n"/>
      <c r="I319" s="4" t="n"/>
      <c r="J319" s="14" t="n"/>
      <c r="K319" s="15">
        <f>C340</f>
        <v/>
      </c>
      <c r="L319" s="16" t="n"/>
      <c r="M319" s="16">
        <f>0.46*(L307+L308-M308)/100</f>
        <v/>
      </c>
      <c r="N319" s="16">
        <f>G340</f>
        <v/>
      </c>
      <c r="O319" s="16">
        <f>O258+M319-N319</f>
        <v/>
      </c>
      <c r="P319" s="18">
        <f>P258+M319</f>
        <v/>
      </c>
      <c r="Q319" s="14" t="n"/>
      <c r="R319" s="18" t="n"/>
      <c r="S319" s="16" t="n">
        <v>0</v>
      </c>
      <c r="T319" s="18">
        <f>(R319-S319)+T318</f>
        <v/>
      </c>
      <c r="U319" s="15" t="n"/>
      <c r="W319" s="14" t="n"/>
      <c r="X319" s="18" t="n"/>
      <c r="Y319" s="16" t="n">
        <v>0</v>
      </c>
      <c r="Z319" s="18">
        <f>(X319-Y319)+Z318</f>
        <v/>
      </c>
      <c r="AA319" s="15" t="n"/>
      <c r="AB319" s="24" t="n"/>
      <c r="AC319" s="15" t="n"/>
      <c r="AD319" s="25" t="n"/>
      <c r="AE319" s="62" t="n"/>
      <c r="AF319" s="63" t="n"/>
      <c r="AG319" s="25" t="n"/>
      <c r="AH319" s="24" t="n"/>
      <c r="AI319" s="26" t="n"/>
      <c r="AJ319" s="25" t="n"/>
      <c r="AL319" s="14" t="n"/>
      <c r="AM319" s="18" t="n"/>
      <c r="AN319" s="16" t="n">
        <v>0</v>
      </c>
      <c r="AO319" s="18">
        <f>(AM319-AN319)+AO318</f>
        <v/>
      </c>
      <c r="AP319" s="15" t="n"/>
      <c r="AR319" s="14" t="n"/>
      <c r="AS319" s="18" t="n"/>
      <c r="AT319" s="16" t="n">
        <v>0</v>
      </c>
      <c r="AU319" s="18">
        <f>(AS319-AT319)+AU318</f>
        <v/>
      </c>
      <c r="AV319" s="15" t="n"/>
      <c r="AX319" s="14" t="n"/>
      <c r="AY319" s="18" t="n"/>
      <c r="AZ319" s="16" t="n">
        <v>0</v>
      </c>
      <c r="BA319" s="18">
        <f>(AY319-AZ319)+BA318</f>
        <v/>
      </c>
      <c r="BB319" s="15" t="n"/>
      <c r="BD319" s="14" t="n"/>
      <c r="BE319" s="18" t="n"/>
      <c r="BF319" s="16" t="n">
        <v>0</v>
      </c>
      <c r="BG319" s="18">
        <f>(BE319-BF319)+BG318</f>
        <v/>
      </c>
      <c r="BH319" s="15" t="n"/>
      <c r="BJ319" s="86" t="n">
        <v>0</v>
      </c>
      <c r="BK319" s="90" t="n"/>
      <c r="BL319" s="24" t="n"/>
      <c r="BM319" s="24" t="n"/>
      <c r="BN319" s="24" t="n"/>
      <c r="BO319" s="24" t="n"/>
      <c r="BP319" s="24" t="n"/>
      <c r="BQ319" s="126" t="n"/>
    </row>
    <row r="320" ht="16.8" customHeight="1">
      <c r="A320" s="15" t="n"/>
      <c r="B320" s="15" t="n"/>
      <c r="C320" s="15" t="inlineStr">
        <is>
          <t>Sinistro</t>
        </is>
      </c>
      <c r="D320" s="16" t="n"/>
      <c r="E320" s="16" t="n"/>
      <c r="F320" s="16" t="n"/>
      <c r="G320" s="16" t="n"/>
      <c r="H320" s="16">
        <f>SUM(H307:H319)</f>
        <v/>
      </c>
      <c r="I320" s="4" t="n"/>
      <c r="J320" s="14" t="n"/>
      <c r="K320" s="15" t="inlineStr">
        <is>
          <t>Locazioni immobiliari</t>
        </is>
      </c>
      <c r="L320" s="16" t="n"/>
      <c r="M320" s="16">
        <f>14.4*(L307+L308-M308)/100</f>
        <v/>
      </c>
      <c r="N320" s="16">
        <f>G341</f>
        <v/>
      </c>
      <c r="O320" s="16">
        <f>O259+M320-N320</f>
        <v/>
      </c>
      <c r="P320" s="18">
        <f>P259+M320</f>
        <v/>
      </c>
      <c r="Q320" s="14" t="n"/>
      <c r="R320" s="18" t="n"/>
      <c r="S320" s="16" t="n">
        <v>0</v>
      </c>
      <c r="T320" s="18">
        <f>(R320-S320)+T319</f>
        <v/>
      </c>
      <c r="U320" s="15" t="n"/>
      <c r="W320" s="14" t="n"/>
      <c r="X320" s="18" t="n"/>
      <c r="Y320" s="16" t="n">
        <v>0</v>
      </c>
      <c r="Z320" s="18">
        <f>(X320-Y320)+Z319</f>
        <v/>
      </c>
      <c r="AA320" s="15">
        <f>C320</f>
        <v/>
      </c>
      <c r="AB320" s="24" t="n"/>
      <c r="AC320" s="15" t="n"/>
      <c r="AD320" s="25" t="n"/>
      <c r="AE320" s="62" t="n"/>
      <c r="AF320" s="63" t="n"/>
      <c r="AG320" s="25" t="n"/>
      <c r="AH320" s="24" t="n"/>
      <c r="AI320" s="26" t="n"/>
      <c r="AJ320" s="25" t="n"/>
      <c r="AL320" s="14" t="n"/>
      <c r="AM320" s="18" t="n"/>
      <c r="AN320" s="16" t="n">
        <v>0</v>
      </c>
      <c r="AO320" s="18">
        <f>(AM320-AN320)+AO319</f>
        <v/>
      </c>
      <c r="AP320" s="15" t="n"/>
      <c r="AR320" s="14" t="n"/>
      <c r="AS320" s="18" t="n"/>
      <c r="AT320" s="16" t="n">
        <v>0</v>
      </c>
      <c r="AU320" s="18">
        <f>(AS320-AT320)+AU319</f>
        <v/>
      </c>
      <c r="AV320" s="15" t="n"/>
      <c r="AX320" s="14" t="n"/>
      <c r="AY320" s="18" t="n"/>
      <c r="AZ320" s="16" t="n">
        <v>0</v>
      </c>
      <c r="BA320" s="18">
        <f>(AY320-AZ320)+BA319</f>
        <v/>
      </c>
      <c r="BB320" s="15" t="n"/>
      <c r="BD320" s="14" t="n"/>
      <c r="BE320" s="18" t="n"/>
      <c r="BF320" s="16" t="n">
        <v>0</v>
      </c>
      <c r="BG320" s="18">
        <f>(BE320-BF320)+BG319</f>
        <v/>
      </c>
      <c r="BH320" s="15" t="n"/>
      <c r="BJ320" s="86" t="n">
        <v>0</v>
      </c>
      <c r="BK320" s="90" t="n"/>
      <c r="BL320" s="24" t="n"/>
      <c r="BM320" s="24" t="n"/>
      <c r="BN320" s="24" t="n"/>
      <c r="BO320" s="24" t="n"/>
      <c r="BP320" s="24" t="n"/>
      <c r="BQ320" s="126" t="n"/>
    </row>
    <row r="321" ht="16.8" customHeight="1">
      <c r="A321" s="15" t="n"/>
      <c r="B321" s="15" t="n"/>
      <c r="C321" s="15" t="inlineStr">
        <is>
          <t>SINISTRO</t>
        </is>
      </c>
      <c r="D321" s="16">
        <f>E320+G320</f>
        <v/>
      </c>
      <c r="E321" s="16" t="n"/>
      <c r="F321" s="16" t="n"/>
      <c r="G321" s="16" t="n"/>
      <c r="H321" s="16" t="n"/>
      <c r="I321" s="4" t="n"/>
      <c r="J321" s="14" t="n"/>
      <c r="K321" s="15">
        <f>C342</f>
        <v/>
      </c>
      <c r="L321" s="16">
        <f>D330</f>
        <v/>
      </c>
      <c r="M321" s="16">
        <f>1.4*(L307+L308-M308)/100</f>
        <v/>
      </c>
      <c r="N321" s="16">
        <f>G342</f>
        <v/>
      </c>
      <c r="O321" s="16">
        <f>O260+M321-N321</f>
        <v/>
      </c>
      <c r="P321" s="18">
        <f>P260+M321</f>
        <v/>
      </c>
      <c r="Q321" s="14" t="n"/>
      <c r="R321" s="18" t="n"/>
      <c r="S321" s="16" t="n">
        <v>0</v>
      </c>
      <c r="T321" s="18">
        <f>(R321-S321)+T320</f>
        <v/>
      </c>
      <c r="U321" s="15" t="n"/>
      <c r="W321" s="14" t="n"/>
      <c r="X321" s="18" t="n"/>
      <c r="Y321" s="16" t="n">
        <v>0</v>
      </c>
      <c r="Z321" s="18">
        <f>(X321-Y321)+Z320</f>
        <v/>
      </c>
      <c r="AA321" s="15" t="n"/>
      <c r="AB321" s="24" t="n"/>
      <c r="AC321" s="64" t="inlineStr">
        <is>
          <t>INTERESSI PASSIIVI</t>
        </is>
      </c>
      <c r="AD321" s="65" t="n"/>
      <c r="AE321" s="65">
        <f>H325</f>
        <v/>
      </c>
      <c r="AF321" s="63">
        <f>AE321+AF260</f>
        <v/>
      </c>
      <c r="AG321" s="25" t="n"/>
      <c r="AH321" s="24" t="n"/>
      <c r="AI321" s="26" t="n"/>
      <c r="AJ321" s="25" t="n">
        <v>0</v>
      </c>
      <c r="AL321" s="14" t="n"/>
      <c r="AM321" s="18" t="n"/>
      <c r="AN321" s="16" t="n">
        <v>0</v>
      </c>
      <c r="AO321" s="18">
        <f>(AM321-AN321)+AO320</f>
        <v/>
      </c>
      <c r="AP321" s="15" t="n"/>
      <c r="AR321" s="14" t="n"/>
      <c r="AS321" s="18" t="n"/>
      <c r="AT321" s="16" t="n">
        <v>0</v>
      </c>
      <c r="AU321" s="18">
        <f>(AS321-AT321)+AU320</f>
        <v/>
      </c>
      <c r="AV321" s="15" t="n"/>
      <c r="AX321" s="14" t="n"/>
      <c r="AY321" s="18" t="n"/>
      <c r="AZ321" s="16" t="n">
        <v>0</v>
      </c>
      <c r="BA321" s="18">
        <f>(AY321-AZ321)+BA320</f>
        <v/>
      </c>
      <c r="BB321" s="15" t="n"/>
      <c r="BD321" s="14" t="n"/>
      <c r="BE321" s="18" t="n"/>
      <c r="BF321" s="16" t="n">
        <v>0</v>
      </c>
      <c r="BG321" s="18">
        <f>(BE321-BF321)+BG320</f>
        <v/>
      </c>
      <c r="BH321" s="15" t="n"/>
      <c r="BJ321" s="86" t="n"/>
      <c r="BK321" s="86" t="n"/>
      <c r="BL321" s="24" t="n"/>
      <c r="BM321" s="24" t="n"/>
      <c r="BN321" s="24" t="n"/>
      <c r="BO321" s="24" t="n"/>
      <c r="BP321" s="24" t="n"/>
      <c r="BQ321" s="126" t="n"/>
    </row>
    <row r="322" ht="16.8" customHeight="1">
      <c r="A322" s="15" t="n"/>
      <c r="B322" s="15" t="n"/>
      <c r="C322" s="15" t="inlineStr">
        <is>
          <t xml:space="preserve">Francobolli    </t>
        </is>
      </c>
      <c r="D322" s="16" t="n"/>
      <c r="E322" s="16" t="n"/>
      <c r="F322" s="16" t="n"/>
      <c r="G322" s="16" t="n">
        <v>0</v>
      </c>
      <c r="H322" s="16" t="n"/>
      <c r="I322" s="4" t="n"/>
      <c r="J322" s="14" t="n"/>
      <c r="K322" s="15">
        <f>C344</f>
        <v/>
      </c>
      <c r="L322" s="16" t="n"/>
      <c r="M322" s="16">
        <f>0*(L307+L308-M308)/100</f>
        <v/>
      </c>
      <c r="N322" s="16">
        <f>G344</f>
        <v/>
      </c>
      <c r="O322" s="16">
        <f>O261+M322-N322</f>
        <v/>
      </c>
      <c r="P322" s="18">
        <f>P261+M322</f>
        <v/>
      </c>
      <c r="Q322" s="14" t="n"/>
      <c r="R322" s="18" t="n"/>
      <c r="S322" s="16">
        <f>G322</f>
        <v/>
      </c>
      <c r="T322" s="18">
        <f>(R322-S322)+T321</f>
        <v/>
      </c>
      <c r="U322" s="15">
        <f>C322</f>
        <v/>
      </c>
      <c r="W322" s="14" t="n"/>
      <c r="X322" s="18" t="n"/>
      <c r="Y322" s="16" t="n"/>
      <c r="Z322" s="18">
        <f>(X322-Y322)+Z321</f>
        <v/>
      </c>
      <c r="AA322" s="15" t="n"/>
      <c r="AB322" s="24" t="n"/>
      <c r="AC322" s="15">
        <f>C322</f>
        <v/>
      </c>
      <c r="AD322" s="25" t="n"/>
      <c r="AE322" s="62">
        <f>G322</f>
        <v/>
      </c>
      <c r="AF322" s="63">
        <f>AE322+AF261</f>
        <v/>
      </c>
      <c r="AG322" s="25" t="n"/>
      <c r="AH322" s="24" t="n"/>
      <c r="AI322" s="26" t="n"/>
      <c r="AJ322" s="25" t="n"/>
      <c r="AL322" s="14" t="n"/>
      <c r="AM322" s="18" t="n"/>
      <c r="AN322" s="16" t="n"/>
      <c r="AO322" s="18">
        <f>(AM322-AN322)+AO321</f>
        <v/>
      </c>
      <c r="AP322" s="15" t="n"/>
      <c r="AR322" s="14" t="n"/>
      <c r="AS322" s="18" t="n"/>
      <c r="AT322" s="16" t="n"/>
      <c r="AU322" s="18">
        <f>(AS322-AT322)+AU321</f>
        <v/>
      </c>
      <c r="AV322" s="15" t="n"/>
      <c r="AX322" s="14" t="n"/>
      <c r="AY322" s="18" t="n"/>
      <c r="AZ322" s="16" t="n"/>
      <c r="BA322" s="18">
        <f>(AY322-AZ322)+BA321</f>
        <v/>
      </c>
      <c r="BB322" s="15" t="n"/>
      <c r="BD322" s="14" t="n"/>
      <c r="BE322" s="18" t="n"/>
      <c r="BF322" s="16" t="n"/>
      <c r="BG322" s="18">
        <f>(BE322-BF322)+BG321</f>
        <v/>
      </c>
      <c r="BH322" s="15" t="n"/>
      <c r="BJ322" s="86" t="n"/>
      <c r="BK322" s="86" t="n"/>
      <c r="BL322" s="24" t="n"/>
      <c r="BM322" s="24" t="n"/>
      <c r="BN322" s="24" t="n"/>
      <c r="BO322" s="24" t="n"/>
      <c r="BP322" s="24" t="n"/>
      <c r="BQ322" s="126" t="n"/>
    </row>
    <row r="323" ht="16.8" customHeight="1">
      <c r="A323" s="15" t="n"/>
      <c r="B323" s="15" t="n"/>
      <c r="C323" s="15" t="inlineStr">
        <is>
          <t xml:space="preserve">PAG. FATT. SOMMESE PETROLI </t>
        </is>
      </c>
      <c r="D323" s="16" t="n"/>
      <c r="E323" s="16" t="n"/>
      <c r="F323" s="16" t="n"/>
      <c r="G323" s="16" t="n">
        <v>0</v>
      </c>
      <c r="H323" s="16" t="n"/>
      <c r="I323" s="4" t="n"/>
      <c r="J323" s="14" t="n"/>
      <c r="K323" s="15">
        <f>C345</f>
        <v/>
      </c>
      <c r="L323" s="16" t="n"/>
      <c r="M323" s="16">
        <f>1.86*(L307+L308-M308)/100</f>
        <v/>
      </c>
      <c r="N323" s="16">
        <f>G345</f>
        <v/>
      </c>
      <c r="O323" s="16">
        <f>O262+M323-N323</f>
        <v/>
      </c>
      <c r="P323" s="18">
        <f>P262+M323</f>
        <v/>
      </c>
      <c r="Q323" s="14" t="n"/>
      <c r="R323" s="18" t="n"/>
      <c r="S323" s="16">
        <f>G323</f>
        <v/>
      </c>
      <c r="T323" s="18">
        <f>(R323-S323)+T322</f>
        <v/>
      </c>
      <c r="U323" s="15">
        <f>C323</f>
        <v/>
      </c>
      <c r="W323" s="14" t="n"/>
      <c r="X323" s="18" t="n"/>
      <c r="Y323" s="16" t="n">
        <v>0</v>
      </c>
      <c r="Z323" s="18">
        <f>(X323-Y323)+Z322</f>
        <v/>
      </c>
      <c r="AA323" s="15" t="n"/>
      <c r="AB323" s="24" t="n"/>
      <c r="AC323" s="15">
        <f>C323</f>
        <v/>
      </c>
      <c r="AD323" s="25" t="n"/>
      <c r="AE323" s="62">
        <f>G323</f>
        <v/>
      </c>
      <c r="AF323" s="63">
        <f>AE323+AF262</f>
        <v/>
      </c>
      <c r="AG323" s="25" t="n"/>
      <c r="AH323" s="24" t="n"/>
      <c r="AI323" s="26" t="n"/>
      <c r="AJ323" s="25" t="n"/>
      <c r="AL323" s="14" t="n"/>
      <c r="AM323" s="18" t="n"/>
      <c r="AN323" s="16" t="n">
        <v>0</v>
      </c>
      <c r="AO323" s="18">
        <f>(AM323-AN323)+AO322</f>
        <v/>
      </c>
      <c r="AP323" s="15" t="n"/>
      <c r="AR323" s="14" t="n"/>
      <c r="AS323" s="18" t="n"/>
      <c r="AT323" s="16" t="n">
        <v>0</v>
      </c>
      <c r="AU323" s="18">
        <f>(AS323-AT323)+AU322</f>
        <v/>
      </c>
      <c r="AV323" s="15" t="n"/>
      <c r="AX323" s="14" t="n"/>
      <c r="AY323" s="18" t="n"/>
      <c r="AZ323" s="16" t="n">
        <v>0</v>
      </c>
      <c r="BA323" s="18">
        <f>(AY323-AZ323)+BA322</f>
        <v/>
      </c>
      <c r="BB323" s="15" t="n"/>
      <c r="BD323" s="14" t="n"/>
      <c r="BE323" s="18" t="n"/>
      <c r="BF323" s="16" t="n">
        <v>0</v>
      </c>
      <c r="BG323" s="18">
        <f>(BE323-BF323)+BG322</f>
        <v/>
      </c>
      <c r="BH323" s="15" t="n"/>
      <c r="BJ323" s="86" t="n"/>
      <c r="BK323" s="86" t="n"/>
      <c r="BL323" s="24" t="n"/>
      <c r="BM323" s="24" t="n"/>
      <c r="BN323" s="24" t="n"/>
      <c r="BO323" s="24" t="n"/>
      <c r="BP323" s="24" t="n"/>
      <c r="BQ323" s="126" t="n"/>
    </row>
    <row r="324" ht="16.8" customHeight="1">
      <c r="A324" s="15" t="n"/>
      <c r="B324" s="15" t="n"/>
      <c r="C324" s="15" t="inlineStr">
        <is>
          <t>Benzina auto papa'</t>
        </is>
      </c>
      <c r="D324" s="16">
        <f>SUM(G323:G324)</f>
        <v/>
      </c>
      <c r="E324" s="16" t="n">
        <v>0</v>
      </c>
      <c r="F324" s="16" t="n"/>
      <c r="G324" s="16" t="n">
        <v>0</v>
      </c>
      <c r="H324" s="16" t="n"/>
      <c r="I324" s="4" t="n"/>
      <c r="J324" s="14" t="n"/>
      <c r="K324" s="15">
        <f>C346</f>
        <v/>
      </c>
      <c r="L324" s="16" t="n">
        <v>0</v>
      </c>
      <c r="M324" s="16">
        <f>0.7*(L307+L308-M308)/100</f>
        <v/>
      </c>
      <c r="N324" s="16">
        <f>G346</f>
        <v/>
      </c>
      <c r="O324" s="16">
        <f>O263+M324-N324</f>
        <v/>
      </c>
      <c r="P324" s="18">
        <f>P263+M324</f>
        <v/>
      </c>
      <c r="Q324" s="14" t="n"/>
      <c r="R324" s="18" t="n"/>
      <c r="S324" s="16">
        <f>G324</f>
        <v/>
      </c>
      <c r="T324" s="18">
        <f>(R324-S324)+T323</f>
        <v/>
      </c>
      <c r="U324" s="15">
        <f>C324</f>
        <v/>
      </c>
      <c r="W324" s="14" t="n"/>
      <c r="X324" s="18" t="n"/>
      <c r="Y324" s="16" t="n">
        <v>0</v>
      </c>
      <c r="Z324" s="18">
        <f>(X324-Y324)+Z323</f>
        <v/>
      </c>
      <c r="AA324" s="15" t="n"/>
      <c r="AB324" s="24" t="n"/>
      <c r="AC324" s="15">
        <f>C324</f>
        <v/>
      </c>
      <c r="AD324" s="25" t="n"/>
      <c r="AE324" s="62">
        <f>G324</f>
        <v/>
      </c>
      <c r="AF324" s="63">
        <f>AE324+AF263</f>
        <v/>
      </c>
      <c r="AG324" s="25" t="n"/>
      <c r="AH324" s="24" t="n"/>
      <c r="AI324" s="26" t="n">
        <v>0</v>
      </c>
      <c r="AJ324" s="25" t="n"/>
      <c r="AL324" s="14" t="n"/>
      <c r="AM324" s="18" t="n"/>
      <c r="AN324" s="16" t="n">
        <v>0</v>
      </c>
      <c r="AO324" s="18">
        <f>(AM324-AN324)+AO323</f>
        <v/>
      </c>
      <c r="AP324" s="15" t="n"/>
      <c r="AR324" s="14" t="n"/>
      <c r="AS324" s="18" t="n"/>
      <c r="AT324" s="16" t="n">
        <v>0</v>
      </c>
      <c r="AU324" s="18">
        <f>(AS324-AT324)+AU323</f>
        <v/>
      </c>
      <c r="AV324" s="15" t="n"/>
      <c r="AX324" s="14" t="n"/>
      <c r="AY324" s="18" t="n"/>
      <c r="AZ324" s="16" t="n">
        <v>0</v>
      </c>
      <c r="BA324" s="18">
        <f>(AY324-AZ324)+BA323</f>
        <v/>
      </c>
      <c r="BB324" s="15" t="n"/>
      <c r="BD324" s="14" t="n"/>
      <c r="BE324" s="18" t="n"/>
      <c r="BF324" s="16" t="n">
        <v>0</v>
      </c>
      <c r="BG324" s="18">
        <f>(BE324-BF324)+BG323</f>
        <v/>
      </c>
      <c r="BH324" s="15" t="n"/>
      <c r="BJ324" s="86" t="n"/>
      <c r="BK324" s="86" t="n"/>
      <c r="BL324" s="24" t="n"/>
      <c r="BM324" s="24" t="n"/>
      <c r="BN324" s="24" t="n"/>
      <c r="BO324" s="24" t="n"/>
      <c r="BP324" s="24" t="n"/>
      <c r="BQ324" s="126" t="n"/>
    </row>
    <row r="325" ht="16.8" customHeight="1">
      <c r="A325" s="15" t="n"/>
      <c r="B325" s="15" t="n"/>
      <c r="C325" s="28" t="inlineStr">
        <is>
          <t>Spese bancarie</t>
        </is>
      </c>
      <c r="D325" s="16" t="n"/>
      <c r="E325" s="16" t="n">
        <v>0</v>
      </c>
      <c r="F325" s="16" t="n">
        <v>0</v>
      </c>
      <c r="G325" s="16" t="n">
        <v>0</v>
      </c>
      <c r="H325" s="27" t="n">
        <v>0</v>
      </c>
      <c r="I325" s="4" t="n"/>
      <c r="J325" s="14" t="n"/>
      <c r="K325" s="15">
        <f>C350</f>
        <v/>
      </c>
      <c r="L325" s="16" t="n">
        <v>0</v>
      </c>
      <c r="M325" s="16">
        <f>18.82*(L307+L308-M308)/100</f>
        <v/>
      </c>
      <c r="N325" s="16">
        <f>G350</f>
        <v/>
      </c>
      <c r="O325" s="16">
        <f>O264+M325-N325</f>
        <v/>
      </c>
      <c r="P325" s="18">
        <f>P264+M325</f>
        <v/>
      </c>
      <c r="Q325" s="14" t="n"/>
      <c r="R325" s="18" t="n"/>
      <c r="S325" s="16">
        <f>G325</f>
        <v/>
      </c>
      <c r="T325" s="18">
        <f>(R325-S325)+T324</f>
        <v/>
      </c>
      <c r="U325" s="15">
        <f>C325</f>
        <v/>
      </c>
      <c r="W325" s="14" t="n"/>
      <c r="X325" s="18" t="n"/>
      <c r="Y325" s="16" t="n">
        <v>0</v>
      </c>
      <c r="Z325" s="18">
        <f>(X325-Y325)+Z324</f>
        <v/>
      </c>
      <c r="AA325" s="15">
        <f>C325</f>
        <v/>
      </c>
      <c r="AB325" s="24" t="n"/>
      <c r="AC325" s="15">
        <f>C325</f>
        <v/>
      </c>
      <c r="AD325" s="25" t="n"/>
      <c r="AE325" s="62" t="n">
        <v>0</v>
      </c>
      <c r="AF325" s="63">
        <f>AE325+AF264</f>
        <v/>
      </c>
      <c r="AG325" s="25" t="n"/>
      <c r="AH325" s="24" t="n"/>
      <c r="AI325" s="26" t="n"/>
      <c r="AJ325" s="25" t="n"/>
      <c r="AL325" s="14" t="n"/>
      <c r="AM325" s="18" t="n"/>
      <c r="AN325" s="16" t="n">
        <v>0</v>
      </c>
      <c r="AO325" s="18">
        <f>(AM325-AN325)+AO324</f>
        <v/>
      </c>
      <c r="AP325" s="15" t="n"/>
      <c r="AR325" s="14" t="n"/>
      <c r="AS325" s="18" t="n"/>
      <c r="AT325" s="16" t="n">
        <v>0</v>
      </c>
      <c r="AU325" s="18">
        <f>(AS325-AT325)+AU324</f>
        <v/>
      </c>
      <c r="AV325" s="15">
        <f>C325</f>
        <v/>
      </c>
      <c r="AX325" s="14" t="n"/>
      <c r="AY325" s="18" t="n"/>
      <c r="AZ325" s="16" t="n">
        <v>0</v>
      </c>
      <c r="BA325" s="18">
        <f>(AY325-AZ325)+BA324</f>
        <v/>
      </c>
      <c r="BB325" s="15" t="n"/>
      <c r="BD325" s="14" t="n"/>
      <c r="BE325" s="18" t="n"/>
      <c r="BF325" s="16" t="n">
        <v>0</v>
      </c>
      <c r="BG325" s="18">
        <f>(BE325-BF325)+BG324</f>
        <v/>
      </c>
      <c r="BH325" s="15" t="n"/>
      <c r="BJ325" s="86" t="n"/>
      <c r="BK325" s="86" t="n"/>
      <c r="BL325" s="24" t="n"/>
      <c r="BM325" s="24" t="n"/>
      <c r="BN325" s="24" t="n"/>
      <c r="BO325" s="24" t="n"/>
      <c r="BP325" s="24" t="n"/>
      <c r="BQ325" s="126" t="n"/>
    </row>
    <row r="326" ht="16.8" customHeight="1">
      <c r="A326" s="15" t="n"/>
      <c r="B326" s="15" t="n"/>
      <c r="C326" s="15" t="n"/>
      <c r="D326" s="16" t="n"/>
      <c r="E326" s="16" t="n"/>
      <c r="F326" s="16" t="n"/>
      <c r="G326" s="16" t="n">
        <v>0</v>
      </c>
      <c r="H326" s="27" t="n">
        <v>0</v>
      </c>
      <c r="I326" s="4" t="n"/>
      <c r="J326" s="14" t="n"/>
      <c r="K326" s="15">
        <f>C351</f>
        <v/>
      </c>
      <c r="L326" s="16" t="n">
        <v>0</v>
      </c>
      <c r="M326" s="16">
        <f>18.82*(L307+L308-M308)/100</f>
        <v/>
      </c>
      <c r="N326" s="29">
        <f>G351</f>
        <v/>
      </c>
      <c r="O326" s="16">
        <f>O265+M326-N326</f>
        <v/>
      </c>
      <c r="P326" s="18">
        <f>P265+M326</f>
        <v/>
      </c>
      <c r="Q326" s="14" t="n"/>
      <c r="R326" s="18" t="n"/>
      <c r="S326" s="16">
        <f>G326</f>
        <v/>
      </c>
      <c r="T326" s="18">
        <f>(R326-S326)+T325</f>
        <v/>
      </c>
      <c r="U326" s="15">
        <f>C326</f>
        <v/>
      </c>
      <c r="W326" s="14" t="n"/>
      <c r="X326" s="18" t="n"/>
      <c r="Y326" s="16" t="n">
        <v>0</v>
      </c>
      <c r="Z326" s="18">
        <f>(X326-Y326)+Z325</f>
        <v/>
      </c>
      <c r="AA326" s="15" t="n"/>
      <c r="AB326" s="24" t="n"/>
      <c r="AC326" s="15">
        <f>C326</f>
        <v/>
      </c>
      <c r="AD326" s="25" t="n"/>
      <c r="AE326" s="62">
        <f>G326</f>
        <v/>
      </c>
      <c r="AF326" s="63">
        <f>AE326+AF265</f>
        <v/>
      </c>
      <c r="AG326" s="25" t="n"/>
      <c r="AH326" s="24" t="n"/>
      <c r="AI326" s="26" t="n"/>
      <c r="AJ326" s="25" t="n"/>
      <c r="AL326" s="14" t="n"/>
      <c r="AM326" s="18" t="n"/>
      <c r="AN326" s="16" t="n">
        <v>0</v>
      </c>
      <c r="AO326" s="18">
        <f>(AM326-AN326)+AO325</f>
        <v/>
      </c>
      <c r="AP326" s="15" t="n"/>
      <c r="AR326" s="14" t="n"/>
      <c r="AS326" s="18" t="n"/>
      <c r="AT326" s="16" t="n">
        <v>0</v>
      </c>
      <c r="AU326" s="18">
        <f>(AS326-AT326)+AU325</f>
        <v/>
      </c>
      <c r="AV326" s="15" t="n"/>
      <c r="AX326" s="14" t="n"/>
      <c r="AY326" s="18" t="n"/>
      <c r="AZ326" s="16" t="n">
        <v>0</v>
      </c>
      <c r="BA326" s="18">
        <f>(AY326-AZ326)+BA325</f>
        <v/>
      </c>
      <c r="BB326" s="15" t="n"/>
      <c r="BD326" s="14" t="n"/>
      <c r="BE326" s="18" t="n"/>
      <c r="BF326" s="16" t="n">
        <v>0</v>
      </c>
      <c r="BG326" s="18">
        <f>(BE326-BF326)+BG325</f>
        <v/>
      </c>
      <c r="BH326" s="15" t="n"/>
      <c r="BJ326" s="86" t="n"/>
      <c r="BK326" s="86" t="n"/>
      <c r="BL326" s="24" t="n"/>
      <c r="BM326" s="24" t="n"/>
      <c r="BN326" s="24" t="n"/>
      <c r="BO326" s="24" t="n"/>
      <c r="BP326" s="24" t="n"/>
      <c r="BQ326" s="126" t="n"/>
    </row>
    <row r="327" ht="16.8" customHeight="1">
      <c r="A327" s="15" t="n"/>
      <c r="B327" s="15" t="n"/>
      <c r="C327" s="28" t="inlineStr">
        <is>
          <t>Materiale pulizia</t>
        </is>
      </c>
      <c r="D327" s="16" t="n"/>
      <c r="E327" s="16" t="n"/>
      <c r="F327" s="16" t="n"/>
      <c r="G327" s="16" t="n">
        <v>0</v>
      </c>
      <c r="H327" s="16" t="n"/>
      <c r="I327" s="4" t="n"/>
      <c r="J327" s="14" t="n"/>
      <c r="K327" s="15">
        <f>C322</f>
        <v/>
      </c>
      <c r="L327" s="16" t="n">
        <v>0</v>
      </c>
      <c r="M327" s="16">
        <f>0.5*(L307+L308-M308)/100</f>
        <v/>
      </c>
      <c r="N327" s="16">
        <f>G322</f>
        <v/>
      </c>
      <c r="O327" s="16">
        <f>O266+M327-N327</f>
        <v/>
      </c>
      <c r="P327" s="18">
        <f>P266+M327</f>
        <v/>
      </c>
      <c r="Q327" s="14" t="n"/>
      <c r="R327" s="18" t="n"/>
      <c r="S327" s="16">
        <f>G327</f>
        <v/>
      </c>
      <c r="T327" s="18">
        <f>(R327-S327)+T326</f>
        <v/>
      </c>
      <c r="U327" s="15">
        <f>C327</f>
        <v/>
      </c>
      <c r="W327" s="14" t="n"/>
      <c r="X327" s="18" t="n"/>
      <c r="Y327" s="16" t="n">
        <v>0</v>
      </c>
      <c r="Z327" s="18">
        <f>(X327-Y327)+Z326</f>
        <v/>
      </c>
      <c r="AA327" s="15" t="n"/>
      <c r="AB327" s="24" t="n"/>
      <c r="AC327" s="15">
        <f>C327</f>
        <v/>
      </c>
      <c r="AD327" s="25" t="n"/>
      <c r="AE327" s="62">
        <f>G327</f>
        <v/>
      </c>
      <c r="AF327" s="63">
        <f>AE327+AF266</f>
        <v/>
      </c>
      <c r="AG327" s="25" t="n"/>
      <c r="AH327" s="24" t="n"/>
      <c r="AI327" s="26" t="n"/>
      <c r="AJ327" s="25" t="n"/>
      <c r="AL327" s="14" t="n"/>
      <c r="AM327" s="18" t="n"/>
      <c r="AN327" s="16" t="n">
        <v>0</v>
      </c>
      <c r="AO327" s="18">
        <f>(AM327-AN327)+AO326</f>
        <v/>
      </c>
      <c r="AP327" s="15" t="n"/>
      <c r="AR327" s="14" t="n"/>
      <c r="AS327" s="18" t="n"/>
      <c r="AT327" s="16" t="n">
        <v>0</v>
      </c>
      <c r="AU327" s="18">
        <f>(AS327-AT327)+AU326</f>
        <v/>
      </c>
      <c r="AV327" s="15" t="n"/>
      <c r="AX327" s="14" t="n"/>
      <c r="AY327" s="18" t="n"/>
      <c r="AZ327" s="16" t="n">
        <v>0</v>
      </c>
      <c r="BA327" s="18">
        <f>(AY327-AZ327)+BA326</f>
        <v/>
      </c>
      <c r="BB327" s="15" t="n"/>
      <c r="BD327" s="14" t="n"/>
      <c r="BE327" s="18" t="n"/>
      <c r="BF327" s="16" t="n">
        <v>0</v>
      </c>
      <c r="BG327" s="18">
        <f>(BE327-BF327)+BG326</f>
        <v/>
      </c>
      <c r="BH327" s="15" t="n"/>
      <c r="BJ327" s="86" t="n"/>
      <c r="BK327" s="86" t="n"/>
      <c r="BL327" s="24" t="n"/>
      <c r="BM327" s="24" t="n"/>
      <c r="BN327" s="24" t="n"/>
      <c r="BO327" s="24" t="n"/>
      <c r="BP327" s="24" t="n"/>
      <c r="BQ327" s="126" t="n"/>
    </row>
    <row r="328" ht="16.8" customHeight="1">
      <c r="A328" s="15" t="n"/>
      <c r="B328" s="15" t="n"/>
      <c r="C328" s="15" t="inlineStr">
        <is>
          <t xml:space="preserve">Assicurazioni </t>
        </is>
      </c>
      <c r="D328" s="16" t="n"/>
      <c r="E328" s="16" t="n"/>
      <c r="F328" s="16" t="n"/>
      <c r="G328" s="16" t="n">
        <v>0</v>
      </c>
      <c r="H328" s="16" t="n"/>
      <c r="I328" s="4" t="n"/>
      <c r="J328" s="14" t="n"/>
      <c r="K328" s="17">
        <f>C328</f>
        <v/>
      </c>
      <c r="L328" s="16" t="n">
        <v>0</v>
      </c>
      <c r="M328" s="16">
        <f>0.5*(L307+L308-M308)/100</f>
        <v/>
      </c>
      <c r="N328" s="16">
        <f>G328</f>
        <v/>
      </c>
      <c r="O328" s="16">
        <f>O267+M328-N328</f>
        <v/>
      </c>
      <c r="P328" s="18">
        <f>P267+M328</f>
        <v/>
      </c>
      <c r="Q328" s="14" t="n"/>
      <c r="R328" s="18" t="n"/>
      <c r="S328" s="16">
        <f>G328</f>
        <v/>
      </c>
      <c r="T328" s="18">
        <f>(R328-S328)+T327</f>
        <v/>
      </c>
      <c r="U328" s="15">
        <f>C328</f>
        <v/>
      </c>
      <c r="W328" s="14" t="n"/>
      <c r="X328" s="18" t="n"/>
      <c r="Y328" s="16" t="n">
        <v>0</v>
      </c>
      <c r="Z328" s="18">
        <f>(X328-Y328)+Z327</f>
        <v/>
      </c>
      <c r="AA328" s="15" t="n"/>
      <c r="AB328" s="24" t="n"/>
      <c r="AC328" s="15">
        <f>C328</f>
        <v/>
      </c>
      <c r="AD328" s="25" t="n"/>
      <c r="AE328" s="62">
        <f>G328</f>
        <v/>
      </c>
      <c r="AF328" s="63">
        <f>AE328+AF267</f>
        <v/>
      </c>
      <c r="AG328" s="25" t="n"/>
      <c r="AH328" s="24" t="n"/>
      <c r="AI328" s="26" t="n"/>
      <c r="AJ328" s="25" t="n"/>
      <c r="AL328" s="14" t="n"/>
      <c r="AM328" s="18" t="n"/>
      <c r="AN328" s="16" t="n">
        <v>0</v>
      </c>
      <c r="AO328" s="18">
        <f>(AM328-AN328)+AO327</f>
        <v/>
      </c>
      <c r="AP328" s="15" t="n"/>
      <c r="AR328" s="14" t="n"/>
      <c r="AS328" s="18" t="n"/>
      <c r="AT328" s="16" t="n">
        <v>0</v>
      </c>
      <c r="AU328" s="18">
        <f>(AS328-AT328)+AU327</f>
        <v/>
      </c>
      <c r="AV328" s="15" t="n"/>
      <c r="AX328" s="14" t="n"/>
      <c r="AY328" s="18" t="n"/>
      <c r="AZ328" s="16" t="n">
        <v>0</v>
      </c>
      <c r="BA328" s="18">
        <f>(AY328-AZ328)+BA327</f>
        <v/>
      </c>
      <c r="BB328" s="15" t="n"/>
      <c r="BD328" s="14" t="n"/>
      <c r="BE328" s="18" t="n"/>
      <c r="BF328" s="16" t="n">
        <v>0</v>
      </c>
      <c r="BG328" s="18">
        <f>(BE328-BF328)+BG327</f>
        <v/>
      </c>
      <c r="BH328" s="15" t="n"/>
      <c r="BJ328" s="86" t="n"/>
      <c r="BK328" s="86" t="n"/>
      <c r="BL328" s="24" t="n"/>
      <c r="BM328" s="24" t="n"/>
      <c r="BN328" s="24" t="n"/>
      <c r="BO328" s="24" t="n"/>
      <c r="BP328" s="24" t="n"/>
      <c r="BQ328" s="126" t="n"/>
    </row>
    <row r="329" ht="16.8" customHeight="1">
      <c r="A329" s="15" t="n"/>
      <c r="B329" s="15" t="n"/>
      <c r="C329" s="15" t="inlineStr">
        <is>
          <t>Telepass</t>
        </is>
      </c>
      <c r="D329" s="16" t="n"/>
      <c r="E329" s="16" t="n"/>
      <c r="F329" s="16" t="n"/>
      <c r="G329" s="16" t="n">
        <v>0</v>
      </c>
      <c r="H329" s="16" t="n"/>
      <c r="I329" s="4" t="n"/>
      <c r="J329" s="14" t="n"/>
      <c r="K329" s="17" t="inlineStr">
        <is>
          <t>Spese varie (manutenziona auto+ alberghi + varie+ cancelleria)</t>
        </is>
      </c>
      <c r="L329" s="16" t="n"/>
      <c r="M329" s="16">
        <f>2.32*(L307+L308-M308)/100</f>
        <v/>
      </c>
      <c r="N329" s="16">
        <f>H363+H362+G361</f>
        <v/>
      </c>
      <c r="O329" s="16">
        <f>O268+M329-N329</f>
        <v/>
      </c>
      <c r="P329" s="18">
        <f>P268+M329</f>
        <v/>
      </c>
      <c r="Q329" s="14" t="n"/>
      <c r="R329" s="18" t="n"/>
      <c r="S329" s="16">
        <f>G329</f>
        <v/>
      </c>
      <c r="T329" s="18">
        <f>(R329-S329)+T328</f>
        <v/>
      </c>
      <c r="U329" s="15">
        <f>C329</f>
        <v/>
      </c>
      <c r="W329" s="14" t="n"/>
      <c r="X329" s="18" t="n"/>
      <c r="Y329" s="16" t="n">
        <v>0</v>
      </c>
      <c r="Z329" s="18">
        <f>(X329-Y329)+Z328</f>
        <v/>
      </c>
      <c r="AA329" s="15" t="n"/>
      <c r="AB329" s="24" t="n"/>
      <c r="AC329" s="15">
        <f>C329</f>
        <v/>
      </c>
      <c r="AD329" s="25" t="n"/>
      <c r="AE329" s="62">
        <f>G329</f>
        <v/>
      </c>
      <c r="AF329" s="63">
        <f>AE329+AF268</f>
        <v/>
      </c>
      <c r="AG329" s="25" t="n"/>
      <c r="AH329" s="24" t="n"/>
      <c r="AI329" s="26" t="n"/>
      <c r="AJ329" s="25" t="n"/>
      <c r="AL329" s="14" t="n"/>
      <c r="AM329" s="18" t="n"/>
      <c r="AN329" s="16" t="n">
        <v>0</v>
      </c>
      <c r="AO329" s="18">
        <f>(AM329-AN329)+AO328</f>
        <v/>
      </c>
      <c r="AP329" s="15" t="n"/>
      <c r="AR329" s="14" t="n"/>
      <c r="AS329" s="18" t="n"/>
      <c r="AT329" s="16" t="n">
        <v>0</v>
      </c>
      <c r="AU329" s="18">
        <f>(AS329-AT329)+AU328</f>
        <v/>
      </c>
      <c r="AV329" s="15" t="n"/>
      <c r="AX329" s="14" t="n"/>
      <c r="AY329" s="18" t="n"/>
      <c r="AZ329" s="16" t="n">
        <v>0</v>
      </c>
      <c r="BA329" s="18">
        <f>(AY329-AZ329)+BA328</f>
        <v/>
      </c>
      <c r="BB329" s="15" t="n"/>
      <c r="BD329" s="14" t="n"/>
      <c r="BE329" s="18" t="n"/>
      <c r="BF329" s="16" t="n">
        <v>0</v>
      </c>
      <c r="BG329" s="18">
        <f>(BE329-BF329)+BG328</f>
        <v/>
      </c>
      <c r="BH329" s="15" t="n"/>
      <c r="BJ329" s="86" t="n"/>
      <c r="BK329" s="86" t="n"/>
      <c r="BL329" s="24" t="n"/>
      <c r="BM329" s="24" t="n"/>
      <c r="BN329" s="24" t="n"/>
      <c r="BO329" s="24" t="n"/>
      <c r="BP329" s="24" t="n"/>
      <c r="BQ329" s="126" t="n"/>
    </row>
    <row r="330" ht="16.8" customHeight="1">
      <c r="A330" s="15" t="n"/>
      <c r="B330" s="15" t="n"/>
      <c r="C330" s="28" t="inlineStr">
        <is>
          <t>Pubblicità</t>
        </is>
      </c>
      <c r="D330" s="16" t="n">
        <v>0</v>
      </c>
      <c r="E330" s="16" t="n"/>
      <c r="F330" s="16" t="n"/>
      <c r="G330" s="16" t="n">
        <v>0</v>
      </c>
      <c r="H330" s="16" t="n"/>
      <c r="I330" s="4" t="n"/>
      <c r="J330" s="14" t="n"/>
      <c r="K330" s="17" t="n"/>
      <c r="L330" s="16" t="n"/>
      <c r="M330" s="16" t="n"/>
      <c r="N330" s="16" t="inlineStr">
        <is>
          <t>DISPON. BANCARIA</t>
        </is>
      </c>
      <c r="O330" s="16">
        <f>T364+AO364</f>
        <v/>
      </c>
      <c r="P330" s="18" t="n"/>
      <c r="Q330" s="14" t="n"/>
      <c r="R330" s="18" t="n"/>
      <c r="S330" s="16" t="n">
        <v>0</v>
      </c>
      <c r="T330" s="18">
        <f>(R330-S330)+T329</f>
        <v/>
      </c>
      <c r="U330" s="15">
        <f>C330</f>
        <v/>
      </c>
      <c r="W330" s="14" t="n"/>
      <c r="X330" s="18" t="n"/>
      <c r="Y330" s="16" t="n">
        <v>0</v>
      </c>
      <c r="Z330" s="18">
        <f>(X330-Y330)+Z329</f>
        <v/>
      </c>
      <c r="AA330" s="15" t="n"/>
      <c r="AB330" s="24" t="n"/>
      <c r="AC330" s="15">
        <f>C330</f>
        <v/>
      </c>
      <c r="AD330" s="25" t="n"/>
      <c r="AE330" s="62">
        <f>G330</f>
        <v/>
      </c>
      <c r="AF330" s="63">
        <f>AE330+AF269</f>
        <v/>
      </c>
      <c r="AG330" s="25" t="n"/>
      <c r="AH330" s="24" t="n"/>
      <c r="AI330" s="26" t="n"/>
      <c r="AJ330" s="25" t="n"/>
      <c r="AL330" s="14" t="n"/>
      <c r="AM330" s="18" t="n"/>
      <c r="AN330" s="16" t="n"/>
      <c r="AO330" s="18">
        <f>(AM330-AN330)+AO329</f>
        <v/>
      </c>
      <c r="AP330" s="15" t="n"/>
      <c r="AR330" s="14" t="n"/>
      <c r="AS330" s="18" t="n"/>
      <c r="AT330" s="16" t="n"/>
      <c r="AU330" s="18">
        <f>(AS330-AT330)+AU329</f>
        <v/>
      </c>
      <c r="AV330" s="15" t="n"/>
      <c r="AX330" s="14" t="n"/>
      <c r="AY330" s="18" t="n"/>
      <c r="AZ330" s="16" t="n"/>
      <c r="BA330" s="18">
        <f>(AY330-AZ330)+BA329</f>
        <v/>
      </c>
      <c r="BB330" s="15" t="n"/>
      <c r="BD330" s="14" t="n"/>
      <c r="BE330" s="18" t="n"/>
      <c r="BF330" s="16" t="n"/>
      <c r="BG330" s="18">
        <f>(BE330-BF330)+BG329</f>
        <v/>
      </c>
      <c r="BH330" s="15" t="n"/>
      <c r="BJ330" s="86" t="n"/>
      <c r="BK330" s="86" t="n"/>
      <c r="BL330" s="24" t="n"/>
      <c r="BM330" s="24" t="n"/>
      <c r="BN330" s="24" t="n"/>
      <c r="BO330" s="24" t="n"/>
      <c r="BP330" s="24" t="n"/>
      <c r="BQ330" s="126" t="n"/>
    </row>
    <row r="331" ht="16.8" customHeight="1">
      <c r="A331" s="15" t="n"/>
      <c r="B331" s="66" t="n"/>
      <c r="C331" s="15" t="inlineStr">
        <is>
          <t xml:space="preserve">PAG. STIP.           MARZIA </t>
        </is>
      </c>
      <c r="D331" s="67" t="n"/>
      <c r="E331" s="16" t="n">
        <v>0</v>
      </c>
      <c r="F331" s="16" t="n"/>
      <c r="G331" s="16" t="n">
        <v>0</v>
      </c>
      <c r="H331" s="16" t="n"/>
      <c r="I331" s="4" t="n"/>
      <c r="J331" s="14" t="n"/>
      <c r="K331" s="17" t="n"/>
      <c r="L331" s="16" t="n"/>
      <c r="M331" s="16" t="n">
        <v>0</v>
      </c>
      <c r="N331" s="16" t="inlineStr">
        <is>
          <t>SOSPESI PARTICOLARI</t>
        </is>
      </c>
      <c r="O331" s="31">
        <f>L355</f>
        <v/>
      </c>
      <c r="P331" s="32">
        <f>SUM(P310:P329)</f>
        <v/>
      </c>
      <c r="Q331" s="14" t="n"/>
      <c r="R331" s="18" t="n"/>
      <c r="S331" s="16">
        <f>G331</f>
        <v/>
      </c>
      <c r="T331" s="18">
        <f>(R331-S331)+T330</f>
        <v/>
      </c>
      <c r="U331" s="15">
        <f>C331</f>
        <v/>
      </c>
      <c r="W331" s="14" t="n"/>
      <c r="X331" s="18" t="n"/>
      <c r="Y331" s="16" t="n">
        <v>0</v>
      </c>
      <c r="Z331" s="18">
        <f>(X331-Y331)+Z330</f>
        <v/>
      </c>
      <c r="AA331" s="15" t="n"/>
      <c r="AB331" s="24" t="n"/>
      <c r="AC331" s="15">
        <f>C331</f>
        <v/>
      </c>
      <c r="AD331" s="25" t="n"/>
      <c r="AE331" s="62">
        <f>G331</f>
        <v/>
      </c>
      <c r="AF331" s="63">
        <f>AE331+AF270</f>
        <v/>
      </c>
      <c r="AG331" s="25" t="n"/>
      <c r="AH331" s="24" t="n"/>
      <c r="AI331" s="26" t="n"/>
      <c r="AJ331" s="25" t="n"/>
      <c r="AL331" s="14" t="n"/>
      <c r="AM331" s="18" t="n"/>
      <c r="AN331" s="16" t="n">
        <v>0</v>
      </c>
      <c r="AO331" s="18">
        <f>(AM331-AN331)+AO330</f>
        <v/>
      </c>
      <c r="AP331" s="15" t="n"/>
      <c r="AR331" s="14" t="n"/>
      <c r="AS331" s="18" t="n"/>
      <c r="AT331" s="16" t="n">
        <v>0</v>
      </c>
      <c r="AU331" s="18">
        <f>(AS331-AT331)+AU330</f>
        <v/>
      </c>
      <c r="AV331" s="15" t="n"/>
      <c r="AX331" s="14" t="n"/>
      <c r="AY331" s="18" t="n"/>
      <c r="AZ331" s="16" t="n">
        <v>0</v>
      </c>
      <c r="BA331" s="18">
        <f>(AY331-AZ331)+BA330</f>
        <v/>
      </c>
      <c r="BB331" s="15" t="n"/>
      <c r="BD331" s="14" t="n"/>
      <c r="BE331" s="18" t="n"/>
      <c r="BF331" s="16" t="n">
        <v>0</v>
      </c>
      <c r="BG331" s="18">
        <f>(BE331-BF331)+BG330</f>
        <v/>
      </c>
      <c r="BH331" s="15" t="n"/>
      <c r="BJ331" s="86" t="n"/>
      <c r="BK331" s="86" t="n"/>
      <c r="BL331" s="24" t="n"/>
      <c r="BM331" s="24" t="n"/>
      <c r="BN331" s="24" t="n"/>
      <c r="BO331" s="24" t="n"/>
      <c r="BP331" s="24" t="n"/>
      <c r="BQ331" s="126" t="n"/>
    </row>
    <row r="332" ht="16.8" customHeight="1">
      <c r="A332" s="15" t="n"/>
      <c r="B332" s="15" t="n"/>
      <c r="C332" s="15" t="inlineStr">
        <is>
          <t xml:space="preserve">PAG. STIP.           DEBORAH </t>
        </is>
      </c>
      <c r="D332" s="16" t="n"/>
      <c r="E332" s="16" t="n">
        <v>0</v>
      </c>
      <c r="F332" s="16" t="n"/>
      <c r="G332" s="16" t="n">
        <v>0</v>
      </c>
      <c r="H332" s="16" t="n"/>
      <c r="I332" s="4" t="n"/>
      <c r="J332" s="14" t="n"/>
      <c r="K332" s="17" t="n"/>
      <c r="L332" s="16" t="n"/>
      <c r="M332" s="16" t="n">
        <v>0</v>
      </c>
      <c r="N332" s="16" t="inlineStr">
        <is>
          <t>SOSPESI</t>
        </is>
      </c>
      <c r="O332" s="16">
        <f>SUM(L343:L354)+L357</f>
        <v/>
      </c>
      <c r="P332" s="33">
        <f>SUM(O310:O329)</f>
        <v/>
      </c>
      <c r="Q332" s="14" t="n"/>
      <c r="R332" s="18" t="n"/>
      <c r="S332" s="16">
        <f>G332</f>
        <v/>
      </c>
      <c r="T332" s="18">
        <f>(R332-S332)+T331</f>
        <v/>
      </c>
      <c r="U332" s="15">
        <f>C332</f>
        <v/>
      </c>
      <c r="W332" s="14" t="n"/>
      <c r="X332" s="18" t="n"/>
      <c r="Y332" s="16" t="n">
        <v>0</v>
      </c>
      <c r="Z332" s="18">
        <f>(X332-Y332)+Z331</f>
        <v/>
      </c>
      <c r="AA332" s="15" t="n"/>
      <c r="AB332" s="24" t="n"/>
      <c r="AC332" s="15">
        <f>C332</f>
        <v/>
      </c>
      <c r="AD332" s="25" t="n"/>
      <c r="AE332" s="62">
        <f>G332</f>
        <v/>
      </c>
      <c r="AF332" s="63">
        <f>AE332+AF271</f>
        <v/>
      </c>
      <c r="AG332" s="25" t="n"/>
      <c r="AH332" s="24" t="n"/>
      <c r="AI332" s="26" t="n"/>
      <c r="AJ332" s="25" t="n"/>
      <c r="AL332" s="14" t="n"/>
      <c r="AM332" s="18" t="n"/>
      <c r="AN332" s="16" t="n">
        <v>0</v>
      </c>
      <c r="AO332" s="18">
        <f>(AM332-AN332)+AO331</f>
        <v/>
      </c>
      <c r="AP332" s="15" t="n"/>
      <c r="AR332" s="14" t="n"/>
      <c r="AS332" s="18" t="n"/>
      <c r="AT332" s="16" t="n">
        <v>0</v>
      </c>
      <c r="AU332" s="18">
        <f>(AS332-AT332)+AU331</f>
        <v/>
      </c>
      <c r="AV332" s="15" t="n"/>
      <c r="AX332" s="14" t="n"/>
      <c r="AY332" s="18" t="n"/>
      <c r="AZ332" s="16" t="n">
        <v>0</v>
      </c>
      <c r="BA332" s="18">
        <f>(AY332-AZ332)+BA331</f>
        <v/>
      </c>
      <c r="BB332" s="15" t="n"/>
      <c r="BD332" s="14" t="n"/>
      <c r="BE332" s="18" t="n"/>
      <c r="BF332" s="16" t="n">
        <v>0</v>
      </c>
      <c r="BG332" s="18">
        <f>(BE332-BF332)+BG331</f>
        <v/>
      </c>
      <c r="BH332" s="15" t="n"/>
      <c r="BJ332" s="86" t="n"/>
      <c r="BK332" s="86" t="n"/>
      <c r="BL332" s="24" t="n"/>
      <c r="BM332" s="24" t="n"/>
      <c r="BN332" s="24" t="n"/>
      <c r="BO332" s="24" t="n"/>
      <c r="BP332" s="24" t="n"/>
      <c r="BQ332" s="126" t="n"/>
    </row>
    <row r="333" ht="16.8" customHeight="1">
      <c r="A333" s="15" t="n"/>
      <c r="B333" s="15" t="n"/>
      <c r="C333" s="15" t="inlineStr">
        <is>
          <t xml:space="preserve">PAG. STIP.           DORIANA BONIFICO </t>
        </is>
      </c>
      <c r="D333" s="16" t="n"/>
      <c r="E333" s="16" t="n">
        <v>0</v>
      </c>
      <c r="F333" s="16" t="n"/>
      <c r="G333" s="16" t="n">
        <v>0</v>
      </c>
      <c r="H333" s="16" t="n"/>
      <c r="I333" s="4" t="n"/>
      <c r="J333" s="14" t="n"/>
      <c r="K333" s="17" t="n"/>
      <c r="L333" s="16" t="n"/>
      <c r="M333" s="16" t="n"/>
      <c r="N333" s="16" t="inlineStr">
        <is>
          <t>GIROCONTO SINO AD OGGI</t>
        </is>
      </c>
      <c r="O333" s="34">
        <f>O272+O273-F348-F347</f>
        <v/>
      </c>
      <c r="P333" s="35">
        <f>O272+O273+O334-F348-F347-O331-O332</f>
        <v/>
      </c>
      <c r="Q333" s="14" t="n"/>
      <c r="R333" s="18" t="n"/>
      <c r="S333" s="16">
        <f>G333</f>
        <v/>
      </c>
      <c r="T333" s="18">
        <f>(R333-S333)+T332</f>
        <v/>
      </c>
      <c r="U333" s="15" t="n"/>
      <c r="W333" s="14" t="n"/>
      <c r="X333" s="18" t="n"/>
      <c r="Y333" s="16" t="n"/>
      <c r="Z333" s="18">
        <f>(X333-Y333)+Z332</f>
        <v/>
      </c>
      <c r="AA333" s="15" t="n"/>
      <c r="AB333" s="24" t="n"/>
      <c r="AC333" s="15">
        <f>C333</f>
        <v/>
      </c>
      <c r="AD333" s="25" t="n"/>
      <c r="AE333" s="62">
        <f>G333</f>
        <v/>
      </c>
      <c r="AF333" s="63">
        <f>AE333+AF272</f>
        <v/>
      </c>
      <c r="AG333" s="25" t="n"/>
      <c r="AH333" s="24" t="n"/>
      <c r="AI333" s="26" t="n"/>
      <c r="AJ333" s="25" t="n"/>
      <c r="AL333" s="14" t="n"/>
      <c r="AM333" s="18" t="n"/>
      <c r="AN333" s="16" t="n"/>
      <c r="AO333" s="18">
        <f>(AM333-AN333)+AO332</f>
        <v/>
      </c>
      <c r="AP333" s="15" t="n"/>
      <c r="AR333" s="14" t="n"/>
      <c r="AS333" s="18" t="n"/>
      <c r="AT333" s="16" t="n"/>
      <c r="AU333" s="18">
        <f>(AS333-AT333)+AU332</f>
        <v/>
      </c>
      <c r="AV333" s="15" t="n"/>
      <c r="AX333" s="14" t="n"/>
      <c r="AY333" s="18" t="n"/>
      <c r="AZ333" s="16" t="n"/>
      <c r="BA333" s="18">
        <f>(AY333-AZ333)+BA332</f>
        <v/>
      </c>
      <c r="BB333" s="15" t="n"/>
      <c r="BD333" s="14" t="n"/>
      <c r="BE333" s="18" t="n"/>
      <c r="BF333" s="16" t="n"/>
      <c r="BG333" s="18">
        <f>(BE333-BF333)+BG332</f>
        <v/>
      </c>
      <c r="BH333" s="15" t="n"/>
      <c r="BJ333" s="86" t="n"/>
      <c r="BK333" s="86" t="n"/>
      <c r="BL333" s="24" t="n"/>
      <c r="BM333" s="24" t="n"/>
      <c r="BN333" s="24" t="n"/>
      <c r="BO333" s="24" t="n"/>
      <c r="BP333" s="24" t="n"/>
      <c r="BQ333" s="126" t="n"/>
    </row>
    <row r="334" ht="16.8" customHeight="1">
      <c r="A334" s="15" t="n"/>
      <c r="B334" s="15" t="n"/>
      <c r="C334" s="15" t="inlineStr">
        <is>
          <t xml:space="preserve">PAG. STIP.           STEFANIA  BONIFICO </t>
        </is>
      </c>
      <c r="D334" s="16" t="n"/>
      <c r="E334" s="16" t="n">
        <v>0</v>
      </c>
      <c r="F334" s="16" t="n"/>
      <c r="G334" s="16" t="n">
        <v>0</v>
      </c>
      <c r="H334" s="16" t="n"/>
      <c r="I334" s="4" t="n"/>
      <c r="J334" s="14" t="n"/>
      <c r="K334" s="6" t="inlineStr">
        <is>
          <t>TOTALE GIORNATA</t>
        </is>
      </c>
      <c r="L334" s="3">
        <f>SUM(L307:L333)</f>
        <v/>
      </c>
      <c r="M334" s="3">
        <f>SUM(M307:M333)</f>
        <v/>
      </c>
      <c r="N334" s="16" t="inlineStr">
        <is>
          <t>G.C. GIORNO</t>
        </is>
      </c>
      <c r="O334" s="16">
        <f>N307-L308</f>
        <v/>
      </c>
      <c r="P334" s="18" t="n"/>
      <c r="Q334" s="14" t="n"/>
      <c r="R334" s="18" t="n"/>
      <c r="S334" s="16">
        <f>G334</f>
        <v/>
      </c>
      <c r="T334" s="18">
        <f>(R334-S334)+T333</f>
        <v/>
      </c>
      <c r="U334" s="15">
        <f>C334</f>
        <v/>
      </c>
      <c r="W334" s="14" t="n"/>
      <c r="X334" s="18" t="n"/>
      <c r="Y334" s="16" t="n">
        <v>0</v>
      </c>
      <c r="Z334" s="18">
        <f>(X334-Y334)+Z333</f>
        <v/>
      </c>
      <c r="AA334" s="15" t="n"/>
      <c r="AB334" s="24" t="n"/>
      <c r="AC334" s="15">
        <f>C334</f>
        <v/>
      </c>
      <c r="AD334" s="25" t="n"/>
      <c r="AE334" s="62">
        <f>G334</f>
        <v/>
      </c>
      <c r="AF334" s="63">
        <f>AE334+AF273</f>
        <v/>
      </c>
      <c r="AG334" s="25" t="n"/>
      <c r="AH334" s="24" t="n"/>
      <c r="AI334" s="26" t="n"/>
      <c r="AJ334" s="25" t="n"/>
      <c r="AL334" s="14" t="n"/>
      <c r="AM334" s="18" t="n"/>
      <c r="AN334" s="16" t="n">
        <v>0</v>
      </c>
      <c r="AO334" s="18">
        <f>(AM334-AN334)+AO333</f>
        <v/>
      </c>
      <c r="AP334" s="15" t="n"/>
      <c r="AR334" s="14" t="n"/>
      <c r="AS334" s="18" t="n"/>
      <c r="AT334" s="16" t="n">
        <v>0</v>
      </c>
      <c r="AU334" s="18">
        <f>(AS334-AT334)+AU333</f>
        <v/>
      </c>
      <c r="AV334" s="15" t="n"/>
      <c r="AX334" s="14" t="n"/>
      <c r="AY334" s="18" t="n"/>
      <c r="AZ334" s="16" t="n">
        <v>0</v>
      </c>
      <c r="BA334" s="18">
        <f>(AY334-AZ334)+BA333</f>
        <v/>
      </c>
      <c r="BB334" s="15" t="n"/>
      <c r="BD334" s="14" t="n"/>
      <c r="BE334" s="18" t="n"/>
      <c r="BF334" s="16" t="n">
        <v>0</v>
      </c>
      <c r="BG334" s="18">
        <f>(BE334-BF334)+BG333</f>
        <v/>
      </c>
      <c r="BH334" s="15" t="n"/>
      <c r="BJ334" s="86" t="n"/>
      <c r="BK334" s="86" t="n"/>
      <c r="BL334" s="24" t="n"/>
      <c r="BM334" s="24" t="n"/>
      <c r="BN334" s="24" t="n"/>
      <c r="BO334" s="24" t="n"/>
      <c r="BP334" s="24" t="n"/>
      <c r="BQ334" s="126" t="n"/>
    </row>
    <row r="335" ht="16.8" customHeight="1">
      <c r="A335" s="15" t="n"/>
      <c r="B335" s="15" t="n"/>
      <c r="C335" s="15" t="inlineStr">
        <is>
          <t>Pagamento contributi impiegate</t>
        </is>
      </c>
      <c r="D335" s="16" t="n"/>
      <c r="E335" s="16" t="n"/>
      <c r="F335" s="16" t="n"/>
      <c r="G335" s="16" t="n">
        <v>0</v>
      </c>
      <c r="H335" s="16" t="n"/>
      <c r="I335" s="4" t="n"/>
      <c r="J335" s="14" t="n"/>
      <c r="K335" s="6" t="inlineStr">
        <is>
          <t>RIPORTO</t>
        </is>
      </c>
      <c r="L335" s="3">
        <f>L275</f>
        <v/>
      </c>
      <c r="M335" s="3">
        <f>M275</f>
        <v/>
      </c>
      <c r="N335" s="16" t="inlineStr">
        <is>
          <t>SO. VERS/PREL.</t>
        </is>
      </c>
      <c r="O335" s="36">
        <f>(O331+O332)-(O270+O271)</f>
        <v/>
      </c>
      <c r="P335" s="37">
        <f>O334-O335</f>
        <v/>
      </c>
      <c r="Q335" s="14" t="n"/>
      <c r="R335" s="18" t="n"/>
      <c r="S335" s="16">
        <f>G335</f>
        <v/>
      </c>
      <c r="T335" s="18">
        <f>(R335-S335)+T334</f>
        <v/>
      </c>
      <c r="U335" s="15">
        <f>C335</f>
        <v/>
      </c>
      <c r="W335" s="14" t="n"/>
      <c r="X335" s="18" t="n"/>
      <c r="Y335" s="16" t="n">
        <v>0</v>
      </c>
      <c r="Z335" s="18">
        <f>(X335-Y335)+Z334</f>
        <v/>
      </c>
      <c r="AA335" s="15" t="n"/>
      <c r="AB335" s="24" t="n"/>
      <c r="AC335" s="15">
        <f>C335</f>
        <v/>
      </c>
      <c r="AD335" s="25" t="n"/>
      <c r="AE335" s="62">
        <f>G335</f>
        <v/>
      </c>
      <c r="AF335" s="63">
        <f>AE335+AF274</f>
        <v/>
      </c>
      <c r="AG335" s="25" t="n"/>
      <c r="AH335" s="24" t="n"/>
      <c r="AI335" s="26" t="n"/>
      <c r="AJ335" s="25" t="n"/>
      <c r="AL335" s="14" t="n"/>
      <c r="AM335" s="18" t="n"/>
      <c r="AN335" s="16" t="n">
        <v>0</v>
      </c>
      <c r="AO335" s="18">
        <f>(AM335-AN335)+AO334</f>
        <v/>
      </c>
      <c r="AP335" s="15" t="n"/>
      <c r="AR335" s="14" t="n"/>
      <c r="AS335" s="18" t="n"/>
      <c r="AT335" s="16" t="n">
        <v>0</v>
      </c>
      <c r="AU335" s="18">
        <f>(AS335-AT335)+AU334</f>
        <v/>
      </c>
      <c r="AV335" s="15" t="n"/>
      <c r="AX335" s="14" t="n"/>
      <c r="AY335" s="18" t="n"/>
      <c r="AZ335" s="16" t="n">
        <v>0</v>
      </c>
      <c r="BA335" s="18">
        <f>(AY335-AZ335)+BA334</f>
        <v/>
      </c>
      <c r="BB335" s="15" t="n"/>
      <c r="BD335" s="14" t="n"/>
      <c r="BE335" s="18" t="n"/>
      <c r="BF335" s="16" t="n">
        <v>0</v>
      </c>
      <c r="BG335" s="18">
        <f>(BE335-BF335)+BG334</f>
        <v/>
      </c>
      <c r="BH335" s="15" t="n"/>
      <c r="BJ335" s="86" t="n"/>
      <c r="BK335" s="86" t="n"/>
      <c r="BL335" s="24" t="n"/>
      <c r="BM335" s="24" t="n"/>
      <c r="BN335" s="24" t="n"/>
      <c r="BO335" s="24" t="n"/>
      <c r="BP335" s="24" t="n"/>
      <c r="BQ335" s="126" t="n"/>
    </row>
    <row r="336" ht="16.8" customHeight="1" thickBot="1">
      <c r="A336" s="15" t="n"/>
      <c r="B336" s="15" t="n"/>
      <c r="C336" s="15" t="inlineStr">
        <is>
          <t>TOT. PAG. IMPIEGATE</t>
        </is>
      </c>
      <c r="D336" s="16">
        <f>SUM(G331:G335)+SUM(E331:E335)</f>
        <v/>
      </c>
      <c r="E336" s="16" t="n"/>
      <c r="F336" s="16" t="n"/>
      <c r="G336" s="16" t="n"/>
      <c r="H336" s="16" t="n"/>
      <c r="I336" s="4" t="n"/>
      <c r="J336" s="14" t="n"/>
      <c r="K336" s="6" t="inlineStr">
        <is>
          <t>TOTALE AD OGGI</t>
        </is>
      </c>
      <c r="L336" s="3">
        <f>L334+L335</f>
        <v/>
      </c>
      <c r="M336" s="3">
        <f>M334+M335</f>
        <v/>
      </c>
      <c r="N336" s="16" t="inlineStr">
        <is>
          <t>DIFF. GIROCONTO E SOSPESI AUMENTATI O DIMINUITI</t>
        </is>
      </c>
      <c r="O336" s="38">
        <f>O333+O334-O335</f>
        <v/>
      </c>
      <c r="P336" s="39">
        <f>O336-O333</f>
        <v/>
      </c>
      <c r="Q336" s="14" t="n"/>
      <c r="R336" s="18" t="n"/>
      <c r="S336" s="16" t="n">
        <v>0</v>
      </c>
      <c r="T336" s="18">
        <f>(R336-S336)+T335</f>
        <v/>
      </c>
      <c r="U336" s="15" t="n"/>
      <c r="W336" s="14" t="n"/>
      <c r="X336" s="18" t="n"/>
      <c r="Y336" s="16" t="n"/>
      <c r="Z336" s="18">
        <f>(X336-Y336)+Z335</f>
        <v/>
      </c>
      <c r="AA336" s="15" t="n"/>
      <c r="AB336" s="24" t="n"/>
      <c r="AC336" s="15" t="n"/>
      <c r="AD336" s="25" t="n"/>
      <c r="AE336" s="62">
        <f>G336</f>
        <v/>
      </c>
      <c r="AF336" s="63">
        <f>AE336+AF275</f>
        <v/>
      </c>
      <c r="AG336" s="25" t="n"/>
      <c r="AH336" s="24" t="n"/>
      <c r="AI336" s="26" t="n"/>
      <c r="AJ336" s="25" t="n"/>
      <c r="AL336" s="14" t="n"/>
      <c r="AM336" s="18" t="n"/>
      <c r="AN336" s="16" t="n"/>
      <c r="AO336" s="18">
        <f>(AM336-AN336)+AO335</f>
        <v/>
      </c>
      <c r="AP336" s="15" t="n"/>
      <c r="AR336" s="14" t="n"/>
      <c r="AS336" s="18" t="n"/>
      <c r="AT336" s="16" t="n"/>
      <c r="AU336" s="18">
        <f>(AS336-AT336)+AU335</f>
        <v/>
      </c>
      <c r="AV336" s="15" t="n"/>
      <c r="AX336" s="14" t="n"/>
      <c r="AY336" s="18" t="n"/>
      <c r="AZ336" s="16" t="n"/>
      <c r="BA336" s="18">
        <f>(AY336-AZ336)+BA335</f>
        <v/>
      </c>
      <c r="BB336" s="15" t="n"/>
      <c r="BD336" s="14" t="n"/>
      <c r="BE336" s="18" t="n"/>
      <c r="BF336" s="16" t="n"/>
      <c r="BG336" s="18">
        <f>(BE336-BF336)+BG335</f>
        <v/>
      </c>
      <c r="BH336" s="15" t="n"/>
      <c r="BJ336" s="86" t="n"/>
      <c r="BK336" s="86" t="n"/>
      <c r="BL336" s="24" t="n"/>
      <c r="BM336" s="24" t="n"/>
      <c r="BN336" s="24" t="n"/>
      <c r="BO336" s="24" t="n"/>
      <c r="BP336" s="24" t="n"/>
      <c r="BQ336" s="126" t="n"/>
    </row>
    <row r="337" ht="16.8" customHeight="1" thickBot="1" thickTop="1">
      <c r="A337" s="15" t="n"/>
      <c r="B337" s="15" t="n"/>
      <c r="C337" s="15" t="inlineStr">
        <is>
          <t>Pag. Bolletta Telecom  780820</t>
        </is>
      </c>
      <c r="D337" s="16" t="n"/>
      <c r="E337" s="16" t="n"/>
      <c r="F337" s="16" t="n"/>
      <c r="G337" s="16" t="n">
        <v>0</v>
      </c>
      <c r="H337" s="16" t="n"/>
      <c r="I337" s="4" t="n"/>
      <c r="J337" s="14" t="n"/>
      <c r="K337" s="6" t="inlineStr">
        <is>
          <t>SALDO</t>
        </is>
      </c>
      <c r="L337" s="3">
        <f>L336-M336</f>
        <v/>
      </c>
      <c r="M337" s="40" t="n"/>
      <c r="N337" s="29" t="inlineStr">
        <is>
          <t>RISCONTRO</t>
        </is>
      </c>
      <c r="O337" s="41">
        <f>O330+O331+O332+O338</f>
        <v/>
      </c>
      <c r="P337" s="18" t="n"/>
      <c r="Q337" s="14" t="n"/>
      <c r="R337" s="18" t="n"/>
      <c r="S337" s="16">
        <f>G337</f>
        <v/>
      </c>
      <c r="T337" s="18">
        <f>(R337-S337)+T336</f>
        <v/>
      </c>
      <c r="U337" s="15">
        <f>C337</f>
        <v/>
      </c>
      <c r="W337" s="14" t="n"/>
      <c r="X337" s="18" t="n"/>
      <c r="Y337" s="16" t="n">
        <v>0</v>
      </c>
      <c r="Z337" s="18">
        <f>(X337-Y337)+Z336</f>
        <v/>
      </c>
      <c r="AA337" s="15" t="n"/>
      <c r="AB337" s="24" t="n"/>
      <c r="AC337" s="15">
        <f>C337</f>
        <v/>
      </c>
      <c r="AD337" s="25" t="n"/>
      <c r="AE337" s="62">
        <f>G337</f>
        <v/>
      </c>
      <c r="AF337" s="63">
        <f>AE337+AF276</f>
        <v/>
      </c>
      <c r="AG337" s="25" t="n"/>
      <c r="AH337" s="24" t="n"/>
      <c r="AI337" s="26" t="n"/>
      <c r="AJ337" s="25" t="n"/>
      <c r="AL337" s="14" t="n"/>
      <c r="AM337" s="18" t="n"/>
      <c r="AN337" s="16" t="n">
        <v>0</v>
      </c>
      <c r="AO337" s="18">
        <f>(AM337-AN337)+AO336</f>
        <v/>
      </c>
      <c r="AP337" s="15" t="n"/>
      <c r="AR337" s="14" t="n"/>
      <c r="AS337" s="18" t="n"/>
      <c r="AT337" s="16" t="n">
        <v>0</v>
      </c>
      <c r="AU337" s="18">
        <f>(AS337-AT337)+AU336</f>
        <v/>
      </c>
      <c r="AV337" s="15" t="n"/>
      <c r="AX337" s="14" t="n"/>
      <c r="AY337" s="18" t="n"/>
      <c r="AZ337" s="16" t="n">
        <v>0</v>
      </c>
      <c r="BA337" s="18">
        <f>(AY337-AZ337)+BA336</f>
        <v/>
      </c>
      <c r="BB337" s="15" t="n"/>
      <c r="BD337" s="14" t="n"/>
      <c r="BE337" s="18" t="n"/>
      <c r="BF337" s="16" t="n">
        <v>0</v>
      </c>
      <c r="BG337" s="18">
        <f>(BE337-BF337)+BG336</f>
        <v/>
      </c>
      <c r="BH337" s="15" t="n"/>
      <c r="BJ337" s="86" t="n"/>
      <c r="BK337" s="86" t="n"/>
      <c r="BL337" s="24" t="n"/>
      <c r="BM337" s="24" t="n"/>
      <c r="BN337" s="24" t="n"/>
      <c r="BO337" s="24" t="n"/>
      <c r="BP337" s="24" t="n"/>
      <c r="BQ337" s="126" t="n"/>
    </row>
    <row r="338" ht="16.8" customHeight="1" thickBot="1" thickTop="1">
      <c r="A338" s="15" t="n"/>
      <c r="B338" s="15" t="n"/>
      <c r="C338" s="15" t="inlineStr">
        <is>
          <t>Pag. Bolletta Telecom 780344</t>
        </is>
      </c>
      <c r="D338" s="16" t="n"/>
      <c r="E338" s="16" t="n"/>
      <c r="F338" s="16" t="n"/>
      <c r="G338" s="16" t="n">
        <v>0</v>
      </c>
      <c r="H338" s="16" t="n"/>
      <c r="I338" s="4" t="n"/>
      <c r="J338" s="14" t="n"/>
      <c r="K338" s="17" t="n"/>
      <c r="L338" s="16" t="n"/>
      <c r="M338" s="16" t="n"/>
      <c r="N338" s="42" t="inlineStr">
        <is>
          <t>GIROCONTO DEL GIORNO</t>
        </is>
      </c>
      <c r="O338" s="43">
        <f>P332-O331-O332-O330</f>
        <v/>
      </c>
      <c r="P338" s="18" t="n"/>
      <c r="Q338" s="14" t="n"/>
      <c r="R338" s="18" t="n"/>
      <c r="S338" s="16">
        <f>G338</f>
        <v/>
      </c>
      <c r="T338" s="18">
        <f>(R338-S338)+T337</f>
        <v/>
      </c>
      <c r="U338" s="15">
        <f>C338</f>
        <v/>
      </c>
      <c r="W338" s="14" t="n"/>
      <c r="X338" s="18" t="n"/>
      <c r="Y338" s="16" t="n">
        <v>0</v>
      </c>
      <c r="Z338" s="18">
        <f>(X338-Y338)+Z337</f>
        <v/>
      </c>
      <c r="AA338" s="15" t="n"/>
      <c r="AB338" s="24" t="n"/>
      <c r="AC338" s="15">
        <f>C338</f>
        <v/>
      </c>
      <c r="AD338" s="25" t="n"/>
      <c r="AE338" s="62">
        <f>G338</f>
        <v/>
      </c>
      <c r="AF338" s="63">
        <f>AE338+AF277</f>
        <v/>
      </c>
      <c r="AG338" s="25" t="n"/>
      <c r="AH338" s="24" t="n"/>
      <c r="AI338" s="26" t="n"/>
      <c r="AJ338" s="25" t="n"/>
      <c r="AL338" s="14" t="n"/>
      <c r="AM338" s="18" t="n"/>
      <c r="AN338" s="16" t="n">
        <v>0</v>
      </c>
      <c r="AO338" s="18">
        <f>(AM338-AN338)+AO337</f>
        <v/>
      </c>
      <c r="AP338" s="15" t="n"/>
      <c r="AR338" s="14" t="n"/>
      <c r="AS338" s="18" t="n"/>
      <c r="AT338" s="16" t="n">
        <v>0</v>
      </c>
      <c r="AU338" s="18">
        <f>(AS338-AT338)+AU337</f>
        <v/>
      </c>
      <c r="AV338" s="15" t="n"/>
      <c r="AX338" s="14" t="n"/>
      <c r="AY338" s="18" t="n"/>
      <c r="AZ338" s="16" t="n">
        <v>0</v>
      </c>
      <c r="BA338" s="18">
        <f>(AY338-AZ338)+BA337</f>
        <v/>
      </c>
      <c r="BB338" s="15" t="n"/>
      <c r="BD338" s="14" t="n"/>
      <c r="BE338" s="18" t="n"/>
      <c r="BF338" s="16" t="n">
        <v>0</v>
      </c>
      <c r="BG338" s="18">
        <f>(BE338-BF338)+BG337</f>
        <v/>
      </c>
      <c r="BH338" s="15" t="n"/>
      <c r="BJ338" s="86" t="n"/>
      <c r="BK338" s="86" t="n"/>
      <c r="BL338" s="24" t="n"/>
      <c r="BM338" s="24" t="n"/>
      <c r="BN338" s="24" t="n"/>
      <c r="BO338" s="24" t="n"/>
      <c r="BP338" s="24" t="n"/>
      <c r="BQ338" s="126" t="n"/>
    </row>
    <row r="339" ht="16.8" customHeight="1" thickTop="1">
      <c r="A339" s="15" t="n"/>
      <c r="B339" s="15" t="n"/>
      <c r="C339" s="15" t="inlineStr">
        <is>
          <t>Pag. Bolletta Telecom</t>
        </is>
      </c>
      <c r="D339" s="16">
        <f>SUM(G337:G339)</f>
        <v/>
      </c>
      <c r="E339" s="16" t="n"/>
      <c r="F339" s="16" t="n"/>
      <c r="G339" s="16" t="n">
        <v>0</v>
      </c>
      <c r="H339" s="16" t="n"/>
      <c r="I339" s="4" t="n"/>
      <c r="J339" s="14" t="n"/>
      <c r="K339" s="6" t="inlineStr">
        <is>
          <t>C/C ANTICIPI</t>
        </is>
      </c>
      <c r="L339" s="3">
        <f>N278</f>
        <v/>
      </c>
      <c r="M339" s="3" t="n">
        <v>0</v>
      </c>
      <c r="N339" s="3">
        <f>SUM(L339:M339)</f>
        <v/>
      </c>
      <c r="O339" s="44" t="n"/>
      <c r="P339" s="18" t="n"/>
      <c r="Q339" s="14" t="n"/>
      <c r="R339" s="18" t="n"/>
      <c r="S339" s="16">
        <f>G339</f>
        <v/>
      </c>
      <c r="T339" s="18">
        <f>(R339-S339)+T338</f>
        <v/>
      </c>
      <c r="U339" s="15">
        <f>C339</f>
        <v/>
      </c>
      <c r="W339" s="14" t="n"/>
      <c r="X339" s="18" t="n"/>
      <c r="Y339" s="16" t="n">
        <v>0</v>
      </c>
      <c r="Z339" s="18">
        <f>(X339-Y339)+Z338</f>
        <v/>
      </c>
      <c r="AA339" s="15" t="n"/>
      <c r="AB339" s="24" t="n"/>
      <c r="AC339" s="15">
        <f>C339</f>
        <v/>
      </c>
      <c r="AD339" s="25" t="n"/>
      <c r="AE339" s="62">
        <f>G339</f>
        <v/>
      </c>
      <c r="AF339" s="63">
        <f>AE339+AF278</f>
        <v/>
      </c>
      <c r="AG339" s="25" t="n"/>
      <c r="AH339" s="24" t="n"/>
      <c r="AI339" s="26" t="n"/>
      <c r="AJ339" s="25" t="n"/>
      <c r="AL339" s="14" t="n"/>
      <c r="AM339" s="18" t="n"/>
      <c r="AN339" s="16" t="n">
        <v>0</v>
      </c>
      <c r="AO339" s="18">
        <f>(AM339-AN339)+AO338</f>
        <v/>
      </c>
      <c r="AP339" s="15" t="n"/>
      <c r="AR339" s="14" t="n"/>
      <c r="AS339" s="18" t="n"/>
      <c r="AT339" s="16" t="n">
        <v>0</v>
      </c>
      <c r="AU339" s="18">
        <f>(AS339-AT339)+AU338</f>
        <v/>
      </c>
      <c r="AV339" s="15" t="n"/>
      <c r="AX339" s="14" t="n"/>
      <c r="AY339" s="18" t="n"/>
      <c r="AZ339" s="16" t="n">
        <v>0</v>
      </c>
      <c r="BA339" s="18">
        <f>(AY339-AZ339)+BA338</f>
        <v/>
      </c>
      <c r="BB339" s="15" t="n"/>
      <c r="BD339" s="14" t="n"/>
      <c r="BE339" s="18" t="n"/>
      <c r="BF339" s="16" t="n">
        <v>0</v>
      </c>
      <c r="BG339" s="18">
        <f>(BE339-BF339)+BG338</f>
        <v/>
      </c>
      <c r="BH339" s="15" t="n"/>
      <c r="BJ339" s="86" t="n"/>
      <c r="BK339" s="86" t="n"/>
      <c r="BL339" s="24" t="n"/>
      <c r="BM339" s="24" t="n"/>
      <c r="BN339" s="24" t="n"/>
      <c r="BO339" s="24" t="n"/>
      <c r="BP339" s="24" t="n"/>
      <c r="BQ339" s="126" t="n"/>
    </row>
    <row r="340" ht="16.8" customHeight="1">
      <c r="A340" s="15" t="n"/>
      <c r="B340" s="15" t="n"/>
      <c r="C340" s="15" t="inlineStr">
        <is>
          <t xml:space="preserve">PAG. BOLLETTA ENEL  </t>
        </is>
      </c>
      <c r="D340" s="16" t="n"/>
      <c r="E340" s="16" t="n"/>
      <c r="F340" s="16" t="n"/>
      <c r="G340" s="16" t="n">
        <v>0</v>
      </c>
      <c r="H340" s="16" t="n"/>
      <c r="I340" s="4" t="n"/>
      <c r="J340" s="14" t="n"/>
      <c r="K340" s="6" t="inlineStr">
        <is>
          <t>C/CPOSTALE</t>
        </is>
      </c>
      <c r="L340" s="3">
        <f>L279</f>
        <v/>
      </c>
      <c r="M340" s="3">
        <f>H347+G347</f>
        <v/>
      </c>
      <c r="N340" s="45">
        <f>L340+M340</f>
        <v/>
      </c>
      <c r="O340" s="45">
        <f>BA364+BG364</f>
        <v/>
      </c>
      <c r="P340" s="18" t="n"/>
      <c r="Q340" s="14" t="n"/>
      <c r="R340" s="18" t="n"/>
      <c r="S340" s="16">
        <f>G340</f>
        <v/>
      </c>
      <c r="T340" s="18">
        <f>(R340-S340)+T339</f>
        <v/>
      </c>
      <c r="U340" s="15">
        <f>C340</f>
        <v/>
      </c>
      <c r="W340" s="14" t="n"/>
      <c r="X340" s="18" t="n">
        <v>0</v>
      </c>
      <c r="Y340" s="16" t="n">
        <v>0</v>
      </c>
      <c r="Z340" s="18">
        <f>(X340-Y340)+Z339</f>
        <v/>
      </c>
      <c r="AA340" s="15" t="n"/>
      <c r="AB340" s="24" t="n"/>
      <c r="AC340" s="15">
        <f>C340</f>
        <v/>
      </c>
      <c r="AD340" s="25" t="n"/>
      <c r="AE340" s="62">
        <f>G340</f>
        <v/>
      </c>
      <c r="AF340" s="63">
        <f>AE340+AF279</f>
        <v/>
      </c>
      <c r="AG340" s="25" t="n"/>
      <c r="AH340" s="24" t="n"/>
      <c r="AI340" s="26" t="n"/>
      <c r="AJ340" s="25" t="n"/>
      <c r="AL340" s="14" t="n"/>
      <c r="AM340" s="18" t="n"/>
      <c r="AN340" s="16" t="n">
        <v>0</v>
      </c>
      <c r="AO340" s="18">
        <f>(AM340-AN340)+AO339</f>
        <v/>
      </c>
      <c r="AP340" s="15" t="n"/>
      <c r="AR340" s="14" t="n"/>
      <c r="AS340" s="18" t="n"/>
      <c r="AT340" s="16" t="n">
        <v>0</v>
      </c>
      <c r="AU340" s="18">
        <f>(AS340-AT340)+AU339</f>
        <v/>
      </c>
      <c r="AV340" s="15" t="n"/>
      <c r="AX340" s="14" t="n"/>
      <c r="AY340" s="18" t="n"/>
      <c r="AZ340" s="16" t="n">
        <v>0</v>
      </c>
      <c r="BA340" s="18">
        <f>(AY340-AZ340)+BA339</f>
        <v/>
      </c>
      <c r="BB340" s="15" t="n"/>
      <c r="BD340" s="14" t="n"/>
      <c r="BE340" s="18" t="n"/>
      <c r="BF340" s="16" t="n">
        <v>0</v>
      </c>
      <c r="BG340" s="18">
        <f>(BE340-BF340)+BG339</f>
        <v/>
      </c>
      <c r="BH340" s="15" t="n"/>
      <c r="BJ340" s="86" t="n"/>
      <c r="BK340" s="86" t="n"/>
      <c r="BL340" s="24" t="n"/>
      <c r="BM340" s="24" t="n"/>
      <c r="BN340" s="24" t="n"/>
      <c r="BO340" s="24" t="n"/>
      <c r="BP340" s="24" t="n"/>
      <c r="BQ340" s="126" t="n"/>
    </row>
    <row r="341" ht="16.8" customHeight="1">
      <c r="A341" s="15" t="n"/>
      <c r="B341" s="15" t="n"/>
      <c r="C341" s="15" t="inlineStr">
        <is>
          <t>Locazione immobili</t>
        </is>
      </c>
      <c r="D341" s="16" t="n"/>
      <c r="E341" s="16" t="n"/>
      <c r="F341" s="16" t="n"/>
      <c r="G341" s="16" t="n">
        <v>0</v>
      </c>
      <c r="H341" s="16" t="n"/>
      <c r="I341" s="4" t="n"/>
      <c r="J341" s="14" t="n"/>
      <c r="K341" s="6" t="inlineStr">
        <is>
          <t>C/C BANCARIO</t>
        </is>
      </c>
      <c r="L341" s="3">
        <f>T364+Z364+AO364+AU364</f>
        <v/>
      </c>
      <c r="M341" s="16" t="n"/>
      <c r="N341" s="16" t="n"/>
      <c r="O341" s="16" t="n"/>
      <c r="P341" s="18" t="n"/>
      <c r="Q341" s="14" t="n"/>
      <c r="R341" s="18" t="n"/>
      <c r="S341" s="16" t="n">
        <v>0</v>
      </c>
      <c r="T341" s="18">
        <f>(R341-S341)+T340</f>
        <v/>
      </c>
      <c r="U341" s="15" t="n"/>
      <c r="W341" s="14" t="n"/>
      <c r="X341" s="18" t="n"/>
      <c r="Y341" s="16" t="n">
        <v>0</v>
      </c>
      <c r="Z341" s="18">
        <f>(X341-Y341)+Z340</f>
        <v/>
      </c>
      <c r="AA341" s="15" t="n"/>
      <c r="AB341" s="24" t="n"/>
      <c r="AC341" s="15">
        <f>C341</f>
        <v/>
      </c>
      <c r="AD341" s="25" t="n"/>
      <c r="AE341" s="62">
        <f>G341</f>
        <v/>
      </c>
      <c r="AF341" s="63">
        <f>AE341+AF280</f>
        <v/>
      </c>
      <c r="AG341" s="25" t="n"/>
      <c r="AH341" s="24" t="n"/>
      <c r="AI341" s="26" t="n">
        <v>0</v>
      </c>
      <c r="AJ341" s="25" t="n"/>
      <c r="AL341" s="14" t="n"/>
      <c r="AM341" s="18" t="n"/>
      <c r="AN341" s="16" t="n">
        <v>0</v>
      </c>
      <c r="AO341" s="18">
        <f>(AM341-AN341)+AO340</f>
        <v/>
      </c>
      <c r="AP341" s="15" t="n"/>
      <c r="AR341" s="14" t="n"/>
      <c r="AS341" s="18" t="n"/>
      <c r="AT341" s="16" t="n">
        <v>0</v>
      </c>
      <c r="AU341" s="18">
        <f>(AS341-AT341)+AU340</f>
        <v/>
      </c>
      <c r="AV341" s="15" t="n"/>
      <c r="AX341" s="14" t="n"/>
      <c r="AY341" s="18" t="n"/>
      <c r="AZ341" s="16" t="n">
        <v>0</v>
      </c>
      <c r="BA341" s="18">
        <f>(AY341-AZ341)+BA340</f>
        <v/>
      </c>
      <c r="BB341" s="15" t="n"/>
      <c r="BD341" s="14" t="n"/>
      <c r="BE341" s="18" t="n"/>
      <c r="BF341" s="16" t="n">
        <v>0</v>
      </c>
      <c r="BG341" s="18">
        <f>(BE341-BF341)+BG340</f>
        <v/>
      </c>
      <c r="BH341" s="15" t="n"/>
      <c r="BJ341" s="86" t="n"/>
      <c r="BK341" s="86" t="n"/>
      <c r="BL341" s="24" t="n"/>
      <c r="BM341" s="24" t="n"/>
      <c r="BN341" s="24" t="n"/>
      <c r="BO341" s="24" t="n"/>
      <c r="BP341" s="24" t="n"/>
      <c r="BQ341" s="126" t="n"/>
    </row>
    <row r="342" ht="16.8" customHeight="1">
      <c r="A342" s="15" t="n"/>
      <c r="B342" s="15" t="n"/>
      <c r="C342" s="15" t="inlineStr">
        <is>
          <t>Spese condominiali</t>
        </is>
      </c>
      <c r="D342" s="16" t="n"/>
      <c r="E342" s="16" t="n"/>
      <c r="F342" s="16" t="n"/>
      <c r="G342" s="16" t="n">
        <v>0</v>
      </c>
      <c r="H342" s="16" t="n"/>
      <c r="I342" s="4" t="n"/>
      <c r="J342" s="14" t="n"/>
      <c r="K342" s="6" t="inlineStr">
        <is>
          <t>CONTO SOSPESI</t>
        </is>
      </c>
      <c r="L342" s="3" t="n"/>
      <c r="M342" s="46" t="inlineStr">
        <is>
          <t>SOSPESI DEL GIORNO</t>
        </is>
      </c>
      <c r="N342" s="46" t="n"/>
      <c r="O342" s="16" t="n"/>
      <c r="P342" s="18" t="n"/>
      <c r="Q342" s="14" t="n"/>
      <c r="R342" s="18" t="n"/>
      <c r="S342" s="16">
        <f>G342</f>
        <v/>
      </c>
      <c r="T342" s="18">
        <f>(R342-S342)+T341</f>
        <v/>
      </c>
      <c r="U342" s="15">
        <f>C342</f>
        <v/>
      </c>
      <c r="W342" s="14" t="n"/>
      <c r="X342" s="18" t="n"/>
      <c r="Y342" s="16" t="n">
        <v>0</v>
      </c>
      <c r="Z342" s="18">
        <f>(X342-Y342)+Z341</f>
        <v/>
      </c>
      <c r="AA342" s="15" t="n"/>
      <c r="AB342" s="24" t="n"/>
      <c r="AC342" s="15">
        <f>C342</f>
        <v/>
      </c>
      <c r="AD342" s="25" t="n"/>
      <c r="AE342" s="62">
        <f>G342</f>
        <v/>
      </c>
      <c r="AF342" s="63">
        <f>AE342+AF281</f>
        <v/>
      </c>
      <c r="AG342" s="25" t="n"/>
      <c r="AH342" s="24" t="n"/>
      <c r="AI342" s="26" t="n"/>
      <c r="AJ342" s="25" t="n"/>
      <c r="AL342" s="14" t="n"/>
      <c r="AM342" s="18" t="n"/>
      <c r="AN342" s="16" t="n">
        <v>0</v>
      </c>
      <c r="AO342" s="18">
        <f>(AM342-AN342)+AO341</f>
        <v/>
      </c>
      <c r="AP342" s="15" t="n"/>
      <c r="AR342" s="14" t="n"/>
      <c r="AS342" s="18" t="n"/>
      <c r="AT342" s="16" t="n">
        <v>0</v>
      </c>
      <c r="AU342" s="18">
        <f>(AS342-AT342)+AU341</f>
        <v/>
      </c>
      <c r="AV342" s="15" t="n"/>
      <c r="AX342" s="14" t="n"/>
      <c r="AY342" s="18" t="n"/>
      <c r="AZ342" s="16" t="n">
        <v>0</v>
      </c>
      <c r="BA342" s="18">
        <f>(AY342-AZ342)+BA341</f>
        <v/>
      </c>
      <c r="BB342" s="15" t="n"/>
      <c r="BD342" s="14" t="n"/>
      <c r="BE342" s="18" t="n"/>
      <c r="BF342" s="16" t="n">
        <v>0</v>
      </c>
      <c r="BG342" s="18">
        <f>(BE342-BF342)+BG341</f>
        <v/>
      </c>
      <c r="BH342" s="15" t="n"/>
      <c r="BJ342" s="86" t="n"/>
      <c r="BK342" s="86" t="n"/>
      <c r="BL342" s="24" t="n"/>
      <c r="BM342" s="24" t="n"/>
      <c r="BN342" s="24" t="n"/>
      <c r="BO342" s="24" t="n"/>
      <c r="BP342" s="24" t="n"/>
      <c r="BQ342" s="126" t="n"/>
    </row>
    <row r="343" ht="16.8" customHeight="1">
      <c r="A343" s="15" t="n"/>
      <c r="B343" s="15" t="n"/>
      <c r="C343" s="15" t="inlineStr">
        <is>
          <t>TOT. SPESE AFFITTO  TEL. LUCE</t>
        </is>
      </c>
      <c r="D343" s="16">
        <f>SUM(G337:G342)</f>
        <v/>
      </c>
      <c r="E343" s="16" t="n"/>
      <c r="F343" s="16" t="n"/>
      <c r="G343" s="16" t="n"/>
      <c r="H343" s="16" t="n"/>
      <c r="I343" s="4" t="n"/>
      <c r="J343" s="14" t="n"/>
      <c r="K343" s="50" t="inlineStr">
        <is>
          <t>SOMMA SOSPESO 10/11</t>
        </is>
      </c>
      <c r="L343" s="50" t="n">
        <v>114.5</v>
      </c>
      <c r="M343" s="16" t="inlineStr">
        <is>
          <t>NOME</t>
        </is>
      </c>
      <c r="N343" s="16" t="inlineStr">
        <is>
          <t>IMPORTO</t>
        </is>
      </c>
      <c r="O343" s="16" t="n"/>
      <c r="P343" s="18" t="n"/>
      <c r="Q343" s="14" t="n"/>
      <c r="R343" s="18" t="n"/>
      <c r="S343" s="16" t="n">
        <v>0</v>
      </c>
      <c r="T343" s="18">
        <f>(R343-S343)+T342</f>
        <v/>
      </c>
      <c r="U343" s="15" t="n"/>
      <c r="W343" s="14" t="n"/>
      <c r="X343" s="18" t="n"/>
      <c r="Y343" s="16" t="n"/>
      <c r="Z343" s="18">
        <f>(X343-Y343)+Z342</f>
        <v/>
      </c>
      <c r="AA343" s="15" t="n"/>
      <c r="AB343" s="24" t="n"/>
      <c r="AC343" s="15">
        <f>C343</f>
        <v/>
      </c>
      <c r="AD343" s="25" t="n"/>
      <c r="AE343" s="62">
        <f>G343</f>
        <v/>
      </c>
      <c r="AF343" s="63">
        <f>AE343+AF282</f>
        <v/>
      </c>
      <c r="AG343" s="25" t="n"/>
      <c r="AH343" s="24" t="n"/>
      <c r="AI343" s="26" t="n"/>
      <c r="AJ343" s="25" t="n"/>
      <c r="AL343" s="14" t="n"/>
      <c r="AM343" s="18" t="n"/>
      <c r="AN343" s="16" t="n"/>
      <c r="AO343" s="18">
        <f>(AM343-AN343)+AO342</f>
        <v/>
      </c>
      <c r="AP343" s="15" t="n"/>
      <c r="AR343" s="14" t="n"/>
      <c r="AS343" s="18" t="n"/>
      <c r="AT343" s="16" t="n"/>
      <c r="AU343" s="18">
        <f>(AS343-AT343)+AU342</f>
        <v/>
      </c>
      <c r="AV343" s="15" t="n"/>
      <c r="AX343" s="14" t="n"/>
      <c r="AY343" s="18" t="n"/>
      <c r="AZ343" s="16" t="n"/>
      <c r="BA343" s="18">
        <f>(AY343-AZ343)+BA342</f>
        <v/>
      </c>
      <c r="BB343" s="15" t="n"/>
      <c r="BD343" s="14" t="n"/>
      <c r="BE343" s="18" t="n"/>
      <c r="BF343" s="16" t="n"/>
      <c r="BG343" s="18">
        <f>(BE343-BF343)+BG342</f>
        <v/>
      </c>
      <c r="BH343" s="15" t="n"/>
      <c r="BJ343" s="86" t="n"/>
      <c r="BK343" s="86" t="n"/>
      <c r="BL343" s="24" t="n"/>
      <c r="BM343" s="24" t="n"/>
      <c r="BN343" s="24" t="n"/>
      <c r="BO343" s="24" t="n"/>
      <c r="BP343" s="24" t="n"/>
      <c r="BQ343" s="126" t="n"/>
    </row>
    <row r="344" ht="16.8" customHeight="1">
      <c r="A344" s="15" t="n"/>
      <c r="B344" s="15" t="n"/>
      <c r="C344" s="15" t="inlineStr">
        <is>
          <t xml:space="preserve">RIVALSA </t>
        </is>
      </c>
      <c r="D344" s="16" t="n"/>
      <c r="E344" s="16" t="n"/>
      <c r="F344" s="16" t="n"/>
      <c r="G344" s="16" t="n">
        <v>0</v>
      </c>
      <c r="H344" s="16" t="n"/>
      <c r="I344" s="4" t="n"/>
      <c r="J344" s="14" t="n"/>
      <c r="K344" s="16" t="inlineStr">
        <is>
          <t>DIFF. BONIFICO SOMMA 3/1  SPERONI DE MARIA</t>
        </is>
      </c>
      <c r="L344" s="16" t="n">
        <v>0.5</v>
      </c>
      <c r="M344" s="30" t="inlineStr">
        <is>
          <t>A3T 2/12</t>
        </is>
      </c>
      <c r="N344" s="30" t="n">
        <v>130</v>
      </c>
      <c r="O344" s="16" t="n"/>
      <c r="P344" s="18" t="n"/>
      <c r="Q344" s="14" t="n"/>
      <c r="R344" s="18" t="n"/>
      <c r="S344" s="16">
        <f>G344</f>
        <v/>
      </c>
      <c r="T344" s="18">
        <f>(R344-S344)+T343</f>
        <v/>
      </c>
      <c r="U344" s="15" t="n"/>
      <c r="W344" s="14" t="n"/>
      <c r="X344" s="18" t="n">
        <v>0</v>
      </c>
      <c r="Y344" s="16" t="n">
        <v>0</v>
      </c>
      <c r="Z344" s="18">
        <f>(X344-Y344)+Z343</f>
        <v/>
      </c>
      <c r="AA344" s="15" t="n"/>
      <c r="AB344" s="24" t="n"/>
      <c r="AC344" s="15">
        <f>C344</f>
        <v/>
      </c>
      <c r="AD344" s="25" t="n"/>
      <c r="AE344" s="62">
        <f>G344</f>
        <v/>
      </c>
      <c r="AF344" s="63">
        <f>AE344+AF283</f>
        <v/>
      </c>
      <c r="AG344" s="25" t="n"/>
      <c r="AH344" s="24" t="n"/>
      <c r="AI344" s="26" t="n"/>
      <c r="AJ344" s="25" t="n"/>
      <c r="AL344" s="14" t="n"/>
      <c r="AM344" s="18" t="n"/>
      <c r="AN344" s="16" t="n"/>
      <c r="AO344" s="18">
        <f>(AM344-AN344)+AO343</f>
        <v/>
      </c>
      <c r="AP344" s="15" t="n"/>
      <c r="AR344" s="14" t="n"/>
      <c r="AS344" s="18" t="n"/>
      <c r="AT344" s="16" t="n"/>
      <c r="AU344" s="18">
        <f>(AS344-AT344)+AU343</f>
        <v/>
      </c>
      <c r="AV344" s="15" t="n"/>
      <c r="AX344" s="14" t="n"/>
      <c r="AY344" s="18" t="n"/>
      <c r="AZ344" s="16" t="n"/>
      <c r="BA344" s="18">
        <f>(AY344-AZ344)+BA343</f>
        <v/>
      </c>
      <c r="BB344" s="15" t="n"/>
      <c r="BD344" s="14" t="n"/>
      <c r="BE344" s="18" t="n"/>
      <c r="BF344" s="16" t="n"/>
      <c r="BG344" s="18">
        <f>(BE344-BF344)+BG343</f>
        <v/>
      </c>
      <c r="BH344" s="15" t="n"/>
      <c r="BJ344" s="86" t="n"/>
      <c r="BK344" s="86" t="n"/>
      <c r="BL344" s="24" t="n"/>
      <c r="BM344" s="24" t="n"/>
      <c r="BN344" s="24" t="n"/>
      <c r="BO344" s="24" t="n"/>
      <c r="BP344" s="24" t="n"/>
      <c r="BQ344" s="126" t="n"/>
    </row>
    <row r="345" ht="16.8" customHeight="1">
      <c r="A345" s="15" t="n"/>
      <c r="B345" s="15" t="n"/>
      <c r="C345" s="15" t="inlineStr">
        <is>
          <t>COMMERCIALISTA</t>
        </is>
      </c>
      <c r="D345" s="16" t="n"/>
      <c r="E345" s="16" t="n"/>
      <c r="F345" s="16" t="n"/>
      <c r="G345" s="16" t="n">
        <v>0</v>
      </c>
      <c r="H345" s="16" t="n"/>
      <c r="I345" s="4" t="n"/>
      <c r="J345" s="14" t="n"/>
      <c r="K345" s="25" t="n"/>
      <c r="L345" s="83" t="n">
        <v>0</v>
      </c>
      <c r="M345" s="30" t="inlineStr">
        <is>
          <t>RIVALSA UCA 11/2023 PAG. 2/12/2023</t>
        </is>
      </c>
      <c r="N345" s="16" t="n">
        <v>100</v>
      </c>
      <c r="O345" s="16" t="n"/>
      <c r="P345" s="18" t="n"/>
      <c r="Q345" s="14" t="n"/>
      <c r="R345" s="18" t="n"/>
      <c r="S345" s="16">
        <f>G345</f>
        <v/>
      </c>
      <c r="T345" s="18">
        <f>(R345-S345)+T344</f>
        <v/>
      </c>
      <c r="U345" s="15">
        <f>C345</f>
        <v/>
      </c>
      <c r="W345" s="14" t="n"/>
      <c r="X345" s="18" t="n">
        <v>0</v>
      </c>
      <c r="Y345" s="16" t="n">
        <v>0</v>
      </c>
      <c r="Z345" s="18">
        <f>(X345-Y345)+Z344</f>
        <v/>
      </c>
      <c r="AA345" s="15" t="n"/>
      <c r="AB345" s="24" t="n"/>
      <c r="AC345" s="15">
        <f>C345</f>
        <v/>
      </c>
      <c r="AD345" s="25" t="n"/>
      <c r="AE345" s="62">
        <f>G345</f>
        <v/>
      </c>
      <c r="AF345" s="63">
        <f>AE345+AF284</f>
        <v/>
      </c>
      <c r="AG345" s="25" t="n"/>
      <c r="AH345" s="24" t="n"/>
      <c r="AI345" s="26" t="n"/>
      <c r="AJ345" s="25" t="n"/>
      <c r="AL345" s="14" t="n"/>
      <c r="AM345" s="18" t="n"/>
      <c r="AN345" s="16" t="n">
        <v>0</v>
      </c>
      <c r="AO345" s="18">
        <f>(AM345-AN345)+AO344</f>
        <v/>
      </c>
      <c r="AP345" s="15" t="n"/>
      <c r="AR345" s="14" t="n"/>
      <c r="AS345" s="18" t="n"/>
      <c r="AT345" s="16" t="n">
        <v>0</v>
      </c>
      <c r="AU345" s="18">
        <f>(AS345-AT345)+AU344</f>
        <v/>
      </c>
      <c r="AV345" s="15" t="n"/>
      <c r="AX345" s="14" t="n"/>
      <c r="AY345" s="18" t="n"/>
      <c r="AZ345" s="16" t="n">
        <v>0</v>
      </c>
      <c r="BA345" s="18">
        <f>(AY345-AZ345)+BA344</f>
        <v/>
      </c>
      <c r="BB345" s="15" t="n"/>
      <c r="BD345" s="14" t="n"/>
      <c r="BE345" s="18" t="n"/>
      <c r="BF345" s="16" t="n">
        <v>0</v>
      </c>
      <c r="BG345" s="18">
        <f>(BE345-BF345)+BG344</f>
        <v/>
      </c>
      <c r="BH345" s="15" t="n"/>
      <c r="BJ345" s="86" t="n"/>
      <c r="BK345" s="86" t="n"/>
      <c r="BL345" s="24" t="n"/>
      <c r="BM345" s="24" t="n"/>
      <c r="BN345" s="24" t="n"/>
      <c r="BO345" s="24" t="n"/>
      <c r="BP345" s="24" t="n"/>
      <c r="BQ345" s="126" t="n"/>
    </row>
    <row r="346" ht="16.8" customHeight="1">
      <c r="A346" s="15" t="n"/>
      <c r="B346" s="15" t="n"/>
      <c r="C346" s="64" t="inlineStr">
        <is>
          <t>CASSA PREVIDENZA  AGENTI  + QUOTA GAA</t>
        </is>
      </c>
      <c r="D346" s="16" t="n"/>
      <c r="E346" s="16" t="n"/>
      <c r="F346" s="16" t="n"/>
      <c r="G346" s="16" t="n">
        <v>0</v>
      </c>
      <c r="H346" s="16" t="n">
        <v>0</v>
      </c>
      <c r="I346" s="4" t="n"/>
      <c r="J346" s="14" t="n"/>
      <c r="K346" s="16" t="inlineStr">
        <is>
          <t>RHO 4/1</t>
        </is>
      </c>
      <c r="L346" s="73" t="n">
        <v>1089.5</v>
      </c>
      <c r="M346" s="3" t="inlineStr">
        <is>
          <t>RIVALSA UCA 2 RATA</t>
        </is>
      </c>
      <c r="N346" s="16" t="n">
        <v>100</v>
      </c>
      <c r="O346" s="16" t="n"/>
      <c r="P346" s="18" t="n"/>
      <c r="Q346" s="14" t="n"/>
      <c r="R346" s="18" t="n"/>
      <c r="S346" s="16">
        <f>G346</f>
        <v/>
      </c>
      <c r="T346" s="18">
        <f>(R346-S346)+T345</f>
        <v/>
      </c>
      <c r="U346" s="15">
        <f>C346</f>
        <v/>
      </c>
      <c r="W346" s="14" t="n"/>
      <c r="X346" s="18" t="n">
        <v>0</v>
      </c>
      <c r="Y346" s="16" t="n">
        <v>0</v>
      </c>
      <c r="Z346" s="18">
        <f>(X346-Y346)+Z345</f>
        <v/>
      </c>
      <c r="AA346" s="15" t="n"/>
      <c r="AB346" s="24" t="n"/>
      <c r="AC346" s="15">
        <f>C346</f>
        <v/>
      </c>
      <c r="AD346" s="25" t="n"/>
      <c r="AE346" s="62">
        <f>G346</f>
        <v/>
      </c>
      <c r="AF346" s="63">
        <f>AE346+AF285</f>
        <v/>
      </c>
      <c r="AG346" s="25" t="n"/>
      <c r="AH346" s="24" t="n"/>
      <c r="AI346" s="26" t="n"/>
      <c r="AJ346" s="25" t="n"/>
      <c r="AL346" s="14" t="n"/>
      <c r="AM346" s="18" t="n"/>
      <c r="AN346" s="16" t="n">
        <v>0</v>
      </c>
      <c r="AO346" s="18">
        <f>(AM346-AN346)+AO345</f>
        <v/>
      </c>
      <c r="AP346" s="15" t="n"/>
      <c r="AR346" s="14" t="n"/>
      <c r="AS346" s="18" t="n"/>
      <c r="AT346" s="16" t="n">
        <v>0</v>
      </c>
      <c r="AU346" s="18">
        <f>(AS346-AT346)+AU345</f>
        <v/>
      </c>
      <c r="AV346" s="15" t="n"/>
      <c r="AX346" s="14" t="n"/>
      <c r="AY346" s="18" t="n"/>
      <c r="AZ346" s="16" t="n">
        <v>0</v>
      </c>
      <c r="BA346" s="18">
        <f>(AY346-AZ346)+BA345</f>
        <v/>
      </c>
      <c r="BB346" s="15" t="n"/>
      <c r="BD346" s="14" t="n"/>
      <c r="BE346" s="18" t="n"/>
      <c r="BF346" s="16" t="n">
        <v>0</v>
      </c>
      <c r="BG346" s="18">
        <f>(BE346-BF346)+BG345</f>
        <v/>
      </c>
      <c r="BH346" s="15" t="n"/>
      <c r="BJ346" s="86" t="n"/>
      <c r="BK346" s="86" t="n"/>
      <c r="BL346" s="24" t="n"/>
      <c r="BM346" s="24" t="n"/>
      <c r="BN346" s="24" t="n"/>
      <c r="BO346" s="24" t="n"/>
      <c r="BP346" s="24" t="n"/>
      <c r="BQ346" s="126" t="n"/>
    </row>
    <row r="347" ht="16.8" customHeight="1">
      <c r="A347" s="15" t="n"/>
      <c r="B347" s="15" t="n"/>
      <c r="C347" s="15" t="inlineStr">
        <is>
          <t>GIROCONTO PROVV. GENERALI</t>
        </is>
      </c>
      <c r="D347" s="16" t="n"/>
      <c r="E347" s="16" t="n"/>
      <c r="F347" s="85" t="n">
        <v>0</v>
      </c>
      <c r="G347" s="16" t="n">
        <v>0</v>
      </c>
      <c r="H347" s="16" t="n">
        <v>0</v>
      </c>
      <c r="I347" s="4" t="n"/>
      <c r="J347" s="14" t="n"/>
      <c r="K347" s="16" t="inlineStr">
        <is>
          <t>GALLARATE  4/1</t>
        </is>
      </c>
      <c r="L347" s="73" t="n">
        <v>204</v>
      </c>
      <c r="M347" s="30" t="n"/>
      <c r="N347" s="30" t="n">
        <v>0</v>
      </c>
      <c r="O347" s="16" t="n"/>
      <c r="P347" s="18" t="n"/>
      <c r="Q347" s="14" t="n"/>
      <c r="R347" s="18">
        <f>F347</f>
        <v/>
      </c>
      <c r="S347" s="16" t="n">
        <v>0</v>
      </c>
      <c r="T347" s="18">
        <f>(R347-S347)+T346</f>
        <v/>
      </c>
      <c r="U347" s="15" t="n"/>
      <c r="W347" s="14" t="inlineStr">
        <is>
          <t>\</t>
        </is>
      </c>
      <c r="X347" s="18" t="n">
        <v>0</v>
      </c>
      <c r="Y347" s="16" t="n"/>
      <c r="Z347" s="18">
        <f>(X347-Y347)+Z346</f>
        <v/>
      </c>
      <c r="AA347" s="15" t="n"/>
      <c r="AB347" s="24" t="n"/>
      <c r="AC347" s="15">
        <f>C347</f>
        <v/>
      </c>
      <c r="AD347" s="25" t="n"/>
      <c r="AE347" s="62">
        <f>G347</f>
        <v/>
      </c>
      <c r="AF347" s="63">
        <f>AE347+AF286</f>
        <v/>
      </c>
      <c r="AG347" s="25" t="n"/>
      <c r="AH347" s="24" t="n"/>
      <c r="AI347" s="26" t="n"/>
      <c r="AJ347" s="25" t="n"/>
      <c r="AL347" s="14" t="n"/>
      <c r="AM347" s="18" t="n"/>
      <c r="AN347" s="16" t="n"/>
      <c r="AO347" s="18">
        <f>(AM347-AN347)+AO346</f>
        <v/>
      </c>
      <c r="AP347" s="15" t="n"/>
      <c r="AR347" s="14" t="n"/>
      <c r="AS347" s="18" t="n"/>
      <c r="AT347" s="16" t="n"/>
      <c r="AU347" s="18">
        <f>(AS347-AT347)+AU346</f>
        <v/>
      </c>
      <c r="AV347" s="15" t="n"/>
      <c r="AX347" s="14" t="n"/>
      <c r="AY347" s="18" t="n"/>
      <c r="AZ347" s="16" t="n"/>
      <c r="BA347" s="18">
        <f>(AY347-AZ347)+BA346</f>
        <v/>
      </c>
      <c r="BB347" s="15" t="n"/>
      <c r="BD347" s="14" t="n"/>
      <c r="BE347" s="18">
        <f>H347</f>
        <v/>
      </c>
      <c r="BF347" s="16" t="n"/>
      <c r="BG347" s="18">
        <f>(BE347-BF347)+BG346</f>
        <v/>
      </c>
      <c r="BH347" s="15" t="n"/>
      <c r="BJ347" s="86" t="n"/>
      <c r="BK347" s="86" t="n"/>
      <c r="BL347" s="24" t="n"/>
      <c r="BM347" s="24" t="n"/>
      <c r="BN347" s="24" t="n"/>
      <c r="BO347" s="24" t="n"/>
      <c r="BP347" s="24" t="n"/>
      <c r="BQ347" s="126" t="n"/>
    </row>
    <row r="348" ht="16.8" customHeight="1">
      <c r="A348" s="15" t="n"/>
      <c r="B348" s="15" t="n"/>
      <c r="C348" s="47" t="inlineStr">
        <is>
          <t>VERSAMENTO PROVV. MATURATE</t>
        </is>
      </c>
      <c r="D348" s="16" t="n"/>
      <c r="E348" s="16" t="n"/>
      <c r="F348" s="1" t="n">
        <v>0</v>
      </c>
      <c r="G348" s="16" t="n">
        <v>0</v>
      </c>
      <c r="H348" s="16" t="n"/>
      <c r="I348" s="4" t="n"/>
      <c r="J348" s="14" t="n"/>
      <c r="K348" s="30" t="inlineStr">
        <is>
          <t>DIFF. BONIFICO RHO 4/1</t>
        </is>
      </c>
      <c r="L348" s="30" t="n">
        <v>0.01</v>
      </c>
      <c r="M348" s="16" t="n"/>
      <c r="N348" s="16" t="n">
        <v>0</v>
      </c>
      <c r="O348" s="16" t="n"/>
      <c r="P348" s="18" t="n"/>
      <c r="Q348" s="14" t="n"/>
      <c r="R348" s="49">
        <f>F348</f>
        <v/>
      </c>
      <c r="S348" s="16" t="n">
        <v>0</v>
      </c>
      <c r="T348" s="18">
        <f>(R348-S348)+T347</f>
        <v/>
      </c>
      <c r="U348" s="17">
        <f>C348</f>
        <v/>
      </c>
      <c r="W348" s="14" t="n"/>
      <c r="X348" s="18" t="n">
        <v>0</v>
      </c>
      <c r="Y348" s="16" t="n">
        <v>0</v>
      </c>
      <c r="Z348" s="18">
        <f>(X348-Y348)+Z347</f>
        <v/>
      </c>
      <c r="AA348" s="15" t="n"/>
      <c r="AB348" s="24" t="n"/>
      <c r="AC348" s="64" t="inlineStr">
        <is>
          <t>QUOTA GAA</t>
        </is>
      </c>
      <c r="AD348" s="65" t="n"/>
      <c r="AE348" s="65">
        <f>G348</f>
        <v/>
      </c>
      <c r="AF348" s="63">
        <f>AE348+AF287</f>
        <v/>
      </c>
      <c r="AG348" s="25" t="n"/>
      <c r="AH348" s="24" t="n"/>
      <c r="AI348" s="26" t="n"/>
      <c r="AJ348" s="25" t="n"/>
      <c r="AL348" s="14" t="n"/>
      <c r="AM348" s="18" t="n">
        <v>0</v>
      </c>
      <c r="AN348" s="16" t="n">
        <v>0</v>
      </c>
      <c r="AO348" s="18">
        <f>(AM348-AN348)+AO347</f>
        <v/>
      </c>
      <c r="AP348" s="15" t="n"/>
      <c r="AR348" s="14" t="n"/>
      <c r="AS348" s="18" t="n"/>
      <c r="AT348" s="16" t="n">
        <v>0</v>
      </c>
      <c r="AU348" s="18">
        <f>(AS348-AT348)+AU347</f>
        <v/>
      </c>
      <c r="AV348" s="15" t="n"/>
      <c r="AX348" s="14" t="n"/>
      <c r="AY348" s="18" t="n"/>
      <c r="AZ348" s="16" t="n">
        <v>0</v>
      </c>
      <c r="BA348" s="18">
        <f>(AY348-AZ348)+BA347</f>
        <v/>
      </c>
      <c r="BB348" s="15" t="n"/>
      <c r="BD348" s="14" t="n"/>
      <c r="BE348" s="18" t="n"/>
      <c r="BF348" s="16" t="n">
        <v>0</v>
      </c>
      <c r="BG348" s="18">
        <f>(BE348-BF348)+BG347</f>
        <v/>
      </c>
      <c r="BH348" s="15" t="n"/>
      <c r="BJ348" s="86" t="n"/>
      <c r="BK348" s="86" t="n"/>
      <c r="BL348" s="24" t="n"/>
      <c r="BM348" s="24" t="n"/>
      <c r="BN348" s="24" t="n"/>
      <c r="BO348" s="24" t="n"/>
      <c r="BP348" s="24" t="n"/>
      <c r="BQ348" s="126" t="n"/>
    </row>
    <row r="349" ht="16.8" customHeight="1">
      <c r="A349" s="15" t="n"/>
      <c r="B349" s="15" t="n"/>
      <c r="C349" s="15" t="inlineStr">
        <is>
          <t>TASSE</t>
        </is>
      </c>
      <c r="D349" s="16" t="n"/>
      <c r="E349" s="16" t="n"/>
      <c r="F349" s="16" t="n"/>
      <c r="G349" s="16" t="n">
        <v>0</v>
      </c>
      <c r="H349" s="16" t="n"/>
      <c r="I349" s="4" t="n"/>
      <c r="J349" s="14" t="n"/>
      <c r="K349" s="30" t="inlineStr">
        <is>
          <t>BONIFICO 28/12 SOMMA L.</t>
        </is>
      </c>
      <c r="L349" s="73" t="n">
        <v>0.07000000000000001</v>
      </c>
      <c r="N349" s="50" t="n">
        <v>0</v>
      </c>
      <c r="O349" s="16" t="n"/>
      <c r="P349" s="18" t="n"/>
      <c r="Q349" s="14" t="n"/>
      <c r="R349" s="18" t="n"/>
      <c r="S349" s="16">
        <f>G349</f>
        <v/>
      </c>
      <c r="T349" s="18">
        <f>(R349-S349)+T348</f>
        <v/>
      </c>
      <c r="U349" s="15" t="inlineStr">
        <is>
          <t>Tasse</t>
        </is>
      </c>
      <c r="W349" s="14" t="n"/>
      <c r="X349" s="18" t="n">
        <v>0</v>
      </c>
      <c r="Y349" s="16" t="n">
        <v>0</v>
      </c>
      <c r="Z349" s="18">
        <f>(X349-Y349)+Z348</f>
        <v/>
      </c>
      <c r="AA349" s="15" t="n"/>
      <c r="AB349" s="24" t="n"/>
      <c r="AC349" s="15">
        <f>C349</f>
        <v/>
      </c>
      <c r="AD349" s="25" t="n"/>
      <c r="AE349" s="62">
        <f>G349</f>
        <v/>
      </c>
      <c r="AF349" s="63">
        <f>AE349+AF288</f>
        <v/>
      </c>
      <c r="AG349" s="25" t="n"/>
      <c r="AH349" s="24" t="n"/>
      <c r="AI349" s="26" t="n"/>
      <c r="AJ349" s="25" t="n"/>
      <c r="AL349" s="14" t="n"/>
      <c r="AM349" s="18" t="n">
        <v>0</v>
      </c>
      <c r="AN349" s="16" t="n">
        <v>0</v>
      </c>
      <c r="AO349" s="18">
        <f>(AM349-AN349)+AO348</f>
        <v/>
      </c>
      <c r="AP349" s="15" t="n"/>
      <c r="AR349" s="14" t="n"/>
      <c r="AS349" s="18" t="n">
        <v>0</v>
      </c>
      <c r="AT349" s="16" t="n">
        <v>0</v>
      </c>
      <c r="AU349" s="18">
        <f>(AS349-AT349)+AU348</f>
        <v/>
      </c>
      <c r="AV349" s="15" t="n"/>
      <c r="AX349" s="14" t="n"/>
      <c r="AY349" s="18" t="n">
        <v>0</v>
      </c>
      <c r="AZ349" s="16" t="n">
        <v>0</v>
      </c>
      <c r="BA349" s="18">
        <f>(AY349-AZ349)+BA348</f>
        <v/>
      </c>
      <c r="BB349" s="15" t="n"/>
      <c r="BD349" s="14" t="n"/>
      <c r="BE349" s="18" t="n">
        <v>0</v>
      </c>
      <c r="BF349" s="16" t="n">
        <v>0</v>
      </c>
      <c r="BG349" s="18">
        <f>(BE349-BF349)+BG348</f>
        <v/>
      </c>
      <c r="BH349" s="15" t="n"/>
      <c r="BJ349" s="86" t="n"/>
      <c r="BK349" s="86" t="n"/>
      <c r="BL349" s="24" t="n"/>
      <c r="BM349" s="24" t="n"/>
      <c r="BN349" s="24" t="n"/>
      <c r="BO349" s="24" t="n"/>
      <c r="BP349" s="24" t="n"/>
      <c r="BQ349" s="126" t="n"/>
    </row>
    <row r="350" ht="16.8" customHeight="1">
      <c r="A350" s="15" t="n"/>
      <c r="B350" s="15" t="n"/>
      <c r="C350" s="15" t="inlineStr">
        <is>
          <t>PAG. COMPENSO EDICEMBRE TALLARINI</t>
        </is>
      </c>
      <c r="D350" s="16" t="n"/>
      <c r="E350" s="16" t="n"/>
      <c r="F350" s="16" t="n">
        <v>0</v>
      </c>
      <c r="G350" s="16" t="n">
        <v>1200</v>
      </c>
      <c r="H350" s="16" t="n"/>
      <c r="I350" s="4" t="n"/>
      <c r="J350" s="14" t="n"/>
      <c r="K350" s="16" t="inlineStr">
        <is>
          <t>BONIFICO DI RHO 5/1</t>
        </is>
      </c>
      <c r="L350" s="16" t="n">
        <v>2301</v>
      </c>
      <c r="M350" s="16" t="n"/>
      <c r="N350" s="16" t="n">
        <v>0</v>
      </c>
      <c r="O350" s="16" t="n"/>
      <c r="P350" s="18" t="n"/>
      <c r="Q350" s="14" t="n"/>
      <c r="R350" s="18" t="n"/>
      <c r="S350" s="16">
        <f>G350</f>
        <v/>
      </c>
      <c r="T350" s="18">
        <f>(R350-S350)+T349</f>
        <v/>
      </c>
      <c r="U350" s="15">
        <f>C350</f>
        <v/>
      </c>
      <c r="W350" s="14" t="n"/>
      <c r="X350" s="18" t="n"/>
      <c r="Y350" s="16" t="n">
        <v>0</v>
      </c>
      <c r="Z350" s="18">
        <f>(X350-Y350)+Z349</f>
        <v/>
      </c>
      <c r="AA350" s="15" t="n"/>
      <c r="AB350" s="24" t="n"/>
      <c r="AC350" s="15">
        <f>C350</f>
        <v/>
      </c>
      <c r="AD350" s="25" t="n"/>
      <c r="AE350" s="62">
        <f>G350</f>
        <v/>
      </c>
      <c r="AF350" s="63">
        <f>AE350+AF289</f>
        <v/>
      </c>
      <c r="AG350" s="25" t="n"/>
      <c r="AH350" s="24" t="n"/>
      <c r="AI350" s="26" t="n"/>
      <c r="AJ350" s="25" t="n"/>
      <c r="AL350" s="14" t="n"/>
      <c r="AM350" s="18" t="n">
        <v>0</v>
      </c>
      <c r="AN350" s="16" t="n">
        <v>0</v>
      </c>
      <c r="AO350" s="18">
        <f>(AM350-AN350)+AO349</f>
        <v/>
      </c>
      <c r="AP350" s="15" t="n"/>
      <c r="AR350" s="14" t="n"/>
      <c r="AS350" s="18" t="n">
        <v>0</v>
      </c>
      <c r="AT350" s="16" t="n">
        <v>0</v>
      </c>
      <c r="AU350" s="18">
        <f>(AS350-AT350)+AU349</f>
        <v/>
      </c>
      <c r="AV350" s="15" t="n"/>
      <c r="AX350" s="14" t="n"/>
      <c r="AY350" s="18" t="n">
        <v>0</v>
      </c>
      <c r="AZ350" s="16" t="n">
        <v>0</v>
      </c>
      <c r="BA350" s="18">
        <f>(AY350-AZ350)+BA349</f>
        <v/>
      </c>
      <c r="BB350" s="15" t="n"/>
      <c r="BD350" s="14" t="n"/>
      <c r="BE350" s="18" t="n">
        <v>0</v>
      </c>
      <c r="BF350" s="16" t="n">
        <v>0</v>
      </c>
      <c r="BG350" s="18">
        <f>(BE350-BF350)+BG349</f>
        <v/>
      </c>
      <c r="BH350" s="15" t="n"/>
      <c r="BJ350" s="86" t="n"/>
      <c r="BK350" s="86" t="n"/>
      <c r="BL350" s="24" t="n"/>
      <c r="BM350" s="24" t="n"/>
      <c r="BN350" s="24" t="n"/>
      <c r="BO350" s="24" t="n"/>
      <c r="BP350" s="24" t="n"/>
      <c r="BQ350" s="126" t="n"/>
    </row>
    <row r="351" ht="16.8" customHeight="1">
      <c r="A351" s="15" t="n"/>
      <c r="B351" s="15" t="n"/>
      <c r="C351" s="15" t="inlineStr">
        <is>
          <t>PAG. RIM SPESE TALLARINI DICEMBRE</t>
        </is>
      </c>
      <c r="D351" s="16" t="n"/>
      <c r="E351" s="16" t="n"/>
      <c r="F351" s="16" t="n">
        <v>0</v>
      </c>
      <c r="G351" s="16" t="n">
        <v>450</v>
      </c>
      <c r="H351" s="16" t="n"/>
      <c r="I351" s="4" t="n"/>
      <c r="J351" s="14" t="n"/>
      <c r="K351" s="16" t="inlineStr">
        <is>
          <t>RHO 5/1</t>
        </is>
      </c>
      <c r="L351" s="16" t="n">
        <v>527.01</v>
      </c>
      <c r="M351" s="16" t="n"/>
      <c r="N351" s="16" t="n">
        <v>0</v>
      </c>
      <c r="O351" s="16" t="n"/>
      <c r="P351" s="18" t="n"/>
      <c r="Q351" s="14" t="n"/>
      <c r="R351" s="18" t="n">
        <v>0</v>
      </c>
      <c r="S351" s="16">
        <f>G351</f>
        <v/>
      </c>
      <c r="T351" s="18">
        <f>(R351-S351)+T350</f>
        <v/>
      </c>
      <c r="U351" s="15">
        <f>C351</f>
        <v/>
      </c>
      <c r="W351" s="14" t="n"/>
      <c r="X351" s="18" t="n">
        <v>0</v>
      </c>
      <c r="Y351" s="16" t="n"/>
      <c r="Z351" s="18">
        <f>(X351-Y351)+Z350</f>
        <v/>
      </c>
      <c r="AA351" s="15" t="n"/>
      <c r="AB351" s="24" t="n"/>
      <c r="AC351" s="15">
        <f>C351</f>
        <v/>
      </c>
      <c r="AD351" s="25" t="n"/>
      <c r="AE351" s="62">
        <f>G351</f>
        <v/>
      </c>
      <c r="AF351" s="63">
        <f>AE351+AF290</f>
        <v/>
      </c>
      <c r="AG351" s="25" t="n"/>
      <c r="AH351" s="24" t="n"/>
      <c r="AI351" s="26" t="n"/>
      <c r="AJ351" s="25" t="n"/>
      <c r="AL351" s="14" t="n"/>
      <c r="AM351" s="18" t="n">
        <v>0</v>
      </c>
      <c r="AN351" s="16" t="n"/>
      <c r="AO351" s="18">
        <f>(AM351-AN351)+AO350</f>
        <v/>
      </c>
      <c r="AP351" s="15" t="n"/>
      <c r="AR351" s="14" t="n"/>
      <c r="AS351" s="18" t="n">
        <v>0</v>
      </c>
      <c r="AT351" s="16" t="n"/>
      <c r="AU351" s="18">
        <f>(AS351-AT351)+AU350</f>
        <v/>
      </c>
      <c r="AV351" s="15" t="n"/>
      <c r="AX351" s="14" t="n"/>
      <c r="AY351" s="18" t="n">
        <v>0</v>
      </c>
      <c r="AZ351" s="16" t="n"/>
      <c r="BA351" s="18">
        <f>(AY351-AZ351)+BA350</f>
        <v/>
      </c>
      <c r="BB351" s="15" t="n"/>
      <c r="BD351" s="14" t="n"/>
      <c r="BE351" s="18" t="n">
        <v>0</v>
      </c>
      <c r="BF351" s="16" t="n"/>
      <c r="BG351" s="18">
        <f>(BE351-BF351)+BG350</f>
        <v/>
      </c>
      <c r="BH351" s="15" t="n"/>
      <c r="BJ351" s="86" t="n"/>
      <c r="BK351" s="86" t="n"/>
      <c r="BL351" s="24" t="n"/>
      <c r="BM351" s="24" t="n"/>
      <c r="BN351" s="24" t="n"/>
      <c r="BO351" s="24" t="n"/>
      <c r="BP351" s="24" t="n"/>
      <c r="BQ351" s="126" t="n"/>
    </row>
    <row r="352" ht="16.8" customHeight="1">
      <c r="A352" s="15" t="n"/>
      <c r="B352" s="15" t="n"/>
      <c r="C352" s="15" t="inlineStr">
        <is>
          <t>VERSAMENTO</t>
        </is>
      </c>
      <c r="D352" s="16" t="n"/>
      <c r="E352" s="16" t="n"/>
      <c r="F352" s="16" t="n">
        <v>0</v>
      </c>
      <c r="G352" s="16" t="n"/>
      <c r="H352" s="16" t="n"/>
      <c r="I352" s="4" t="n"/>
      <c r="J352" s="14" t="n"/>
      <c r="K352" s="16" t="inlineStr">
        <is>
          <t>GALLARATE  5/1</t>
        </is>
      </c>
      <c r="L352" s="16" t="n">
        <v>621.3200000000001</v>
      </c>
      <c r="M352" s="16" t="n"/>
      <c r="N352" s="16" t="n">
        <v>0</v>
      </c>
      <c r="O352" s="16" t="n"/>
      <c r="P352" s="18" t="n"/>
      <c r="Q352" s="14" t="n"/>
      <c r="R352" s="18" t="n">
        <v>0</v>
      </c>
      <c r="S352" s="16" t="n">
        <v>0</v>
      </c>
      <c r="T352" s="18">
        <f>(R352-S352)+T351</f>
        <v/>
      </c>
      <c r="U352" s="15" t="n"/>
      <c r="W352" s="14" t="n"/>
      <c r="X352" s="18">
        <f>F352</f>
        <v/>
      </c>
      <c r="Y352" s="16" t="n">
        <v>0</v>
      </c>
      <c r="Z352" s="18">
        <f>(X352-Y352)+Z351</f>
        <v/>
      </c>
      <c r="AA352" s="15">
        <f>C352</f>
        <v/>
      </c>
      <c r="AB352" s="24" t="n"/>
      <c r="AC352" s="15" t="n"/>
      <c r="AD352" s="25" t="n"/>
      <c r="AE352" s="62" t="n"/>
      <c r="AF352" s="63" t="n"/>
      <c r="AG352" s="25" t="n"/>
      <c r="AH352" s="24" t="n"/>
      <c r="AI352" s="26" t="n"/>
      <c r="AJ352" s="25" t="n"/>
      <c r="AL352" s="14" t="n"/>
      <c r="AM352" s="18" t="n">
        <v>0</v>
      </c>
      <c r="AN352" s="16" t="n"/>
      <c r="AO352" s="18">
        <f>(AM352-AN352)+AO351</f>
        <v/>
      </c>
      <c r="AP352" s="15" t="n"/>
      <c r="AR352" s="14" t="n"/>
      <c r="AS352" s="18" t="n">
        <v>0</v>
      </c>
      <c r="AT352" s="16" t="n"/>
      <c r="AU352" s="18">
        <f>(AS352-AT352)+AU351</f>
        <v/>
      </c>
      <c r="AV352" s="15" t="n"/>
      <c r="AX352" s="14" t="n"/>
      <c r="AY352" s="18" t="n">
        <v>0</v>
      </c>
      <c r="AZ352" s="16" t="n"/>
      <c r="BA352" s="18">
        <f>(AY352-AZ352)+BA351</f>
        <v/>
      </c>
      <c r="BB352" s="15" t="n"/>
      <c r="BD352" s="14" t="n"/>
      <c r="BE352" s="18" t="n">
        <v>0</v>
      </c>
      <c r="BF352" s="16" t="n"/>
      <c r="BG352" s="18">
        <f>(BE352-BF352)+BG351</f>
        <v/>
      </c>
      <c r="BH352" s="15" t="n"/>
      <c r="BJ352" s="86" t="n"/>
      <c r="BK352" s="86" t="n"/>
      <c r="BL352" s="24" t="n"/>
      <c r="BM352" s="24" t="n"/>
      <c r="BN352" s="24" t="n"/>
      <c r="BO352" s="24" t="n"/>
      <c r="BP352" s="24" t="n"/>
      <c r="BQ352" s="126" t="n"/>
    </row>
    <row r="353" ht="16.8" customHeight="1">
      <c r="A353" s="15" t="n"/>
      <c r="B353" s="15" t="n"/>
      <c r="C353" s="15" t="inlineStr">
        <is>
          <t>VERSAMENTO</t>
        </is>
      </c>
      <c r="D353" s="16" t="n"/>
      <c r="E353" s="16" t="n"/>
      <c r="F353" s="16" t="n">
        <v>0</v>
      </c>
      <c r="G353" s="16" t="n"/>
      <c r="H353" s="16" t="n">
        <v>0</v>
      </c>
      <c r="I353" s="4" t="n"/>
      <c r="J353" s="14" t="n"/>
      <c r="K353" s="16" t="n"/>
      <c r="L353" s="16" t="n">
        <v>0</v>
      </c>
      <c r="M353" s="16" t="n"/>
      <c r="N353" s="16" t="n">
        <v>0</v>
      </c>
      <c r="O353" s="16" t="n"/>
      <c r="P353" s="18" t="n"/>
      <c r="Q353" s="14" t="n"/>
      <c r="R353" s="18" t="n">
        <v>0</v>
      </c>
      <c r="S353" s="16" t="n">
        <v>0</v>
      </c>
      <c r="T353" s="18">
        <f>(R353-S353)+T352</f>
        <v/>
      </c>
      <c r="U353" s="15" t="n"/>
      <c r="W353" s="14" t="n"/>
      <c r="X353" s="18">
        <f>F353</f>
        <v/>
      </c>
      <c r="Y353" s="16" t="n">
        <v>0</v>
      </c>
      <c r="Z353" s="18">
        <f>(X353-Y353)+Z352</f>
        <v/>
      </c>
      <c r="AA353" s="15" t="n"/>
      <c r="AB353" s="24" t="n"/>
      <c r="AC353" s="15" t="n"/>
      <c r="AD353" s="25" t="n"/>
      <c r="AE353" s="62" t="n"/>
      <c r="AF353" s="63" t="n"/>
      <c r="AG353" s="25" t="n"/>
      <c r="AH353" s="24" t="n"/>
      <c r="AI353" s="26" t="n"/>
      <c r="AJ353" s="25" t="n"/>
      <c r="AL353" s="14" t="n"/>
      <c r="AM353" s="18" t="n">
        <v>0</v>
      </c>
      <c r="AN353" s="16" t="n"/>
      <c r="AO353" s="18">
        <f>(AM353-AN353)+AO352</f>
        <v/>
      </c>
      <c r="AP353" s="15" t="n"/>
      <c r="AR353" s="14" t="n"/>
      <c r="AS353" s="18" t="n">
        <v>0</v>
      </c>
      <c r="AT353" s="16" t="n"/>
      <c r="AU353" s="18">
        <f>(AS353-AT353)+AU352</f>
        <v/>
      </c>
      <c r="AV353" s="15" t="n"/>
      <c r="AX353" s="14" t="n"/>
      <c r="AY353" s="18" t="n">
        <v>0</v>
      </c>
      <c r="AZ353" s="16" t="n"/>
      <c r="BA353" s="18">
        <f>(AY353-AZ353)+BA352</f>
        <v/>
      </c>
      <c r="BB353" s="15" t="n"/>
      <c r="BD353" s="14" t="n"/>
      <c r="BE353" s="18" t="n">
        <v>0</v>
      </c>
      <c r="BF353" s="16" t="n"/>
      <c r="BG353" s="18">
        <f>(BE353-BF353)+BG352</f>
        <v/>
      </c>
      <c r="BH353" s="15" t="n"/>
      <c r="BJ353" s="86" t="n"/>
      <c r="BK353" s="86" t="n"/>
      <c r="BL353" s="24" t="n"/>
      <c r="BM353" s="24" t="n"/>
      <c r="BN353" s="24" t="n"/>
      <c r="BO353" s="24" t="n"/>
      <c r="BP353" s="24" t="n"/>
      <c r="BQ353" s="126" t="n"/>
    </row>
    <row r="354" ht="16.8" customHeight="1">
      <c r="A354" s="15" t="n"/>
      <c r="B354" s="15" t="n"/>
      <c r="C354" s="15" t="inlineStr">
        <is>
          <t>VERSAMENTO</t>
        </is>
      </c>
      <c r="D354" s="16" t="n"/>
      <c r="E354" s="16" t="n"/>
      <c r="F354" s="16" t="n">
        <v>0</v>
      </c>
      <c r="G354" s="16" t="n"/>
      <c r="H354" s="16" t="n"/>
      <c r="I354" s="4" t="n"/>
      <c r="J354" s="14" t="n"/>
      <c r="K354" s="16" t="inlineStr">
        <is>
          <t>BONIFICO IN PIU EKOLINE  13/12</t>
        </is>
      </c>
      <c r="L354" s="16" t="n">
        <v>-9</v>
      </c>
      <c r="M354" s="16" t="n"/>
      <c r="N354" s="16" t="n">
        <v>0</v>
      </c>
      <c r="O354" s="16" t="n"/>
      <c r="P354" s="18" t="n"/>
      <c r="Q354" s="14" t="n"/>
      <c r="R354" s="18" t="n">
        <v>0</v>
      </c>
      <c r="S354" s="16" t="n">
        <v>0</v>
      </c>
      <c r="T354" s="18">
        <f>(R354-S354)+T353</f>
        <v/>
      </c>
      <c r="U354" s="15" t="n"/>
      <c r="W354" s="14" t="n"/>
      <c r="X354" s="18">
        <f>F354</f>
        <v/>
      </c>
      <c r="Y354" s="16" t="n">
        <v>0</v>
      </c>
      <c r="Z354" s="18">
        <f>(X354-Y354)+Z353</f>
        <v/>
      </c>
      <c r="AA354" s="15" t="n"/>
      <c r="AB354" s="24" t="n"/>
      <c r="AC354" s="15" t="n"/>
      <c r="AD354" s="25" t="n"/>
      <c r="AE354" s="62" t="n"/>
      <c r="AF354" s="63" t="n"/>
      <c r="AG354" s="25" t="n"/>
      <c r="AH354" s="24" t="n"/>
      <c r="AI354" s="26" t="n"/>
      <c r="AJ354" s="25" t="n"/>
      <c r="AL354" s="14" t="n"/>
      <c r="AM354" s="18" t="n">
        <v>0</v>
      </c>
      <c r="AN354" s="16" t="n"/>
      <c r="AO354" s="18">
        <f>(AM354-AN354)+AO353</f>
        <v/>
      </c>
      <c r="AP354" s="15" t="n"/>
      <c r="AR354" s="14" t="n"/>
      <c r="AS354" s="18" t="n">
        <v>0</v>
      </c>
      <c r="AT354" s="16" t="n"/>
      <c r="AU354" s="18">
        <f>(AS354-AT354)+AU353</f>
        <v/>
      </c>
      <c r="AV354" s="15" t="n"/>
      <c r="AX354" s="14" t="n"/>
      <c r="AY354" s="18" t="n">
        <v>0</v>
      </c>
      <c r="AZ354" s="16" t="n"/>
      <c r="BA354" s="18">
        <f>(AY354-AZ354)+BA353</f>
        <v/>
      </c>
      <c r="BB354" s="15" t="n"/>
      <c r="BD354" s="14" t="n"/>
      <c r="BE354" s="18" t="n">
        <v>0</v>
      </c>
      <c r="BF354" s="16" t="n"/>
      <c r="BG354" s="18">
        <f>(BE354-BF354)+BG353</f>
        <v/>
      </c>
      <c r="BH354" s="15" t="n"/>
      <c r="BJ354" s="86" t="n"/>
      <c r="BK354" s="86" t="n"/>
      <c r="BL354" s="24" t="n"/>
      <c r="BM354" s="24" t="n"/>
      <c r="BN354" s="24" t="n"/>
      <c r="BO354" s="24" t="n"/>
      <c r="BP354" s="24" t="n"/>
      <c r="BQ354" s="126" t="n"/>
    </row>
    <row r="355" ht="16.8" customHeight="1">
      <c r="A355" s="15" t="n"/>
      <c r="B355" s="15" t="n"/>
      <c r="C355" s="15" t="inlineStr">
        <is>
          <t>VERSAMENTO</t>
        </is>
      </c>
      <c r="D355" s="16" t="n"/>
      <c r="E355" s="16" t="n"/>
      <c r="F355" s="16" t="n">
        <v>0</v>
      </c>
      <c r="G355" s="16" t="n">
        <v>0</v>
      </c>
      <c r="H355" s="16" t="n"/>
      <c r="I355" s="4" t="n"/>
      <c r="J355" s="14" t="n"/>
      <c r="K355" s="17" t="inlineStr">
        <is>
          <t>SOSPESI PARTICOLARI</t>
        </is>
      </c>
      <c r="L355" s="51">
        <f>AI364</f>
        <v/>
      </c>
      <c r="M355" s="16" t="n"/>
      <c r="N355" s="16" t="n"/>
      <c r="O355" s="16" t="n"/>
      <c r="P355" s="18" t="n"/>
      <c r="Q355" s="14" t="n"/>
      <c r="R355" s="18" t="n">
        <v>0</v>
      </c>
      <c r="S355" s="16" t="n">
        <v>0</v>
      </c>
      <c r="T355" s="18">
        <f>(R355-S355)+T354</f>
        <v/>
      </c>
      <c r="U355" s="15" t="n"/>
      <c r="W355" s="14" t="n"/>
      <c r="X355" s="18">
        <f>F355</f>
        <v/>
      </c>
      <c r="Y355" s="16" t="n">
        <v>0</v>
      </c>
      <c r="Z355" s="18">
        <f>(X355-Y355)+Z354</f>
        <v/>
      </c>
      <c r="AA355" s="15">
        <f>C355</f>
        <v/>
      </c>
      <c r="AB355" s="24" t="n"/>
      <c r="AC355" s="15" t="n"/>
      <c r="AD355" s="25" t="n"/>
      <c r="AE355" s="62" t="n"/>
      <c r="AF355" s="63" t="n"/>
      <c r="AG355" s="25" t="n"/>
      <c r="AH355" s="24" t="n"/>
      <c r="AI355" s="26" t="n"/>
      <c r="AJ355" s="25" t="n"/>
      <c r="AL355" s="14" t="n"/>
      <c r="AM355" s="18" t="n">
        <v>0</v>
      </c>
      <c r="AN355" s="16" t="n"/>
      <c r="AO355" s="18">
        <f>(AM355-AN355)+AO354</f>
        <v/>
      </c>
      <c r="AP355" s="15" t="n"/>
      <c r="AR355" s="14" t="n"/>
      <c r="AS355" s="18" t="n">
        <v>0</v>
      </c>
      <c r="AT355" s="16" t="n"/>
      <c r="AU355" s="18">
        <f>(AS355-AT355)+AU354</f>
        <v/>
      </c>
      <c r="AV355" s="15" t="n"/>
      <c r="AX355" s="14" t="n"/>
      <c r="AY355" s="18" t="n">
        <v>0</v>
      </c>
      <c r="AZ355" s="16" t="n"/>
      <c r="BA355" s="18">
        <f>(AY355-AZ355)+BA354</f>
        <v/>
      </c>
      <c r="BB355" s="15" t="n"/>
      <c r="BD355" s="14" t="n"/>
      <c r="BE355" s="18" t="n">
        <v>0</v>
      </c>
      <c r="BF355" s="16" t="n"/>
      <c r="BG355" s="18">
        <f>(BE355-BF355)+BG354</f>
        <v/>
      </c>
      <c r="BH355" s="15" t="n"/>
      <c r="BJ355" s="86" t="n"/>
      <c r="BK355" s="86" t="n"/>
      <c r="BL355" s="24" t="n"/>
      <c r="BM355" s="24" t="n"/>
      <c r="BN355" s="24" t="n"/>
      <c r="BO355" s="24" t="n"/>
      <c r="BP355" s="24" t="n"/>
      <c r="BQ355" s="126" t="n"/>
    </row>
    <row r="356" ht="16.8" customHeight="1">
      <c r="A356" s="15" t="n"/>
      <c r="B356" s="15" t="n"/>
      <c r="C356" s="68" t="inlineStr">
        <is>
          <t>VERSAMENTO</t>
        </is>
      </c>
      <c r="D356" s="16" t="n"/>
      <c r="E356" s="16" t="n"/>
      <c r="F356" s="16" t="n">
        <v>0</v>
      </c>
      <c r="G356" s="16" t="n"/>
      <c r="H356" s="16" t="n"/>
      <c r="I356" s="4" t="n"/>
      <c r="J356" s="14" t="n"/>
      <c r="K356" s="17" t="inlineStr">
        <is>
          <t>TOTALE SOSPESI</t>
        </is>
      </c>
      <c r="L356" s="16">
        <f>SUM(L343:L355)</f>
        <v/>
      </c>
      <c r="M356" s="16" t="n"/>
      <c r="N356" s="16" t="n"/>
      <c r="O356" s="16" t="n"/>
      <c r="P356" s="18" t="n"/>
      <c r="Q356" s="14" t="n"/>
      <c r="R356" s="18" t="n">
        <v>0</v>
      </c>
      <c r="S356" s="16" t="n"/>
      <c r="T356" s="18">
        <f>(R356-S356)+T355</f>
        <v/>
      </c>
      <c r="U356" s="15" t="n"/>
      <c r="W356" s="14" t="n"/>
      <c r="X356" s="18" t="n">
        <v>0</v>
      </c>
      <c r="Y356" s="16" t="n"/>
      <c r="Z356" s="18">
        <f>(X356-Y356)+Z355</f>
        <v/>
      </c>
      <c r="AA356" s="15">
        <f>C356</f>
        <v/>
      </c>
      <c r="AB356" s="24" t="n"/>
      <c r="AC356" s="15" t="n"/>
      <c r="AD356" s="25" t="n"/>
      <c r="AE356" s="62" t="n"/>
      <c r="AF356" s="63" t="n"/>
      <c r="AG356" s="25" t="n"/>
      <c r="AH356" s="24" t="n"/>
      <c r="AI356" s="26" t="n"/>
      <c r="AJ356" s="25" t="n"/>
      <c r="AL356" s="14" t="n"/>
      <c r="AM356" s="18" t="n">
        <v>0</v>
      </c>
      <c r="AN356" s="16" t="n"/>
      <c r="AO356" s="18">
        <f>(AM356-AN356)+AO355</f>
        <v/>
      </c>
      <c r="AP356" s="15" t="n"/>
      <c r="AR356" s="14" t="n"/>
      <c r="AS356" s="18" t="n">
        <v>0</v>
      </c>
      <c r="AT356" s="16" t="n"/>
      <c r="AU356" s="18">
        <f>(AS356-AT356)+AU355</f>
        <v/>
      </c>
      <c r="AV356" s="15">
        <f>C356</f>
        <v/>
      </c>
      <c r="AX356" s="14" t="n"/>
      <c r="AY356" s="18" t="n">
        <v>0</v>
      </c>
      <c r="AZ356" s="16" t="n"/>
      <c r="BA356" s="18">
        <f>(AY356-AZ356)+BA355</f>
        <v/>
      </c>
      <c r="BB356" s="15" t="n"/>
      <c r="BD356" s="14" t="n"/>
      <c r="BE356" s="18" t="n">
        <v>0</v>
      </c>
      <c r="BF356" s="16" t="n"/>
      <c r="BG356" s="18">
        <f>(BE356-BF356)+BG355</f>
        <v/>
      </c>
      <c r="BH356" s="15" t="n"/>
      <c r="BJ356" s="86" t="n"/>
      <c r="BK356" s="86" t="n"/>
      <c r="BL356" s="24" t="n"/>
      <c r="BM356" s="24" t="n"/>
      <c r="BN356" s="24" t="n"/>
      <c r="BO356" s="24" t="n"/>
      <c r="BP356" s="24" t="n"/>
      <c r="BQ356" s="126" t="n"/>
    </row>
    <row r="357" ht="16.8" customHeight="1">
      <c r="A357" s="15" t="n"/>
      <c r="B357" s="15" t="n"/>
      <c r="C357" s="15" t="inlineStr">
        <is>
          <t>BONIFICI</t>
        </is>
      </c>
      <c r="D357" s="16" t="n"/>
      <c r="E357" s="16" t="n"/>
      <c r="F357" s="16">
        <f>'BONIFICI CATTOLICA'!B206+'BONIFICI GENERALI '!B206</f>
        <v/>
      </c>
      <c r="G357" s="85">
        <f>F347</f>
        <v/>
      </c>
      <c r="H357" s="16" t="n"/>
      <c r="I357" s="4" t="n"/>
      <c r="J357" s="14" t="n"/>
      <c r="K357" s="17" t="inlineStr">
        <is>
          <t>SOSPESI DEL GIORNO</t>
        </is>
      </c>
      <c r="L357" s="16">
        <f>SUM(N344:N357)</f>
        <v/>
      </c>
      <c r="M357" s="44" t="n"/>
      <c r="N357" s="16" t="n"/>
      <c r="O357" s="16" t="n"/>
      <c r="P357" s="18" t="n"/>
      <c r="Q357" s="14" t="n"/>
      <c r="R357" s="18" t="n">
        <v>0</v>
      </c>
      <c r="S357" s="16" t="n"/>
      <c r="T357" s="18">
        <f>(R357-S357)+T356</f>
        <v/>
      </c>
      <c r="U357" s="15" t="n"/>
      <c r="W357" s="14" t="n"/>
      <c r="X357" s="18">
        <f>F357</f>
        <v/>
      </c>
      <c r="Y357" s="16">
        <f>G357</f>
        <v/>
      </c>
      <c r="Z357" s="18">
        <f>(X357-Y357)+Z356</f>
        <v/>
      </c>
      <c r="AA357" s="15">
        <f>C357</f>
        <v/>
      </c>
      <c r="AB357" s="24" t="n"/>
      <c r="AC357" s="15" t="n"/>
      <c r="AD357" s="25" t="n"/>
      <c r="AE357" s="62" t="n"/>
      <c r="AF357" s="63" t="n"/>
      <c r="AG357" s="25" t="n"/>
      <c r="AH357" s="24" t="n"/>
      <c r="AI357" s="26" t="n"/>
      <c r="AJ357" s="25" t="n"/>
      <c r="AL357" s="14" t="n"/>
      <c r="AM357" s="18" t="n">
        <v>0</v>
      </c>
      <c r="AN357" s="16" t="n"/>
      <c r="AO357" s="18">
        <f>(AM357-AN357)+AO356</f>
        <v/>
      </c>
      <c r="AP357" s="15" t="n"/>
      <c r="AR357" s="14" t="n"/>
      <c r="AS357" s="18" t="n">
        <v>0</v>
      </c>
      <c r="AT357" s="16" t="n"/>
      <c r="AU357" s="18">
        <f>(AS357-AT357)+AU356</f>
        <v/>
      </c>
      <c r="AV357" s="15">
        <f>C357</f>
        <v/>
      </c>
      <c r="AX357" s="14" t="n"/>
      <c r="AY357" s="18" t="n">
        <v>0</v>
      </c>
      <c r="AZ357" s="16" t="n"/>
      <c r="BA357" s="18">
        <f>(AY357-AZ357)+BA356</f>
        <v/>
      </c>
      <c r="BB357" s="15" t="n"/>
      <c r="BD357" s="14" t="n"/>
      <c r="BE357" s="18" t="n">
        <v>0</v>
      </c>
      <c r="BF357" s="16" t="n"/>
      <c r="BG357" s="18">
        <f>(BE357-BF357)+BG356</f>
        <v/>
      </c>
      <c r="BH357" s="15" t="n"/>
      <c r="BJ357" s="86" t="n"/>
      <c r="BK357" s="86" t="n"/>
      <c r="BL357" s="24" t="n"/>
      <c r="BM357" s="24" t="n"/>
      <c r="BN357" s="24" t="n"/>
      <c r="BO357" s="24" t="n"/>
      <c r="BP357" s="24" t="n"/>
      <c r="BQ357" s="126" t="n"/>
    </row>
    <row r="358" ht="16.8" customHeight="1">
      <c r="A358" s="15" t="n"/>
      <c r="B358" s="15" t="n"/>
      <c r="C358" s="47" t="inlineStr">
        <is>
          <t>PREL .PROVVIGIONI MATURATE</t>
        </is>
      </c>
      <c r="D358" s="16" t="n"/>
      <c r="E358" s="16" t="n"/>
      <c r="F358" s="16" t="n">
        <v>0</v>
      </c>
      <c r="G358" s="1">
        <f>F348</f>
        <v/>
      </c>
      <c r="H358" s="16">
        <f>G358-D249-D250-D252</f>
        <v/>
      </c>
      <c r="I358" s="4" t="n"/>
      <c r="J358" s="14" t="n"/>
      <c r="K358" s="53">
        <f>A307</f>
        <v/>
      </c>
      <c r="L358" s="3">
        <f>D307+D308-E312+D309-E309+D312-E307+B310</f>
        <v/>
      </c>
      <c r="M358" s="3" t="n"/>
      <c r="N358" s="3" t="n"/>
      <c r="O358" s="16" t="n"/>
      <c r="P358" s="18" t="n"/>
      <c r="Q358" s="14" t="n"/>
      <c r="R358" s="18" t="n"/>
      <c r="S358" s="16" t="n"/>
      <c r="T358" s="18">
        <f>(R358-S358)+T357</f>
        <v/>
      </c>
      <c r="U358" s="15" t="n"/>
      <c r="W358" s="14" t="n"/>
      <c r="X358" s="18" t="n"/>
      <c r="Y358" s="1">
        <f>G358</f>
        <v/>
      </c>
      <c r="Z358" s="18">
        <f>(X358-Y358)+Z357</f>
        <v/>
      </c>
      <c r="AA358" s="15">
        <f>C358</f>
        <v/>
      </c>
      <c r="AB358" s="24" t="n"/>
      <c r="AC358" s="15" t="inlineStr">
        <is>
          <t>BOLLO AUTO</t>
        </is>
      </c>
      <c r="AD358" s="25" t="n"/>
      <c r="AE358" s="62">
        <f>H359</f>
        <v/>
      </c>
      <c r="AF358" s="63">
        <f>AE358+AF297</f>
        <v/>
      </c>
      <c r="AG358" s="25" t="n"/>
      <c r="AH358" s="24" t="n"/>
      <c r="AI358" s="26" t="n"/>
      <c r="AJ358" s="25" t="n"/>
      <c r="AL358" s="14" t="n"/>
      <c r="AM358" s="18" t="n"/>
      <c r="AN358" s="25" t="n">
        <v>0</v>
      </c>
      <c r="AO358" s="18">
        <f>(AM358-AN358)+AO357</f>
        <v/>
      </c>
      <c r="AP358" s="15" t="n"/>
      <c r="AR358" s="14" t="n"/>
      <c r="AS358" s="18" t="n"/>
      <c r="AT358" s="25" t="n">
        <v>0</v>
      </c>
      <c r="AU358" s="18">
        <f>(AS358-AT358)+AU357</f>
        <v/>
      </c>
      <c r="AV358" s="15" t="n"/>
      <c r="AX358" s="14" t="n"/>
      <c r="AY358" s="18" t="n"/>
      <c r="AZ358" s="25" t="n">
        <v>0</v>
      </c>
      <c r="BA358" s="18">
        <f>(AY358-AZ358)+BA357</f>
        <v/>
      </c>
      <c r="BB358" s="15" t="n"/>
      <c r="BD358" s="14" t="n"/>
      <c r="BE358" s="18" t="n"/>
      <c r="BF358" s="25" t="n">
        <v>0</v>
      </c>
      <c r="BG358" s="18">
        <f>(BE358-BF358)+BG357</f>
        <v/>
      </c>
      <c r="BH358" s="15" t="n"/>
      <c r="BJ358" s="86" t="n"/>
      <c r="BK358" s="86" t="n"/>
      <c r="BL358" s="24" t="n"/>
      <c r="BM358" s="24" t="n"/>
      <c r="BN358" s="24" t="n"/>
      <c r="BO358" s="24" t="n"/>
      <c r="BP358" s="24" t="n"/>
      <c r="BQ358" s="126" t="n"/>
    </row>
    <row r="359" ht="16.8" customHeight="1">
      <c r="A359" s="15" t="n"/>
      <c r="B359" s="15" t="n"/>
      <c r="C359" s="15" t="inlineStr">
        <is>
          <t>Spese manutenzione auto</t>
        </is>
      </c>
      <c r="D359" s="16" t="n"/>
      <c r="E359" s="16" t="n">
        <v>0</v>
      </c>
      <c r="F359" s="16" t="n">
        <v>0</v>
      </c>
      <c r="G359" s="16" t="n">
        <v>0</v>
      </c>
      <c r="H359" s="16" t="n"/>
      <c r="I359" s="4" t="n"/>
      <c r="J359" s="14" t="n"/>
      <c r="K359" s="17" t="n"/>
      <c r="L359" s="16" t="n"/>
      <c r="M359" s="16" t="n"/>
      <c r="N359" s="16" t="n"/>
      <c r="O359" s="16" t="n"/>
      <c r="P359" s="18" t="n"/>
      <c r="Q359" s="14" t="n"/>
      <c r="R359" s="18" t="n"/>
      <c r="S359" s="16">
        <f>G359</f>
        <v/>
      </c>
      <c r="T359" s="18">
        <f>(R359-S359)+T358</f>
        <v/>
      </c>
      <c r="U359" s="15">
        <f>C359</f>
        <v/>
      </c>
      <c r="W359" s="14" t="n"/>
      <c r="X359" s="18" t="n"/>
      <c r="Y359" s="16" t="n">
        <v>0</v>
      </c>
      <c r="Z359" s="18">
        <f>(X359-Y359)+Z358</f>
        <v/>
      </c>
      <c r="AA359" s="15" t="n"/>
      <c r="AB359" s="24" t="n"/>
      <c r="AC359" s="15">
        <f>C359</f>
        <v/>
      </c>
      <c r="AD359" s="25" t="n"/>
      <c r="AE359" s="62">
        <f>G359</f>
        <v/>
      </c>
      <c r="AF359" s="63">
        <f>AE359+AF298</f>
        <v/>
      </c>
      <c r="AG359" s="25" t="n"/>
      <c r="AH359" s="24" t="n"/>
      <c r="AI359" s="26" t="n"/>
      <c r="AJ359" s="25" t="n"/>
      <c r="AL359" s="14" t="n"/>
      <c r="AM359" s="18" t="n"/>
      <c r="AN359" s="16" t="n"/>
      <c r="AO359" s="18">
        <f>(AM359-AN359)+AO358</f>
        <v/>
      </c>
      <c r="AP359" s="15" t="n"/>
      <c r="AR359" s="14" t="n"/>
      <c r="AS359" s="18" t="n"/>
      <c r="AT359" s="16" t="n"/>
      <c r="AU359" s="18">
        <f>(AS359-AT359)+AU358</f>
        <v/>
      </c>
      <c r="AV359" s="15" t="n"/>
      <c r="AX359" s="14" t="n"/>
      <c r="AY359" s="18" t="n"/>
      <c r="AZ359" s="16" t="n"/>
      <c r="BA359" s="18">
        <f>(AY359-AZ359)+BA358</f>
        <v/>
      </c>
      <c r="BB359" s="15" t="n"/>
      <c r="BD359" s="14" t="n"/>
      <c r="BE359" s="18" t="n"/>
      <c r="BF359" s="16" t="n"/>
      <c r="BG359" s="18">
        <f>(BE359-BF359)+BG358</f>
        <v/>
      </c>
      <c r="BH359" s="15" t="n"/>
      <c r="BJ359" s="86" t="n"/>
      <c r="BK359" s="86" t="n"/>
      <c r="BL359" s="24" t="n"/>
      <c r="BM359" s="24" t="n"/>
      <c r="BN359" s="24" t="n"/>
      <c r="BO359" s="24" t="n"/>
      <c r="BP359" s="24" t="n"/>
      <c r="BQ359" s="126" t="n"/>
    </row>
    <row r="360" ht="16.8" customHeight="1">
      <c r="A360" s="15" t="n"/>
      <c r="B360" s="15" t="n"/>
      <c r="C360" s="15" t="inlineStr">
        <is>
          <t>Spese alberghi etc</t>
        </is>
      </c>
      <c r="D360" s="16" t="n">
        <v>0</v>
      </c>
      <c r="E360" s="16" t="n"/>
      <c r="F360" s="16" t="n">
        <v>0</v>
      </c>
      <c r="G360" s="16" t="n">
        <v>0</v>
      </c>
      <c r="H360" s="16" t="n"/>
      <c r="I360" s="4" t="n"/>
      <c r="J360" s="14" t="n"/>
      <c r="K360" s="17" t="n"/>
      <c r="L360" s="16" t="n">
        <v>0</v>
      </c>
      <c r="M360" s="16" t="n"/>
      <c r="N360" s="16" t="n"/>
      <c r="O360" s="16" t="n"/>
      <c r="P360" s="18" t="n"/>
      <c r="Q360" s="14" t="n"/>
      <c r="R360" s="18" t="n"/>
      <c r="S360" s="16" t="n">
        <v>0</v>
      </c>
      <c r="T360" s="18">
        <f>(R360-S360)+T359</f>
        <v/>
      </c>
      <c r="U360" s="15">
        <f>C360</f>
        <v/>
      </c>
      <c r="W360" s="14" t="n"/>
      <c r="X360" s="18" t="n">
        <v>0</v>
      </c>
      <c r="Y360" s="16" t="n">
        <v>0</v>
      </c>
      <c r="Z360" s="18">
        <f>(X360-Y360)+Z359</f>
        <v/>
      </c>
      <c r="AA360" s="15" t="n"/>
      <c r="AB360" s="24" t="n"/>
      <c r="AC360" s="15">
        <f>C360</f>
        <v/>
      </c>
      <c r="AD360" s="25" t="n"/>
      <c r="AE360" s="62">
        <f>G360</f>
        <v/>
      </c>
      <c r="AF360" s="63">
        <f>AE360+AF299</f>
        <v/>
      </c>
      <c r="AG360" s="25" t="n"/>
      <c r="AH360" s="24" t="n"/>
      <c r="AI360" s="26" t="n"/>
      <c r="AJ360" s="25" t="n"/>
      <c r="AL360" s="14" t="n"/>
      <c r="AM360" s="18" t="n"/>
      <c r="AN360" s="16" t="n">
        <v>0</v>
      </c>
      <c r="AO360" s="18">
        <f>(AM360-AN360)+AO359</f>
        <v/>
      </c>
      <c r="AP360" s="15" t="n"/>
      <c r="AR360" s="14" t="n"/>
      <c r="AS360" s="18" t="n"/>
      <c r="AT360" s="16" t="n">
        <v>0</v>
      </c>
      <c r="AU360" s="18">
        <f>(AS360-AT360)+AU359</f>
        <v/>
      </c>
      <c r="AV360" s="15" t="n"/>
      <c r="AX360" s="14" t="n"/>
      <c r="AY360" s="18" t="n"/>
      <c r="AZ360" s="16" t="n">
        <v>0</v>
      </c>
      <c r="BA360" s="18">
        <f>(AY360-AZ360)+BA359</f>
        <v/>
      </c>
      <c r="BB360" s="15" t="n"/>
      <c r="BD360" s="14" t="n"/>
      <c r="BE360" s="18" t="n"/>
      <c r="BF360" s="16" t="n">
        <v>0</v>
      </c>
      <c r="BG360" s="18">
        <f>(BE360-BF360)+BG359</f>
        <v/>
      </c>
      <c r="BH360" s="15" t="n"/>
      <c r="BJ360" s="86" t="n"/>
      <c r="BK360" s="86" t="n"/>
      <c r="BL360" s="24" t="n"/>
      <c r="BM360" s="24" t="n"/>
      <c r="BN360" s="24" t="n"/>
      <c r="BO360" s="24" t="n"/>
      <c r="BP360" s="24" t="n"/>
      <c r="BQ360" s="126" t="n"/>
    </row>
    <row r="361" ht="16.8" customHeight="1">
      <c r="A361" s="15" t="n"/>
      <c r="B361" s="15" t="n"/>
      <c r="C361" s="15" t="n"/>
      <c r="D361" s="16">
        <f>SUM(G359:G361)</f>
        <v/>
      </c>
      <c r="E361" s="16" t="n">
        <v>0</v>
      </c>
      <c r="F361" s="16" t="n"/>
      <c r="G361" s="16" t="n">
        <v>0</v>
      </c>
      <c r="H361" s="16" t="n"/>
      <c r="I361" s="4" t="n"/>
      <c r="J361" s="14" t="n"/>
      <c r="K361" s="6" t="inlineStr">
        <is>
          <t>TOTALE SOMMA</t>
        </is>
      </c>
      <c r="L361" s="3">
        <f>SUM(L341:L355)+N340+L357+L358</f>
        <v/>
      </c>
      <c r="M361" s="3">
        <f>SUM(O310:O329)+N339</f>
        <v/>
      </c>
      <c r="N361" s="16" t="n"/>
      <c r="O361" s="16" t="n"/>
      <c r="P361" s="18" t="n"/>
      <c r="Q361" s="14" t="n"/>
      <c r="R361" s="18" t="n"/>
      <c r="S361" s="16" t="n">
        <v>0</v>
      </c>
      <c r="T361" s="18">
        <f>(R361-S361)+T360</f>
        <v/>
      </c>
      <c r="U361" s="15" t="n"/>
      <c r="W361" s="14" t="n"/>
      <c r="X361" s="18" t="n">
        <v>0</v>
      </c>
      <c r="Y361" s="16" t="n">
        <v>0</v>
      </c>
      <c r="Z361" s="18">
        <f>(X361-Y361)+Z360</f>
        <v/>
      </c>
      <c r="AA361" s="15" t="n"/>
      <c r="AB361" s="24" t="n"/>
      <c r="AC361" s="15">
        <f>C361</f>
        <v/>
      </c>
      <c r="AD361" s="25" t="n"/>
      <c r="AE361" s="62">
        <f>G361</f>
        <v/>
      </c>
      <c r="AF361" s="63">
        <f>AE361+AF300</f>
        <v/>
      </c>
      <c r="AG361" s="25" t="n"/>
      <c r="AH361" s="24" t="inlineStr">
        <is>
          <t>TOTALE SOSPESI</t>
        </is>
      </c>
      <c r="AI361" s="26">
        <f>SUM(AI308:AI360)</f>
        <v/>
      </c>
      <c r="AJ361" s="25" t="n"/>
      <c r="AL361" s="14" t="n"/>
      <c r="AM361" s="18" t="n"/>
      <c r="AN361" s="16" t="n">
        <v>0</v>
      </c>
      <c r="AO361" s="18">
        <f>(AM361-AN361)+AO360</f>
        <v/>
      </c>
      <c r="AP361" s="15" t="n"/>
      <c r="AR361" s="14" t="n"/>
      <c r="AS361" s="18" t="n"/>
      <c r="AT361" s="16" t="n">
        <v>0</v>
      </c>
      <c r="AU361" s="18">
        <f>(AS361-AT361)+AU360</f>
        <v/>
      </c>
      <c r="AV361" s="16" t="n"/>
      <c r="AX361" s="14" t="n"/>
      <c r="AY361" s="18" t="n"/>
      <c r="AZ361" s="16" t="n">
        <v>0</v>
      </c>
      <c r="BA361" s="18">
        <f>(AY361-AZ361)+BA360</f>
        <v/>
      </c>
      <c r="BB361" s="15" t="n"/>
      <c r="BD361" s="14" t="n"/>
      <c r="BE361" s="18" t="n"/>
      <c r="BF361" s="16" t="n">
        <v>0</v>
      </c>
      <c r="BG361" s="18">
        <f>(BE361-BF361)+BG360</f>
        <v/>
      </c>
      <c r="BH361" s="15" t="n"/>
      <c r="BJ361" s="86" t="n"/>
      <c r="BK361" s="86" t="n"/>
      <c r="BL361" s="24" t="n"/>
      <c r="BM361" s="24" t="n"/>
      <c r="BN361" s="24" t="n"/>
      <c r="BO361" s="24" t="n"/>
      <c r="BP361" s="24" t="n"/>
      <c r="BQ361" s="126" t="n"/>
    </row>
    <row r="362" ht="16.8" customHeight="1">
      <c r="A362" s="15" t="n"/>
      <c r="B362" s="15" t="n"/>
      <c r="C362" s="64" t="inlineStr">
        <is>
          <t>BONIFICO CATTOLICA</t>
        </is>
      </c>
      <c r="D362" s="16" t="n"/>
      <c r="E362" s="16" t="n">
        <v>0</v>
      </c>
      <c r="F362" s="16" t="n"/>
      <c r="G362" s="16" t="n">
        <v>0</v>
      </c>
      <c r="H362" s="16" t="n">
        <v>0</v>
      </c>
      <c r="I362" s="84">
        <f>I364-I313</f>
        <v/>
      </c>
      <c r="J362" s="14" t="n"/>
      <c r="K362" s="6" t="inlineStr">
        <is>
          <t>SALDO C-D</t>
        </is>
      </c>
      <c r="L362" s="3">
        <f>L361-M361</f>
        <v/>
      </c>
      <c r="M362" s="16" t="n"/>
      <c r="N362" s="16" t="n"/>
      <c r="O362" s="16" t="n"/>
      <c r="P362" s="18" t="n"/>
      <c r="Q362" s="14" t="n"/>
      <c r="R362" s="18" t="n"/>
      <c r="S362" s="16" t="n">
        <v>0</v>
      </c>
      <c r="T362" s="18">
        <f>(R362-S362)+T361</f>
        <v/>
      </c>
      <c r="U362" s="15" t="n"/>
      <c r="W362" s="14" t="n"/>
      <c r="X362" s="18" t="n">
        <v>0</v>
      </c>
      <c r="Y362" s="16" t="n">
        <v>0</v>
      </c>
      <c r="Z362" s="18">
        <f>(X362-Y362)+Z361</f>
        <v/>
      </c>
      <c r="AA362" s="15" t="n"/>
      <c r="AB362" s="24" t="n"/>
      <c r="AC362" s="71" t="inlineStr">
        <is>
          <t>TOTALE SPESE AD OGGI</t>
        </is>
      </c>
      <c r="AD362" s="65" t="n"/>
      <c r="AE362" s="65" t="n">
        <v>0</v>
      </c>
      <c r="AF362" s="63">
        <f>SUM(AF314:AF361)</f>
        <v/>
      </c>
      <c r="AG362" s="25" t="n"/>
      <c r="AH362" s="24" t="inlineStr">
        <is>
          <t>SOSPESI VERSATI</t>
        </is>
      </c>
      <c r="AI362" s="26" t="n"/>
      <c r="AJ362" s="25">
        <f>SUM(AJ308:AJ361)</f>
        <v/>
      </c>
      <c r="AL362" s="14" t="n"/>
      <c r="AM362" s="18" t="n"/>
      <c r="AN362" s="16" t="n"/>
      <c r="AO362" s="18">
        <f>(AM362-AN362)+AO361</f>
        <v/>
      </c>
      <c r="AP362" s="15" t="n"/>
      <c r="AR362" s="14" t="n"/>
      <c r="AS362" s="18" t="n"/>
      <c r="AT362" s="16" t="n">
        <v>0</v>
      </c>
      <c r="AU362" s="18">
        <f>(AS362-AT362)+AU361</f>
        <v/>
      </c>
      <c r="AV362" s="15" t="n"/>
      <c r="AX362" s="14" t="n"/>
      <c r="AY362" s="18" t="n"/>
      <c r="AZ362" s="16" t="n"/>
      <c r="BA362" s="18">
        <f>(AY362-AZ362)+BA361</f>
        <v/>
      </c>
      <c r="BB362" s="15" t="n"/>
      <c r="BD362" s="14" t="n"/>
      <c r="BE362" s="18" t="n"/>
      <c r="BF362" s="16" t="n"/>
      <c r="BG362" s="18">
        <f>(BE362-BF362)+BG361</f>
        <v/>
      </c>
      <c r="BH362" s="15" t="n"/>
      <c r="BJ362" s="86" t="n"/>
      <c r="BK362" s="86" t="n"/>
      <c r="BL362" s="24" t="n"/>
      <c r="BM362" s="24" t="n"/>
      <c r="BN362" s="24" t="n"/>
      <c r="BO362" s="24" t="n"/>
      <c r="BP362" s="24" t="n"/>
      <c r="BQ362" s="126" t="n"/>
    </row>
    <row r="363" ht="16.8" customHeight="1">
      <c r="A363" s="15" t="n"/>
      <c r="B363" s="15" t="n"/>
      <c r="C363" s="64" t="inlineStr">
        <is>
          <t>BONIFICO GENERALI</t>
        </is>
      </c>
      <c r="D363" s="16" t="n"/>
      <c r="E363" s="16" t="n"/>
      <c r="F363" s="16" t="n"/>
      <c r="G363" s="16" t="n">
        <v>0</v>
      </c>
      <c r="H363" s="16" t="n">
        <v>0</v>
      </c>
      <c r="I363" s="4" t="n"/>
      <c r="J363" s="14" t="n"/>
      <c r="K363" s="6" t="inlineStr">
        <is>
          <t>SALDO CATTOLICA</t>
        </is>
      </c>
      <c r="L363" s="55">
        <f>D364+E364+A364+B364+B311</f>
        <v/>
      </c>
      <c r="M363" s="16" t="n"/>
      <c r="N363" s="16" t="n"/>
      <c r="O363" s="56" t="n"/>
      <c r="P363" s="18" t="n"/>
      <c r="Q363" s="14" t="n"/>
      <c r="R363" s="18" t="n"/>
      <c r="S363" s="16" t="n">
        <v>0</v>
      </c>
      <c r="T363" s="18">
        <f>(R363-S363)+T362</f>
        <v/>
      </c>
      <c r="U363" s="15" t="n"/>
      <c r="W363" s="14" t="n"/>
      <c r="X363" s="18" t="n"/>
      <c r="Y363" s="16" t="n">
        <v>0</v>
      </c>
      <c r="Z363" s="18">
        <f>(X363-Y363)+Z362</f>
        <v/>
      </c>
      <c r="AA363" s="15" t="n"/>
      <c r="AB363" s="24" t="n"/>
      <c r="AC363" s="71" t="inlineStr">
        <is>
          <t>TOTALE PROVVIGIONI AD OGGI</t>
        </is>
      </c>
      <c r="AD363" s="65" t="n"/>
      <c r="AE363" s="65">
        <f>G363</f>
        <v/>
      </c>
      <c r="AF363" s="63">
        <f>AF302+AD307+AD308</f>
        <v/>
      </c>
      <c r="AG363" s="25" t="n"/>
      <c r="AH363" s="24" t="n"/>
      <c r="AI363" s="26" t="n"/>
      <c r="AJ363" s="25" t="n"/>
      <c r="AL363" s="14" t="n"/>
      <c r="AM363" s="18" t="n"/>
      <c r="AN363" s="16" t="n"/>
      <c r="AO363" s="18">
        <f>(AM363-AN363)+AO362</f>
        <v/>
      </c>
      <c r="AP363" s="15" t="n"/>
      <c r="AR363" s="14" t="n"/>
      <c r="AS363" s="18" t="n"/>
      <c r="AT363" s="16" t="n"/>
      <c r="AU363" s="18">
        <f>(AS363-AT363)+AU362</f>
        <v/>
      </c>
      <c r="AV363" s="15" t="n"/>
      <c r="AX363" s="14" t="n"/>
      <c r="AY363" s="18" t="n"/>
      <c r="AZ363" s="16" t="n"/>
      <c r="BA363" s="18">
        <f>(AY363-AZ363)+BA362</f>
        <v/>
      </c>
      <c r="BB363" s="15" t="n"/>
      <c r="BD363" s="14" t="n"/>
      <c r="BE363" s="18" t="n"/>
      <c r="BF363" s="16" t="n"/>
      <c r="BG363" s="18">
        <f>(BE363-BF363)+BG362</f>
        <v/>
      </c>
      <c r="BH363" s="15" t="n"/>
      <c r="BJ363" s="86" t="n"/>
      <c r="BK363" s="86" t="n"/>
      <c r="BL363" s="24" t="n"/>
      <c r="BM363" s="24" t="n"/>
      <c r="BN363" s="24" t="n"/>
      <c r="BO363" s="24" t="n"/>
      <c r="BP363" s="24" t="n"/>
      <c r="BQ363" s="126" t="n"/>
    </row>
    <row r="364" ht="16.8" customHeight="1">
      <c r="A364" s="92">
        <f>D309-D311+A303-E309-G363</f>
        <v/>
      </c>
      <c r="B364" s="44">
        <f>D312-D314+B303</f>
        <v/>
      </c>
      <c r="C364" s="57" t="inlineStr">
        <is>
          <t>Check = controllo Saldo Cattolica</t>
        </is>
      </c>
      <c r="D364" s="44">
        <f>D307-D310-E307+D303</f>
        <v/>
      </c>
      <c r="E364" s="44">
        <f>D308-D313+E303</f>
        <v/>
      </c>
      <c r="F364" s="72">
        <f>D310+D311+D313+F303-E311</f>
        <v/>
      </c>
      <c r="G364" s="81">
        <f>D310+D311-E311+D313+G303</f>
        <v/>
      </c>
      <c r="H364" s="44">
        <f>G358+G357+H303</f>
        <v/>
      </c>
      <c r="I364" s="79">
        <f>G364-H364</f>
        <v/>
      </c>
      <c r="J364" s="58" t="n"/>
      <c r="K364" s="6" t="inlineStr">
        <is>
          <t>SALDO PROVVIGIONALE</t>
        </is>
      </c>
      <c r="L364" s="3">
        <f>L362-L363</f>
        <v/>
      </c>
      <c r="M364" s="27" t="inlineStr">
        <is>
          <t>DIFF. S.DO CATTOLICA</t>
        </is>
      </c>
      <c r="N364" s="27">
        <f>O364-L363</f>
        <v/>
      </c>
      <c r="O364" s="44">
        <f>Z364+AU364+N340+SUM(L343:L354)+SUM(N344:N354)+L358-D310-D313-D309+E311</f>
        <v/>
      </c>
      <c r="P364" s="18" t="n"/>
      <c r="Q364" s="58" t="n"/>
      <c r="R364" s="59" t="n"/>
      <c r="S364" s="44" t="n"/>
      <c r="T364" s="59">
        <f>(R364-S364)+T363</f>
        <v/>
      </c>
      <c r="U364" s="57" t="n"/>
      <c r="W364" s="58" t="n"/>
      <c r="X364" s="59" t="n"/>
      <c r="Y364" s="44" t="n"/>
      <c r="Z364" s="59">
        <f>(X364-Y364)+Z363</f>
        <v/>
      </c>
      <c r="AA364" s="57" t="n"/>
      <c r="AB364" s="60" t="n"/>
      <c r="AC364" s="60" t="inlineStr">
        <is>
          <t>UTILE NETTO</t>
        </is>
      </c>
      <c r="AD364" s="23">
        <f>SUM(AD307:AD363)-SUM(AE307:AE361)+AD303</f>
        <v/>
      </c>
      <c r="AE364" s="23">
        <f>AF350+AF351</f>
        <v/>
      </c>
      <c r="AF364" s="23">
        <f>AD364+AE364</f>
        <v/>
      </c>
      <c r="AG364" s="23" t="inlineStr">
        <is>
          <t>UTILE LORDO</t>
        </is>
      </c>
      <c r="AH364" s="60" t="inlineStr">
        <is>
          <t>SALDO</t>
        </is>
      </c>
      <c r="AI364" s="61">
        <f>AI361-AJ362</f>
        <v/>
      </c>
      <c r="AJ364" s="23" t="n"/>
      <c r="AL364" s="58" t="n"/>
      <c r="AM364" s="59" t="n"/>
      <c r="AN364" s="44" t="n"/>
      <c r="AO364" s="59">
        <f>(AM364-AN364)+AO363</f>
        <v/>
      </c>
      <c r="AP364" s="57" t="n"/>
      <c r="AR364" s="58" t="n"/>
      <c r="AS364" s="59" t="n"/>
      <c r="AT364" s="44" t="n"/>
      <c r="AU364" s="59">
        <f>(AS364-AT364)+AU363</f>
        <v/>
      </c>
      <c r="AV364" s="57" t="n"/>
      <c r="AX364" s="58" t="n"/>
      <c r="AY364" s="59" t="n"/>
      <c r="AZ364" s="44" t="n"/>
      <c r="BA364" s="59">
        <f>(AY364-AZ364)+BA363</f>
        <v/>
      </c>
      <c r="BB364" s="57" t="n"/>
      <c r="BD364" s="58" t="n"/>
      <c r="BE364" s="59" t="n"/>
      <c r="BF364" s="44" t="n"/>
      <c r="BG364" s="59">
        <f>(BE364-BF364)+BG363</f>
        <v/>
      </c>
      <c r="BH364" s="57" t="n"/>
      <c r="BJ364" s="21">
        <f>SUM(BJ308:BJ363)</f>
        <v/>
      </c>
      <c r="BK364" s="21" t="n"/>
      <c r="BL364" s="89">
        <f>SUM(BL307:BL363)</f>
        <v/>
      </c>
      <c r="BM364" s="8" t="inlineStr">
        <is>
          <t>TOTALE GENERALI</t>
        </is>
      </c>
      <c r="BN364" s="89">
        <f>SUM(BN307:BN363)</f>
        <v/>
      </c>
      <c r="BO364" s="8">
        <f>SUM(BO308:BO363)</f>
        <v/>
      </c>
      <c r="BP364" s="8">
        <f>BL364+BN364</f>
        <v/>
      </c>
      <c r="BQ364" s="8" t="n"/>
    </row>
    <row r="367" ht="16.8" customHeight="1">
      <c r="A367" s="2" t="n"/>
      <c r="B367" s="2" t="n"/>
      <c r="C367" s="2" t="inlineStr">
        <is>
          <t>DESCRIZIONE</t>
        </is>
      </c>
      <c r="D367" s="3" t="inlineStr">
        <is>
          <t>CASSA E.</t>
        </is>
      </c>
      <c r="E367" s="3" t="inlineStr">
        <is>
          <t>CASSA U.</t>
        </is>
      </c>
      <c r="F367" s="3" t="inlineStr">
        <is>
          <t>BANCA E.</t>
        </is>
      </c>
      <c r="G367" s="3" t="inlineStr">
        <is>
          <t>BANCA U.</t>
        </is>
      </c>
      <c r="H367" s="104" t="inlineStr">
        <is>
          <t>PROVVIGIONI</t>
        </is>
      </c>
      <c r="I367" s="76" t="n"/>
      <c r="J367" s="5" t="inlineStr">
        <is>
          <t>DATA</t>
        </is>
      </c>
      <c r="K367" s="6" t="inlineStr">
        <is>
          <t>DESCRIZIONE</t>
        </is>
      </c>
      <c r="L367" s="3" t="inlineStr">
        <is>
          <t>ENTRATE</t>
        </is>
      </c>
      <c r="M367" s="3" t="inlineStr">
        <is>
          <t>USCITE</t>
        </is>
      </c>
      <c r="N367" s="3" t="inlineStr">
        <is>
          <t xml:space="preserve">PREL. </t>
        </is>
      </c>
      <c r="O367" s="3" t="inlineStr">
        <is>
          <t>TOTALE</t>
        </is>
      </c>
      <c r="P367" s="3" t="inlineStr">
        <is>
          <t>BUDGET</t>
        </is>
      </c>
      <c r="Q367" s="5" t="inlineStr">
        <is>
          <t>DATA</t>
        </is>
      </c>
      <c r="R367" s="3" t="inlineStr">
        <is>
          <t>ENTRATE</t>
        </is>
      </c>
      <c r="S367" s="3" t="inlineStr">
        <is>
          <t>USCITE</t>
        </is>
      </c>
      <c r="T367" s="3" t="inlineStr">
        <is>
          <t>SALDO</t>
        </is>
      </c>
      <c r="U367" s="2" t="inlineStr">
        <is>
          <t>CONTO A3T  10223</t>
        </is>
      </c>
      <c r="W367" s="5" t="inlineStr">
        <is>
          <t>DATA</t>
        </is>
      </c>
      <c r="X367" s="3" t="inlineStr">
        <is>
          <t>ENTRATE</t>
        </is>
      </c>
      <c r="Y367" s="3" t="inlineStr">
        <is>
          <t>USCITE</t>
        </is>
      </c>
      <c r="Z367" s="3" t="inlineStr">
        <is>
          <t>SALDO</t>
        </is>
      </c>
      <c r="AA367" s="2" t="inlineStr">
        <is>
          <t>CONTO SEPARATO 10226</t>
        </is>
      </c>
      <c r="AB367" s="8" t="inlineStr">
        <is>
          <t>DATA</t>
        </is>
      </c>
      <c r="AC367" s="9" t="inlineStr">
        <is>
          <t>DESCRIZIONE</t>
        </is>
      </c>
      <c r="AD367" s="10" t="inlineStr">
        <is>
          <t xml:space="preserve">ENTRATE </t>
        </is>
      </c>
      <c r="AE367" s="10" t="inlineStr">
        <is>
          <t>USCITE</t>
        </is>
      </c>
      <c r="AF367" s="11" t="inlineStr">
        <is>
          <t>TOTALI</t>
        </is>
      </c>
      <c r="AG367" s="11" t="inlineStr">
        <is>
          <t>FINE MESE</t>
        </is>
      </c>
      <c r="AH367" s="12" t="inlineStr">
        <is>
          <t>CARTELLA SOSPESI</t>
        </is>
      </c>
      <c r="AI367" s="13" t="n"/>
      <c r="AJ367" s="11" t="n"/>
      <c r="AL367" s="5" t="inlineStr">
        <is>
          <t>DATA</t>
        </is>
      </c>
      <c r="AM367" s="3" t="inlineStr">
        <is>
          <t>ENTRATE</t>
        </is>
      </c>
      <c r="AN367" s="3" t="inlineStr">
        <is>
          <t>USCITE</t>
        </is>
      </c>
      <c r="AO367" s="3" t="inlineStr">
        <is>
          <t>SALDO</t>
        </is>
      </c>
      <c r="AP367" s="2" t="inlineStr">
        <is>
          <t>CONTO A3T 2</t>
        </is>
      </c>
      <c r="AR367" s="5" t="inlineStr">
        <is>
          <t>DATA</t>
        </is>
      </c>
      <c r="AS367" s="3" t="inlineStr">
        <is>
          <t>ENTRATE</t>
        </is>
      </c>
      <c r="AT367" s="3" t="inlineStr">
        <is>
          <t>USCITE</t>
        </is>
      </c>
      <c r="AU367" s="3" t="inlineStr">
        <is>
          <t>SALDO</t>
        </is>
      </c>
      <c r="AV367" s="2" t="inlineStr">
        <is>
          <t>CONTO SEPARATO 2</t>
        </is>
      </c>
      <c r="AX367" s="5" t="inlineStr">
        <is>
          <t>DATA</t>
        </is>
      </c>
      <c r="AY367" s="3" t="inlineStr">
        <is>
          <t>ENTRATE</t>
        </is>
      </c>
      <c r="AZ367" s="3" t="inlineStr">
        <is>
          <t>USCITE</t>
        </is>
      </c>
      <c r="BA367" s="3" t="inlineStr">
        <is>
          <t>SALDO</t>
        </is>
      </c>
      <c r="BB367" s="2" t="inlineStr">
        <is>
          <t>CCP AMICONE</t>
        </is>
      </c>
      <c r="BD367" s="5" t="inlineStr">
        <is>
          <t>DATA</t>
        </is>
      </c>
      <c r="BE367" s="3" t="inlineStr">
        <is>
          <t>ENTRATE</t>
        </is>
      </c>
      <c r="BF367" s="3" t="inlineStr">
        <is>
          <t>USCITE</t>
        </is>
      </c>
      <c r="BG367" s="3" t="inlineStr">
        <is>
          <t>SALDO</t>
        </is>
      </c>
      <c r="BH367" s="2" t="inlineStr">
        <is>
          <t>CCP A.R.L.</t>
        </is>
      </c>
      <c r="BJ367" s="21" t="inlineStr">
        <is>
          <t>A/B CONT CATTOLICA</t>
        </is>
      </c>
      <c r="BK367" s="21" t="inlineStr">
        <is>
          <t>DATA</t>
        </is>
      </c>
      <c r="BL367" s="8" t="inlineStr">
        <is>
          <t>CATTOLICA</t>
        </is>
      </c>
      <c r="BM367" s="8" t="inlineStr">
        <is>
          <t>DATA</t>
        </is>
      </c>
      <c r="BN367" s="8" t="inlineStr">
        <is>
          <t>GENERALI</t>
        </is>
      </c>
      <c r="BO367" s="8" t="inlineStr">
        <is>
          <t>ASSEGNI /CONTANTI</t>
        </is>
      </c>
      <c r="BP367" s="8" t="inlineStr">
        <is>
          <t>DATA</t>
        </is>
      </c>
      <c r="BQ367" s="9" t="inlineStr">
        <is>
          <t>NOTE</t>
        </is>
      </c>
    </row>
    <row r="368" ht="16.8" customHeight="1">
      <c r="A368" s="14" t="n">
        <v>45300</v>
      </c>
      <c r="B368" s="15" t="inlineStr">
        <is>
          <t>GENERTEL</t>
        </is>
      </c>
      <c r="C368" s="15" t="inlineStr">
        <is>
          <t>Incasso CATTOLICA</t>
        </is>
      </c>
      <c r="D368" s="16" t="n">
        <v>8635.790000000001</v>
      </c>
      <c r="E368" s="16" t="n">
        <v>0</v>
      </c>
      <c r="F368" s="16" t="n"/>
      <c r="G368" s="16" t="n"/>
      <c r="H368" s="105" t="n"/>
      <c r="I368" s="4" t="n"/>
      <c r="J368" s="14">
        <f>A368</f>
        <v/>
      </c>
      <c r="K368" s="17" t="inlineStr">
        <is>
          <t>PROVVIGIONI</t>
        </is>
      </c>
      <c r="L368" s="16">
        <f>D371+D374+D372+D375</f>
        <v/>
      </c>
      <c r="M368" s="16" t="n"/>
      <c r="N368" s="82">
        <f>L368+L369-M369</f>
        <v/>
      </c>
      <c r="O368" s="80">
        <f>D371+D374+D372-E372-E371+O307</f>
        <v/>
      </c>
      <c r="P368" s="18" t="n"/>
      <c r="Q368" s="14">
        <f>J368</f>
        <v/>
      </c>
      <c r="R368" s="18" t="n"/>
      <c r="S368" s="16" t="n"/>
      <c r="T368" s="18">
        <f>T364</f>
        <v/>
      </c>
      <c r="U368" s="15" t="n"/>
      <c r="W368" s="14">
        <f>A368</f>
        <v/>
      </c>
      <c r="X368" s="18" t="n"/>
      <c r="Y368" s="16" t="n"/>
      <c r="Z368" s="18">
        <f>Z364</f>
        <v/>
      </c>
      <c r="AA368" s="15" t="n"/>
      <c r="AB368" s="19">
        <f>A368</f>
        <v/>
      </c>
      <c r="AC368" s="12" t="inlineStr">
        <is>
          <t>PROVV. + PROVV. COL 10</t>
        </is>
      </c>
      <c r="AD368" s="11">
        <f>N368</f>
        <v/>
      </c>
      <c r="AE368" s="11" t="n"/>
      <c r="AF368" s="20" t="n"/>
      <c r="AG368" s="20" t="n"/>
      <c r="AH368" s="21" t="inlineStr">
        <is>
          <t>NOME</t>
        </is>
      </c>
      <c r="AI368" s="22" t="inlineStr">
        <is>
          <t>IMPORTO</t>
        </is>
      </c>
      <c r="AJ368" s="23" t="inlineStr">
        <is>
          <t>VERSAMENTI</t>
        </is>
      </c>
      <c r="AL368" s="14">
        <f>A368</f>
        <v/>
      </c>
      <c r="AM368" s="18" t="n"/>
      <c r="AN368" s="16" t="n"/>
      <c r="AO368" s="18" t="n">
        <v>0</v>
      </c>
      <c r="AP368" s="15" t="n"/>
      <c r="AR368" s="14">
        <f>A368</f>
        <v/>
      </c>
      <c r="AS368" s="18" t="n"/>
      <c r="AT368" s="16" t="n"/>
      <c r="AU368" s="18" t="n">
        <v>0</v>
      </c>
      <c r="AV368" s="15" t="n"/>
      <c r="AX368" s="14">
        <f>A368</f>
        <v/>
      </c>
      <c r="AY368" s="18" t="n"/>
      <c r="AZ368" s="16" t="n"/>
      <c r="BA368" s="18">
        <f>BA364</f>
        <v/>
      </c>
      <c r="BB368" s="15" t="n"/>
      <c r="BD368" s="14">
        <f>AX368</f>
        <v/>
      </c>
      <c r="BE368" s="18" t="n"/>
      <c r="BF368" s="16" t="n"/>
      <c r="BG368" s="18">
        <f>BG364</f>
        <v/>
      </c>
      <c r="BH368" s="15" t="n"/>
      <c r="BJ368" s="87">
        <f>A368</f>
        <v/>
      </c>
      <c r="BK368" s="87">
        <f>A368</f>
        <v/>
      </c>
      <c r="BL368" s="24" t="inlineStr">
        <is>
          <t>BONIFICI</t>
        </is>
      </c>
      <c r="BM368" s="88">
        <f>BK368</f>
        <v/>
      </c>
      <c r="BN368" s="24" t="inlineStr">
        <is>
          <t>BONIFICI</t>
        </is>
      </c>
      <c r="BO368" s="24" t="n"/>
      <c r="BP368" s="88">
        <f>BK368</f>
        <v/>
      </c>
      <c r="BQ368" s="126" t="n"/>
    </row>
    <row r="369" ht="16.8" customHeight="1">
      <c r="A369" s="15" t="n"/>
      <c r="B369" s="15" t="n"/>
      <c r="C369" s="15" t="inlineStr">
        <is>
          <t>Incasso UCA</t>
        </is>
      </c>
      <c r="D369" s="16" t="n">
        <v>0</v>
      </c>
      <c r="E369" s="16" t="n"/>
      <c r="F369" s="16" t="n"/>
      <c r="G369" s="16" t="n"/>
      <c r="H369" s="105" t="inlineStr">
        <is>
          <t>CATTOLICA</t>
        </is>
      </c>
      <c r="I369" s="4" t="n"/>
      <c r="J369" s="14" t="n"/>
      <c r="K369" s="17" t="inlineStr">
        <is>
          <t>PROVVIGIONI COL 10</t>
        </is>
      </c>
      <c r="L369" s="16" t="n">
        <v>0</v>
      </c>
      <c r="M369" s="16">
        <f>E372</f>
        <v/>
      </c>
      <c r="N369" s="16" t="n"/>
      <c r="O369" s="16" t="n"/>
      <c r="P369" s="18" t="n"/>
      <c r="Q369" s="14" t="n"/>
      <c r="R369" s="18" t="n"/>
      <c r="S369" s="16" t="n"/>
      <c r="T369" s="18">
        <f>(R369-S369)+T368</f>
        <v/>
      </c>
      <c r="U369" s="15" t="n"/>
      <c r="W369" s="14" t="n"/>
      <c r="X369" s="18" t="n"/>
      <c r="Y369" s="16" t="n"/>
      <c r="Z369" s="18">
        <f>(X369-Y369)+Z368</f>
        <v/>
      </c>
      <c r="AA369" s="15" t="n"/>
      <c r="AB369" s="24" t="n"/>
      <c r="AC369" s="24" t="inlineStr">
        <is>
          <t>RICAVI DIVERSI</t>
        </is>
      </c>
      <c r="AD369" s="25" t="n"/>
      <c r="AE369" s="25" t="n"/>
      <c r="AF369" s="25" t="n"/>
      <c r="AG369" s="25" t="n"/>
      <c r="AH369" s="12" t="inlineStr">
        <is>
          <t>RIPORTO</t>
        </is>
      </c>
      <c r="AI369" s="26">
        <f>AI364</f>
        <v/>
      </c>
      <c r="AJ369" s="25" t="n"/>
      <c r="AL369" s="14" t="n"/>
      <c r="AM369" s="18" t="n"/>
      <c r="AN369" s="16" t="n"/>
      <c r="AO369" s="18">
        <f>(AM369-AN369)+AO368</f>
        <v/>
      </c>
      <c r="AP369" s="15" t="n"/>
      <c r="AR369" s="14" t="n"/>
      <c r="AS369" s="18" t="n"/>
      <c r="AT369" s="16" t="n"/>
      <c r="AU369" s="18">
        <f>(AS369-AT369)+AU368</f>
        <v/>
      </c>
      <c r="AV369" s="15" t="n"/>
      <c r="AX369" s="14" t="n"/>
      <c r="AY369" s="18" t="n"/>
      <c r="AZ369" s="16" t="n"/>
      <c r="BA369" s="18">
        <f>(AY369-AZ369)+BA368</f>
        <v/>
      </c>
      <c r="BB369" s="15" t="n"/>
      <c r="BD369" s="14" t="n"/>
      <c r="BE369" s="18" t="n"/>
      <c r="BF369" s="16" t="n"/>
      <c r="BG369" s="18">
        <f>(BE369-BF369)+BG368</f>
        <v/>
      </c>
      <c r="BH369" s="15" t="n"/>
      <c r="BJ369" s="86" t="n">
        <v>0</v>
      </c>
      <c r="BK369" s="90" t="n"/>
      <c r="BL369" s="24" t="n">
        <v>0</v>
      </c>
      <c r="BM369" s="91" t="n"/>
      <c r="BN369" s="24" t="n">
        <v>0</v>
      </c>
      <c r="BO369" s="24" t="n">
        <v>0</v>
      </c>
      <c r="BP369" s="91" t="n"/>
      <c r="BQ369" s="126" t="n"/>
    </row>
    <row r="370" ht="16.8" customHeight="1">
      <c r="A370" s="15" t="n"/>
      <c r="B370" s="15" t="n"/>
      <c r="C370" s="15" t="inlineStr">
        <is>
          <t>Incassi GENERALI</t>
        </is>
      </c>
      <c r="D370" s="16" t="n">
        <v>8703</v>
      </c>
      <c r="E370" s="16" t="n">
        <v>265.5</v>
      </c>
      <c r="F370" s="16" t="n"/>
      <c r="G370" s="16" t="n"/>
      <c r="H370" s="105">
        <f>D371+H309</f>
        <v/>
      </c>
      <c r="I370" s="4" t="n"/>
      <c r="J370" s="14" t="n"/>
      <c r="K370" s="17" t="inlineStr">
        <is>
          <t>SALDO CATTOLICA</t>
        </is>
      </c>
      <c r="L370" s="16">
        <f>D368+D369+D370+D373-D371-D372-D374-D375-E370-E368+B371</f>
        <v/>
      </c>
      <c r="M370" s="16" t="n">
        <v>0</v>
      </c>
      <c r="N370" s="16" t="n"/>
      <c r="O370" s="16" t="n">
        <v>0</v>
      </c>
      <c r="P370" s="18" t="n"/>
      <c r="Q370" s="14" t="n"/>
      <c r="R370" s="18" t="n"/>
      <c r="S370" s="16" t="n"/>
      <c r="T370" s="18">
        <f>(R370-S370)+T369</f>
        <v/>
      </c>
      <c r="U370" s="15" t="n"/>
      <c r="W370" s="14" t="n"/>
      <c r="X370" s="18" t="n"/>
      <c r="Y370" s="16" t="n"/>
      <c r="Z370" s="18">
        <f>(X370-Y370)+Z369</f>
        <v/>
      </c>
      <c r="AA370" s="15" t="n"/>
      <c r="AB370" s="24" t="n"/>
      <c r="AC370" s="24" t="n"/>
      <c r="AD370" s="25" t="n"/>
      <c r="AE370" s="25" t="n"/>
      <c r="AF370" s="25" t="n"/>
      <c r="AG370" s="25" t="n"/>
      <c r="AH370" s="24" t="n"/>
      <c r="AI370" s="26" t="n"/>
      <c r="AJ370" s="25" t="n"/>
      <c r="AL370" s="14" t="n"/>
      <c r="AM370" s="18" t="n"/>
      <c r="AN370" s="16" t="n"/>
      <c r="AO370" s="18">
        <f>(AM370-AN370)+AO369</f>
        <v/>
      </c>
      <c r="AP370" s="15" t="n"/>
      <c r="AR370" s="14" t="n"/>
      <c r="AS370" s="18" t="n"/>
      <c r="AT370" s="16" t="n"/>
      <c r="AU370" s="18">
        <f>(AS370-AT370)+AU369</f>
        <v/>
      </c>
      <c r="AV370" s="15" t="n"/>
      <c r="AX370" s="14" t="n"/>
      <c r="AY370" s="18" t="n"/>
      <c r="AZ370" s="16" t="n"/>
      <c r="BA370" s="18">
        <f>(AY370-AZ370)+BA369</f>
        <v/>
      </c>
      <c r="BB370" s="15" t="n"/>
      <c r="BD370" s="14" t="n"/>
      <c r="BE370" s="18" t="n"/>
      <c r="BF370" s="16" t="n"/>
      <c r="BG370" s="18">
        <f>(BE370-BF370)+BG369</f>
        <v/>
      </c>
      <c r="BH370" s="15" t="n"/>
      <c r="BJ370" s="86" t="n">
        <v>0</v>
      </c>
      <c r="BK370" s="90" t="n"/>
      <c r="BL370" s="24" t="n">
        <v>0</v>
      </c>
      <c r="BM370" s="91" t="n"/>
      <c r="BN370" s="24" t="n">
        <v>0</v>
      </c>
      <c r="BO370" s="24" t="n">
        <v>0</v>
      </c>
      <c r="BP370" s="91" t="n"/>
      <c r="BQ370" s="126" t="n"/>
    </row>
    <row r="371" ht="16.8" customHeight="1">
      <c r="A371" s="15" t="inlineStr">
        <is>
          <t>PROVV</t>
        </is>
      </c>
      <c r="B371" s="15" t="n">
        <v>0</v>
      </c>
      <c r="C371" s="15" t="inlineStr">
        <is>
          <t>Provvigioni CATTOLICA</t>
        </is>
      </c>
      <c r="D371" s="16" t="n">
        <v>1395.54</v>
      </c>
      <c r="E371" s="16" t="n"/>
      <c r="F371" s="16" t="n"/>
      <c r="G371" s="16" t="n"/>
      <c r="H371" s="105" t="inlineStr">
        <is>
          <t>GENERALI</t>
        </is>
      </c>
      <c r="I371" s="4" t="n"/>
      <c r="J371" s="14" t="n"/>
      <c r="K371" s="17">
        <f>C410</f>
        <v/>
      </c>
      <c r="L371" s="16" t="n"/>
      <c r="M371" s="16">
        <f>10*(L368+L369-M369)/100</f>
        <v/>
      </c>
      <c r="N371" s="16">
        <f>G410</f>
        <v/>
      </c>
      <c r="O371" s="16">
        <f>O310+M371-N371</f>
        <v/>
      </c>
      <c r="P371" s="18">
        <f>P310+M371</f>
        <v/>
      </c>
      <c r="Q371" s="14" t="n"/>
      <c r="R371" s="18" t="n"/>
      <c r="S371" s="16" t="n"/>
      <c r="T371" s="18">
        <f>(R371-S371)+T370</f>
        <v/>
      </c>
      <c r="U371" s="15" t="n"/>
      <c r="W371" s="14" t="n"/>
      <c r="X371" s="18" t="n"/>
      <c r="Y371" s="16" t="n"/>
      <c r="Z371" s="18">
        <f>(X371-Y371)+Z370</f>
        <v/>
      </c>
      <c r="AA371" s="15" t="n"/>
      <c r="AB371" s="24" t="n"/>
      <c r="AC371" s="24" t="n"/>
      <c r="AD371" s="25" t="n"/>
      <c r="AE371" s="25" t="n"/>
      <c r="AF371" s="25" t="n"/>
      <c r="AG371" s="25" t="n"/>
      <c r="AH371" s="17" t="n"/>
      <c r="AI371" s="16" t="n">
        <v>0</v>
      </c>
      <c r="AJ371" s="25" t="n"/>
      <c r="AL371" s="14" t="n"/>
      <c r="AM371" s="18" t="n"/>
      <c r="AN371" s="16" t="n"/>
      <c r="AO371" s="18">
        <f>(AM371-AN371)+AO370</f>
        <v/>
      </c>
      <c r="AP371" s="15" t="n"/>
      <c r="AR371" s="14" t="n"/>
      <c r="AS371" s="18" t="n"/>
      <c r="AT371" s="16" t="n"/>
      <c r="AU371" s="18">
        <f>(AS371-AT371)+AU370</f>
        <v/>
      </c>
      <c r="AV371" s="15" t="n"/>
      <c r="AX371" s="14" t="n"/>
      <c r="AY371" s="18" t="n"/>
      <c r="AZ371" s="16" t="n"/>
      <c r="BA371" s="18">
        <f>(AY371-AZ371)+BA370</f>
        <v/>
      </c>
      <c r="BB371" s="15" t="n"/>
      <c r="BD371" s="14" t="n"/>
      <c r="BE371" s="18" t="n"/>
      <c r="BF371" s="16" t="n"/>
      <c r="BG371" s="18">
        <f>(BE371-BF371)+BG370</f>
        <v/>
      </c>
      <c r="BH371" s="15" t="n"/>
      <c r="BJ371" s="86" t="n">
        <v>0</v>
      </c>
      <c r="BK371" s="90" t="n"/>
      <c r="BL371" s="24" t="n">
        <v>0</v>
      </c>
      <c r="BM371" s="91" t="n"/>
      <c r="BN371" s="24" t="n">
        <v>0</v>
      </c>
      <c r="BO371" s="24" t="n">
        <v>0</v>
      </c>
      <c r="BP371" s="91" t="n"/>
      <c r="BQ371" s="126" t="n"/>
    </row>
    <row r="372" ht="16.8" customHeight="1">
      <c r="A372" s="15" t="inlineStr">
        <is>
          <t>DA ESITI DIREZIONALI</t>
        </is>
      </c>
      <c r="B372" s="16">
        <f>B371+B311</f>
        <v/>
      </c>
      <c r="C372" s="15" t="inlineStr">
        <is>
          <t>Provvigioni GENERALI</t>
        </is>
      </c>
      <c r="D372" s="16" t="n">
        <v>1359.64</v>
      </c>
      <c r="E372" s="16" t="n">
        <v>0</v>
      </c>
      <c r="F372" s="16" t="n"/>
      <c r="G372" s="16" t="n"/>
      <c r="H372" s="105">
        <f>D372+H311</f>
        <v/>
      </c>
      <c r="I372" s="4" t="n"/>
      <c r="J372" s="14" t="n"/>
      <c r="K372" s="17">
        <f>C380</f>
        <v/>
      </c>
      <c r="L372" s="16" t="n"/>
      <c r="M372" s="16">
        <f>8.37*(L368+L369-M369)/100</f>
        <v/>
      </c>
      <c r="N372" s="16">
        <f>D380</f>
        <v/>
      </c>
      <c r="O372" s="16">
        <f>O311+M372-N372</f>
        <v/>
      </c>
      <c r="P372" s="18">
        <f>P311+M372</f>
        <v/>
      </c>
      <c r="Q372" s="14" t="n"/>
      <c r="R372" s="18" t="n"/>
      <c r="S372" s="16" t="n"/>
      <c r="T372" s="18">
        <f>(R372-S372)+T371</f>
        <v/>
      </c>
      <c r="U372" s="15" t="n"/>
      <c r="W372" s="14" t="n"/>
      <c r="X372" s="18" t="n"/>
      <c r="Y372" s="16" t="n"/>
      <c r="Z372" s="18">
        <f>(X372-Y372)+Z371</f>
        <v/>
      </c>
      <c r="AA372" s="15" t="n"/>
      <c r="AB372" s="24" t="n"/>
      <c r="AC372" s="17" t="n"/>
      <c r="AD372" s="25" t="n"/>
      <c r="AE372" s="25" t="n"/>
      <c r="AF372" s="25" t="n"/>
      <c r="AG372" s="25" t="n"/>
      <c r="AH372" s="24" t="n"/>
      <c r="AI372" s="26" t="n"/>
      <c r="AJ372" s="25" t="n"/>
      <c r="AL372" s="14" t="n"/>
      <c r="AM372" s="18" t="n"/>
      <c r="AN372" s="16" t="n"/>
      <c r="AO372" s="18">
        <f>(AM372-AN372)+AO371</f>
        <v/>
      </c>
      <c r="AP372" s="15" t="n"/>
      <c r="AR372" s="14" t="n"/>
      <c r="AS372" s="18" t="n"/>
      <c r="AT372" s="16" t="n"/>
      <c r="AU372" s="18">
        <f>(AS372-AT372)+AU371</f>
        <v/>
      </c>
      <c r="AV372" s="15" t="n"/>
      <c r="AX372" s="14" t="n"/>
      <c r="AY372" s="18" t="n"/>
      <c r="AZ372" s="16" t="n"/>
      <c r="BA372" s="18">
        <f>(AY372-AZ372)+BA371</f>
        <v/>
      </c>
      <c r="BB372" s="15" t="n"/>
      <c r="BD372" s="14" t="n"/>
      <c r="BE372" s="18" t="n"/>
      <c r="BF372" s="16" t="n"/>
      <c r="BG372" s="18">
        <f>(BE372-BF372)+BG371</f>
        <v/>
      </c>
      <c r="BH372" s="15" t="n"/>
      <c r="BJ372" s="86" t="n">
        <v>0</v>
      </c>
      <c r="BK372" s="90" t="n"/>
      <c r="BL372" s="24" t="n">
        <v>0</v>
      </c>
      <c r="BM372" s="91" t="n"/>
      <c r="BN372" s="24" t="n">
        <v>0</v>
      </c>
      <c r="BO372" s="24" t="n"/>
      <c r="BP372" s="24" t="n"/>
      <c r="BQ372" s="126" t="n"/>
    </row>
    <row r="373" ht="16.8" customHeight="1">
      <c r="A373" s="15" t="n">
        <v>15.96</v>
      </c>
      <c r="B373" s="15" t="n"/>
      <c r="C373" s="15" t="inlineStr">
        <is>
          <t>Incasso TUTELA LEGALE</t>
        </is>
      </c>
      <c r="D373" s="16" t="n">
        <v>640</v>
      </c>
      <c r="E373" s="16" t="n">
        <v>0</v>
      </c>
      <c r="F373" s="16" t="n"/>
      <c r="G373" s="16" t="n"/>
      <c r="H373" s="105" t="inlineStr">
        <is>
          <t>UCA</t>
        </is>
      </c>
      <c r="I373" s="77" t="inlineStr">
        <is>
          <t>check provv.</t>
        </is>
      </c>
      <c r="J373" s="14" t="n"/>
      <c r="K373" s="15">
        <f>C397</f>
        <v/>
      </c>
      <c r="L373" s="16" t="n"/>
      <c r="M373" s="16">
        <f>15.35*(L368+L369-M369)/100</f>
        <v/>
      </c>
      <c r="N373" s="16">
        <f>D397</f>
        <v/>
      </c>
      <c r="O373" s="16">
        <f>O312+M373-N373</f>
        <v/>
      </c>
      <c r="P373" s="18">
        <f>P312+M373</f>
        <v/>
      </c>
      <c r="Q373" s="14" t="n"/>
      <c r="R373" s="18" t="n"/>
      <c r="S373" s="16" t="n"/>
      <c r="T373" s="18">
        <f>(R373-S373)+T372</f>
        <v/>
      </c>
      <c r="U373" s="15" t="n"/>
      <c r="W373" s="14" t="n"/>
      <c r="X373" s="18" t="n"/>
      <c r="Y373" s="16" t="n"/>
      <c r="Z373" s="18">
        <f>(X373-Y373)+Z372</f>
        <v/>
      </c>
      <c r="AA373" s="15" t="n"/>
      <c r="AB373" s="24" t="n"/>
      <c r="AC373" s="17" t="n"/>
      <c r="AD373" s="25" t="n"/>
      <c r="AE373" s="25" t="n"/>
      <c r="AF373" s="25" t="n"/>
      <c r="AG373" s="25" t="n"/>
      <c r="AH373" s="24" t="n"/>
      <c r="AI373" s="26" t="n"/>
      <c r="AJ373" s="25" t="n"/>
      <c r="AL373" s="14" t="n"/>
      <c r="AM373" s="18" t="n"/>
      <c r="AN373" s="16" t="n"/>
      <c r="AO373" s="18">
        <f>(AM373-AN373)+AO372</f>
        <v/>
      </c>
      <c r="AP373" s="15" t="n"/>
      <c r="AR373" s="14" t="n"/>
      <c r="AS373" s="18" t="n"/>
      <c r="AT373" s="16" t="n"/>
      <c r="AU373" s="18">
        <f>(AS373-AT373)+AU372</f>
        <v/>
      </c>
      <c r="AV373" s="15" t="n"/>
      <c r="AX373" s="14" t="n"/>
      <c r="AY373" s="18" t="n"/>
      <c r="AZ373" s="16" t="n"/>
      <c r="BA373" s="18">
        <f>(AY373-AZ373)+BA372</f>
        <v/>
      </c>
      <c r="BB373" s="15" t="n"/>
      <c r="BD373" s="14" t="n"/>
      <c r="BE373" s="18" t="n"/>
      <c r="BF373" s="16" t="n"/>
      <c r="BG373" s="18">
        <f>(BE373-BF373)+BG372</f>
        <v/>
      </c>
      <c r="BH373" s="15" t="n"/>
      <c r="BJ373" s="86" t="n">
        <v>0</v>
      </c>
      <c r="BK373" s="90" t="n"/>
      <c r="BL373" s="24" t="n">
        <v>0</v>
      </c>
      <c r="BM373" s="91" t="n"/>
      <c r="BN373" s="24" t="n">
        <v>0</v>
      </c>
      <c r="BO373" s="24" t="n"/>
      <c r="BP373" s="24" t="n"/>
      <c r="BQ373" s="126" t="n"/>
    </row>
    <row r="374" ht="16.8" customHeight="1">
      <c r="A374" s="15" t="n"/>
      <c r="B374" s="15" t="inlineStr">
        <is>
          <t>***</t>
        </is>
      </c>
      <c r="C374" s="15" t="inlineStr">
        <is>
          <t>Provvigioni UCA</t>
        </is>
      </c>
      <c r="D374" s="16" t="n">
        <v>0</v>
      </c>
      <c r="E374" s="16" t="n"/>
      <c r="F374" s="16" t="n"/>
      <c r="G374" s="16" t="n"/>
      <c r="H374" s="105">
        <f>D374+H313</f>
        <v/>
      </c>
      <c r="I374" s="78">
        <f>D371+D372-E372+D374</f>
        <v/>
      </c>
      <c r="J374" s="14" t="n"/>
      <c r="K374" s="15" t="inlineStr">
        <is>
          <t>Benzina auto gigi e papà</t>
        </is>
      </c>
      <c r="L374" s="16" t="n"/>
      <c r="M374" s="16">
        <f>2.6*(L368+L369-M369)/100</f>
        <v/>
      </c>
      <c r="N374" s="16">
        <f>D385</f>
        <v/>
      </c>
      <c r="O374" s="16">
        <f>O313+M374-N374</f>
        <v/>
      </c>
      <c r="P374" s="18">
        <f>P313+M374</f>
        <v/>
      </c>
      <c r="Q374" s="14" t="n"/>
      <c r="R374" s="18" t="n"/>
      <c r="S374" s="16" t="n"/>
      <c r="T374" s="18">
        <f>(R374-S374)+T373</f>
        <v/>
      </c>
      <c r="U374" s="15" t="n"/>
      <c r="W374" s="14" t="n"/>
      <c r="X374" s="18" t="n"/>
      <c r="Y374" s="16" t="n"/>
      <c r="Z374" s="18">
        <f>(X374-Y374)+Z373</f>
        <v/>
      </c>
      <c r="AA374" s="15" t="n"/>
      <c r="AB374" s="24" t="n"/>
      <c r="AC374" s="17" t="n"/>
      <c r="AD374" s="25" t="n"/>
      <c r="AE374" s="25" t="n"/>
      <c r="AF374" s="25" t="n"/>
      <c r="AG374" s="25" t="n"/>
      <c r="AH374" s="24" t="n"/>
      <c r="AI374" s="26" t="n"/>
      <c r="AJ374" s="25" t="n"/>
      <c r="AL374" s="14" t="n"/>
      <c r="AM374" s="18" t="n"/>
      <c r="AN374" s="16" t="n"/>
      <c r="AO374" s="18">
        <f>(AM374-AN374)+AO373</f>
        <v/>
      </c>
      <c r="AP374" s="15" t="n"/>
      <c r="AR374" s="14" t="n"/>
      <c r="AS374" s="18" t="n"/>
      <c r="AT374" s="16" t="n"/>
      <c r="AU374" s="18">
        <f>(AS374-AT374)+AU373</f>
        <v/>
      </c>
      <c r="AV374" s="15" t="n"/>
      <c r="AX374" s="14" t="n"/>
      <c r="AY374" s="18" t="n"/>
      <c r="AZ374" s="16" t="n"/>
      <c r="BA374" s="18">
        <f>(AY374-AZ374)+BA373</f>
        <v/>
      </c>
      <c r="BB374" s="15" t="n"/>
      <c r="BD374" s="14" t="n"/>
      <c r="BE374" s="18" t="n"/>
      <c r="BF374" s="16" t="n"/>
      <c r="BG374" s="18">
        <f>(BE374-BF374)+BG373</f>
        <v/>
      </c>
      <c r="BH374" s="15" t="n"/>
      <c r="BJ374" s="86" t="n">
        <v>0</v>
      </c>
      <c r="BK374" s="90" t="n"/>
      <c r="BL374" s="24" t="n">
        <v>0</v>
      </c>
      <c r="BM374" s="91" t="n"/>
      <c r="BN374" s="24" t="n">
        <v>0</v>
      </c>
      <c r="BO374" s="24" t="n"/>
      <c r="BP374" s="24" t="n"/>
      <c r="BQ374" s="126" t="n"/>
    </row>
    <row r="375" ht="16.8" customHeight="1">
      <c r="A375" s="15" t="n"/>
      <c r="B375" s="15" t="n"/>
      <c r="C375" s="15" t="inlineStr">
        <is>
          <t>Provvigioni TUTELA LEGALE</t>
        </is>
      </c>
      <c r="D375" s="16" t="n">
        <v>164.9</v>
      </c>
      <c r="E375" s="16" t="n"/>
      <c r="F375" s="16" t="n"/>
      <c r="G375" s="16" t="n">
        <v>0</v>
      </c>
      <c r="H375" s="105" t="inlineStr">
        <is>
          <t>TUTELA</t>
        </is>
      </c>
      <c r="I375" s="4" t="n"/>
      <c r="J375" s="14" t="n"/>
      <c r="K375" s="15" t="inlineStr">
        <is>
          <t>Spese bancari einteressi passivi e spese postali</t>
        </is>
      </c>
      <c r="L375" s="16" t="n"/>
      <c r="M375" s="16">
        <f>2.6*(L368+L369-M369)/100</f>
        <v/>
      </c>
      <c r="N375" s="16">
        <f>G386+H386</f>
        <v/>
      </c>
      <c r="O375" s="16">
        <f>O314+M375-N375</f>
        <v/>
      </c>
      <c r="P375" s="18">
        <f>P314+M375</f>
        <v/>
      </c>
      <c r="Q375" s="14" t="n"/>
      <c r="R375" s="18" t="n"/>
      <c r="S375" s="16">
        <f>G375</f>
        <v/>
      </c>
      <c r="T375" s="18">
        <f>(R375-S375)+T374</f>
        <v/>
      </c>
      <c r="U375" s="15">
        <f>C375</f>
        <v/>
      </c>
      <c r="W375" s="14" t="n"/>
      <c r="X375" s="18" t="n"/>
      <c r="Y375" s="16" t="n">
        <v>0</v>
      </c>
      <c r="Z375" s="18">
        <f>(X375-Y375)+Z374</f>
        <v/>
      </c>
      <c r="AA375" s="15" t="n"/>
      <c r="AB375" s="24" t="n"/>
      <c r="AC375" s="15">
        <f>C375</f>
        <v/>
      </c>
      <c r="AD375" s="25" t="n"/>
      <c r="AE375" s="62">
        <f>G375</f>
        <v/>
      </c>
      <c r="AF375" s="63">
        <f>AE375+AF314</f>
        <v/>
      </c>
      <c r="AG375" s="25" t="n"/>
      <c r="AH375" s="17" t="n"/>
      <c r="AI375" s="16" t="n">
        <v>0</v>
      </c>
      <c r="AJ375" s="25" t="n"/>
      <c r="AL375" s="14" t="n"/>
      <c r="AM375" s="18" t="n"/>
      <c r="AN375" s="16" t="n">
        <v>0</v>
      </c>
      <c r="AO375" s="18">
        <f>(AM375-AN375)+AO374</f>
        <v/>
      </c>
      <c r="AP375" s="15" t="n"/>
      <c r="AR375" s="14" t="n"/>
      <c r="AS375" s="18" t="n"/>
      <c r="AT375" s="16" t="n">
        <v>0</v>
      </c>
      <c r="AU375" s="18">
        <f>(AS375-AT375)+AU374</f>
        <v/>
      </c>
      <c r="AV375" s="15" t="n"/>
      <c r="AX375" s="14" t="n"/>
      <c r="AY375" s="18" t="n"/>
      <c r="AZ375" s="16" t="n">
        <v>0</v>
      </c>
      <c r="BA375" s="18">
        <f>(AY375-AZ375)+BA374</f>
        <v/>
      </c>
      <c r="BB375" s="15" t="n"/>
      <c r="BD375" s="14" t="n"/>
      <c r="BE375" s="18" t="n"/>
      <c r="BF375" s="16" t="n">
        <v>0</v>
      </c>
      <c r="BG375" s="18">
        <f>(BE375-BF375)+BG374</f>
        <v/>
      </c>
      <c r="BH375" s="15" t="n"/>
      <c r="BJ375" s="86" t="n">
        <v>0</v>
      </c>
      <c r="BK375" s="90" t="n"/>
      <c r="BL375" s="24" t="n">
        <v>0</v>
      </c>
      <c r="BM375" s="91" t="n"/>
      <c r="BN375" s="24" t="n">
        <v>0</v>
      </c>
      <c r="BO375" s="24" t="n"/>
      <c r="BP375" s="24" t="n"/>
      <c r="BQ375" s="126" t="n"/>
    </row>
    <row r="376" ht="16.8" customHeight="1">
      <c r="A376" s="15" t="n"/>
      <c r="B376" s="15" t="n"/>
      <c r="C376" s="15" t="inlineStr">
        <is>
          <t xml:space="preserve">PAG. PROVV. SILVIO CATTANEO MESE DI </t>
        </is>
      </c>
      <c r="D376" s="16" t="n"/>
      <c r="E376" s="16" t="n"/>
      <c r="F376" s="16" t="n"/>
      <c r="G376" s="16" t="n">
        <v>0</v>
      </c>
      <c r="H376" s="105">
        <f>D375+H315</f>
        <v/>
      </c>
      <c r="I376" s="4" t="n"/>
      <c r="J376" s="14" t="n"/>
      <c r="K376" s="15" t="inlineStr">
        <is>
          <t>Telepass</t>
        </is>
      </c>
      <c r="L376" s="16" t="n"/>
      <c r="M376" s="16">
        <f>0.46*(L368+L369-M369)/100</f>
        <v/>
      </c>
      <c r="N376" s="16">
        <f>G390</f>
        <v/>
      </c>
      <c r="O376" s="16">
        <f>O315+M376-N376</f>
        <v/>
      </c>
      <c r="P376" s="18">
        <f>P315+M376</f>
        <v/>
      </c>
      <c r="Q376" s="14" t="n"/>
      <c r="R376" s="18" t="n"/>
      <c r="S376" s="16">
        <f>G376</f>
        <v/>
      </c>
      <c r="T376" s="18">
        <f>(R376-S376)+T375</f>
        <v/>
      </c>
      <c r="U376" s="15">
        <f>C376</f>
        <v/>
      </c>
      <c r="W376" s="14" t="n"/>
      <c r="X376" s="18" t="n"/>
      <c r="Y376" s="16" t="n">
        <v>0</v>
      </c>
      <c r="Z376" s="18">
        <f>(X376-Y376)+Z375</f>
        <v/>
      </c>
      <c r="AA376" s="15" t="n"/>
      <c r="AB376" s="24" t="n"/>
      <c r="AC376" s="15">
        <f>C376</f>
        <v/>
      </c>
      <c r="AD376" s="25" t="n"/>
      <c r="AE376" s="62">
        <f>G376</f>
        <v/>
      </c>
      <c r="AF376" s="63">
        <f>AE376+AF315</f>
        <v/>
      </c>
      <c r="AG376" s="25" t="n"/>
      <c r="AH376" s="16" t="n"/>
      <c r="AI376" s="16" t="n">
        <v>0</v>
      </c>
      <c r="AJ376" s="25" t="n"/>
      <c r="AL376" s="14" t="n"/>
      <c r="AM376" s="18" t="n">
        <v>0</v>
      </c>
      <c r="AN376" s="16" t="n">
        <v>0</v>
      </c>
      <c r="AO376" s="18">
        <f>(AM376-AN376)+AO375</f>
        <v/>
      </c>
      <c r="AP376" s="15" t="n"/>
      <c r="AR376" s="14" t="n"/>
      <c r="AS376" s="18" t="n">
        <v>0</v>
      </c>
      <c r="AT376" s="16" t="n">
        <v>0</v>
      </c>
      <c r="AU376" s="18">
        <f>(AS376-AT376)+AU375</f>
        <v/>
      </c>
      <c r="AV376" s="15" t="n"/>
      <c r="AX376" s="14" t="n"/>
      <c r="AY376" s="18" t="n">
        <v>0</v>
      </c>
      <c r="AZ376" s="16" t="n">
        <v>0</v>
      </c>
      <c r="BA376" s="18">
        <f>(AY376-AZ376)+BA375</f>
        <v/>
      </c>
      <c r="BB376" s="15" t="n"/>
      <c r="BD376" s="14" t="n"/>
      <c r="BE376" s="18" t="n">
        <v>0</v>
      </c>
      <c r="BF376" s="16" t="n">
        <v>0</v>
      </c>
      <c r="BG376" s="18">
        <f>(BE376-BF376)+BG375</f>
        <v/>
      </c>
      <c r="BH376" s="15" t="n"/>
      <c r="BJ376" s="86" t="n">
        <v>0</v>
      </c>
      <c r="BK376" s="90" t="n"/>
      <c r="BL376" s="24" t="n">
        <v>0</v>
      </c>
      <c r="BM376" s="91" t="n"/>
      <c r="BN376" s="24" t="n">
        <v>0</v>
      </c>
      <c r="BO376" s="24" t="n"/>
      <c r="BP376" s="24" t="n"/>
      <c r="BQ376" s="126" t="n"/>
    </row>
    <row r="377" ht="16.8" customHeight="1">
      <c r="A377" s="15" t="n"/>
      <c r="B377" s="15" t="n"/>
      <c r="C377" s="15" t="inlineStr">
        <is>
          <t>PAG. PROVV. AMICONE RENZO MESE DI</t>
        </is>
      </c>
      <c r="D377" s="16" t="n"/>
      <c r="E377" s="16" t="n"/>
      <c r="F377" s="16" t="n"/>
      <c r="G377" s="16" t="n">
        <v>0</v>
      </c>
      <c r="H377" s="105" t="n"/>
      <c r="I377" s="4" t="n"/>
      <c r="J377" s="14" t="n"/>
      <c r="K377" s="15" t="inlineStr">
        <is>
          <t>Spese telefonia</t>
        </is>
      </c>
      <c r="L377" s="16" t="n"/>
      <c r="M377" s="16">
        <f>0.28*(L368+L369-M369)/100</f>
        <v/>
      </c>
      <c r="N377" s="16">
        <f>D400</f>
        <v/>
      </c>
      <c r="O377" s="16">
        <f>O316+M377-N377</f>
        <v/>
      </c>
      <c r="P377" s="18">
        <f>P316+M377</f>
        <v/>
      </c>
      <c r="Q377" s="14" t="n"/>
      <c r="R377" s="18" t="n"/>
      <c r="S377" s="16">
        <f>G377</f>
        <v/>
      </c>
      <c r="T377" s="18">
        <f>(R377-S377)+T376</f>
        <v/>
      </c>
      <c r="U377" s="15">
        <f>C377</f>
        <v/>
      </c>
      <c r="W377" s="14" t="n"/>
      <c r="X377" s="18" t="n"/>
      <c r="Y377" s="16" t="n">
        <v>0</v>
      </c>
      <c r="Z377" s="18">
        <f>(X377-Y377)+Z376</f>
        <v/>
      </c>
      <c r="AA377" s="15" t="n"/>
      <c r="AB377" s="24" t="n"/>
      <c r="AC377" s="15">
        <f>C377</f>
        <v/>
      </c>
      <c r="AD377" s="25" t="n"/>
      <c r="AE377" s="62">
        <f>G377</f>
        <v/>
      </c>
      <c r="AF377" s="63">
        <f>AE377+AF316</f>
        <v/>
      </c>
      <c r="AG377" s="25" t="n"/>
      <c r="AH377" s="24" t="n"/>
      <c r="AI377" s="26" t="n"/>
      <c r="AJ377" s="25" t="n"/>
      <c r="AL377" s="14" t="n"/>
      <c r="AM377" s="18" t="n"/>
      <c r="AN377" s="16" t="n">
        <v>0</v>
      </c>
      <c r="AO377" s="18">
        <f>(AM377-AN377)+AO376</f>
        <v/>
      </c>
      <c r="AP377" s="15" t="n"/>
      <c r="AR377" s="14" t="n"/>
      <c r="AS377" s="18" t="n"/>
      <c r="AT377" s="16" t="n">
        <v>0</v>
      </c>
      <c r="AU377" s="18">
        <f>(AS377-AT377)+AU376</f>
        <v/>
      </c>
      <c r="AV377" s="15" t="n"/>
      <c r="AX377" s="14" t="n"/>
      <c r="AY377" s="18" t="n"/>
      <c r="AZ377" s="16" t="n">
        <v>0</v>
      </c>
      <c r="BA377" s="18">
        <f>(AY377-AZ377)+BA376</f>
        <v/>
      </c>
      <c r="BB377" s="15" t="n"/>
      <c r="BD377" s="14" t="n"/>
      <c r="BE377" s="18" t="n"/>
      <c r="BF377" s="16" t="n">
        <v>0</v>
      </c>
      <c r="BG377" s="18">
        <f>(BE377-BF377)+BG376</f>
        <v/>
      </c>
      <c r="BH377" s="15" t="n"/>
      <c r="BJ377" s="86" t="n">
        <v>0</v>
      </c>
      <c r="BK377" s="90" t="n"/>
      <c r="BL377" s="24" t="n">
        <v>0</v>
      </c>
      <c r="BM377" s="24" t="n"/>
      <c r="BN377" s="24" t="n"/>
      <c r="BO377" s="24" t="n"/>
      <c r="BP377" s="24" t="n"/>
      <c r="BQ377" s="126" t="n"/>
    </row>
    <row r="378" ht="16.8" customHeight="1">
      <c r="A378" s="15" t="n"/>
      <c r="B378" s="15" t="n"/>
      <c r="C378" s="15" t="inlineStr">
        <is>
          <t>PAG. PROVV. VINCENZO  DI VITO</t>
        </is>
      </c>
      <c r="D378" s="16" t="n"/>
      <c r="E378" s="16" t="n"/>
      <c r="F378" s="16" t="n"/>
      <c r="G378" s="16" t="n">
        <v>0</v>
      </c>
      <c r="H378" s="105" t="n"/>
      <c r="I378" s="4" t="n"/>
      <c r="J378" s="14" t="n"/>
      <c r="K378" s="15">
        <f>C388</f>
        <v/>
      </c>
      <c r="L378" s="16" t="n"/>
      <c r="M378" s="16">
        <f>0.28*(L368+L369-M369)/100</f>
        <v/>
      </c>
      <c r="N378" s="16">
        <f>G388</f>
        <v/>
      </c>
      <c r="O378" s="16">
        <f>O317+M378-N378</f>
        <v/>
      </c>
      <c r="P378" s="18">
        <f>P317+M378</f>
        <v/>
      </c>
      <c r="Q378" s="14" t="n"/>
      <c r="R378" s="18" t="n"/>
      <c r="S378" s="16">
        <f>G378</f>
        <v/>
      </c>
      <c r="T378" s="18">
        <f>(R378-S378)+T377</f>
        <v/>
      </c>
      <c r="U378" s="15">
        <f>C378</f>
        <v/>
      </c>
      <c r="W378" s="14" t="n"/>
      <c r="X378" s="18" t="n"/>
      <c r="Y378" s="16" t="n">
        <v>0</v>
      </c>
      <c r="Z378" s="18">
        <f>(X378-Y378)+Z377</f>
        <v/>
      </c>
      <c r="AA378" s="15" t="n"/>
      <c r="AB378" s="24" t="n"/>
      <c r="AC378" s="15">
        <f>C378</f>
        <v/>
      </c>
      <c r="AD378" s="25" t="n"/>
      <c r="AE378" s="62">
        <f>G378</f>
        <v/>
      </c>
      <c r="AF378" s="63">
        <f>AE378+AF317</f>
        <v/>
      </c>
      <c r="AG378" s="25" t="n"/>
      <c r="AH378" s="24" t="n"/>
      <c r="AI378" s="26" t="n"/>
      <c r="AJ378" s="25" t="n"/>
      <c r="AL378" s="14" t="n"/>
      <c r="AM378" s="18" t="n"/>
      <c r="AN378" s="16" t="n">
        <v>0</v>
      </c>
      <c r="AO378" s="18">
        <f>(AM378-AN378)+AO377</f>
        <v/>
      </c>
      <c r="AP378" s="15" t="n"/>
      <c r="AR378" s="14" t="n"/>
      <c r="AS378" s="18" t="n"/>
      <c r="AT378" s="16" t="n">
        <v>0</v>
      </c>
      <c r="AU378" s="18">
        <f>(AS378-AT378)+AU377</f>
        <v/>
      </c>
      <c r="AV378" s="15" t="n"/>
      <c r="AX378" s="14" t="n"/>
      <c r="AY378" s="18" t="n"/>
      <c r="AZ378" s="16" t="n">
        <v>0</v>
      </c>
      <c r="BA378" s="18">
        <f>(AY378-AZ378)+BA377</f>
        <v/>
      </c>
      <c r="BB378" s="15" t="n"/>
      <c r="BD378" s="14" t="n"/>
      <c r="BE378" s="18" t="n"/>
      <c r="BF378" s="16" t="n">
        <v>0</v>
      </c>
      <c r="BG378" s="18">
        <f>(BE378-BF378)+BG377</f>
        <v/>
      </c>
      <c r="BH378" s="15" t="n"/>
      <c r="BJ378" s="86" t="n">
        <v>0</v>
      </c>
      <c r="BK378" s="90" t="n"/>
      <c r="BL378" s="24" t="n"/>
      <c r="BM378" s="24" t="n"/>
      <c r="BN378" s="24" t="n"/>
      <c r="BO378" s="24" t="n"/>
      <c r="BP378" s="24" t="n"/>
      <c r="BQ378" s="126" t="n"/>
    </row>
    <row r="379" ht="16.8" customHeight="1">
      <c r="A379" s="15" t="n"/>
      <c r="B379" s="15" t="n"/>
      <c r="C379" s="15" t="inlineStr">
        <is>
          <t>PAG. PROVV. FRANCESCOMARCHESOLI</t>
        </is>
      </c>
      <c r="D379" s="16" t="n"/>
      <c r="E379" s="16" t="n"/>
      <c r="F379" s="16" t="n"/>
      <c r="G379" s="16" t="n">
        <v>0</v>
      </c>
      <c r="H379" s="16" t="n"/>
      <c r="I379" s="4" t="n"/>
      <c r="J379" s="14" t="n"/>
      <c r="K379" s="15">
        <f>C391</f>
        <v/>
      </c>
      <c r="L379" s="16" t="n"/>
      <c r="M379" s="16">
        <f>0.28*(L368+L369-M369)/100</f>
        <v/>
      </c>
      <c r="N379" s="16">
        <f>G391</f>
        <v/>
      </c>
      <c r="O379" s="16">
        <f>O318+M379-N379</f>
        <v/>
      </c>
      <c r="P379" s="18">
        <f>P318+M379</f>
        <v/>
      </c>
      <c r="Q379" s="14" t="n"/>
      <c r="R379" s="18" t="n"/>
      <c r="S379" s="16">
        <f>G379</f>
        <v/>
      </c>
      <c r="T379" s="18">
        <f>(R379-S379)+T378</f>
        <v/>
      </c>
      <c r="U379" s="15">
        <f>C379</f>
        <v/>
      </c>
      <c r="W379" s="14" t="n"/>
      <c r="X379" s="18" t="n"/>
      <c r="Y379" s="16" t="n">
        <v>0</v>
      </c>
      <c r="Z379" s="18">
        <f>(X379-Y379)+Z378</f>
        <v/>
      </c>
      <c r="AA379" s="15" t="n"/>
      <c r="AB379" s="24" t="n"/>
      <c r="AC379" s="15">
        <f>C379</f>
        <v/>
      </c>
      <c r="AD379" s="25" t="n"/>
      <c r="AE379" s="62">
        <f>G379</f>
        <v/>
      </c>
      <c r="AF379" s="63">
        <f>AE379+AF318</f>
        <v/>
      </c>
      <c r="AG379" s="25" t="n"/>
      <c r="AH379" s="24" t="n"/>
      <c r="AI379" s="26" t="n"/>
      <c r="AJ379" s="25" t="n"/>
      <c r="AL379" s="14" t="n"/>
      <c r="AM379" s="18" t="n"/>
      <c r="AN379" s="16" t="n">
        <v>0</v>
      </c>
      <c r="AO379" s="18">
        <f>(AM379-AN379)+AO378</f>
        <v/>
      </c>
      <c r="AP379" s="15" t="n"/>
      <c r="AR379" s="14" t="n"/>
      <c r="AS379" s="18" t="n"/>
      <c r="AT379" s="16" t="n">
        <v>0</v>
      </c>
      <c r="AU379" s="18">
        <f>(AS379-AT379)+AU378</f>
        <v/>
      </c>
      <c r="AV379" s="15" t="n"/>
      <c r="AX379" s="14" t="n"/>
      <c r="AY379" s="18" t="n"/>
      <c r="AZ379" s="16" t="n">
        <v>0</v>
      </c>
      <c r="BA379" s="18">
        <f>(AY379-AZ379)+BA378</f>
        <v/>
      </c>
      <c r="BB379" s="15" t="n"/>
      <c r="BD379" s="14" t="n"/>
      <c r="BE379" s="18" t="n"/>
      <c r="BF379" s="16" t="n">
        <v>0</v>
      </c>
      <c r="BG379" s="18">
        <f>(BE379-BF379)+BG378</f>
        <v/>
      </c>
      <c r="BH379" s="15" t="n"/>
      <c r="BJ379" s="86" t="n">
        <v>0</v>
      </c>
      <c r="BK379" s="90" t="n"/>
      <c r="BL379" s="24" t="n"/>
      <c r="BM379" s="24" t="n"/>
      <c r="BN379" s="24" t="n"/>
      <c r="BO379" s="24" t="n"/>
      <c r="BP379" s="24" t="n"/>
      <c r="BQ379" s="126" t="n"/>
    </row>
    <row r="380" ht="16.8" customHeight="1">
      <c r="A380" s="15" t="n"/>
      <c r="B380" s="15" t="n"/>
      <c r="C380" s="15" t="inlineStr">
        <is>
          <t>TOT. PAG. PRODUTTORI</t>
        </is>
      </c>
      <c r="D380" s="16">
        <f>SUM(G372:G379)+E375+E376+E377+E378+E379</f>
        <v/>
      </c>
      <c r="E380" s="16" t="n"/>
      <c r="F380" s="16" t="n"/>
      <c r="G380" s="16" t="n"/>
      <c r="H380" s="16" t="n"/>
      <c r="I380" s="4" t="n"/>
      <c r="J380" s="14" t="n"/>
      <c r="K380" s="15">
        <f>C401</f>
        <v/>
      </c>
      <c r="L380" s="16" t="n"/>
      <c r="M380" s="16">
        <f>0.46*(L368+L369-M369)/100</f>
        <v/>
      </c>
      <c r="N380" s="16">
        <f>G401</f>
        <v/>
      </c>
      <c r="O380" s="16">
        <f>O319+M380-N380</f>
        <v/>
      </c>
      <c r="P380" s="18">
        <f>P319+M380</f>
        <v/>
      </c>
      <c r="Q380" s="14" t="n"/>
      <c r="R380" s="18" t="n"/>
      <c r="S380" s="16" t="n">
        <v>0</v>
      </c>
      <c r="T380" s="18">
        <f>(R380-S380)+T379</f>
        <v/>
      </c>
      <c r="U380" s="15" t="n"/>
      <c r="W380" s="14" t="n"/>
      <c r="X380" s="18" t="n"/>
      <c r="Y380" s="16" t="n">
        <v>0</v>
      </c>
      <c r="Z380" s="18">
        <f>(X380-Y380)+Z379</f>
        <v/>
      </c>
      <c r="AA380" s="15" t="n"/>
      <c r="AB380" s="24" t="n"/>
      <c r="AC380" s="15" t="n"/>
      <c r="AD380" s="25" t="n"/>
      <c r="AE380" s="62" t="n"/>
      <c r="AF380" s="63" t="n"/>
      <c r="AG380" s="25" t="n"/>
      <c r="AH380" s="24" t="n"/>
      <c r="AI380" s="26" t="n"/>
      <c r="AJ380" s="25" t="n"/>
      <c r="AL380" s="14" t="n"/>
      <c r="AM380" s="18" t="n"/>
      <c r="AN380" s="16" t="n">
        <v>0</v>
      </c>
      <c r="AO380" s="18">
        <f>(AM380-AN380)+AO379</f>
        <v/>
      </c>
      <c r="AP380" s="15" t="n"/>
      <c r="AR380" s="14" t="n"/>
      <c r="AS380" s="18" t="n"/>
      <c r="AT380" s="16" t="n">
        <v>0</v>
      </c>
      <c r="AU380" s="18">
        <f>(AS380-AT380)+AU379</f>
        <v/>
      </c>
      <c r="AV380" s="15" t="n"/>
      <c r="AX380" s="14" t="n"/>
      <c r="AY380" s="18" t="n"/>
      <c r="AZ380" s="16" t="n">
        <v>0</v>
      </c>
      <c r="BA380" s="18">
        <f>(AY380-AZ380)+BA379</f>
        <v/>
      </c>
      <c r="BB380" s="15" t="n"/>
      <c r="BD380" s="14" t="n"/>
      <c r="BE380" s="18" t="n"/>
      <c r="BF380" s="16" t="n">
        <v>0</v>
      </c>
      <c r="BG380" s="18">
        <f>(BE380-BF380)+BG379</f>
        <v/>
      </c>
      <c r="BH380" s="15" t="n"/>
      <c r="BJ380" s="86" t="n">
        <v>0</v>
      </c>
      <c r="BK380" s="90" t="n"/>
      <c r="BL380" s="24" t="n"/>
      <c r="BM380" s="24" t="n"/>
      <c r="BN380" s="24" t="n"/>
      <c r="BO380" s="24" t="n"/>
      <c r="BP380" s="24" t="n"/>
      <c r="BQ380" s="126" t="n"/>
    </row>
    <row r="381" ht="16.8" customHeight="1">
      <c r="A381" s="15" t="n"/>
      <c r="B381" s="15" t="n"/>
      <c r="C381" s="15" t="inlineStr">
        <is>
          <t>Sinistro</t>
        </is>
      </c>
      <c r="D381" s="16" t="n"/>
      <c r="E381" s="16" t="n"/>
      <c r="F381" s="16" t="n"/>
      <c r="G381" s="16" t="n"/>
      <c r="H381" s="16">
        <f>SUM(H368:H380)</f>
        <v/>
      </c>
      <c r="I381" s="4" t="n"/>
      <c r="J381" s="14" t="n"/>
      <c r="K381" s="15" t="inlineStr">
        <is>
          <t>Locazioni immobiliari</t>
        </is>
      </c>
      <c r="L381" s="16" t="n"/>
      <c r="M381" s="16">
        <f>14.4*(L368+L369-M369)/100</f>
        <v/>
      </c>
      <c r="N381" s="16">
        <f>G402</f>
        <v/>
      </c>
      <c r="O381" s="16">
        <f>O320+M381-N381</f>
        <v/>
      </c>
      <c r="P381" s="18">
        <f>P320+M381</f>
        <v/>
      </c>
      <c r="Q381" s="14" t="n"/>
      <c r="R381" s="18" t="n"/>
      <c r="S381" s="16" t="n">
        <v>0</v>
      </c>
      <c r="T381" s="18">
        <f>(R381-S381)+T380</f>
        <v/>
      </c>
      <c r="U381" s="15" t="n"/>
      <c r="W381" s="14" t="n"/>
      <c r="X381" s="18" t="n"/>
      <c r="Y381" s="16" t="n">
        <v>0</v>
      </c>
      <c r="Z381" s="18">
        <f>(X381-Y381)+Z380</f>
        <v/>
      </c>
      <c r="AA381" s="15">
        <f>C381</f>
        <v/>
      </c>
      <c r="AB381" s="24" t="n"/>
      <c r="AC381" s="15" t="n"/>
      <c r="AD381" s="25" t="n"/>
      <c r="AE381" s="62" t="n"/>
      <c r="AF381" s="63" t="n"/>
      <c r="AG381" s="25" t="n"/>
      <c r="AH381" s="24" t="n"/>
      <c r="AI381" s="26" t="n"/>
      <c r="AJ381" s="25" t="n"/>
      <c r="AL381" s="14" t="n"/>
      <c r="AM381" s="18" t="n"/>
      <c r="AN381" s="16" t="n">
        <v>0</v>
      </c>
      <c r="AO381" s="18">
        <f>(AM381-AN381)+AO380</f>
        <v/>
      </c>
      <c r="AP381" s="15" t="n"/>
      <c r="AR381" s="14" t="n"/>
      <c r="AS381" s="18" t="n"/>
      <c r="AT381" s="16" t="n">
        <v>0</v>
      </c>
      <c r="AU381" s="18">
        <f>(AS381-AT381)+AU380</f>
        <v/>
      </c>
      <c r="AV381" s="15" t="n"/>
      <c r="AX381" s="14" t="n"/>
      <c r="AY381" s="18" t="n"/>
      <c r="AZ381" s="16" t="n">
        <v>0</v>
      </c>
      <c r="BA381" s="18">
        <f>(AY381-AZ381)+BA380</f>
        <v/>
      </c>
      <c r="BB381" s="15" t="n"/>
      <c r="BD381" s="14" t="n"/>
      <c r="BE381" s="18" t="n"/>
      <c r="BF381" s="16" t="n">
        <v>0</v>
      </c>
      <c r="BG381" s="18">
        <f>(BE381-BF381)+BG380</f>
        <v/>
      </c>
      <c r="BH381" s="15" t="n"/>
      <c r="BJ381" s="86" t="n">
        <v>0</v>
      </c>
      <c r="BK381" s="90" t="n"/>
      <c r="BL381" s="24" t="n"/>
      <c r="BM381" s="24" t="n"/>
      <c r="BN381" s="24" t="n"/>
      <c r="BO381" s="24" t="n"/>
      <c r="BP381" s="24" t="n"/>
      <c r="BQ381" s="126" t="n"/>
    </row>
    <row r="382" ht="16.8" customHeight="1">
      <c r="A382" s="15" t="n"/>
      <c r="B382" s="15" t="n"/>
      <c r="C382" s="15" t="inlineStr">
        <is>
          <t>SINISTRO</t>
        </is>
      </c>
      <c r="D382" s="16">
        <f>E381+G381</f>
        <v/>
      </c>
      <c r="E382" s="16" t="n"/>
      <c r="F382" s="16" t="n"/>
      <c r="G382" s="16" t="n"/>
      <c r="H382" s="16" t="n"/>
      <c r="I382" s="4" t="n"/>
      <c r="J382" s="14" t="n"/>
      <c r="K382" s="15">
        <f>C403</f>
        <v/>
      </c>
      <c r="L382" s="16">
        <f>D391</f>
        <v/>
      </c>
      <c r="M382" s="16">
        <f>1.4*(L368+L369-M369)/100</f>
        <v/>
      </c>
      <c r="N382" s="16">
        <f>G403</f>
        <v/>
      </c>
      <c r="O382" s="16">
        <f>O321+M382-N382</f>
        <v/>
      </c>
      <c r="P382" s="18">
        <f>P321+M382</f>
        <v/>
      </c>
      <c r="Q382" s="14" t="n"/>
      <c r="R382" s="18" t="n"/>
      <c r="S382" s="16" t="n">
        <v>0</v>
      </c>
      <c r="T382" s="18">
        <f>(R382-S382)+T381</f>
        <v/>
      </c>
      <c r="U382" s="15" t="n"/>
      <c r="W382" s="14" t="n"/>
      <c r="X382" s="18" t="n"/>
      <c r="Y382" s="16" t="n">
        <v>0</v>
      </c>
      <c r="Z382" s="18">
        <f>(X382-Y382)+Z381</f>
        <v/>
      </c>
      <c r="AA382" s="15" t="n"/>
      <c r="AB382" s="24" t="n"/>
      <c r="AC382" s="64" t="inlineStr">
        <is>
          <t>INTERESSI PASSIIVI</t>
        </is>
      </c>
      <c r="AD382" s="65" t="n"/>
      <c r="AE382" s="65">
        <f>H386</f>
        <v/>
      </c>
      <c r="AF382" s="63">
        <f>AE382+AF321</f>
        <v/>
      </c>
      <c r="AG382" s="25" t="n"/>
      <c r="AH382" s="24" t="n"/>
      <c r="AI382" s="26" t="n"/>
      <c r="AJ382" s="25" t="n">
        <v>0</v>
      </c>
      <c r="AL382" s="14" t="n"/>
      <c r="AM382" s="18" t="n"/>
      <c r="AN382" s="16" t="n">
        <v>0</v>
      </c>
      <c r="AO382" s="18">
        <f>(AM382-AN382)+AO381</f>
        <v/>
      </c>
      <c r="AP382" s="15" t="n"/>
      <c r="AR382" s="14" t="n"/>
      <c r="AS382" s="18" t="n"/>
      <c r="AT382" s="16" t="n">
        <v>0</v>
      </c>
      <c r="AU382" s="18">
        <f>(AS382-AT382)+AU381</f>
        <v/>
      </c>
      <c r="AV382" s="15" t="n"/>
      <c r="AX382" s="14" t="n"/>
      <c r="AY382" s="18" t="n"/>
      <c r="AZ382" s="16" t="n">
        <v>0</v>
      </c>
      <c r="BA382" s="18">
        <f>(AY382-AZ382)+BA381</f>
        <v/>
      </c>
      <c r="BB382" s="15" t="n"/>
      <c r="BD382" s="14" t="n"/>
      <c r="BE382" s="18" t="n"/>
      <c r="BF382" s="16" t="n">
        <v>0</v>
      </c>
      <c r="BG382" s="18">
        <f>(BE382-BF382)+BG381</f>
        <v/>
      </c>
      <c r="BH382" s="15" t="n"/>
      <c r="BJ382" s="86" t="n"/>
      <c r="BK382" s="86" t="n"/>
      <c r="BL382" s="24" t="n"/>
      <c r="BM382" s="24" t="n"/>
      <c r="BN382" s="24" t="n"/>
      <c r="BO382" s="24" t="n"/>
      <c r="BP382" s="24" t="n"/>
      <c r="BQ382" s="126" t="n"/>
    </row>
    <row r="383" ht="16.8" customHeight="1">
      <c r="A383" s="15" t="n"/>
      <c r="B383" s="15" t="n"/>
      <c r="C383" s="15" t="inlineStr">
        <is>
          <t xml:space="preserve">Francobolli    </t>
        </is>
      </c>
      <c r="D383" s="16" t="n"/>
      <c r="E383" s="16" t="n"/>
      <c r="F383" s="16" t="n"/>
      <c r="G383" s="16" t="n">
        <v>0</v>
      </c>
      <c r="H383" s="16" t="n"/>
      <c r="I383" s="4" t="n"/>
      <c r="J383" s="14" t="n"/>
      <c r="K383" s="15">
        <f>C405</f>
        <v/>
      </c>
      <c r="L383" s="16" t="n"/>
      <c r="M383" s="16">
        <f>0*(L368+L369-M369)/100</f>
        <v/>
      </c>
      <c r="N383" s="16">
        <f>G405</f>
        <v/>
      </c>
      <c r="O383" s="16">
        <f>O322+M383-N383</f>
        <v/>
      </c>
      <c r="P383" s="18">
        <f>P322+M383</f>
        <v/>
      </c>
      <c r="Q383" s="14" t="n"/>
      <c r="R383" s="18" t="n"/>
      <c r="S383" s="16">
        <f>G383</f>
        <v/>
      </c>
      <c r="T383" s="18">
        <f>(R383-S383)+T382</f>
        <v/>
      </c>
      <c r="U383" s="15">
        <f>C383</f>
        <v/>
      </c>
      <c r="W383" s="14" t="n"/>
      <c r="X383" s="18" t="n"/>
      <c r="Y383" s="16" t="n"/>
      <c r="Z383" s="18">
        <f>(X383-Y383)+Z382</f>
        <v/>
      </c>
      <c r="AA383" s="15" t="n"/>
      <c r="AB383" s="24" t="n"/>
      <c r="AC383" s="15">
        <f>C383</f>
        <v/>
      </c>
      <c r="AD383" s="25" t="n"/>
      <c r="AE383" s="62">
        <f>G383</f>
        <v/>
      </c>
      <c r="AF383" s="63">
        <f>AE383+AF322</f>
        <v/>
      </c>
      <c r="AG383" s="25" t="n"/>
      <c r="AH383" s="24" t="n"/>
      <c r="AI383" s="26" t="n"/>
      <c r="AJ383" s="25" t="n"/>
      <c r="AL383" s="14" t="n"/>
      <c r="AM383" s="18" t="n"/>
      <c r="AN383" s="16" t="n"/>
      <c r="AO383" s="18">
        <f>(AM383-AN383)+AO382</f>
        <v/>
      </c>
      <c r="AP383" s="15" t="n"/>
      <c r="AR383" s="14" t="n"/>
      <c r="AS383" s="18" t="n"/>
      <c r="AT383" s="16" t="n"/>
      <c r="AU383" s="18">
        <f>(AS383-AT383)+AU382</f>
        <v/>
      </c>
      <c r="AV383" s="15" t="n"/>
      <c r="AX383" s="14" t="n"/>
      <c r="AY383" s="18" t="n"/>
      <c r="AZ383" s="16" t="n"/>
      <c r="BA383" s="18">
        <f>(AY383-AZ383)+BA382</f>
        <v/>
      </c>
      <c r="BB383" s="15" t="n"/>
      <c r="BD383" s="14" t="n"/>
      <c r="BE383" s="18" t="n"/>
      <c r="BF383" s="16" t="n"/>
      <c r="BG383" s="18">
        <f>(BE383-BF383)+BG382</f>
        <v/>
      </c>
      <c r="BH383" s="15" t="n"/>
      <c r="BJ383" s="86" t="n"/>
      <c r="BK383" s="86" t="n"/>
      <c r="BL383" s="24" t="n"/>
      <c r="BM383" s="24" t="n"/>
      <c r="BN383" s="24" t="n"/>
      <c r="BO383" s="24" t="n"/>
      <c r="BP383" s="24" t="n"/>
      <c r="BQ383" s="126" t="n"/>
    </row>
    <row r="384" ht="16.8" customHeight="1">
      <c r="A384" s="15" t="n"/>
      <c r="B384" s="15" t="n"/>
      <c r="C384" s="15" t="inlineStr">
        <is>
          <t xml:space="preserve">PAG. FATT. SOMMESE PETROLI </t>
        </is>
      </c>
      <c r="D384" s="16" t="n"/>
      <c r="E384" s="16" t="n"/>
      <c r="F384" s="16" t="n"/>
      <c r="G384" s="16" t="n">
        <v>0</v>
      </c>
      <c r="H384" s="16" t="n"/>
      <c r="I384" s="4" t="n"/>
      <c r="J384" s="14" t="n"/>
      <c r="K384" s="15">
        <f>C406</f>
        <v/>
      </c>
      <c r="L384" s="16" t="n"/>
      <c r="M384" s="16">
        <f>1.86*(L368+L369-M369)/100</f>
        <v/>
      </c>
      <c r="N384" s="16">
        <f>G406</f>
        <v/>
      </c>
      <c r="O384" s="16">
        <f>O323+M384-N384</f>
        <v/>
      </c>
      <c r="P384" s="18">
        <f>P323+M384</f>
        <v/>
      </c>
      <c r="Q384" s="14" t="n"/>
      <c r="R384" s="18" t="n"/>
      <c r="S384" s="16">
        <f>G384</f>
        <v/>
      </c>
      <c r="T384" s="18">
        <f>(R384-S384)+T383</f>
        <v/>
      </c>
      <c r="U384" s="15">
        <f>C384</f>
        <v/>
      </c>
      <c r="W384" s="14" t="n"/>
      <c r="X384" s="18" t="n"/>
      <c r="Y384" s="16" t="n">
        <v>0</v>
      </c>
      <c r="Z384" s="18">
        <f>(X384-Y384)+Z383</f>
        <v/>
      </c>
      <c r="AA384" s="15" t="n"/>
      <c r="AB384" s="24" t="n"/>
      <c r="AC384" s="15">
        <f>C384</f>
        <v/>
      </c>
      <c r="AD384" s="25" t="n"/>
      <c r="AE384" s="62">
        <f>G384</f>
        <v/>
      </c>
      <c r="AF384" s="63">
        <f>AE384+AF323</f>
        <v/>
      </c>
      <c r="AG384" s="25" t="n"/>
      <c r="AH384" s="24" t="n"/>
      <c r="AI384" s="26" t="n"/>
      <c r="AJ384" s="25" t="n"/>
      <c r="AL384" s="14" t="n"/>
      <c r="AM384" s="18" t="n"/>
      <c r="AN384" s="16" t="n">
        <v>0</v>
      </c>
      <c r="AO384" s="18">
        <f>(AM384-AN384)+AO383</f>
        <v/>
      </c>
      <c r="AP384" s="15" t="n"/>
      <c r="AR384" s="14" t="n"/>
      <c r="AS384" s="18" t="n"/>
      <c r="AT384" s="16" t="n">
        <v>0</v>
      </c>
      <c r="AU384" s="18">
        <f>(AS384-AT384)+AU383</f>
        <v/>
      </c>
      <c r="AV384" s="15" t="n"/>
      <c r="AX384" s="14" t="n"/>
      <c r="AY384" s="18" t="n"/>
      <c r="AZ384" s="16" t="n">
        <v>0</v>
      </c>
      <c r="BA384" s="18">
        <f>(AY384-AZ384)+BA383</f>
        <v/>
      </c>
      <c r="BB384" s="15" t="n"/>
      <c r="BD384" s="14" t="n"/>
      <c r="BE384" s="18" t="n"/>
      <c r="BF384" s="16" t="n">
        <v>0</v>
      </c>
      <c r="BG384" s="18">
        <f>(BE384-BF384)+BG383</f>
        <v/>
      </c>
      <c r="BH384" s="15" t="n"/>
      <c r="BJ384" s="86" t="n"/>
      <c r="BK384" s="86" t="n"/>
      <c r="BL384" s="24" t="n"/>
      <c r="BM384" s="24" t="n"/>
      <c r="BN384" s="24" t="n"/>
      <c r="BO384" s="24" t="n"/>
      <c r="BP384" s="24" t="n"/>
      <c r="BQ384" s="126" t="n"/>
    </row>
    <row r="385" ht="16.8" customHeight="1">
      <c r="A385" s="15" t="n"/>
      <c r="B385" s="15" t="n"/>
      <c r="C385" s="15" t="inlineStr">
        <is>
          <t>Benzina auto papa'</t>
        </is>
      </c>
      <c r="D385" s="16">
        <f>SUM(G384:G385)</f>
        <v/>
      </c>
      <c r="E385" s="16" t="n">
        <v>0</v>
      </c>
      <c r="F385" s="16" t="n"/>
      <c r="G385" s="16" t="n">
        <v>0</v>
      </c>
      <c r="H385" s="16" t="n"/>
      <c r="I385" s="4" t="n"/>
      <c r="J385" s="14" t="n"/>
      <c r="K385" s="15">
        <f>C407</f>
        <v/>
      </c>
      <c r="L385" s="16" t="n">
        <v>0</v>
      </c>
      <c r="M385" s="16">
        <f>0.7*(L368+L369-M369)/100</f>
        <v/>
      </c>
      <c r="N385" s="16">
        <f>G407</f>
        <v/>
      </c>
      <c r="O385" s="16">
        <f>O324+M385-N385</f>
        <v/>
      </c>
      <c r="P385" s="18">
        <f>P324+M385</f>
        <v/>
      </c>
      <c r="Q385" s="14" t="n"/>
      <c r="R385" s="18" t="n"/>
      <c r="S385" s="16">
        <f>G385</f>
        <v/>
      </c>
      <c r="T385" s="18">
        <f>(R385-S385)+T384</f>
        <v/>
      </c>
      <c r="U385" s="15">
        <f>C385</f>
        <v/>
      </c>
      <c r="W385" s="14" t="n"/>
      <c r="X385" s="18" t="n"/>
      <c r="Y385" s="16" t="n">
        <v>0</v>
      </c>
      <c r="Z385" s="18">
        <f>(X385-Y385)+Z384</f>
        <v/>
      </c>
      <c r="AA385" s="15" t="n"/>
      <c r="AB385" s="24" t="n"/>
      <c r="AC385" s="15">
        <f>C385</f>
        <v/>
      </c>
      <c r="AD385" s="25" t="n"/>
      <c r="AE385" s="62">
        <f>G385</f>
        <v/>
      </c>
      <c r="AF385" s="63">
        <f>AE385+AF324</f>
        <v/>
      </c>
      <c r="AG385" s="25" t="n"/>
      <c r="AH385" s="24" t="n"/>
      <c r="AI385" s="26" t="n">
        <v>0</v>
      </c>
      <c r="AJ385" s="25" t="n"/>
      <c r="AL385" s="14" t="n"/>
      <c r="AM385" s="18" t="n"/>
      <c r="AN385" s="16" t="n">
        <v>0</v>
      </c>
      <c r="AO385" s="18">
        <f>(AM385-AN385)+AO384</f>
        <v/>
      </c>
      <c r="AP385" s="15" t="n"/>
      <c r="AR385" s="14" t="n"/>
      <c r="AS385" s="18" t="n"/>
      <c r="AT385" s="16" t="n">
        <v>0</v>
      </c>
      <c r="AU385" s="18">
        <f>(AS385-AT385)+AU384</f>
        <v/>
      </c>
      <c r="AV385" s="15" t="n"/>
      <c r="AX385" s="14" t="n"/>
      <c r="AY385" s="18" t="n"/>
      <c r="AZ385" s="16" t="n">
        <v>0</v>
      </c>
      <c r="BA385" s="18">
        <f>(AY385-AZ385)+BA384</f>
        <v/>
      </c>
      <c r="BB385" s="15" t="n"/>
      <c r="BD385" s="14" t="n"/>
      <c r="BE385" s="18" t="n"/>
      <c r="BF385" s="16" t="n">
        <v>0</v>
      </c>
      <c r="BG385" s="18">
        <f>(BE385-BF385)+BG384</f>
        <v/>
      </c>
      <c r="BH385" s="15" t="n"/>
      <c r="BJ385" s="86" t="n"/>
      <c r="BK385" s="86" t="n"/>
      <c r="BL385" s="24" t="n"/>
      <c r="BM385" s="24" t="n"/>
      <c r="BN385" s="24" t="n"/>
      <c r="BO385" s="24" t="n"/>
      <c r="BP385" s="24" t="n"/>
      <c r="BQ385" s="126" t="n"/>
    </row>
    <row r="386" ht="16.8" customHeight="1">
      <c r="A386" s="15" t="n"/>
      <c r="B386" s="15" t="n"/>
      <c r="C386" s="28" t="inlineStr">
        <is>
          <t>BPM 10223  BOLLO 2  + INT. 12,23 + COMM. 48,5</t>
        </is>
      </c>
      <c r="D386" s="16" t="n"/>
      <c r="E386" s="16" t="n">
        <v>0</v>
      </c>
      <c r="F386" s="16" t="n">
        <v>0</v>
      </c>
      <c r="G386" s="16" t="n">
        <v>60.73</v>
      </c>
      <c r="H386" s="27" t="n">
        <v>0</v>
      </c>
      <c r="I386" s="4" t="n"/>
      <c r="J386" s="14" t="n"/>
      <c r="K386" s="15">
        <f>C411</f>
        <v/>
      </c>
      <c r="L386" s="16" t="n">
        <v>0</v>
      </c>
      <c r="M386" s="16">
        <f>18.82*(L368+L369-M369)/100</f>
        <v/>
      </c>
      <c r="N386" s="16">
        <f>G411</f>
        <v/>
      </c>
      <c r="O386" s="16">
        <f>O325+M386-N386</f>
        <v/>
      </c>
      <c r="P386" s="18">
        <f>P325+M386</f>
        <v/>
      </c>
      <c r="Q386" s="14" t="n"/>
      <c r="R386" s="18" t="n"/>
      <c r="S386" s="16">
        <f>G386</f>
        <v/>
      </c>
      <c r="T386" s="18">
        <f>(R386-S386)+T385</f>
        <v/>
      </c>
      <c r="U386" s="15">
        <f>C386</f>
        <v/>
      </c>
      <c r="W386" s="14" t="n"/>
      <c r="X386" s="18" t="n"/>
      <c r="Y386" s="16" t="n">
        <v>0</v>
      </c>
      <c r="Z386" s="18">
        <f>(X386-Y386)+Z385</f>
        <v/>
      </c>
      <c r="AA386" s="15">
        <f>C386</f>
        <v/>
      </c>
      <c r="AB386" s="24" t="n"/>
      <c r="AC386" s="15">
        <f>C386</f>
        <v/>
      </c>
      <c r="AD386" s="25" t="n"/>
      <c r="AE386" s="62" t="n">
        <v>0</v>
      </c>
      <c r="AF386" s="63">
        <f>AE386+AF325</f>
        <v/>
      </c>
      <c r="AG386" s="25" t="n"/>
      <c r="AH386" s="24" t="n"/>
      <c r="AI386" s="26" t="n"/>
      <c r="AJ386" s="25" t="n"/>
      <c r="AL386" s="14" t="n"/>
      <c r="AM386" s="18" t="n"/>
      <c r="AN386" s="16" t="n">
        <v>0</v>
      </c>
      <c r="AO386" s="18">
        <f>(AM386-AN386)+AO385</f>
        <v/>
      </c>
      <c r="AP386" s="15" t="n"/>
      <c r="AR386" s="14" t="n"/>
      <c r="AS386" s="18" t="n"/>
      <c r="AT386" s="16" t="n">
        <v>0</v>
      </c>
      <c r="AU386" s="18">
        <f>(AS386-AT386)+AU385</f>
        <v/>
      </c>
      <c r="AV386" s="15">
        <f>C386</f>
        <v/>
      </c>
      <c r="AX386" s="14" t="n"/>
      <c r="AY386" s="18" t="n"/>
      <c r="AZ386" s="16" t="n">
        <v>0</v>
      </c>
      <c r="BA386" s="18">
        <f>(AY386-AZ386)+BA385</f>
        <v/>
      </c>
      <c r="BB386" s="15" t="n"/>
      <c r="BD386" s="14" t="n"/>
      <c r="BE386" s="18" t="n"/>
      <c r="BF386" s="16" t="n">
        <v>0</v>
      </c>
      <c r="BG386" s="18">
        <f>(BE386-BF386)+BG385</f>
        <v/>
      </c>
      <c r="BH386" s="15" t="n"/>
      <c r="BJ386" s="86" t="n"/>
      <c r="BK386" s="86" t="n"/>
      <c r="BL386" s="24" t="n"/>
      <c r="BM386" s="24" t="n"/>
      <c r="BN386" s="24" t="n"/>
      <c r="BO386" s="24" t="n"/>
      <c r="BP386" s="24" t="n"/>
      <c r="BQ386" s="126" t="n"/>
    </row>
    <row r="387" ht="16.8" customHeight="1">
      <c r="A387" s="15" t="n"/>
      <c r="B387" s="15" t="n"/>
      <c r="C387" s="15" t="n"/>
      <c r="D387" s="16" t="n"/>
      <c r="E387" s="16" t="n"/>
      <c r="F387" s="16" t="n"/>
      <c r="G387" s="16" t="n">
        <v>0</v>
      </c>
      <c r="H387" s="27" t="n">
        <v>0</v>
      </c>
      <c r="I387" s="4" t="n"/>
      <c r="J387" s="14" t="n"/>
      <c r="K387" s="15">
        <f>C412</f>
        <v/>
      </c>
      <c r="L387" s="16" t="n">
        <v>0</v>
      </c>
      <c r="M387" s="16">
        <f>18.82*(L368+L369-M369)/100</f>
        <v/>
      </c>
      <c r="N387" s="29">
        <f>G412</f>
        <v/>
      </c>
      <c r="O387" s="16">
        <f>O326+M387-N387</f>
        <v/>
      </c>
      <c r="P387" s="18">
        <f>P326+M387</f>
        <v/>
      </c>
      <c r="Q387" s="14" t="n"/>
      <c r="R387" s="18" t="n"/>
      <c r="S387" s="16">
        <f>G387</f>
        <v/>
      </c>
      <c r="T387" s="18">
        <f>(R387-S387)+T386</f>
        <v/>
      </c>
      <c r="U387" s="15">
        <f>C387</f>
        <v/>
      </c>
      <c r="W387" s="14" t="n"/>
      <c r="X387" s="18" t="n"/>
      <c r="Y387" s="16" t="n">
        <v>0</v>
      </c>
      <c r="Z387" s="18">
        <f>(X387-Y387)+Z386</f>
        <v/>
      </c>
      <c r="AA387" s="15" t="n"/>
      <c r="AB387" s="24" t="n"/>
      <c r="AC387" s="15">
        <f>C387</f>
        <v/>
      </c>
      <c r="AD387" s="25" t="n"/>
      <c r="AE387" s="62">
        <f>G387</f>
        <v/>
      </c>
      <c r="AF387" s="63">
        <f>AE387+AF326</f>
        <v/>
      </c>
      <c r="AG387" s="25" t="n"/>
      <c r="AH387" s="24" t="n"/>
      <c r="AI387" s="26" t="n"/>
      <c r="AJ387" s="25" t="n"/>
      <c r="AL387" s="14" t="n"/>
      <c r="AM387" s="18" t="n"/>
      <c r="AN387" s="16" t="n">
        <v>0</v>
      </c>
      <c r="AO387" s="18">
        <f>(AM387-AN387)+AO386</f>
        <v/>
      </c>
      <c r="AP387" s="15" t="n"/>
      <c r="AR387" s="14" t="n"/>
      <c r="AS387" s="18" t="n"/>
      <c r="AT387" s="16" t="n">
        <v>0</v>
      </c>
      <c r="AU387" s="18">
        <f>(AS387-AT387)+AU386</f>
        <v/>
      </c>
      <c r="AV387" s="15" t="n"/>
      <c r="AX387" s="14" t="n"/>
      <c r="AY387" s="18" t="n"/>
      <c r="AZ387" s="16" t="n">
        <v>0</v>
      </c>
      <c r="BA387" s="18">
        <f>(AY387-AZ387)+BA386</f>
        <v/>
      </c>
      <c r="BB387" s="15" t="n"/>
      <c r="BD387" s="14" t="n"/>
      <c r="BE387" s="18" t="n"/>
      <c r="BF387" s="16" t="n">
        <v>0</v>
      </c>
      <c r="BG387" s="18">
        <f>(BE387-BF387)+BG386</f>
        <v/>
      </c>
      <c r="BH387" s="15" t="n"/>
      <c r="BJ387" s="86" t="n"/>
      <c r="BK387" s="86" t="n"/>
      <c r="BL387" s="24" t="n"/>
      <c r="BM387" s="24" t="n"/>
      <c r="BN387" s="24" t="n"/>
      <c r="BO387" s="24" t="n"/>
      <c r="BP387" s="24" t="n"/>
      <c r="BQ387" s="126" t="n"/>
    </row>
    <row r="388" ht="16.8" customHeight="1">
      <c r="A388" s="15" t="n"/>
      <c r="B388" s="15" t="n"/>
      <c r="C388" s="28" t="inlineStr">
        <is>
          <t>Materiale pulizia</t>
        </is>
      </c>
      <c r="D388" s="16" t="n"/>
      <c r="E388" s="16" t="n"/>
      <c r="F388" s="16" t="n"/>
      <c r="G388" s="16" t="n">
        <v>0</v>
      </c>
      <c r="H388" s="16" t="n"/>
      <c r="I388" s="4" t="n"/>
      <c r="J388" s="14" t="n"/>
      <c r="K388" s="15">
        <f>C383</f>
        <v/>
      </c>
      <c r="L388" s="16" t="n">
        <v>0</v>
      </c>
      <c r="M388" s="16">
        <f>0.5*(L368+L369-M369)/100</f>
        <v/>
      </c>
      <c r="N388" s="16">
        <f>G383</f>
        <v/>
      </c>
      <c r="O388" s="16">
        <f>O327+M388-N388</f>
        <v/>
      </c>
      <c r="P388" s="18">
        <f>P327+M388</f>
        <v/>
      </c>
      <c r="Q388" s="14" t="n"/>
      <c r="R388" s="18" t="n"/>
      <c r="S388" s="16">
        <f>G388</f>
        <v/>
      </c>
      <c r="T388" s="18">
        <f>(R388-S388)+T387</f>
        <v/>
      </c>
      <c r="U388" s="15">
        <f>C388</f>
        <v/>
      </c>
      <c r="W388" s="14" t="n"/>
      <c r="X388" s="18" t="n"/>
      <c r="Y388" s="16" t="n">
        <v>0</v>
      </c>
      <c r="Z388" s="18">
        <f>(X388-Y388)+Z387</f>
        <v/>
      </c>
      <c r="AA388" s="15" t="n"/>
      <c r="AB388" s="24" t="n"/>
      <c r="AC388" s="15">
        <f>C388</f>
        <v/>
      </c>
      <c r="AD388" s="25" t="n"/>
      <c r="AE388" s="62">
        <f>G388</f>
        <v/>
      </c>
      <c r="AF388" s="63">
        <f>AE388+AF327</f>
        <v/>
      </c>
      <c r="AG388" s="25" t="n"/>
      <c r="AH388" s="24" t="n"/>
      <c r="AI388" s="26" t="n"/>
      <c r="AJ388" s="25" t="n"/>
      <c r="AL388" s="14" t="n"/>
      <c r="AM388" s="18" t="n"/>
      <c r="AN388" s="16" t="n">
        <v>0</v>
      </c>
      <c r="AO388" s="18">
        <f>(AM388-AN388)+AO387</f>
        <v/>
      </c>
      <c r="AP388" s="15" t="n"/>
      <c r="AR388" s="14" t="n"/>
      <c r="AS388" s="18" t="n"/>
      <c r="AT388" s="16" t="n">
        <v>0</v>
      </c>
      <c r="AU388" s="18">
        <f>(AS388-AT388)+AU387</f>
        <v/>
      </c>
      <c r="AV388" s="15" t="n"/>
      <c r="AX388" s="14" t="n"/>
      <c r="AY388" s="18" t="n"/>
      <c r="AZ388" s="16" t="n">
        <v>0</v>
      </c>
      <c r="BA388" s="18">
        <f>(AY388-AZ388)+BA387</f>
        <v/>
      </c>
      <c r="BB388" s="15" t="n"/>
      <c r="BD388" s="14" t="n"/>
      <c r="BE388" s="18" t="n"/>
      <c r="BF388" s="16" t="n">
        <v>0</v>
      </c>
      <c r="BG388" s="18">
        <f>(BE388-BF388)+BG387</f>
        <v/>
      </c>
      <c r="BH388" s="15" t="n"/>
      <c r="BJ388" s="86" t="n"/>
      <c r="BK388" s="86" t="n"/>
      <c r="BL388" s="24" t="n"/>
      <c r="BM388" s="24" t="n"/>
      <c r="BN388" s="24" t="n"/>
      <c r="BO388" s="24" t="n"/>
      <c r="BP388" s="24" t="n"/>
      <c r="BQ388" s="126" t="n"/>
    </row>
    <row r="389" ht="16.8" customHeight="1">
      <c r="A389" s="15" t="n"/>
      <c r="B389" s="15" t="n"/>
      <c r="C389" s="15" t="inlineStr">
        <is>
          <t xml:space="preserve">Assicurazioni </t>
        </is>
      </c>
      <c r="D389" s="16" t="n"/>
      <c r="E389" s="16" t="n"/>
      <c r="F389" s="16" t="n"/>
      <c r="G389" s="16" t="n">
        <v>0</v>
      </c>
      <c r="H389" s="16" t="n"/>
      <c r="I389" s="4" t="n"/>
      <c r="J389" s="14" t="n"/>
      <c r="K389" s="17">
        <f>C389</f>
        <v/>
      </c>
      <c r="L389" s="16" t="n">
        <v>0</v>
      </c>
      <c r="M389" s="16">
        <f>0.5*(L368+L369-M369)/100</f>
        <v/>
      </c>
      <c r="N389" s="16">
        <f>G389</f>
        <v/>
      </c>
      <c r="O389" s="16">
        <f>O328+M389-N389</f>
        <v/>
      </c>
      <c r="P389" s="18">
        <f>P328+M389</f>
        <v/>
      </c>
      <c r="Q389" s="14" t="n"/>
      <c r="R389" s="18" t="n"/>
      <c r="S389" s="16">
        <f>G389</f>
        <v/>
      </c>
      <c r="T389" s="18">
        <f>(R389-S389)+T388</f>
        <v/>
      </c>
      <c r="U389" s="15">
        <f>C389</f>
        <v/>
      </c>
      <c r="W389" s="14" t="n"/>
      <c r="X389" s="18" t="n"/>
      <c r="Y389" s="16" t="n">
        <v>0</v>
      </c>
      <c r="Z389" s="18">
        <f>(X389-Y389)+Z388</f>
        <v/>
      </c>
      <c r="AA389" s="15" t="n"/>
      <c r="AB389" s="24" t="n"/>
      <c r="AC389" s="15">
        <f>C389</f>
        <v/>
      </c>
      <c r="AD389" s="25" t="n"/>
      <c r="AE389" s="62">
        <f>G389</f>
        <v/>
      </c>
      <c r="AF389" s="63">
        <f>AE389+AF328</f>
        <v/>
      </c>
      <c r="AG389" s="25" t="n"/>
      <c r="AH389" s="24" t="n"/>
      <c r="AI389" s="26" t="n"/>
      <c r="AJ389" s="25" t="n"/>
      <c r="AL389" s="14" t="n"/>
      <c r="AM389" s="18" t="n"/>
      <c r="AN389" s="16" t="n">
        <v>0</v>
      </c>
      <c r="AO389" s="18">
        <f>(AM389-AN389)+AO388</f>
        <v/>
      </c>
      <c r="AP389" s="15" t="n"/>
      <c r="AR389" s="14" t="n"/>
      <c r="AS389" s="18" t="n"/>
      <c r="AT389" s="16" t="n">
        <v>0</v>
      </c>
      <c r="AU389" s="18">
        <f>(AS389-AT389)+AU388</f>
        <v/>
      </c>
      <c r="AV389" s="15" t="n"/>
      <c r="AX389" s="14" t="n"/>
      <c r="AY389" s="18" t="n"/>
      <c r="AZ389" s="16" t="n">
        <v>0</v>
      </c>
      <c r="BA389" s="18">
        <f>(AY389-AZ389)+BA388</f>
        <v/>
      </c>
      <c r="BB389" s="15" t="n"/>
      <c r="BD389" s="14" t="n"/>
      <c r="BE389" s="18" t="n"/>
      <c r="BF389" s="16" t="n">
        <v>0</v>
      </c>
      <c r="BG389" s="18">
        <f>(BE389-BF389)+BG388</f>
        <v/>
      </c>
      <c r="BH389" s="15" t="n"/>
      <c r="BJ389" s="86" t="n"/>
      <c r="BK389" s="86" t="n"/>
      <c r="BL389" s="24" t="n"/>
      <c r="BM389" s="24" t="n"/>
      <c r="BN389" s="24" t="n"/>
      <c r="BO389" s="24" t="n"/>
      <c r="BP389" s="24" t="n"/>
      <c r="BQ389" s="126" t="n"/>
    </row>
    <row r="390" ht="16.8" customHeight="1">
      <c r="A390" s="15" t="n"/>
      <c r="B390" s="15" t="n"/>
      <c r="C390" s="15" t="inlineStr">
        <is>
          <t>Telepass</t>
        </is>
      </c>
      <c r="D390" s="16" t="n"/>
      <c r="E390" s="16" t="n"/>
      <c r="F390" s="16" t="n"/>
      <c r="G390" s="16" t="n">
        <v>0</v>
      </c>
      <c r="H390" s="16" t="n"/>
      <c r="I390" s="4" t="n"/>
      <c r="J390" s="14" t="n"/>
      <c r="K390" s="17" t="inlineStr">
        <is>
          <t>Spese varie (manutenziona auto+ alberghi + varie+ cancelleria)</t>
        </is>
      </c>
      <c r="L390" s="16" t="n"/>
      <c r="M390" s="16">
        <f>2.32*(L368+L369-M369)/100</f>
        <v/>
      </c>
      <c r="N390" s="16">
        <f>H424+H423+G422</f>
        <v/>
      </c>
      <c r="O390" s="16">
        <f>O329+M390-N390</f>
        <v/>
      </c>
      <c r="P390" s="18">
        <f>P329+M390</f>
        <v/>
      </c>
      <c r="Q390" s="14" t="n"/>
      <c r="R390" s="18" t="n"/>
      <c r="S390" s="16">
        <f>G390</f>
        <v/>
      </c>
      <c r="T390" s="18">
        <f>(R390-S390)+T389</f>
        <v/>
      </c>
      <c r="U390" s="15">
        <f>C390</f>
        <v/>
      </c>
      <c r="W390" s="14" t="n"/>
      <c r="X390" s="18" t="n"/>
      <c r="Y390" s="16" t="n">
        <v>0</v>
      </c>
      <c r="Z390" s="18">
        <f>(X390-Y390)+Z389</f>
        <v/>
      </c>
      <c r="AA390" s="15" t="n"/>
      <c r="AB390" s="24" t="n"/>
      <c r="AC390" s="15">
        <f>C390</f>
        <v/>
      </c>
      <c r="AD390" s="25" t="n"/>
      <c r="AE390" s="62">
        <f>G390</f>
        <v/>
      </c>
      <c r="AF390" s="63">
        <f>AE390+AF329</f>
        <v/>
      </c>
      <c r="AG390" s="25" t="n"/>
      <c r="AH390" s="24" t="n"/>
      <c r="AI390" s="26" t="n"/>
      <c r="AJ390" s="25" t="n"/>
      <c r="AL390" s="14" t="n"/>
      <c r="AM390" s="18" t="n"/>
      <c r="AN390" s="16" t="n">
        <v>0</v>
      </c>
      <c r="AO390" s="18">
        <f>(AM390-AN390)+AO389</f>
        <v/>
      </c>
      <c r="AP390" s="15" t="n"/>
      <c r="AR390" s="14" t="n"/>
      <c r="AS390" s="18" t="n"/>
      <c r="AT390" s="16" t="n">
        <v>0</v>
      </c>
      <c r="AU390" s="18">
        <f>(AS390-AT390)+AU389</f>
        <v/>
      </c>
      <c r="AV390" s="15" t="n"/>
      <c r="AX390" s="14" t="n"/>
      <c r="AY390" s="18" t="n"/>
      <c r="AZ390" s="16" t="n">
        <v>0</v>
      </c>
      <c r="BA390" s="18">
        <f>(AY390-AZ390)+BA389</f>
        <v/>
      </c>
      <c r="BB390" s="15" t="n"/>
      <c r="BD390" s="14" t="n"/>
      <c r="BE390" s="18" t="n"/>
      <c r="BF390" s="16" t="n">
        <v>0</v>
      </c>
      <c r="BG390" s="18">
        <f>(BE390-BF390)+BG389</f>
        <v/>
      </c>
      <c r="BH390" s="15" t="n"/>
      <c r="BJ390" s="86" t="n"/>
      <c r="BK390" s="86" t="n"/>
      <c r="BL390" s="24" t="n"/>
      <c r="BM390" s="24" t="n"/>
      <c r="BN390" s="24" t="n"/>
      <c r="BO390" s="24" t="n"/>
      <c r="BP390" s="24" t="n"/>
      <c r="BQ390" s="126" t="n"/>
    </row>
    <row r="391" ht="16.8" customHeight="1">
      <c r="A391" s="15" t="n"/>
      <c r="B391" s="15" t="n"/>
      <c r="C391" s="28" t="inlineStr">
        <is>
          <t>Pubblicità</t>
        </is>
      </c>
      <c r="D391" s="16" t="n">
        <v>0</v>
      </c>
      <c r="E391" s="16" t="n"/>
      <c r="F391" s="16" t="n"/>
      <c r="G391" s="16" t="n">
        <v>0</v>
      </c>
      <c r="H391" s="16" t="n"/>
      <c r="I391" s="4" t="n"/>
      <c r="J391" s="14" t="n"/>
      <c r="K391" s="17" t="n"/>
      <c r="L391" s="16" t="n"/>
      <c r="M391" s="16" t="n"/>
      <c r="N391" s="16" t="inlineStr">
        <is>
          <t>DISPON. BANCARIA</t>
        </is>
      </c>
      <c r="O391" s="16">
        <f>T425+AO425</f>
        <v/>
      </c>
      <c r="P391" s="18" t="n"/>
      <c r="Q391" s="14" t="n"/>
      <c r="R391" s="18" t="n"/>
      <c r="S391" s="16" t="n">
        <v>0</v>
      </c>
      <c r="T391" s="18">
        <f>(R391-S391)+T390</f>
        <v/>
      </c>
      <c r="U391" s="15">
        <f>C391</f>
        <v/>
      </c>
      <c r="W391" s="14" t="n"/>
      <c r="X391" s="18" t="n"/>
      <c r="Y391" s="16" t="n">
        <v>0</v>
      </c>
      <c r="Z391" s="18">
        <f>(X391-Y391)+Z390</f>
        <v/>
      </c>
      <c r="AA391" s="15" t="n"/>
      <c r="AB391" s="24" t="n"/>
      <c r="AC391" s="15">
        <f>C391</f>
        <v/>
      </c>
      <c r="AD391" s="25" t="n"/>
      <c r="AE391" s="62">
        <f>G391</f>
        <v/>
      </c>
      <c r="AF391" s="63">
        <f>AE391+AF330</f>
        <v/>
      </c>
      <c r="AG391" s="25" t="n"/>
      <c r="AH391" s="24" t="n"/>
      <c r="AI391" s="26" t="n"/>
      <c r="AJ391" s="25" t="n"/>
      <c r="AL391" s="14" t="n"/>
      <c r="AM391" s="18" t="n"/>
      <c r="AN391" s="16" t="n"/>
      <c r="AO391" s="18">
        <f>(AM391-AN391)+AO390</f>
        <v/>
      </c>
      <c r="AP391" s="15" t="n"/>
      <c r="AR391" s="14" t="n"/>
      <c r="AS391" s="18" t="n"/>
      <c r="AT391" s="16" t="n"/>
      <c r="AU391" s="18">
        <f>(AS391-AT391)+AU390</f>
        <v/>
      </c>
      <c r="AV391" s="15" t="n"/>
      <c r="AX391" s="14" t="n"/>
      <c r="AY391" s="18" t="n"/>
      <c r="AZ391" s="16" t="n"/>
      <c r="BA391" s="18">
        <f>(AY391-AZ391)+BA390</f>
        <v/>
      </c>
      <c r="BB391" s="15" t="n"/>
      <c r="BD391" s="14" t="n"/>
      <c r="BE391" s="18" t="n"/>
      <c r="BF391" s="16" t="n"/>
      <c r="BG391" s="18">
        <f>(BE391-BF391)+BG390</f>
        <v/>
      </c>
      <c r="BH391" s="15" t="n"/>
      <c r="BJ391" s="86" t="n"/>
      <c r="BK391" s="86" t="n"/>
      <c r="BL391" s="24" t="n"/>
      <c r="BM391" s="24" t="n"/>
      <c r="BN391" s="24" t="n"/>
      <c r="BO391" s="24" t="n"/>
      <c r="BP391" s="24" t="n"/>
      <c r="BQ391" s="126" t="n"/>
    </row>
    <row r="392" ht="16.8" customHeight="1">
      <c r="A392" s="15" t="n"/>
      <c r="B392" s="66" t="n"/>
      <c r="C392" s="15" t="inlineStr">
        <is>
          <t xml:space="preserve">PAG. STIP.           MARZIA </t>
        </is>
      </c>
      <c r="D392" s="67" t="n"/>
      <c r="E392" s="16" t="n">
        <v>0</v>
      </c>
      <c r="F392" s="16" t="n"/>
      <c r="G392" s="16" t="n">
        <v>0</v>
      </c>
      <c r="H392" s="16" t="n"/>
      <c r="I392" s="4" t="n"/>
      <c r="J392" s="14" t="n"/>
      <c r="K392" s="17" t="n"/>
      <c r="L392" s="16" t="n"/>
      <c r="M392" s="16" t="n">
        <v>0</v>
      </c>
      <c r="N392" s="16" t="inlineStr">
        <is>
          <t>SOSPESI PARTICOLARI</t>
        </is>
      </c>
      <c r="O392" s="31">
        <f>L416</f>
        <v/>
      </c>
      <c r="P392" s="32">
        <f>SUM(P371:P390)</f>
        <v/>
      </c>
      <c r="Q392" s="14" t="n"/>
      <c r="R392" s="18" t="n"/>
      <c r="S392" s="16">
        <f>G392</f>
        <v/>
      </c>
      <c r="T392" s="18">
        <f>(R392-S392)+T391</f>
        <v/>
      </c>
      <c r="U392" s="15">
        <f>C392</f>
        <v/>
      </c>
      <c r="W392" s="14" t="n"/>
      <c r="X392" s="18" t="n"/>
      <c r="Y392" s="16" t="n">
        <v>0</v>
      </c>
      <c r="Z392" s="18">
        <f>(X392-Y392)+Z391</f>
        <v/>
      </c>
      <c r="AA392" s="15" t="n"/>
      <c r="AB392" s="24" t="n"/>
      <c r="AC392" s="15">
        <f>C392</f>
        <v/>
      </c>
      <c r="AD392" s="25" t="n"/>
      <c r="AE392" s="62">
        <f>G392</f>
        <v/>
      </c>
      <c r="AF392" s="63">
        <f>AE392+AF331</f>
        <v/>
      </c>
      <c r="AG392" s="25" t="n"/>
      <c r="AH392" s="24" t="n"/>
      <c r="AI392" s="26" t="n"/>
      <c r="AJ392" s="25" t="n"/>
      <c r="AL392" s="14" t="n"/>
      <c r="AM392" s="18" t="n"/>
      <c r="AN392" s="16" t="n">
        <v>0</v>
      </c>
      <c r="AO392" s="18">
        <f>(AM392-AN392)+AO391</f>
        <v/>
      </c>
      <c r="AP392" s="15" t="n"/>
      <c r="AR392" s="14" t="n"/>
      <c r="AS392" s="18" t="n"/>
      <c r="AT392" s="16" t="n">
        <v>0</v>
      </c>
      <c r="AU392" s="18">
        <f>(AS392-AT392)+AU391</f>
        <v/>
      </c>
      <c r="AV392" s="15" t="n"/>
      <c r="AX392" s="14" t="n"/>
      <c r="AY392" s="18" t="n"/>
      <c r="AZ392" s="16" t="n">
        <v>0</v>
      </c>
      <c r="BA392" s="18">
        <f>(AY392-AZ392)+BA391</f>
        <v/>
      </c>
      <c r="BB392" s="15" t="n"/>
      <c r="BD392" s="14" t="n"/>
      <c r="BE392" s="18" t="n"/>
      <c r="BF392" s="16" t="n">
        <v>0</v>
      </c>
      <c r="BG392" s="18">
        <f>(BE392-BF392)+BG391</f>
        <v/>
      </c>
      <c r="BH392" s="15" t="n"/>
      <c r="BJ392" s="86" t="n"/>
      <c r="BK392" s="86" t="n"/>
      <c r="BL392" s="24" t="n"/>
      <c r="BM392" s="24" t="n"/>
      <c r="BN392" s="24" t="n"/>
      <c r="BO392" s="24" t="n"/>
      <c r="BP392" s="24" t="n"/>
      <c r="BQ392" s="126" t="n"/>
    </row>
    <row r="393" ht="16.8" customHeight="1">
      <c r="A393" s="15" t="n"/>
      <c r="B393" s="15" t="n"/>
      <c r="C393" s="15" t="inlineStr">
        <is>
          <t xml:space="preserve">PAG. STIP.           DEBORAH </t>
        </is>
      </c>
      <c r="D393" s="16" t="n"/>
      <c r="E393" s="16" t="n">
        <v>0</v>
      </c>
      <c r="F393" s="16" t="n"/>
      <c r="G393" s="16" t="n">
        <v>0</v>
      </c>
      <c r="H393" s="16" t="n"/>
      <c r="I393" s="4" t="n"/>
      <c r="J393" s="14" t="n"/>
      <c r="K393" s="17" t="n"/>
      <c r="L393" s="16" t="n"/>
      <c r="M393" s="16" t="n">
        <v>0</v>
      </c>
      <c r="N393" s="16" t="inlineStr">
        <is>
          <t>SOSPESI</t>
        </is>
      </c>
      <c r="O393" s="16">
        <f>SUM(L404:L415)+L418</f>
        <v/>
      </c>
      <c r="P393" s="33">
        <f>SUM(O371:O390)</f>
        <v/>
      </c>
      <c r="Q393" s="14" t="n"/>
      <c r="R393" s="18" t="n"/>
      <c r="S393" s="16">
        <f>G393</f>
        <v/>
      </c>
      <c r="T393" s="18">
        <f>(R393-S393)+T392</f>
        <v/>
      </c>
      <c r="U393" s="15">
        <f>C393</f>
        <v/>
      </c>
      <c r="W393" s="14" t="n"/>
      <c r="X393" s="18" t="n"/>
      <c r="Y393" s="16" t="n">
        <v>0</v>
      </c>
      <c r="Z393" s="18">
        <f>(X393-Y393)+Z392</f>
        <v/>
      </c>
      <c r="AA393" s="15" t="n"/>
      <c r="AB393" s="24" t="n"/>
      <c r="AC393" s="15">
        <f>C393</f>
        <v/>
      </c>
      <c r="AD393" s="25" t="n"/>
      <c r="AE393" s="62">
        <f>G393</f>
        <v/>
      </c>
      <c r="AF393" s="63">
        <f>AE393+AF332</f>
        <v/>
      </c>
      <c r="AG393" s="25" t="n"/>
      <c r="AH393" s="24" t="n"/>
      <c r="AI393" s="26" t="n"/>
      <c r="AJ393" s="25" t="n"/>
      <c r="AL393" s="14" t="n"/>
      <c r="AM393" s="18" t="n"/>
      <c r="AN393" s="16" t="n">
        <v>0</v>
      </c>
      <c r="AO393" s="18">
        <f>(AM393-AN393)+AO392</f>
        <v/>
      </c>
      <c r="AP393" s="15" t="n"/>
      <c r="AR393" s="14" t="n"/>
      <c r="AS393" s="18" t="n"/>
      <c r="AT393" s="16" t="n">
        <v>0</v>
      </c>
      <c r="AU393" s="18">
        <f>(AS393-AT393)+AU392</f>
        <v/>
      </c>
      <c r="AV393" s="15" t="n"/>
      <c r="AX393" s="14" t="n"/>
      <c r="AY393" s="18" t="n"/>
      <c r="AZ393" s="16" t="n">
        <v>0</v>
      </c>
      <c r="BA393" s="18">
        <f>(AY393-AZ393)+BA392</f>
        <v/>
      </c>
      <c r="BB393" s="15" t="n"/>
      <c r="BD393" s="14" t="n"/>
      <c r="BE393" s="18" t="n"/>
      <c r="BF393" s="16" t="n">
        <v>0</v>
      </c>
      <c r="BG393" s="18">
        <f>(BE393-BF393)+BG392</f>
        <v/>
      </c>
      <c r="BH393" s="15" t="n"/>
      <c r="BJ393" s="86" t="n"/>
      <c r="BK393" s="86" t="n"/>
      <c r="BL393" s="24" t="n"/>
      <c r="BM393" s="24" t="n"/>
      <c r="BN393" s="24" t="n"/>
      <c r="BO393" s="24" t="n"/>
      <c r="BP393" s="24" t="n"/>
      <c r="BQ393" s="126" t="n"/>
    </row>
    <row r="394" ht="16.8" customHeight="1">
      <c r="A394" s="15" t="n"/>
      <c r="B394" s="15" t="n"/>
      <c r="C394" s="15" t="inlineStr">
        <is>
          <t xml:space="preserve">PAG. STIP.           DORIANA BONIFICO </t>
        </is>
      </c>
      <c r="D394" s="16" t="n"/>
      <c r="E394" s="16" t="n">
        <v>0</v>
      </c>
      <c r="F394" s="16" t="n"/>
      <c r="G394" s="16" t="n">
        <v>0</v>
      </c>
      <c r="H394" s="16" t="n"/>
      <c r="I394" s="4" t="n"/>
      <c r="J394" s="14" t="n"/>
      <c r="K394" s="17" t="n"/>
      <c r="L394" s="16" t="n"/>
      <c r="M394" s="16" t="n"/>
      <c r="N394" s="16" t="inlineStr">
        <is>
          <t>GIROCONTO SINO AD OGGI</t>
        </is>
      </c>
      <c r="O394" s="34">
        <f>O333+O334-F409-F408</f>
        <v/>
      </c>
      <c r="P394" s="35">
        <f>O333+O334+O395-F409-F408-O392-O393</f>
        <v/>
      </c>
      <c r="Q394" s="14" t="n"/>
      <c r="R394" s="18" t="n"/>
      <c r="S394" s="16">
        <f>G394</f>
        <v/>
      </c>
      <c r="T394" s="18">
        <f>(R394-S394)+T393</f>
        <v/>
      </c>
      <c r="U394" s="15" t="n"/>
      <c r="W394" s="14" t="n"/>
      <c r="X394" s="18" t="n"/>
      <c r="Y394" s="16" t="n"/>
      <c r="Z394" s="18">
        <f>(X394-Y394)+Z393</f>
        <v/>
      </c>
      <c r="AA394" s="15" t="n"/>
      <c r="AB394" s="24" t="n"/>
      <c r="AC394" s="15">
        <f>C394</f>
        <v/>
      </c>
      <c r="AD394" s="25" t="n"/>
      <c r="AE394" s="62">
        <f>G394</f>
        <v/>
      </c>
      <c r="AF394" s="63">
        <f>AE394+AF333</f>
        <v/>
      </c>
      <c r="AG394" s="25" t="n"/>
      <c r="AH394" s="24" t="n"/>
      <c r="AI394" s="26" t="n"/>
      <c r="AJ394" s="25" t="n"/>
      <c r="AL394" s="14" t="n"/>
      <c r="AM394" s="18" t="n"/>
      <c r="AN394" s="16" t="n"/>
      <c r="AO394" s="18">
        <f>(AM394-AN394)+AO393</f>
        <v/>
      </c>
      <c r="AP394" s="15" t="n"/>
      <c r="AR394" s="14" t="n"/>
      <c r="AS394" s="18" t="n"/>
      <c r="AT394" s="16" t="n"/>
      <c r="AU394" s="18">
        <f>(AS394-AT394)+AU393</f>
        <v/>
      </c>
      <c r="AV394" s="15" t="n"/>
      <c r="AX394" s="14" t="n"/>
      <c r="AY394" s="18" t="n"/>
      <c r="AZ394" s="16" t="n"/>
      <c r="BA394" s="18">
        <f>(AY394-AZ394)+BA393</f>
        <v/>
      </c>
      <c r="BB394" s="15" t="n"/>
      <c r="BD394" s="14" t="n"/>
      <c r="BE394" s="18" t="n"/>
      <c r="BF394" s="16" t="n"/>
      <c r="BG394" s="18">
        <f>(BE394-BF394)+BG393</f>
        <v/>
      </c>
      <c r="BH394" s="15" t="n"/>
      <c r="BJ394" s="86" t="n"/>
      <c r="BK394" s="86" t="n"/>
      <c r="BL394" s="24" t="n"/>
      <c r="BM394" s="24" t="n"/>
      <c r="BN394" s="24" t="n"/>
      <c r="BO394" s="24" t="n"/>
      <c r="BP394" s="24" t="n"/>
      <c r="BQ394" s="126" t="n"/>
    </row>
    <row r="395" ht="16.8" customHeight="1">
      <c r="A395" s="15" t="n"/>
      <c r="B395" s="15" t="n"/>
      <c r="C395" s="15" t="inlineStr">
        <is>
          <t xml:space="preserve">PAG. STIP.           STEFANIA  BONIFICO </t>
        </is>
      </c>
      <c r="D395" s="16" t="n"/>
      <c r="E395" s="16" t="n">
        <v>0</v>
      </c>
      <c r="F395" s="16" t="n"/>
      <c r="G395" s="16" t="n">
        <v>0</v>
      </c>
      <c r="H395" s="16" t="n"/>
      <c r="I395" s="4" t="n"/>
      <c r="J395" s="14" t="n"/>
      <c r="K395" s="6" t="inlineStr">
        <is>
          <t>TOTALE GIORNATA</t>
        </is>
      </c>
      <c r="L395" s="3">
        <f>SUM(L368:L394)</f>
        <v/>
      </c>
      <c r="M395" s="3">
        <f>SUM(M368:M394)</f>
        <v/>
      </c>
      <c r="N395" s="16" t="inlineStr">
        <is>
          <t>G.C. GIORNO</t>
        </is>
      </c>
      <c r="O395" s="16">
        <f>N368-L369</f>
        <v/>
      </c>
      <c r="P395" s="18" t="n"/>
      <c r="Q395" s="14" t="n"/>
      <c r="R395" s="18" t="n"/>
      <c r="S395" s="16">
        <f>G395</f>
        <v/>
      </c>
      <c r="T395" s="18">
        <f>(R395-S395)+T394</f>
        <v/>
      </c>
      <c r="U395" s="15">
        <f>C395</f>
        <v/>
      </c>
      <c r="W395" s="14" t="n"/>
      <c r="X395" s="18" t="n"/>
      <c r="Y395" s="16" t="n">
        <v>0</v>
      </c>
      <c r="Z395" s="18">
        <f>(X395-Y395)+Z394</f>
        <v/>
      </c>
      <c r="AA395" s="15" t="n"/>
      <c r="AB395" s="24" t="n"/>
      <c r="AC395" s="15">
        <f>C395</f>
        <v/>
      </c>
      <c r="AD395" s="25" t="n"/>
      <c r="AE395" s="62">
        <f>G395</f>
        <v/>
      </c>
      <c r="AF395" s="63">
        <f>AE395+AF334</f>
        <v/>
      </c>
      <c r="AG395" s="25" t="n"/>
      <c r="AH395" s="24" t="n"/>
      <c r="AI395" s="26" t="n"/>
      <c r="AJ395" s="25" t="n"/>
      <c r="AL395" s="14" t="n"/>
      <c r="AM395" s="18" t="n"/>
      <c r="AN395" s="16" t="n">
        <v>0</v>
      </c>
      <c r="AO395" s="18">
        <f>(AM395-AN395)+AO394</f>
        <v/>
      </c>
      <c r="AP395" s="15" t="n"/>
      <c r="AR395" s="14" t="n"/>
      <c r="AS395" s="18" t="n"/>
      <c r="AT395" s="16" t="n">
        <v>0</v>
      </c>
      <c r="AU395" s="18">
        <f>(AS395-AT395)+AU394</f>
        <v/>
      </c>
      <c r="AV395" s="15" t="n"/>
      <c r="AX395" s="14" t="n"/>
      <c r="AY395" s="18" t="n"/>
      <c r="AZ395" s="16" t="n">
        <v>0</v>
      </c>
      <c r="BA395" s="18">
        <f>(AY395-AZ395)+BA394</f>
        <v/>
      </c>
      <c r="BB395" s="15" t="n"/>
      <c r="BD395" s="14" t="n"/>
      <c r="BE395" s="18" t="n"/>
      <c r="BF395" s="16" t="n">
        <v>0</v>
      </c>
      <c r="BG395" s="18">
        <f>(BE395-BF395)+BG394</f>
        <v/>
      </c>
      <c r="BH395" s="15" t="n"/>
      <c r="BJ395" s="86" t="n"/>
      <c r="BK395" s="86" t="n"/>
      <c r="BL395" s="24" t="n"/>
      <c r="BM395" s="24" t="n"/>
      <c r="BN395" s="24" t="n"/>
      <c r="BO395" s="24" t="n"/>
      <c r="BP395" s="24" t="n"/>
      <c r="BQ395" s="126" t="n"/>
    </row>
    <row r="396" ht="16.8" customHeight="1">
      <c r="A396" s="15" t="n"/>
      <c r="B396" s="15" t="n"/>
      <c r="C396" s="15" t="inlineStr">
        <is>
          <t>Pagamento contributi impiegate</t>
        </is>
      </c>
      <c r="D396" s="16" t="n"/>
      <c r="E396" s="16" t="n"/>
      <c r="F396" s="16" t="n"/>
      <c r="G396" s="16" t="n">
        <v>0</v>
      </c>
      <c r="H396" s="16" t="n"/>
      <c r="I396" s="4" t="n"/>
      <c r="J396" s="14" t="n"/>
      <c r="K396" s="6" t="inlineStr">
        <is>
          <t>RIPORTO</t>
        </is>
      </c>
      <c r="L396" s="3">
        <f>L336</f>
        <v/>
      </c>
      <c r="M396" s="3">
        <f>M336</f>
        <v/>
      </c>
      <c r="N396" s="16" t="inlineStr">
        <is>
          <t>SO. VERS/PREL.</t>
        </is>
      </c>
      <c r="O396" s="36">
        <f>(O392+O393)-(O331+O332)</f>
        <v/>
      </c>
      <c r="P396" s="37">
        <f>O395-O396</f>
        <v/>
      </c>
      <c r="Q396" s="14" t="n"/>
      <c r="R396" s="18" t="n"/>
      <c r="S396" s="16">
        <f>G396</f>
        <v/>
      </c>
      <c r="T396" s="18">
        <f>(R396-S396)+T395</f>
        <v/>
      </c>
      <c r="U396" s="15">
        <f>C396</f>
        <v/>
      </c>
      <c r="W396" s="14" t="n"/>
      <c r="X396" s="18" t="n"/>
      <c r="Y396" s="16" t="n">
        <v>0</v>
      </c>
      <c r="Z396" s="18">
        <f>(X396-Y396)+Z395</f>
        <v/>
      </c>
      <c r="AA396" s="15" t="n"/>
      <c r="AB396" s="24" t="n"/>
      <c r="AC396" s="15">
        <f>C396</f>
        <v/>
      </c>
      <c r="AD396" s="25" t="n"/>
      <c r="AE396" s="62">
        <f>G396</f>
        <v/>
      </c>
      <c r="AF396" s="63">
        <f>AE396+AF335</f>
        <v/>
      </c>
      <c r="AG396" s="25" t="n"/>
      <c r="AH396" s="24" t="n"/>
      <c r="AI396" s="26" t="n"/>
      <c r="AJ396" s="25" t="n"/>
      <c r="AL396" s="14" t="n"/>
      <c r="AM396" s="18" t="n"/>
      <c r="AN396" s="16" t="n">
        <v>0</v>
      </c>
      <c r="AO396" s="18">
        <f>(AM396-AN396)+AO395</f>
        <v/>
      </c>
      <c r="AP396" s="15" t="n"/>
      <c r="AR396" s="14" t="n"/>
      <c r="AS396" s="18" t="n"/>
      <c r="AT396" s="16" t="n">
        <v>0</v>
      </c>
      <c r="AU396" s="18">
        <f>(AS396-AT396)+AU395</f>
        <v/>
      </c>
      <c r="AV396" s="15" t="n"/>
      <c r="AX396" s="14" t="n"/>
      <c r="AY396" s="18" t="n"/>
      <c r="AZ396" s="16" t="n">
        <v>0</v>
      </c>
      <c r="BA396" s="18">
        <f>(AY396-AZ396)+BA395</f>
        <v/>
      </c>
      <c r="BB396" s="15" t="n"/>
      <c r="BD396" s="14" t="n"/>
      <c r="BE396" s="18" t="n"/>
      <c r="BF396" s="16" t="n">
        <v>0</v>
      </c>
      <c r="BG396" s="18">
        <f>(BE396-BF396)+BG395</f>
        <v/>
      </c>
      <c r="BH396" s="15" t="n"/>
      <c r="BJ396" s="86" t="n"/>
      <c r="BK396" s="86" t="n"/>
      <c r="BL396" s="24" t="n"/>
      <c r="BM396" s="24" t="n"/>
      <c r="BN396" s="24" t="n"/>
      <c r="BO396" s="24" t="n"/>
      <c r="BP396" s="24" t="n"/>
      <c r="BQ396" s="126" t="n"/>
    </row>
    <row r="397" ht="16.8" customHeight="1" thickBot="1">
      <c r="A397" s="15" t="n"/>
      <c r="B397" s="15" t="n"/>
      <c r="C397" s="15" t="inlineStr">
        <is>
          <t>TOT. PAG. IMPIEGATE</t>
        </is>
      </c>
      <c r="D397" s="16">
        <f>SUM(G392:G396)+SUM(E392:E396)</f>
        <v/>
      </c>
      <c r="E397" s="16" t="n"/>
      <c r="F397" s="16" t="n"/>
      <c r="G397" s="16" t="n"/>
      <c r="H397" s="16" t="n"/>
      <c r="I397" s="4" t="n"/>
      <c r="J397" s="14" t="n"/>
      <c r="K397" s="6" t="inlineStr">
        <is>
          <t>TOTALE AD OGGI</t>
        </is>
      </c>
      <c r="L397" s="3">
        <f>L395+L396</f>
        <v/>
      </c>
      <c r="M397" s="3">
        <f>M395+M396</f>
        <v/>
      </c>
      <c r="N397" s="16" t="inlineStr">
        <is>
          <t>DIFF. GIROCONTO E SOSPESI AUMENTATI O DIMINUITI</t>
        </is>
      </c>
      <c r="O397" s="38">
        <f>O394+O395-O396</f>
        <v/>
      </c>
      <c r="P397" s="39">
        <f>O397-O394</f>
        <v/>
      </c>
      <c r="Q397" s="14" t="n"/>
      <c r="R397" s="18" t="n"/>
      <c r="S397" s="16" t="n">
        <v>0</v>
      </c>
      <c r="T397" s="18">
        <f>(R397-S397)+T396</f>
        <v/>
      </c>
      <c r="U397" s="15" t="n"/>
      <c r="W397" s="14" t="n"/>
      <c r="X397" s="18" t="n"/>
      <c r="Y397" s="16" t="n"/>
      <c r="Z397" s="18">
        <f>(X397-Y397)+Z396</f>
        <v/>
      </c>
      <c r="AA397" s="15" t="n"/>
      <c r="AB397" s="24" t="n"/>
      <c r="AC397" s="15" t="n"/>
      <c r="AD397" s="25" t="n"/>
      <c r="AE397" s="62">
        <f>G397</f>
        <v/>
      </c>
      <c r="AF397" s="63">
        <f>AE397+AF336</f>
        <v/>
      </c>
      <c r="AG397" s="25" t="n"/>
      <c r="AH397" s="24" t="n"/>
      <c r="AI397" s="26" t="n"/>
      <c r="AJ397" s="25" t="n"/>
      <c r="AL397" s="14" t="n"/>
      <c r="AM397" s="18" t="n"/>
      <c r="AN397" s="16" t="n"/>
      <c r="AO397" s="18">
        <f>(AM397-AN397)+AO396</f>
        <v/>
      </c>
      <c r="AP397" s="15" t="n"/>
      <c r="AR397" s="14" t="n"/>
      <c r="AS397" s="18" t="n"/>
      <c r="AT397" s="16" t="n"/>
      <c r="AU397" s="18">
        <f>(AS397-AT397)+AU396</f>
        <v/>
      </c>
      <c r="AV397" s="15" t="n"/>
      <c r="AX397" s="14" t="n"/>
      <c r="AY397" s="18" t="n"/>
      <c r="AZ397" s="16" t="n"/>
      <c r="BA397" s="18">
        <f>(AY397-AZ397)+BA396</f>
        <v/>
      </c>
      <c r="BB397" s="15" t="n"/>
      <c r="BD397" s="14" t="n"/>
      <c r="BE397" s="18" t="n"/>
      <c r="BF397" s="16" t="n"/>
      <c r="BG397" s="18">
        <f>(BE397-BF397)+BG396</f>
        <v/>
      </c>
      <c r="BH397" s="15" t="n"/>
      <c r="BJ397" s="86" t="n"/>
      <c r="BK397" s="86" t="n"/>
      <c r="BL397" s="24" t="n"/>
      <c r="BM397" s="24" t="n"/>
      <c r="BN397" s="24" t="n"/>
      <c r="BO397" s="24" t="n"/>
      <c r="BP397" s="24" t="n"/>
      <c r="BQ397" s="126" t="n"/>
    </row>
    <row r="398" ht="16.8" customHeight="1" thickBot="1" thickTop="1">
      <c r="A398" s="15" t="n"/>
      <c r="B398" s="15" t="n"/>
      <c r="C398" s="15" t="inlineStr">
        <is>
          <t>Pag. Bolletta Telecom  780820</t>
        </is>
      </c>
      <c r="D398" s="16" t="n"/>
      <c r="E398" s="16" t="n"/>
      <c r="F398" s="16" t="n"/>
      <c r="G398" s="16" t="n">
        <v>0</v>
      </c>
      <c r="H398" s="16" t="n"/>
      <c r="I398" s="4" t="n"/>
      <c r="J398" s="14" t="n"/>
      <c r="K398" s="6" t="inlineStr">
        <is>
          <t>SALDO</t>
        </is>
      </c>
      <c r="L398" s="3">
        <f>L397-M397</f>
        <v/>
      </c>
      <c r="M398" s="40" t="n"/>
      <c r="N398" s="29" t="inlineStr">
        <is>
          <t>RISCONTRO</t>
        </is>
      </c>
      <c r="O398" s="41">
        <f>O391+O392+O393+O399</f>
        <v/>
      </c>
      <c r="P398" s="18" t="n"/>
      <c r="Q398" s="14" t="n"/>
      <c r="R398" s="18" t="n"/>
      <c r="S398" s="16">
        <f>G398</f>
        <v/>
      </c>
      <c r="T398" s="18">
        <f>(R398-S398)+T397</f>
        <v/>
      </c>
      <c r="U398" s="15">
        <f>C398</f>
        <v/>
      </c>
      <c r="W398" s="14" t="n"/>
      <c r="X398" s="18" t="n"/>
      <c r="Y398" s="16" t="n">
        <v>0</v>
      </c>
      <c r="Z398" s="18">
        <f>(X398-Y398)+Z397</f>
        <v/>
      </c>
      <c r="AA398" s="15" t="n"/>
      <c r="AB398" s="24" t="n"/>
      <c r="AC398" s="15">
        <f>C398</f>
        <v/>
      </c>
      <c r="AD398" s="25" t="n"/>
      <c r="AE398" s="62">
        <f>G398</f>
        <v/>
      </c>
      <c r="AF398" s="63">
        <f>AE398+AF337</f>
        <v/>
      </c>
      <c r="AG398" s="25" t="n"/>
      <c r="AH398" s="24" t="n"/>
      <c r="AI398" s="26" t="n"/>
      <c r="AJ398" s="25" t="n"/>
      <c r="AL398" s="14" t="n"/>
      <c r="AM398" s="18" t="n"/>
      <c r="AN398" s="16" t="n">
        <v>0</v>
      </c>
      <c r="AO398" s="18">
        <f>(AM398-AN398)+AO397</f>
        <v/>
      </c>
      <c r="AP398" s="15" t="n"/>
      <c r="AR398" s="14" t="n"/>
      <c r="AS398" s="18" t="n"/>
      <c r="AT398" s="16" t="n">
        <v>0</v>
      </c>
      <c r="AU398" s="18">
        <f>(AS398-AT398)+AU397</f>
        <v/>
      </c>
      <c r="AV398" s="15" t="n"/>
      <c r="AX398" s="14" t="n"/>
      <c r="AY398" s="18" t="n"/>
      <c r="AZ398" s="16" t="n">
        <v>0</v>
      </c>
      <c r="BA398" s="18">
        <f>(AY398-AZ398)+BA397</f>
        <v/>
      </c>
      <c r="BB398" s="15" t="n"/>
      <c r="BD398" s="14" t="n"/>
      <c r="BE398" s="18" t="n"/>
      <c r="BF398" s="16" t="n">
        <v>0</v>
      </c>
      <c r="BG398" s="18">
        <f>(BE398-BF398)+BG397</f>
        <v/>
      </c>
      <c r="BH398" s="15" t="n"/>
      <c r="BJ398" s="86" t="n"/>
      <c r="BK398" s="86" t="n"/>
      <c r="BL398" s="24" t="n"/>
      <c r="BM398" s="24" t="n"/>
      <c r="BN398" s="24" t="n"/>
      <c r="BO398" s="24" t="n"/>
      <c r="BP398" s="24" t="n"/>
      <c r="BQ398" s="126" t="n"/>
    </row>
    <row r="399" ht="16.8" customHeight="1" thickBot="1" thickTop="1">
      <c r="A399" s="15" t="n"/>
      <c r="B399" s="15" t="n"/>
      <c r="C399" s="15" t="inlineStr">
        <is>
          <t>Pag. Bolletta Telecom 780344</t>
        </is>
      </c>
      <c r="D399" s="16" t="n"/>
      <c r="E399" s="16" t="n"/>
      <c r="F399" s="16" t="n"/>
      <c r="G399" s="16" t="n">
        <v>0</v>
      </c>
      <c r="H399" s="16" t="n"/>
      <c r="I399" s="4" t="n"/>
      <c r="J399" s="14" t="n"/>
      <c r="K399" s="17" t="n"/>
      <c r="L399" s="16" t="n"/>
      <c r="M399" s="16" t="n"/>
      <c r="N399" s="42" t="inlineStr">
        <is>
          <t>GIROCONTO DEL GIORNO</t>
        </is>
      </c>
      <c r="O399" s="43">
        <f>P393-O392-O393-O391</f>
        <v/>
      </c>
      <c r="P399" s="18" t="n"/>
      <c r="Q399" s="14" t="n"/>
      <c r="R399" s="18" t="n"/>
      <c r="S399" s="16">
        <f>G399</f>
        <v/>
      </c>
      <c r="T399" s="18">
        <f>(R399-S399)+T398</f>
        <v/>
      </c>
      <c r="U399" s="15">
        <f>C399</f>
        <v/>
      </c>
      <c r="W399" s="14" t="n"/>
      <c r="X399" s="18" t="n"/>
      <c r="Y399" s="16" t="n">
        <v>0</v>
      </c>
      <c r="Z399" s="18">
        <f>(X399-Y399)+Z398</f>
        <v/>
      </c>
      <c r="AA399" s="15" t="n"/>
      <c r="AB399" s="24" t="n"/>
      <c r="AC399" s="15">
        <f>C399</f>
        <v/>
      </c>
      <c r="AD399" s="25" t="n"/>
      <c r="AE399" s="62">
        <f>G399</f>
        <v/>
      </c>
      <c r="AF399" s="63">
        <f>AE399+AF338</f>
        <v/>
      </c>
      <c r="AG399" s="25" t="n"/>
      <c r="AH399" s="24" t="n"/>
      <c r="AI399" s="26" t="n"/>
      <c r="AJ399" s="25" t="n"/>
      <c r="AL399" s="14" t="n"/>
      <c r="AM399" s="18" t="n"/>
      <c r="AN399" s="16" t="n">
        <v>0</v>
      </c>
      <c r="AO399" s="18">
        <f>(AM399-AN399)+AO398</f>
        <v/>
      </c>
      <c r="AP399" s="15" t="n"/>
      <c r="AR399" s="14" t="n"/>
      <c r="AS399" s="18" t="n"/>
      <c r="AT399" s="16" t="n">
        <v>0</v>
      </c>
      <c r="AU399" s="18">
        <f>(AS399-AT399)+AU398</f>
        <v/>
      </c>
      <c r="AV399" s="15" t="n"/>
      <c r="AX399" s="14" t="n"/>
      <c r="AY399" s="18" t="n"/>
      <c r="AZ399" s="16" t="n">
        <v>0</v>
      </c>
      <c r="BA399" s="18">
        <f>(AY399-AZ399)+BA398</f>
        <v/>
      </c>
      <c r="BB399" s="15" t="n"/>
      <c r="BD399" s="14" t="n"/>
      <c r="BE399" s="18" t="n"/>
      <c r="BF399" s="16" t="n">
        <v>0</v>
      </c>
      <c r="BG399" s="18">
        <f>(BE399-BF399)+BG398</f>
        <v/>
      </c>
      <c r="BH399" s="15" t="n"/>
      <c r="BJ399" s="86" t="n"/>
      <c r="BK399" s="86" t="n"/>
      <c r="BL399" s="24" t="n"/>
      <c r="BM399" s="24" t="n"/>
      <c r="BN399" s="24" t="n"/>
      <c r="BO399" s="24" t="n"/>
      <c r="BP399" s="24" t="n"/>
      <c r="BQ399" s="126" t="n"/>
    </row>
    <row r="400" ht="16.8" customHeight="1" thickTop="1">
      <c r="A400" s="15" t="n"/>
      <c r="B400" s="15" t="n"/>
      <c r="C400" s="15" t="inlineStr">
        <is>
          <t>Pag. Bolletta Telecom</t>
        </is>
      </c>
      <c r="D400" s="16">
        <f>SUM(G398:G400)</f>
        <v/>
      </c>
      <c r="E400" s="16" t="n"/>
      <c r="F400" s="16" t="n"/>
      <c r="G400" s="16" t="n">
        <v>0</v>
      </c>
      <c r="H400" s="16" t="n"/>
      <c r="I400" s="4" t="n"/>
      <c r="J400" s="14" t="n"/>
      <c r="K400" s="6" t="inlineStr">
        <is>
          <t>C/C ANTICIPI</t>
        </is>
      </c>
      <c r="L400" s="3">
        <f>N339</f>
        <v/>
      </c>
      <c r="M400" s="3" t="n">
        <v>0</v>
      </c>
      <c r="N400" s="3">
        <f>SUM(L400:M400)</f>
        <v/>
      </c>
      <c r="O400" s="44" t="n"/>
      <c r="P400" s="18" t="n"/>
      <c r="Q400" s="14" t="n"/>
      <c r="R400" s="18" t="n"/>
      <c r="S400" s="16">
        <f>G400</f>
        <v/>
      </c>
      <c r="T400" s="18">
        <f>(R400-S400)+T399</f>
        <v/>
      </c>
      <c r="U400" s="15">
        <f>C400</f>
        <v/>
      </c>
      <c r="W400" s="14" t="n"/>
      <c r="X400" s="18" t="n"/>
      <c r="Y400" s="16" t="n">
        <v>0</v>
      </c>
      <c r="Z400" s="18">
        <f>(X400-Y400)+Z399</f>
        <v/>
      </c>
      <c r="AA400" s="15" t="n"/>
      <c r="AB400" s="24" t="n"/>
      <c r="AC400" s="15">
        <f>C400</f>
        <v/>
      </c>
      <c r="AD400" s="25" t="n"/>
      <c r="AE400" s="62">
        <f>G400</f>
        <v/>
      </c>
      <c r="AF400" s="63">
        <f>AE400+AF339</f>
        <v/>
      </c>
      <c r="AG400" s="25" t="n"/>
      <c r="AH400" s="24" t="n"/>
      <c r="AI400" s="26" t="n"/>
      <c r="AJ400" s="25" t="n"/>
      <c r="AL400" s="14" t="n"/>
      <c r="AM400" s="18" t="n"/>
      <c r="AN400" s="16" t="n">
        <v>0</v>
      </c>
      <c r="AO400" s="18">
        <f>(AM400-AN400)+AO399</f>
        <v/>
      </c>
      <c r="AP400" s="15" t="n"/>
      <c r="AR400" s="14" t="n"/>
      <c r="AS400" s="18" t="n"/>
      <c r="AT400" s="16" t="n">
        <v>0</v>
      </c>
      <c r="AU400" s="18">
        <f>(AS400-AT400)+AU399</f>
        <v/>
      </c>
      <c r="AV400" s="15" t="n"/>
      <c r="AX400" s="14" t="n"/>
      <c r="AY400" s="18" t="n"/>
      <c r="AZ400" s="16" t="n">
        <v>0</v>
      </c>
      <c r="BA400" s="18">
        <f>(AY400-AZ400)+BA399</f>
        <v/>
      </c>
      <c r="BB400" s="15" t="n"/>
      <c r="BD400" s="14" t="n"/>
      <c r="BE400" s="18" t="n"/>
      <c r="BF400" s="16" t="n">
        <v>0</v>
      </c>
      <c r="BG400" s="18">
        <f>(BE400-BF400)+BG399</f>
        <v/>
      </c>
      <c r="BH400" s="15" t="n"/>
      <c r="BJ400" s="86" t="n"/>
      <c r="BK400" s="86" t="n"/>
      <c r="BL400" s="24" t="n"/>
      <c r="BM400" s="24" t="n"/>
      <c r="BN400" s="24" t="n"/>
      <c r="BO400" s="24" t="n"/>
      <c r="BP400" s="24" t="n"/>
      <c r="BQ400" s="126" t="n"/>
    </row>
    <row r="401" ht="16.8" customHeight="1">
      <c r="A401" s="15" t="n"/>
      <c r="B401" s="15" t="n"/>
      <c r="C401" s="15" t="inlineStr">
        <is>
          <t xml:space="preserve">PAG. BOLLETTA ENEL  </t>
        </is>
      </c>
      <c r="D401" s="16" t="n"/>
      <c r="E401" s="16" t="n"/>
      <c r="F401" s="16" t="n"/>
      <c r="G401" s="16" t="n">
        <v>0</v>
      </c>
      <c r="H401" s="16" t="n"/>
      <c r="I401" s="4" t="n"/>
      <c r="J401" s="14" t="n"/>
      <c r="K401" s="6" t="inlineStr">
        <is>
          <t>C/CPOSTALE</t>
        </is>
      </c>
      <c r="L401" s="3">
        <f>L340</f>
        <v/>
      </c>
      <c r="M401" s="3">
        <f>H408+G408</f>
        <v/>
      </c>
      <c r="N401" s="45">
        <f>L401+M401</f>
        <v/>
      </c>
      <c r="O401" s="45">
        <f>BA425+BG425</f>
        <v/>
      </c>
      <c r="P401" s="18" t="n"/>
      <c r="Q401" s="14" t="n"/>
      <c r="R401" s="18" t="n"/>
      <c r="S401" s="16">
        <f>G401</f>
        <v/>
      </c>
      <c r="T401" s="18">
        <f>(R401-S401)+T400</f>
        <v/>
      </c>
      <c r="U401" s="15">
        <f>C401</f>
        <v/>
      </c>
      <c r="W401" s="14" t="n"/>
      <c r="X401" s="18" t="n">
        <v>0</v>
      </c>
      <c r="Y401" s="16" t="n">
        <v>0</v>
      </c>
      <c r="Z401" s="18">
        <f>(X401-Y401)+Z400</f>
        <v/>
      </c>
      <c r="AA401" s="15" t="n"/>
      <c r="AB401" s="24" t="n"/>
      <c r="AC401" s="15">
        <f>C401</f>
        <v/>
      </c>
      <c r="AD401" s="25" t="n"/>
      <c r="AE401" s="62">
        <f>G401</f>
        <v/>
      </c>
      <c r="AF401" s="63">
        <f>AE401+AF340</f>
        <v/>
      </c>
      <c r="AG401" s="25" t="n"/>
      <c r="AH401" s="24" t="n"/>
      <c r="AI401" s="26" t="n"/>
      <c r="AJ401" s="25" t="n"/>
      <c r="AL401" s="14" t="n"/>
      <c r="AM401" s="18" t="n"/>
      <c r="AN401" s="16" t="n">
        <v>0</v>
      </c>
      <c r="AO401" s="18">
        <f>(AM401-AN401)+AO400</f>
        <v/>
      </c>
      <c r="AP401" s="15" t="n"/>
      <c r="AR401" s="14" t="n"/>
      <c r="AS401" s="18" t="n"/>
      <c r="AT401" s="16" t="n">
        <v>0</v>
      </c>
      <c r="AU401" s="18">
        <f>(AS401-AT401)+AU400</f>
        <v/>
      </c>
      <c r="AV401" s="15" t="n"/>
      <c r="AX401" s="14" t="n"/>
      <c r="AY401" s="18" t="n"/>
      <c r="AZ401" s="16" t="n">
        <v>0</v>
      </c>
      <c r="BA401" s="18">
        <f>(AY401-AZ401)+BA400</f>
        <v/>
      </c>
      <c r="BB401" s="15" t="n"/>
      <c r="BD401" s="14" t="n"/>
      <c r="BE401" s="18" t="n"/>
      <c r="BF401" s="16" t="n">
        <v>0</v>
      </c>
      <c r="BG401" s="18">
        <f>(BE401-BF401)+BG400</f>
        <v/>
      </c>
      <c r="BH401" s="15" t="n"/>
      <c r="BJ401" s="86" t="n"/>
      <c r="BK401" s="86" t="n"/>
      <c r="BL401" s="24" t="n"/>
      <c r="BM401" s="24" t="n"/>
      <c r="BN401" s="24" t="n"/>
      <c r="BO401" s="24" t="n"/>
      <c r="BP401" s="24" t="n"/>
      <c r="BQ401" s="126" t="n"/>
    </row>
    <row r="402" ht="16.8" customHeight="1">
      <c r="A402" s="15" t="n"/>
      <c r="B402" s="15" t="n"/>
      <c r="C402" s="15" t="inlineStr">
        <is>
          <t>Locazione immobili</t>
        </is>
      </c>
      <c r="D402" s="16" t="n"/>
      <c r="E402" s="16" t="n"/>
      <c r="F402" s="16" t="n"/>
      <c r="G402" s="16" t="n">
        <v>0</v>
      </c>
      <c r="H402" s="16" t="n"/>
      <c r="I402" s="4" t="n"/>
      <c r="J402" s="14" t="n"/>
      <c r="K402" s="6" t="inlineStr">
        <is>
          <t>C/C BANCARIO</t>
        </is>
      </c>
      <c r="L402" s="3">
        <f>T425+Z425+AO425+AU425</f>
        <v/>
      </c>
      <c r="M402" s="16" t="n"/>
      <c r="N402" s="16" t="n"/>
      <c r="O402" s="16" t="n"/>
      <c r="P402" s="18" t="n"/>
      <c r="Q402" s="14" t="n"/>
      <c r="R402" s="18" t="n"/>
      <c r="S402" s="16" t="n">
        <v>0</v>
      </c>
      <c r="T402" s="18">
        <f>(R402-S402)+T401</f>
        <v/>
      </c>
      <c r="U402" s="15" t="n"/>
      <c r="W402" s="14" t="n"/>
      <c r="X402" s="18" t="n"/>
      <c r="Y402" s="16" t="n">
        <v>0</v>
      </c>
      <c r="Z402" s="18">
        <f>(X402-Y402)+Z401</f>
        <v/>
      </c>
      <c r="AA402" s="15" t="n"/>
      <c r="AB402" s="24" t="n"/>
      <c r="AC402" s="15">
        <f>C402</f>
        <v/>
      </c>
      <c r="AD402" s="25" t="n"/>
      <c r="AE402" s="62">
        <f>G402</f>
        <v/>
      </c>
      <c r="AF402" s="63">
        <f>AE402+AF341</f>
        <v/>
      </c>
      <c r="AG402" s="25" t="n"/>
      <c r="AH402" s="24" t="n"/>
      <c r="AI402" s="26" t="n">
        <v>0</v>
      </c>
      <c r="AJ402" s="25" t="n"/>
      <c r="AL402" s="14" t="n"/>
      <c r="AM402" s="18" t="n"/>
      <c r="AN402" s="16" t="n">
        <v>0</v>
      </c>
      <c r="AO402" s="18">
        <f>(AM402-AN402)+AO401</f>
        <v/>
      </c>
      <c r="AP402" s="15" t="n"/>
      <c r="AR402" s="14" t="n"/>
      <c r="AS402" s="18" t="n"/>
      <c r="AT402" s="16" t="n">
        <v>0</v>
      </c>
      <c r="AU402" s="18">
        <f>(AS402-AT402)+AU401</f>
        <v/>
      </c>
      <c r="AV402" s="15" t="n"/>
      <c r="AX402" s="14" t="n"/>
      <c r="AY402" s="18" t="n"/>
      <c r="AZ402" s="16" t="n">
        <v>0</v>
      </c>
      <c r="BA402" s="18">
        <f>(AY402-AZ402)+BA401</f>
        <v/>
      </c>
      <c r="BB402" s="15" t="n"/>
      <c r="BD402" s="14" t="n"/>
      <c r="BE402" s="18" t="n"/>
      <c r="BF402" s="16" t="n">
        <v>0</v>
      </c>
      <c r="BG402" s="18">
        <f>(BE402-BF402)+BG401</f>
        <v/>
      </c>
      <c r="BH402" s="15" t="n"/>
      <c r="BJ402" s="86" t="n"/>
      <c r="BK402" s="86" t="n"/>
      <c r="BL402" s="24" t="n"/>
      <c r="BM402" s="24" t="n"/>
      <c r="BN402" s="24" t="n"/>
      <c r="BO402" s="24" t="n"/>
      <c r="BP402" s="24" t="n"/>
      <c r="BQ402" s="126" t="n"/>
    </row>
    <row r="403" ht="16.8" customHeight="1">
      <c r="A403" s="15" t="n"/>
      <c r="B403" s="15" t="n"/>
      <c r="C403" s="15" t="inlineStr">
        <is>
          <t>Spese condominiali</t>
        </is>
      </c>
      <c r="D403" s="16" t="n"/>
      <c r="E403" s="16" t="n"/>
      <c r="F403" s="16" t="n"/>
      <c r="G403" s="16" t="n">
        <v>0</v>
      </c>
      <c r="H403" s="16" t="n"/>
      <c r="I403" s="4" t="n"/>
      <c r="J403" s="14" t="n"/>
      <c r="K403" s="6" t="inlineStr">
        <is>
          <t>CONTO SOSPESI</t>
        </is>
      </c>
      <c r="L403" s="3" t="n"/>
      <c r="M403" s="46" t="inlineStr">
        <is>
          <t>SOSPESI DEL GIORNO</t>
        </is>
      </c>
      <c r="N403" s="46" t="n"/>
      <c r="O403" s="16" t="n"/>
      <c r="P403" s="18" t="n"/>
      <c r="Q403" s="14" t="n"/>
      <c r="R403" s="18" t="n"/>
      <c r="S403" s="16">
        <f>G403</f>
        <v/>
      </c>
      <c r="T403" s="18">
        <f>(R403-S403)+T402</f>
        <v/>
      </c>
      <c r="U403" s="15">
        <f>C403</f>
        <v/>
      </c>
      <c r="W403" s="14" t="n"/>
      <c r="X403" s="18" t="n"/>
      <c r="Y403" s="16" t="n">
        <v>0</v>
      </c>
      <c r="Z403" s="18">
        <f>(X403-Y403)+Z402</f>
        <v/>
      </c>
      <c r="AA403" s="15" t="n"/>
      <c r="AB403" s="24" t="n"/>
      <c r="AC403" s="15">
        <f>C403</f>
        <v/>
      </c>
      <c r="AD403" s="25" t="n"/>
      <c r="AE403" s="62">
        <f>G403</f>
        <v/>
      </c>
      <c r="AF403" s="63">
        <f>AE403+AF342</f>
        <v/>
      </c>
      <c r="AG403" s="25" t="n"/>
      <c r="AH403" s="24" t="n"/>
      <c r="AI403" s="26" t="n"/>
      <c r="AJ403" s="25" t="n"/>
      <c r="AL403" s="14" t="n"/>
      <c r="AM403" s="18" t="n"/>
      <c r="AN403" s="16" t="n">
        <v>0</v>
      </c>
      <c r="AO403" s="18">
        <f>(AM403-AN403)+AO402</f>
        <v/>
      </c>
      <c r="AP403" s="15" t="n"/>
      <c r="AR403" s="14" t="n"/>
      <c r="AS403" s="18" t="n"/>
      <c r="AT403" s="16" t="n">
        <v>0</v>
      </c>
      <c r="AU403" s="18">
        <f>(AS403-AT403)+AU402</f>
        <v/>
      </c>
      <c r="AV403" s="15" t="n"/>
      <c r="AX403" s="14" t="n"/>
      <c r="AY403" s="18" t="n"/>
      <c r="AZ403" s="16" t="n">
        <v>0</v>
      </c>
      <c r="BA403" s="18">
        <f>(AY403-AZ403)+BA402</f>
        <v/>
      </c>
      <c r="BB403" s="15" t="n"/>
      <c r="BD403" s="14" t="n"/>
      <c r="BE403" s="18" t="n"/>
      <c r="BF403" s="16" t="n">
        <v>0</v>
      </c>
      <c r="BG403" s="18">
        <f>(BE403-BF403)+BG402</f>
        <v/>
      </c>
      <c r="BH403" s="15" t="n"/>
      <c r="BJ403" s="86" t="n"/>
      <c r="BK403" s="86" t="n"/>
      <c r="BL403" s="24" t="n"/>
      <c r="BM403" s="24" t="n"/>
      <c r="BN403" s="24" t="n"/>
      <c r="BO403" s="24" t="n"/>
      <c r="BP403" s="24" t="n"/>
      <c r="BQ403" s="126" t="n"/>
    </row>
    <row r="404" ht="16.8" customHeight="1">
      <c r="A404" s="15" t="n"/>
      <c r="B404" s="15" t="n"/>
      <c r="C404" s="15" t="inlineStr">
        <is>
          <t>TOT. SPESE AFFITTO  TEL. LUCE</t>
        </is>
      </c>
      <c r="D404" s="16">
        <f>SUM(G398:G403)</f>
        <v/>
      </c>
      <c r="E404" s="16" t="n"/>
      <c r="F404" s="16" t="n"/>
      <c r="G404" s="16" t="n"/>
      <c r="H404" s="16" t="n"/>
      <c r="I404" s="4" t="n"/>
      <c r="J404" s="14" t="n"/>
      <c r="K404" s="50" t="inlineStr">
        <is>
          <t>SOMMA SOSPESO 10/11</t>
        </is>
      </c>
      <c r="L404" s="50" t="n">
        <v>114.5</v>
      </c>
      <c r="M404" s="16" t="inlineStr">
        <is>
          <t>NOME</t>
        </is>
      </c>
      <c r="N404" s="16" t="inlineStr">
        <is>
          <t>IMPORTO</t>
        </is>
      </c>
      <c r="O404" s="16" t="n"/>
      <c r="P404" s="18" t="n"/>
      <c r="Q404" s="14" t="n"/>
      <c r="R404" s="18" t="n"/>
      <c r="S404" s="16" t="n">
        <v>0</v>
      </c>
      <c r="T404" s="18">
        <f>(R404-S404)+T403</f>
        <v/>
      </c>
      <c r="U404" s="15" t="n"/>
      <c r="W404" s="14" t="n"/>
      <c r="X404" s="18" t="n"/>
      <c r="Y404" s="16" t="n"/>
      <c r="Z404" s="18">
        <f>(X404-Y404)+Z403</f>
        <v/>
      </c>
      <c r="AA404" s="15" t="n"/>
      <c r="AB404" s="24" t="n"/>
      <c r="AC404" s="15">
        <f>C404</f>
        <v/>
      </c>
      <c r="AD404" s="25" t="n"/>
      <c r="AE404" s="62">
        <f>G404</f>
        <v/>
      </c>
      <c r="AF404" s="63">
        <f>AE404+AF343</f>
        <v/>
      </c>
      <c r="AG404" s="25" t="n"/>
      <c r="AH404" s="24" t="n"/>
      <c r="AI404" s="26" t="n"/>
      <c r="AJ404" s="25" t="n"/>
      <c r="AL404" s="14" t="n"/>
      <c r="AM404" s="18" t="n"/>
      <c r="AN404" s="16" t="n"/>
      <c r="AO404" s="18">
        <f>(AM404-AN404)+AO403</f>
        <v/>
      </c>
      <c r="AP404" s="15" t="n"/>
      <c r="AR404" s="14" t="n"/>
      <c r="AS404" s="18" t="n"/>
      <c r="AT404" s="16" t="n"/>
      <c r="AU404" s="18">
        <f>(AS404-AT404)+AU403</f>
        <v/>
      </c>
      <c r="AV404" s="15" t="n"/>
      <c r="AX404" s="14" t="n"/>
      <c r="AY404" s="18" t="n"/>
      <c r="AZ404" s="16" t="n"/>
      <c r="BA404" s="18">
        <f>(AY404-AZ404)+BA403</f>
        <v/>
      </c>
      <c r="BB404" s="15" t="n"/>
      <c r="BD404" s="14" t="n"/>
      <c r="BE404" s="18" t="n"/>
      <c r="BF404" s="16" t="n"/>
      <c r="BG404" s="18">
        <f>(BE404-BF404)+BG403</f>
        <v/>
      </c>
      <c r="BH404" s="15" t="n"/>
      <c r="BJ404" s="86" t="n"/>
      <c r="BK404" s="86" t="n"/>
      <c r="BL404" s="24" t="n"/>
      <c r="BM404" s="24" t="n"/>
      <c r="BN404" s="24" t="n"/>
      <c r="BO404" s="24" t="n"/>
      <c r="BP404" s="24" t="n"/>
      <c r="BQ404" s="126" t="n"/>
    </row>
    <row r="405" ht="16.8" customHeight="1">
      <c r="A405" s="15" t="n"/>
      <c r="B405" s="15" t="n"/>
      <c r="C405" s="15" t="inlineStr">
        <is>
          <t xml:space="preserve">RIVALSA </t>
        </is>
      </c>
      <c r="D405" s="16" t="n"/>
      <c r="E405" s="16" t="n"/>
      <c r="F405" s="16" t="n"/>
      <c r="G405" s="16" t="n">
        <v>0</v>
      </c>
      <c r="H405" s="16" t="n"/>
      <c r="I405" s="4" t="n"/>
      <c r="J405" s="14" t="n"/>
      <c r="K405" s="16" t="inlineStr">
        <is>
          <t>DIFF. BONIFICO SOMMA 3/1  SPERONI DE MARIA</t>
        </is>
      </c>
      <c r="L405" s="16" t="n">
        <v>0.5</v>
      </c>
      <c r="M405" s="30" t="inlineStr">
        <is>
          <t>A3T 2/12</t>
        </is>
      </c>
      <c r="N405" s="30" t="n">
        <v>130</v>
      </c>
      <c r="O405" s="16" t="n"/>
      <c r="P405" s="18" t="n"/>
      <c r="Q405" s="14" t="n"/>
      <c r="R405" s="18" t="n"/>
      <c r="S405" s="16">
        <f>G405</f>
        <v/>
      </c>
      <c r="T405" s="18">
        <f>(R405-S405)+T404</f>
        <v/>
      </c>
      <c r="U405" s="15" t="n"/>
      <c r="W405" s="14" t="n"/>
      <c r="X405" s="18" t="n">
        <v>0</v>
      </c>
      <c r="Y405" s="16" t="n">
        <v>0</v>
      </c>
      <c r="Z405" s="18">
        <f>(X405-Y405)+Z404</f>
        <v/>
      </c>
      <c r="AA405" s="15" t="n"/>
      <c r="AB405" s="24" t="n"/>
      <c r="AC405" s="15">
        <f>C405</f>
        <v/>
      </c>
      <c r="AD405" s="25" t="n"/>
      <c r="AE405" s="62">
        <f>G405</f>
        <v/>
      </c>
      <c r="AF405" s="63">
        <f>AE405+AF344</f>
        <v/>
      </c>
      <c r="AG405" s="25" t="n"/>
      <c r="AH405" s="24" t="n"/>
      <c r="AI405" s="26" t="n"/>
      <c r="AJ405" s="25" t="n"/>
      <c r="AL405" s="14" t="n"/>
      <c r="AM405" s="18" t="n"/>
      <c r="AN405" s="16" t="n"/>
      <c r="AO405" s="18">
        <f>(AM405-AN405)+AO404</f>
        <v/>
      </c>
      <c r="AP405" s="15" t="n"/>
      <c r="AR405" s="14" t="n"/>
      <c r="AS405" s="18" t="n"/>
      <c r="AT405" s="16" t="n"/>
      <c r="AU405" s="18">
        <f>(AS405-AT405)+AU404</f>
        <v/>
      </c>
      <c r="AV405" s="15" t="n"/>
      <c r="AX405" s="14" t="n"/>
      <c r="AY405" s="18" t="n"/>
      <c r="AZ405" s="16" t="n"/>
      <c r="BA405" s="18">
        <f>(AY405-AZ405)+BA404</f>
        <v/>
      </c>
      <c r="BB405" s="15" t="n"/>
      <c r="BD405" s="14" t="n"/>
      <c r="BE405" s="18" t="n"/>
      <c r="BF405" s="16" t="n"/>
      <c r="BG405" s="18">
        <f>(BE405-BF405)+BG404</f>
        <v/>
      </c>
      <c r="BH405" s="15" t="n"/>
      <c r="BJ405" s="86" t="n"/>
      <c r="BK405" s="86" t="n"/>
      <c r="BL405" s="24" t="n"/>
      <c r="BM405" s="24" t="n"/>
      <c r="BN405" s="24" t="n"/>
      <c r="BO405" s="24" t="n"/>
      <c r="BP405" s="24" t="n"/>
      <c r="BQ405" s="126" t="n"/>
    </row>
    <row r="406" ht="16.8" customHeight="1">
      <c r="A406" s="15" t="n"/>
      <c r="B406" s="15" t="n"/>
      <c r="C406" s="15" t="inlineStr">
        <is>
          <t>COMMERCIALISTA</t>
        </is>
      </c>
      <c r="D406" s="16" t="n"/>
      <c r="E406" s="16" t="n"/>
      <c r="F406" s="16" t="n"/>
      <c r="G406" s="16" t="n">
        <v>0</v>
      </c>
      <c r="H406" s="16" t="n"/>
      <c r="I406" s="4" t="n"/>
      <c r="J406" s="14" t="n"/>
      <c r="K406" s="25" t="inlineStr">
        <is>
          <t>rho 8/1</t>
        </is>
      </c>
      <c r="L406" s="83" t="n">
        <v>464.94</v>
      </c>
      <c r="M406" s="16" t="inlineStr">
        <is>
          <t>GALLA. 8/1</t>
        </is>
      </c>
      <c r="N406" s="73" t="n">
        <v>338.51</v>
      </c>
      <c r="O406" s="16" t="n"/>
      <c r="P406" s="18" t="n"/>
      <c r="Q406" s="14" t="n"/>
      <c r="R406" s="18" t="n"/>
      <c r="S406" s="16">
        <f>G406</f>
        <v/>
      </c>
      <c r="T406" s="18">
        <f>(R406-S406)+T405</f>
        <v/>
      </c>
      <c r="U406" s="15">
        <f>C406</f>
        <v/>
      </c>
      <c r="W406" s="14" t="n"/>
      <c r="X406" s="18" t="n">
        <v>0</v>
      </c>
      <c r="Y406" s="16" t="n">
        <v>0</v>
      </c>
      <c r="Z406" s="18">
        <f>(X406-Y406)+Z405</f>
        <v/>
      </c>
      <c r="AA406" s="15" t="n"/>
      <c r="AB406" s="24" t="n"/>
      <c r="AC406" s="15">
        <f>C406</f>
        <v/>
      </c>
      <c r="AD406" s="25" t="n"/>
      <c r="AE406" s="62">
        <f>G406</f>
        <v/>
      </c>
      <c r="AF406" s="63">
        <f>AE406+AF345</f>
        <v/>
      </c>
      <c r="AG406" s="25" t="n"/>
      <c r="AH406" s="24" t="n"/>
      <c r="AI406" s="26" t="n"/>
      <c r="AJ406" s="25" t="n"/>
      <c r="AL406" s="14" t="n"/>
      <c r="AM406" s="18" t="n"/>
      <c r="AN406" s="16" t="n">
        <v>0</v>
      </c>
      <c r="AO406" s="18">
        <f>(AM406-AN406)+AO405</f>
        <v/>
      </c>
      <c r="AP406" s="15" t="n"/>
      <c r="AR406" s="14" t="n"/>
      <c r="AS406" s="18" t="n"/>
      <c r="AT406" s="16" t="n">
        <v>0</v>
      </c>
      <c r="AU406" s="18">
        <f>(AS406-AT406)+AU405</f>
        <v/>
      </c>
      <c r="AV406" s="15" t="n"/>
      <c r="AX406" s="14" t="n"/>
      <c r="AY406" s="18" t="n"/>
      <c r="AZ406" s="16" t="n">
        <v>0</v>
      </c>
      <c r="BA406" s="18">
        <f>(AY406-AZ406)+BA405</f>
        <v/>
      </c>
      <c r="BB406" s="15" t="n"/>
      <c r="BD406" s="14" t="n"/>
      <c r="BE406" s="18" t="n"/>
      <c r="BF406" s="16" t="n">
        <v>0</v>
      </c>
      <c r="BG406" s="18">
        <f>(BE406-BF406)+BG405</f>
        <v/>
      </c>
      <c r="BH406" s="15" t="n"/>
      <c r="BJ406" s="86" t="n"/>
      <c r="BK406" s="86" t="n"/>
      <c r="BL406" s="24" t="n"/>
      <c r="BM406" s="24" t="n"/>
      <c r="BN406" s="24" t="n"/>
      <c r="BO406" s="24" t="n"/>
      <c r="BP406" s="24" t="n"/>
      <c r="BQ406" s="126" t="n"/>
    </row>
    <row r="407" ht="16.8" customHeight="1">
      <c r="A407" s="15" t="n"/>
      <c r="B407" s="15" t="n"/>
      <c r="C407" s="64" t="inlineStr">
        <is>
          <t>CASSA PREVIDENZA  AGENTI  + QUOTA GAA</t>
        </is>
      </c>
      <c r="D407" s="16" t="n"/>
      <c r="E407" s="16" t="n"/>
      <c r="F407" s="16" t="n"/>
      <c r="G407" s="16" t="n">
        <v>0</v>
      </c>
      <c r="H407" s="16" t="n">
        <v>0</v>
      </c>
      <c r="I407" s="4" t="n"/>
      <c r="J407" s="14" t="n"/>
      <c r="K407" s="16" t="inlineStr">
        <is>
          <t>RHO 4/1</t>
        </is>
      </c>
      <c r="L407" s="73" t="n">
        <v>1089.5</v>
      </c>
      <c r="M407" s="30" t="inlineStr">
        <is>
          <t>RIVALSA UCA 11/2023 PAG. 2/12/2023</t>
        </is>
      </c>
      <c r="N407" s="16" t="n">
        <v>100</v>
      </c>
      <c r="O407" s="16" t="n"/>
      <c r="P407" s="18" t="n"/>
      <c r="Q407" s="14" t="n"/>
      <c r="R407" s="18" t="n"/>
      <c r="S407" s="16">
        <f>G407</f>
        <v/>
      </c>
      <c r="T407" s="18">
        <f>(R407-S407)+T406</f>
        <v/>
      </c>
      <c r="U407" s="15">
        <f>C407</f>
        <v/>
      </c>
      <c r="W407" s="14" t="n"/>
      <c r="X407" s="18" t="n">
        <v>0</v>
      </c>
      <c r="Y407" s="16" t="n">
        <v>0</v>
      </c>
      <c r="Z407" s="18">
        <f>(X407-Y407)+Z406</f>
        <v/>
      </c>
      <c r="AA407" s="15" t="n"/>
      <c r="AB407" s="24" t="n"/>
      <c r="AC407" s="15">
        <f>C407</f>
        <v/>
      </c>
      <c r="AD407" s="25" t="n"/>
      <c r="AE407" s="62">
        <f>G407</f>
        <v/>
      </c>
      <c r="AF407" s="63">
        <f>AE407+AF346</f>
        <v/>
      </c>
      <c r="AG407" s="25" t="n"/>
      <c r="AH407" s="24" t="n"/>
      <c r="AI407" s="26" t="n"/>
      <c r="AJ407" s="25" t="n"/>
      <c r="AL407" s="14" t="n"/>
      <c r="AM407" s="18" t="n"/>
      <c r="AN407" s="16" t="n">
        <v>0</v>
      </c>
      <c r="AO407" s="18">
        <f>(AM407-AN407)+AO406</f>
        <v/>
      </c>
      <c r="AP407" s="15" t="n"/>
      <c r="AR407" s="14" t="n"/>
      <c r="AS407" s="18" t="n"/>
      <c r="AT407" s="16" t="n">
        <v>0</v>
      </c>
      <c r="AU407" s="18">
        <f>(AS407-AT407)+AU406</f>
        <v/>
      </c>
      <c r="AV407" s="15" t="n"/>
      <c r="AX407" s="14" t="n"/>
      <c r="AY407" s="18" t="n"/>
      <c r="AZ407" s="16" t="n">
        <v>0</v>
      </c>
      <c r="BA407" s="18">
        <f>(AY407-AZ407)+BA406</f>
        <v/>
      </c>
      <c r="BB407" s="15" t="n"/>
      <c r="BD407" s="14" t="n"/>
      <c r="BE407" s="18" t="n"/>
      <c r="BF407" s="16" t="n">
        <v>0</v>
      </c>
      <c r="BG407" s="18">
        <f>(BE407-BF407)+BG406</f>
        <v/>
      </c>
      <c r="BH407" s="15" t="n"/>
      <c r="BJ407" s="86" t="n"/>
      <c r="BK407" s="86" t="n"/>
      <c r="BL407" s="24" t="n"/>
      <c r="BM407" s="24" t="n"/>
      <c r="BN407" s="24" t="n"/>
      <c r="BO407" s="24" t="n"/>
      <c r="BP407" s="24" t="n"/>
      <c r="BQ407" s="126" t="n"/>
    </row>
    <row r="408" ht="16.8" customHeight="1">
      <c r="A408" s="15" t="n"/>
      <c r="B408" s="15" t="n"/>
      <c r="C408" s="15" t="inlineStr">
        <is>
          <t>GIROCONTO PROVV. GENERALI</t>
        </is>
      </c>
      <c r="D408" s="16" t="n"/>
      <c r="E408" s="16" t="n"/>
      <c r="F408" s="85" t="n">
        <v>0</v>
      </c>
      <c r="G408" s="16" t="n">
        <v>0</v>
      </c>
      <c r="H408" s="16" t="n">
        <v>0</v>
      </c>
      <c r="I408" s="4" t="n"/>
      <c r="J408" s="14" t="n"/>
      <c r="K408" s="16" t="inlineStr">
        <is>
          <t>GALLARATE  4/1</t>
        </is>
      </c>
      <c r="L408" s="73" t="n">
        <v>204</v>
      </c>
      <c r="M408" s="3" t="inlineStr">
        <is>
          <t>RIVALSA UCA 2 RATA</t>
        </is>
      </c>
      <c r="N408" s="16" t="n">
        <v>100</v>
      </c>
      <c r="O408" s="16" t="n"/>
      <c r="P408" s="18" t="n"/>
      <c r="Q408" s="14" t="n"/>
      <c r="R408" s="18">
        <f>F408</f>
        <v/>
      </c>
      <c r="S408" s="16" t="n">
        <v>0</v>
      </c>
      <c r="T408" s="18">
        <f>(R408-S408)+T407</f>
        <v/>
      </c>
      <c r="U408" s="15" t="n"/>
      <c r="W408" s="14" t="inlineStr">
        <is>
          <t>\</t>
        </is>
      </c>
      <c r="X408" s="18" t="n">
        <v>0</v>
      </c>
      <c r="Y408" s="16" t="n"/>
      <c r="Z408" s="18">
        <f>(X408-Y408)+Z407</f>
        <v/>
      </c>
      <c r="AA408" s="15" t="n"/>
      <c r="AB408" s="24" t="n"/>
      <c r="AC408" s="15">
        <f>C408</f>
        <v/>
      </c>
      <c r="AD408" s="25" t="n"/>
      <c r="AE408" s="62">
        <f>G408</f>
        <v/>
      </c>
      <c r="AF408" s="63">
        <f>AE408+AF347</f>
        <v/>
      </c>
      <c r="AG408" s="25" t="n"/>
      <c r="AH408" s="24" t="n"/>
      <c r="AI408" s="26" t="n"/>
      <c r="AJ408" s="25" t="n"/>
      <c r="AL408" s="14" t="n"/>
      <c r="AM408" s="18" t="n"/>
      <c r="AN408" s="16" t="n"/>
      <c r="AO408" s="18">
        <f>(AM408-AN408)+AO407</f>
        <v/>
      </c>
      <c r="AP408" s="15" t="n"/>
      <c r="AR408" s="14" t="n"/>
      <c r="AS408" s="18" t="n"/>
      <c r="AT408" s="16" t="n"/>
      <c r="AU408" s="18">
        <f>(AS408-AT408)+AU407</f>
        <v/>
      </c>
      <c r="AV408" s="15" t="n"/>
      <c r="AX408" s="14" t="n"/>
      <c r="AY408" s="18" t="n"/>
      <c r="AZ408" s="16" t="n"/>
      <c r="BA408" s="18">
        <f>(AY408-AZ408)+BA407</f>
        <v/>
      </c>
      <c r="BB408" s="15" t="n"/>
      <c r="BD408" s="14" t="n"/>
      <c r="BE408" s="18">
        <f>H408</f>
        <v/>
      </c>
      <c r="BF408" s="16" t="n"/>
      <c r="BG408" s="18">
        <f>(BE408-BF408)+BG407</f>
        <v/>
      </c>
      <c r="BH408" s="15" t="n"/>
      <c r="BJ408" s="86" t="n"/>
      <c r="BK408" s="86" t="n"/>
      <c r="BL408" s="24" t="n"/>
      <c r="BM408" s="24" t="n"/>
      <c r="BN408" s="24" t="n"/>
      <c r="BO408" s="24" t="n"/>
      <c r="BP408" s="24" t="n"/>
      <c r="BQ408" s="126" t="n"/>
    </row>
    <row r="409" ht="16.8" customHeight="1">
      <c r="A409" s="15" t="n"/>
      <c r="B409" s="15" t="n"/>
      <c r="C409" s="47" t="inlineStr">
        <is>
          <t>VERSAMENTO PROVV. MATURATE</t>
        </is>
      </c>
      <c r="D409" s="16" t="n"/>
      <c r="E409" s="16" t="n"/>
      <c r="F409" s="1" t="n">
        <v>0</v>
      </c>
      <c r="G409" s="16" t="n">
        <v>0</v>
      </c>
      <c r="H409" s="16" t="n"/>
      <c r="I409" s="4" t="n"/>
      <c r="J409" s="14" t="n"/>
      <c r="K409" s="30" t="inlineStr">
        <is>
          <t>DIFF. BONIFICO RHO 4/1</t>
        </is>
      </c>
      <c r="L409" s="30" t="n">
        <v>0.01</v>
      </c>
      <c r="M409" s="16" t="n"/>
      <c r="N409" s="16" t="n">
        <v>0</v>
      </c>
      <c r="O409" s="16" t="n"/>
      <c r="P409" s="18" t="n"/>
      <c r="Q409" s="14" t="n"/>
      <c r="R409" s="49">
        <f>F409</f>
        <v/>
      </c>
      <c r="S409" s="16" t="n">
        <v>0</v>
      </c>
      <c r="T409" s="18">
        <f>(R409-S409)+T408</f>
        <v/>
      </c>
      <c r="U409" s="17">
        <f>C409</f>
        <v/>
      </c>
      <c r="W409" s="14" t="n"/>
      <c r="X409" s="18" t="n">
        <v>0</v>
      </c>
      <c r="Y409" s="16" t="n">
        <v>0</v>
      </c>
      <c r="Z409" s="18">
        <f>(X409-Y409)+Z408</f>
        <v/>
      </c>
      <c r="AA409" s="15" t="n"/>
      <c r="AB409" s="24" t="n"/>
      <c r="AC409" s="64" t="inlineStr">
        <is>
          <t>QUOTA GAA</t>
        </is>
      </c>
      <c r="AD409" s="65" t="n"/>
      <c r="AE409" s="65">
        <f>G409</f>
        <v/>
      </c>
      <c r="AF409" s="63">
        <f>AE409+AF348</f>
        <v/>
      </c>
      <c r="AG409" s="25" t="n"/>
      <c r="AH409" s="24" t="n"/>
      <c r="AI409" s="26" t="n"/>
      <c r="AJ409" s="25" t="n"/>
      <c r="AL409" s="14" t="n"/>
      <c r="AM409" s="18" t="n">
        <v>0</v>
      </c>
      <c r="AN409" s="16" t="n">
        <v>0</v>
      </c>
      <c r="AO409" s="18">
        <f>(AM409-AN409)+AO408</f>
        <v/>
      </c>
      <c r="AP409" s="15" t="n"/>
      <c r="AR409" s="14" t="n"/>
      <c r="AS409" s="18" t="n"/>
      <c r="AT409" s="16" t="n">
        <v>0</v>
      </c>
      <c r="AU409" s="18">
        <f>(AS409-AT409)+AU408</f>
        <v/>
      </c>
      <c r="AV409" s="15" t="n"/>
      <c r="AX409" s="14" t="n"/>
      <c r="AY409" s="18" t="n"/>
      <c r="AZ409" s="16" t="n">
        <v>0</v>
      </c>
      <c r="BA409" s="18">
        <f>(AY409-AZ409)+BA408</f>
        <v/>
      </c>
      <c r="BB409" s="15" t="n"/>
      <c r="BD409" s="14" t="n"/>
      <c r="BE409" s="18" t="n"/>
      <c r="BF409" s="16" t="n">
        <v>0</v>
      </c>
      <c r="BG409" s="18">
        <f>(BE409-BF409)+BG408</f>
        <v/>
      </c>
      <c r="BH409" s="15" t="n"/>
      <c r="BJ409" s="86" t="n"/>
      <c r="BK409" s="86" t="n"/>
      <c r="BL409" s="24" t="n"/>
      <c r="BM409" s="24" t="n"/>
      <c r="BN409" s="24" t="n"/>
      <c r="BO409" s="24" t="n"/>
      <c r="BP409" s="24" t="n"/>
      <c r="BQ409" s="126" t="n"/>
    </row>
    <row r="410" ht="16.8" customHeight="1">
      <c r="A410" s="15" t="n"/>
      <c r="B410" s="15" t="n"/>
      <c r="C410" s="15" t="inlineStr">
        <is>
          <t>TASSE</t>
        </is>
      </c>
      <c r="D410" s="16" t="n"/>
      <c r="E410" s="16" t="n"/>
      <c r="F410" s="16" t="n"/>
      <c r="G410" s="16" t="n">
        <v>0</v>
      </c>
      <c r="H410" s="16" t="n"/>
      <c r="I410" s="4" t="n"/>
      <c r="J410" s="14" t="n"/>
      <c r="K410" s="30" t="inlineStr">
        <is>
          <t>BONIFICO 28/12 SOMMA L.</t>
        </is>
      </c>
      <c r="L410" s="73" t="n">
        <v>0.07000000000000001</v>
      </c>
      <c r="N410" s="50" t="n">
        <v>0</v>
      </c>
      <c r="O410" s="16" t="n"/>
      <c r="P410" s="18" t="n"/>
      <c r="Q410" s="14" t="n"/>
      <c r="R410" s="18" t="n"/>
      <c r="S410" s="16">
        <f>G410</f>
        <v/>
      </c>
      <c r="T410" s="18">
        <f>(R410-S410)+T409</f>
        <v/>
      </c>
      <c r="U410" s="15" t="inlineStr">
        <is>
          <t>Tasse</t>
        </is>
      </c>
      <c r="W410" s="14" t="n"/>
      <c r="X410" s="18" t="n"/>
      <c r="Y410" s="16" t="n">
        <v>0</v>
      </c>
      <c r="Z410" s="18">
        <f>(X410-Y410)+Z409</f>
        <v/>
      </c>
      <c r="AA410" s="15" t="n"/>
      <c r="AB410" s="24" t="n"/>
      <c r="AC410" s="15">
        <f>C410</f>
        <v/>
      </c>
      <c r="AD410" s="25" t="n"/>
      <c r="AE410" s="62">
        <f>G410</f>
        <v/>
      </c>
      <c r="AF410" s="63">
        <f>AE410+AF349</f>
        <v/>
      </c>
      <c r="AG410" s="25" t="n"/>
      <c r="AH410" s="24" t="n"/>
      <c r="AI410" s="26" t="n"/>
      <c r="AJ410" s="25" t="n"/>
      <c r="AL410" s="14" t="n"/>
      <c r="AM410" s="18" t="n">
        <v>0</v>
      </c>
      <c r="AN410" s="16" t="n">
        <v>0</v>
      </c>
      <c r="AO410" s="18">
        <f>(AM410-AN410)+AO409</f>
        <v/>
      </c>
      <c r="AP410" s="15" t="n"/>
      <c r="AR410" s="14" t="n"/>
      <c r="AS410" s="18" t="n">
        <v>0</v>
      </c>
      <c r="AT410" s="16" t="n">
        <v>0</v>
      </c>
      <c r="AU410" s="18">
        <f>(AS410-AT410)+AU409</f>
        <v/>
      </c>
      <c r="AV410" s="15" t="n"/>
      <c r="AX410" s="14" t="n"/>
      <c r="AY410" s="18" t="n">
        <v>0</v>
      </c>
      <c r="AZ410" s="16" t="n">
        <v>0</v>
      </c>
      <c r="BA410" s="18">
        <f>(AY410-AZ410)+BA409</f>
        <v/>
      </c>
      <c r="BB410" s="15" t="n"/>
      <c r="BD410" s="14" t="n"/>
      <c r="BE410" s="18" t="n">
        <v>0</v>
      </c>
      <c r="BF410" s="16" t="n">
        <v>0</v>
      </c>
      <c r="BG410" s="18">
        <f>(BE410-BF410)+BG409</f>
        <v/>
      </c>
      <c r="BH410" s="15" t="n"/>
      <c r="BJ410" s="86" t="n"/>
      <c r="BK410" s="86" t="n"/>
      <c r="BL410" s="24" t="n"/>
      <c r="BM410" s="24" t="n"/>
      <c r="BN410" s="24" t="n"/>
      <c r="BO410" s="24" t="n"/>
      <c r="BP410" s="24" t="n"/>
      <c r="BQ410" s="126" t="n"/>
    </row>
    <row r="411" ht="16.8" customHeight="1">
      <c r="A411" s="15" t="n"/>
      <c r="B411" s="15" t="n"/>
      <c r="C411" s="15" t="inlineStr">
        <is>
          <t>PREL.  COMEPSNO DICMEBRE GABRIELA</t>
        </is>
      </c>
      <c r="D411" s="16" t="n"/>
      <c r="E411" s="16" t="n"/>
      <c r="F411" s="16" t="n">
        <v>0</v>
      </c>
      <c r="G411" s="16" t="n">
        <v>1300</v>
      </c>
      <c r="H411" s="16" t="n"/>
      <c r="I411" s="4" t="n"/>
      <c r="J411" s="14" t="n"/>
      <c r="K411" s="16" t="inlineStr">
        <is>
          <t>BONIFICO DI RHO 5/1</t>
        </is>
      </c>
      <c r="L411" s="16" t="n">
        <v>2301</v>
      </c>
      <c r="M411" s="16" t="n"/>
      <c r="N411" s="16" t="n">
        <v>0</v>
      </c>
      <c r="O411" s="16" t="n"/>
      <c r="P411" s="18" t="n"/>
      <c r="Q411" s="14" t="n"/>
      <c r="R411" s="18" t="n"/>
      <c r="S411" s="16">
        <f>G411</f>
        <v/>
      </c>
      <c r="T411" s="18">
        <f>(R411-S411)+T410</f>
        <v/>
      </c>
      <c r="U411" s="15">
        <f>C411</f>
        <v/>
      </c>
      <c r="W411" s="14" t="n"/>
      <c r="X411" s="18" t="n"/>
      <c r="Y411" s="16" t="n">
        <v>0</v>
      </c>
      <c r="Z411" s="18">
        <f>(X411-Y411)+Z410</f>
        <v/>
      </c>
      <c r="AA411" s="15" t="n"/>
      <c r="AB411" s="24" t="n"/>
      <c r="AC411" s="15">
        <f>C411</f>
        <v/>
      </c>
      <c r="AD411" s="25" t="n"/>
      <c r="AE411" s="62">
        <f>G411</f>
        <v/>
      </c>
      <c r="AF411" s="63">
        <f>AE411+AF350</f>
        <v/>
      </c>
      <c r="AG411" s="25" t="n"/>
      <c r="AH411" s="24" t="n"/>
      <c r="AI411" s="26" t="n"/>
      <c r="AJ411" s="25" t="n"/>
      <c r="AL411" s="14" t="n"/>
      <c r="AM411" s="18" t="n">
        <v>0</v>
      </c>
      <c r="AN411" s="16" t="n">
        <v>0</v>
      </c>
      <c r="AO411" s="18">
        <f>(AM411-AN411)+AO410</f>
        <v/>
      </c>
      <c r="AP411" s="15" t="n"/>
      <c r="AR411" s="14" t="n"/>
      <c r="AS411" s="18" t="n">
        <v>0</v>
      </c>
      <c r="AT411" s="16" t="n">
        <v>0</v>
      </c>
      <c r="AU411" s="18">
        <f>(AS411-AT411)+AU410</f>
        <v/>
      </c>
      <c r="AV411" s="15" t="n"/>
      <c r="AX411" s="14" t="n"/>
      <c r="AY411" s="18" t="n">
        <v>0</v>
      </c>
      <c r="AZ411" s="16" t="n">
        <v>0</v>
      </c>
      <c r="BA411" s="18">
        <f>(AY411-AZ411)+BA410</f>
        <v/>
      </c>
      <c r="BB411" s="15" t="n"/>
      <c r="BD411" s="14" t="n"/>
      <c r="BE411" s="18" t="n">
        <v>0</v>
      </c>
      <c r="BF411" s="16" t="n">
        <v>0</v>
      </c>
      <c r="BG411" s="18">
        <f>(BE411-BF411)+BG410</f>
        <v/>
      </c>
      <c r="BH411" s="15" t="n"/>
      <c r="BJ411" s="86" t="n"/>
      <c r="BK411" s="86" t="n"/>
      <c r="BL411" s="24" t="n"/>
      <c r="BM411" s="24" t="n"/>
      <c r="BN411" s="24" t="n"/>
      <c r="BO411" s="24" t="n"/>
      <c r="BP411" s="24" t="n"/>
      <c r="BQ411" s="126" t="n"/>
    </row>
    <row r="412" ht="16.8" customHeight="1">
      <c r="A412" s="15" t="n"/>
      <c r="B412" s="15" t="n"/>
      <c r="C412" s="15" t="inlineStr">
        <is>
          <t>PREL.  RIMB. SPESE DICEBRE GABRIELA</t>
        </is>
      </c>
      <c r="D412" s="16" t="n"/>
      <c r="E412" s="16" t="n"/>
      <c r="F412" s="16" t="n">
        <v>0</v>
      </c>
      <c r="G412" s="16" t="n">
        <v>650</v>
      </c>
      <c r="H412" s="16" t="n"/>
      <c r="I412" s="4" t="n"/>
      <c r="J412" s="14" t="n"/>
      <c r="K412" s="16" t="inlineStr">
        <is>
          <t>RHO 5/1</t>
        </is>
      </c>
      <c r="L412" s="16" t="n">
        <v>527.01</v>
      </c>
      <c r="M412" s="16" t="n"/>
      <c r="N412" s="16" t="n">
        <v>0</v>
      </c>
      <c r="O412" s="16" t="n"/>
      <c r="P412" s="18" t="n"/>
      <c r="Q412" s="14" t="n"/>
      <c r="R412" s="18" t="n">
        <v>0</v>
      </c>
      <c r="S412" s="16">
        <f>G412</f>
        <v/>
      </c>
      <c r="T412" s="18">
        <f>(R412-S412)+T411</f>
        <v/>
      </c>
      <c r="U412" s="15">
        <f>C412</f>
        <v/>
      </c>
      <c r="W412" s="14" t="n"/>
      <c r="X412" s="18" t="n">
        <v>0</v>
      </c>
      <c r="Y412" s="16" t="n"/>
      <c r="Z412" s="18">
        <f>(X412-Y412)+Z411</f>
        <v/>
      </c>
      <c r="AA412" s="15" t="n"/>
      <c r="AB412" s="24" t="n"/>
      <c r="AC412" s="15">
        <f>C412</f>
        <v/>
      </c>
      <c r="AD412" s="25" t="n"/>
      <c r="AE412" s="62">
        <f>G412</f>
        <v/>
      </c>
      <c r="AF412" s="63">
        <f>AE412+AF351</f>
        <v/>
      </c>
      <c r="AG412" s="25" t="n"/>
      <c r="AH412" s="24" t="n"/>
      <c r="AI412" s="26" t="n"/>
      <c r="AJ412" s="25" t="n"/>
      <c r="AL412" s="14" t="n"/>
      <c r="AM412" s="18" t="n">
        <v>0</v>
      </c>
      <c r="AN412" s="16" t="n"/>
      <c r="AO412" s="18">
        <f>(AM412-AN412)+AO411</f>
        <v/>
      </c>
      <c r="AP412" s="15" t="n"/>
      <c r="AR412" s="14" t="n"/>
      <c r="AS412" s="18" t="n">
        <v>0</v>
      </c>
      <c r="AT412" s="16" t="n"/>
      <c r="AU412" s="18">
        <f>(AS412-AT412)+AU411</f>
        <v/>
      </c>
      <c r="AV412" s="15" t="n"/>
      <c r="AX412" s="14" t="n"/>
      <c r="AY412" s="18" t="n">
        <v>0</v>
      </c>
      <c r="AZ412" s="16" t="n"/>
      <c r="BA412" s="18">
        <f>(AY412-AZ412)+BA411</f>
        <v/>
      </c>
      <c r="BB412" s="15" t="n"/>
      <c r="BD412" s="14" t="n"/>
      <c r="BE412" s="18" t="n">
        <v>0</v>
      </c>
      <c r="BF412" s="16" t="n"/>
      <c r="BG412" s="18">
        <f>(BE412-BF412)+BG411</f>
        <v/>
      </c>
      <c r="BH412" s="15" t="n"/>
      <c r="BJ412" s="86" t="n"/>
      <c r="BK412" s="86" t="n"/>
      <c r="BL412" s="24" t="n"/>
      <c r="BM412" s="24" t="n"/>
      <c r="BN412" s="24" t="n"/>
      <c r="BO412" s="24" t="n"/>
      <c r="BP412" s="24" t="n"/>
      <c r="BQ412" s="126" t="n"/>
    </row>
    <row r="413" ht="16.8" customHeight="1">
      <c r="A413" s="15" t="n"/>
      <c r="B413" s="15" t="n"/>
      <c r="C413" s="15" t="inlineStr">
        <is>
          <t>VERSAMENTO</t>
        </is>
      </c>
      <c r="D413" s="16" t="n"/>
      <c r="E413" s="16" t="n"/>
      <c r="F413" s="16" t="n">
        <v>0</v>
      </c>
      <c r="G413" s="16" t="n"/>
      <c r="H413" s="16" t="n"/>
      <c r="I413" s="4" t="n"/>
      <c r="J413" s="14" t="n"/>
      <c r="K413" s="16" t="inlineStr">
        <is>
          <t>GALLARATE  5/1</t>
        </is>
      </c>
      <c r="L413" s="16" t="n">
        <v>621.3200000000001</v>
      </c>
      <c r="M413" s="16" t="n"/>
      <c r="N413" s="16" t="n">
        <v>0</v>
      </c>
      <c r="O413" s="16" t="n"/>
      <c r="P413" s="18" t="n"/>
      <c r="Q413" s="14" t="n"/>
      <c r="R413" s="18" t="n">
        <v>0</v>
      </c>
      <c r="S413" s="16" t="n">
        <v>0</v>
      </c>
      <c r="T413" s="18">
        <f>(R413-S413)+T412</f>
        <v/>
      </c>
      <c r="U413" s="15" t="n"/>
      <c r="W413" s="14" t="n"/>
      <c r="X413" s="18">
        <f>F413</f>
        <v/>
      </c>
      <c r="Y413" s="16" t="n">
        <v>0</v>
      </c>
      <c r="Z413" s="18">
        <f>(X413-Y413)+Z412</f>
        <v/>
      </c>
      <c r="AA413" s="15">
        <f>C413</f>
        <v/>
      </c>
      <c r="AB413" s="24" t="n"/>
      <c r="AC413" s="15" t="n"/>
      <c r="AD413" s="25" t="n"/>
      <c r="AE413" s="62" t="n"/>
      <c r="AF413" s="63" t="n"/>
      <c r="AG413" s="25" t="n"/>
      <c r="AH413" s="24" t="n"/>
      <c r="AI413" s="26" t="n"/>
      <c r="AJ413" s="25" t="n"/>
      <c r="AL413" s="14" t="n"/>
      <c r="AM413" s="18" t="n">
        <v>0</v>
      </c>
      <c r="AN413" s="16" t="n"/>
      <c r="AO413" s="18">
        <f>(AM413-AN413)+AO412</f>
        <v/>
      </c>
      <c r="AP413" s="15" t="n"/>
      <c r="AR413" s="14" t="n"/>
      <c r="AS413" s="18" t="n">
        <v>0</v>
      </c>
      <c r="AT413" s="16" t="n"/>
      <c r="AU413" s="18">
        <f>(AS413-AT413)+AU412</f>
        <v/>
      </c>
      <c r="AV413" s="15" t="n"/>
      <c r="AX413" s="14" t="n"/>
      <c r="AY413" s="18" t="n">
        <v>0</v>
      </c>
      <c r="AZ413" s="16" t="n"/>
      <c r="BA413" s="18">
        <f>(AY413-AZ413)+BA412</f>
        <v/>
      </c>
      <c r="BB413" s="15" t="n"/>
      <c r="BD413" s="14" t="n"/>
      <c r="BE413" s="18" t="n">
        <v>0</v>
      </c>
      <c r="BF413" s="16" t="n"/>
      <c r="BG413" s="18">
        <f>(BE413-BF413)+BG412</f>
        <v/>
      </c>
      <c r="BH413" s="15" t="n"/>
      <c r="BJ413" s="86" t="n"/>
      <c r="BK413" s="86" t="n"/>
      <c r="BL413" s="24" t="n"/>
      <c r="BM413" s="24" t="n"/>
      <c r="BN413" s="24" t="n"/>
      <c r="BO413" s="24" t="n"/>
      <c r="BP413" s="24" t="n"/>
      <c r="BQ413" s="126" t="n"/>
    </row>
    <row r="414" ht="16.8" customHeight="1">
      <c r="A414" s="15" t="n"/>
      <c r="B414" s="15" t="n"/>
      <c r="C414" s="15" t="inlineStr">
        <is>
          <t>VERSAMENTO</t>
        </is>
      </c>
      <c r="D414" s="16" t="n"/>
      <c r="E414" s="16" t="n"/>
      <c r="F414" s="16" t="n">
        <v>0</v>
      </c>
      <c r="G414" s="16" t="n"/>
      <c r="H414" s="16" t="n">
        <v>0</v>
      </c>
      <c r="I414" s="4" t="n"/>
      <c r="J414" s="14" t="n"/>
      <c r="K414" s="16" t="inlineStr">
        <is>
          <t>SOMMA 8/1</t>
        </is>
      </c>
      <c r="L414" s="16" t="n">
        <v>155.5</v>
      </c>
      <c r="M414" s="16" t="n"/>
      <c r="N414" s="16" t="n">
        <v>0</v>
      </c>
      <c r="O414" s="16" t="n"/>
      <c r="P414" s="18" t="n"/>
      <c r="Q414" s="14" t="n"/>
      <c r="R414" s="18" t="n">
        <v>0</v>
      </c>
      <c r="S414" s="16" t="n">
        <v>0</v>
      </c>
      <c r="T414" s="18">
        <f>(R414-S414)+T413</f>
        <v/>
      </c>
      <c r="U414" s="15" t="n"/>
      <c r="W414" s="14" t="n"/>
      <c r="X414" s="18">
        <f>F414</f>
        <v/>
      </c>
      <c r="Y414" s="16" t="n"/>
      <c r="Z414" s="18">
        <f>(X414-Y414)+Z413</f>
        <v/>
      </c>
      <c r="AA414" s="15" t="n"/>
      <c r="AB414" s="24" t="n"/>
      <c r="AC414" s="15" t="n"/>
      <c r="AD414" s="25" t="n"/>
      <c r="AE414" s="62" t="n"/>
      <c r="AF414" s="63" t="n"/>
      <c r="AG414" s="25" t="n"/>
      <c r="AH414" s="24" t="n"/>
      <c r="AI414" s="26" t="n"/>
      <c r="AJ414" s="25" t="n"/>
      <c r="AL414" s="14" t="n"/>
      <c r="AM414" s="18" t="n">
        <v>0</v>
      </c>
      <c r="AN414" s="16" t="n"/>
      <c r="AO414" s="18">
        <f>(AM414-AN414)+AO413</f>
        <v/>
      </c>
      <c r="AP414" s="15" t="n"/>
      <c r="AR414" s="14" t="n"/>
      <c r="AS414" s="18" t="n">
        <v>0</v>
      </c>
      <c r="AT414" s="16" t="n"/>
      <c r="AU414" s="18">
        <f>(AS414-AT414)+AU413</f>
        <v/>
      </c>
      <c r="AV414" s="15" t="n"/>
      <c r="AX414" s="14" t="n"/>
      <c r="AY414" s="18" t="n">
        <v>0</v>
      </c>
      <c r="AZ414" s="16" t="n"/>
      <c r="BA414" s="18">
        <f>(AY414-AZ414)+BA413</f>
        <v/>
      </c>
      <c r="BB414" s="15" t="n"/>
      <c r="BD414" s="14" t="n"/>
      <c r="BE414" s="18" t="n">
        <v>0</v>
      </c>
      <c r="BF414" s="16" t="n"/>
      <c r="BG414" s="18">
        <f>(BE414-BF414)+BG413</f>
        <v/>
      </c>
      <c r="BH414" s="15" t="n"/>
      <c r="BJ414" s="141" t="n">
        <v>116511430</v>
      </c>
      <c r="BK414" s="86" t="inlineStr">
        <is>
          <t>ANNONI DAVIDE</t>
        </is>
      </c>
      <c r="BL414" s="24" t="n">
        <v>75.98</v>
      </c>
      <c r="BM414" s="24" t="inlineStr">
        <is>
          <t>OK</t>
        </is>
      </c>
      <c r="BN414" s="24" t="n"/>
      <c r="BO414" s="24" t="n"/>
      <c r="BP414" s="24" t="n"/>
      <c r="BQ414" s="126" t="n"/>
    </row>
    <row r="415" ht="16.8" customHeight="1">
      <c r="A415" s="15" t="n"/>
      <c r="B415" s="15" t="n"/>
      <c r="C415" s="15" t="inlineStr">
        <is>
          <t>VERSAMENTO</t>
        </is>
      </c>
      <c r="D415" s="16" t="n"/>
      <c r="E415" s="16" t="n"/>
      <c r="F415" s="16" t="n">
        <v>0</v>
      </c>
      <c r="G415" s="16" t="n"/>
      <c r="H415" s="16" t="n"/>
      <c r="I415" s="4" t="n"/>
      <c r="J415" s="14" t="n"/>
      <c r="K415" s="16" t="inlineStr">
        <is>
          <t>BONIFICO IN PIU EKOLINE  13/12</t>
        </is>
      </c>
      <c r="L415" s="16" t="n">
        <v>-9</v>
      </c>
      <c r="M415" s="16" t="n"/>
      <c r="N415" s="16" t="n">
        <v>0</v>
      </c>
      <c r="O415" s="16" t="n"/>
      <c r="P415" s="18" t="n"/>
      <c r="Q415" s="14" t="n"/>
      <c r="R415" s="18" t="n">
        <v>0</v>
      </c>
      <c r="S415" s="16" t="n">
        <v>0</v>
      </c>
      <c r="T415" s="18">
        <f>(R415-S415)+T414</f>
        <v/>
      </c>
      <c r="U415" s="15" t="n"/>
      <c r="W415" s="14" t="n"/>
      <c r="X415" s="18">
        <f>F415</f>
        <v/>
      </c>
      <c r="Y415" s="16" t="n"/>
      <c r="Z415" s="18">
        <f>(X415-Y415)+Z414</f>
        <v/>
      </c>
      <c r="AA415" s="15" t="n"/>
      <c r="AB415" s="24" t="n"/>
      <c r="AC415" s="15" t="n"/>
      <c r="AD415" s="25" t="n"/>
      <c r="AE415" s="62" t="n"/>
      <c r="AF415" s="63" t="n"/>
      <c r="AG415" s="25" t="n"/>
      <c r="AH415" s="24" t="n"/>
      <c r="AI415" s="26" t="n"/>
      <c r="AJ415" s="25" t="n"/>
      <c r="AL415" s="14" t="n"/>
      <c r="AM415" s="18" t="n">
        <v>0</v>
      </c>
      <c r="AN415" s="16" t="n"/>
      <c r="AO415" s="18">
        <f>(AM415-AN415)+AO414</f>
        <v/>
      </c>
      <c r="AP415" s="15" t="n"/>
      <c r="AR415" s="14" t="n"/>
      <c r="AS415" s="18" t="n">
        <v>0</v>
      </c>
      <c r="AT415" s="16" t="n"/>
      <c r="AU415" s="18">
        <f>(AS415-AT415)+AU414</f>
        <v/>
      </c>
      <c r="AV415" s="15" t="n"/>
      <c r="AX415" s="14" t="n"/>
      <c r="AY415" s="18" t="n">
        <v>0</v>
      </c>
      <c r="AZ415" s="16" t="n"/>
      <c r="BA415" s="18">
        <f>(AY415-AZ415)+BA414</f>
        <v/>
      </c>
      <c r="BB415" s="15" t="n"/>
      <c r="BD415" s="14" t="n"/>
      <c r="BE415" s="18" t="n">
        <v>0</v>
      </c>
      <c r="BF415" s="16" t="n"/>
      <c r="BG415" s="18">
        <f>(BE415-BF415)+BG414</f>
        <v/>
      </c>
      <c r="BH415" s="15" t="n"/>
      <c r="BJ415" s="86" t="n"/>
      <c r="BK415" s="86" t="n"/>
      <c r="BL415" s="24" t="n"/>
      <c r="BM415" s="24" t="n"/>
      <c r="BN415" s="24" t="n"/>
      <c r="BO415" s="24" t="n"/>
      <c r="BP415" s="24" t="n"/>
      <c r="BQ415" s="126" t="n"/>
    </row>
    <row r="416" ht="16.8" customHeight="1">
      <c r="A416" s="15" t="n"/>
      <c r="B416" s="15" t="n"/>
      <c r="C416" s="15" t="inlineStr">
        <is>
          <t>VERSAMENTO</t>
        </is>
      </c>
      <c r="D416" s="16" t="n"/>
      <c r="E416" s="16" t="n"/>
      <c r="F416" s="16" t="n">
        <v>0</v>
      </c>
      <c r="G416" s="16" t="n">
        <v>0</v>
      </c>
      <c r="H416" s="16" t="n"/>
      <c r="I416" s="4" t="n"/>
      <c r="J416" s="14" t="n"/>
      <c r="K416" s="17" t="inlineStr">
        <is>
          <t>SOSPESI PARTICOLARI</t>
        </is>
      </c>
      <c r="L416" s="51">
        <f>AI425</f>
        <v/>
      </c>
      <c r="M416" s="16" t="n"/>
      <c r="N416" s="16" t="n"/>
      <c r="O416" s="16" t="n"/>
      <c r="P416" s="18" t="n"/>
      <c r="Q416" s="14" t="n"/>
      <c r="R416" s="18" t="n">
        <v>0</v>
      </c>
      <c r="S416" s="16" t="n">
        <v>0</v>
      </c>
      <c r="T416" s="18">
        <f>(R416-S416)+T415</f>
        <v/>
      </c>
      <c r="U416" s="15" t="n"/>
      <c r="W416" s="14" t="n"/>
      <c r="X416" s="18">
        <f>F416</f>
        <v/>
      </c>
      <c r="Y416" s="16" t="n">
        <v>0</v>
      </c>
      <c r="Z416" s="18">
        <f>(X416-Y416)+Z415</f>
        <v/>
      </c>
      <c r="AA416" s="15">
        <f>C416</f>
        <v/>
      </c>
      <c r="AB416" s="24" t="n"/>
      <c r="AC416" s="15" t="n"/>
      <c r="AD416" s="25" t="n"/>
      <c r="AE416" s="62" t="n"/>
      <c r="AF416" s="63" t="n"/>
      <c r="AG416" s="25" t="n"/>
      <c r="AH416" s="24" t="n"/>
      <c r="AI416" s="26" t="n"/>
      <c r="AJ416" s="25" t="n"/>
      <c r="AL416" s="14" t="n"/>
      <c r="AM416" s="18" t="n">
        <v>0</v>
      </c>
      <c r="AN416" s="16" t="n"/>
      <c r="AO416" s="18">
        <f>(AM416-AN416)+AO415</f>
        <v/>
      </c>
      <c r="AP416" s="15" t="n"/>
      <c r="AR416" s="14" t="n"/>
      <c r="AS416" s="18" t="n">
        <v>0</v>
      </c>
      <c r="AT416" s="16" t="n"/>
      <c r="AU416" s="18">
        <f>(AS416-AT416)+AU415</f>
        <v/>
      </c>
      <c r="AV416" s="15" t="n"/>
      <c r="AX416" s="14" t="n"/>
      <c r="AY416" s="18" t="n">
        <v>0</v>
      </c>
      <c r="AZ416" s="16" t="n"/>
      <c r="BA416" s="18">
        <f>(AY416-AZ416)+BA415</f>
        <v/>
      </c>
      <c r="BB416" s="15" t="n"/>
      <c r="BD416" s="14" t="n"/>
      <c r="BE416" s="18" t="n">
        <v>0</v>
      </c>
      <c r="BF416" s="16" t="n"/>
      <c r="BG416" s="18">
        <f>(BE416-BF416)+BG415</f>
        <v/>
      </c>
      <c r="BH416" s="15" t="n"/>
      <c r="BJ416" s="86" t="n"/>
      <c r="BK416" s="86" t="n"/>
      <c r="BL416" s="24" t="n"/>
      <c r="BM416" s="24" t="n"/>
      <c r="BN416" s="24" t="n"/>
      <c r="BO416" s="24" t="n"/>
      <c r="BP416" s="24" t="n"/>
      <c r="BQ416" s="126" t="n"/>
    </row>
    <row r="417" ht="16.8" customHeight="1">
      <c r="A417" s="15" t="n"/>
      <c r="B417" s="15" t="n"/>
      <c r="C417" s="68" t="inlineStr">
        <is>
          <t>VERSAMENTO</t>
        </is>
      </c>
      <c r="D417" s="16" t="n"/>
      <c r="E417" s="16" t="n"/>
      <c r="F417" s="16" t="n">
        <v>0</v>
      </c>
      <c r="G417" s="16" t="n"/>
      <c r="H417" s="16" t="n"/>
      <c r="I417" s="4" t="n"/>
      <c r="J417" s="14" t="n"/>
      <c r="K417" s="17" t="inlineStr">
        <is>
          <t>TOTALE SOSPESI</t>
        </is>
      </c>
      <c r="L417" s="16">
        <f>SUM(L404:L416)</f>
        <v/>
      </c>
      <c r="M417" s="16" t="n"/>
      <c r="N417" s="16" t="n"/>
      <c r="O417" s="16" t="n"/>
      <c r="P417" s="18" t="n"/>
      <c r="Q417" s="14" t="n"/>
      <c r="R417" s="18" t="n">
        <v>0</v>
      </c>
      <c r="S417" s="16" t="n"/>
      <c r="T417" s="18">
        <f>(R417-S417)+T416</f>
        <v/>
      </c>
      <c r="U417" s="15" t="n"/>
      <c r="W417" s="14" t="n"/>
      <c r="X417" s="18" t="n">
        <v>0</v>
      </c>
      <c r="Y417" s="16" t="n"/>
      <c r="Z417" s="18">
        <f>(X417-Y417)+Z416</f>
        <v/>
      </c>
      <c r="AA417" s="15">
        <f>C417</f>
        <v/>
      </c>
      <c r="AB417" s="24" t="n"/>
      <c r="AC417" s="15" t="n"/>
      <c r="AD417" s="25" t="n"/>
      <c r="AE417" s="62" t="n"/>
      <c r="AF417" s="63" t="n"/>
      <c r="AG417" s="25" t="n"/>
      <c r="AH417" s="24" t="n"/>
      <c r="AI417" s="26" t="n"/>
      <c r="AJ417" s="25" t="n"/>
      <c r="AL417" s="14" t="n"/>
      <c r="AM417" s="18" t="n">
        <v>0</v>
      </c>
      <c r="AN417" s="16" t="n"/>
      <c r="AO417" s="18">
        <f>(AM417-AN417)+AO416</f>
        <v/>
      </c>
      <c r="AP417" s="15" t="n"/>
      <c r="AR417" s="14" t="n"/>
      <c r="AS417" s="18" t="n">
        <v>0</v>
      </c>
      <c r="AT417" s="16" t="n"/>
      <c r="AU417" s="18">
        <f>(AS417-AT417)+AU416</f>
        <v/>
      </c>
      <c r="AV417" s="15">
        <f>C417</f>
        <v/>
      </c>
      <c r="AX417" s="14" t="n"/>
      <c r="AY417" s="18" t="n">
        <v>0</v>
      </c>
      <c r="AZ417" s="16" t="n"/>
      <c r="BA417" s="18">
        <f>(AY417-AZ417)+BA416</f>
        <v/>
      </c>
      <c r="BB417" s="15" t="n"/>
      <c r="BD417" s="14" t="n"/>
      <c r="BE417" s="18" t="n">
        <v>0</v>
      </c>
      <c r="BF417" s="16" t="n"/>
      <c r="BG417" s="18">
        <f>(BE417-BF417)+BG416</f>
        <v/>
      </c>
      <c r="BH417" s="15" t="n"/>
      <c r="BJ417" s="86" t="n"/>
      <c r="BK417" s="86" t="n"/>
      <c r="BL417" s="24" t="n"/>
      <c r="BM417" s="24" t="n"/>
      <c r="BN417" s="24" t="n"/>
      <c r="BO417" s="24" t="n"/>
      <c r="BP417" s="24" t="n"/>
      <c r="BQ417" s="126" t="n"/>
    </row>
    <row r="418" ht="16.8" customHeight="1">
      <c r="A418" s="15" t="n"/>
      <c r="B418" s="15" t="n"/>
      <c r="C418" s="15" t="inlineStr">
        <is>
          <t>BONIFICI</t>
        </is>
      </c>
      <c r="D418" s="16" t="n"/>
      <c r="E418" s="16" t="n"/>
      <c r="F418" s="16">
        <f>'BONIFICI GENERALI '!B258+'BONIFICI CATTOLICA'!B258+'PRIMA NOTA'!BL425+'BONIFICI TUTELA'!B154</f>
        <v/>
      </c>
      <c r="G418" s="85">
        <f>F408</f>
        <v/>
      </c>
      <c r="H418" s="16" t="n"/>
      <c r="I418" s="4" t="n"/>
      <c r="J418" s="14" t="n"/>
      <c r="K418" s="17" t="inlineStr">
        <is>
          <t>SOSPESI DEL GIORNO</t>
        </is>
      </c>
      <c r="L418" s="16">
        <f>SUM(N405:N418)</f>
        <v/>
      </c>
      <c r="M418" s="44" t="n"/>
      <c r="N418" s="16" t="n"/>
      <c r="O418" s="16" t="n"/>
      <c r="P418" s="18" t="n"/>
      <c r="Q418" s="14" t="n"/>
      <c r="R418" s="18" t="n">
        <v>0</v>
      </c>
      <c r="S418" s="16" t="n"/>
      <c r="T418" s="18">
        <f>(R418-S418)+T417</f>
        <v/>
      </c>
      <c r="U418" s="15" t="n"/>
      <c r="W418" s="14" t="n"/>
      <c r="X418" s="18">
        <f>F418</f>
        <v/>
      </c>
      <c r="Y418" s="16">
        <f>G418</f>
        <v/>
      </c>
      <c r="Z418" s="18">
        <f>(X418-Y418)+Z417</f>
        <v/>
      </c>
      <c r="AA418" s="15">
        <f>C418</f>
        <v/>
      </c>
      <c r="AB418" s="24" t="n"/>
      <c r="AC418" s="15" t="n"/>
      <c r="AD418" s="25" t="n"/>
      <c r="AE418" s="62" t="n"/>
      <c r="AF418" s="63" t="n"/>
      <c r="AG418" s="25" t="n"/>
      <c r="AH418" s="24" t="n"/>
      <c r="AI418" s="26" t="n"/>
      <c r="AJ418" s="25" t="n"/>
      <c r="AL418" s="14" t="n"/>
      <c r="AM418" s="18" t="n">
        <v>0</v>
      </c>
      <c r="AN418" s="16" t="n"/>
      <c r="AO418" s="18">
        <f>(AM418-AN418)+AO417</f>
        <v/>
      </c>
      <c r="AP418" s="15" t="n"/>
      <c r="AR418" s="14" t="n"/>
      <c r="AS418" s="18" t="n">
        <v>0</v>
      </c>
      <c r="AT418" s="16" t="n"/>
      <c r="AU418" s="18">
        <f>(AS418-AT418)+AU417</f>
        <v/>
      </c>
      <c r="AV418" s="15">
        <f>C418</f>
        <v/>
      </c>
      <c r="AX418" s="14" t="n"/>
      <c r="AY418" s="18" t="n">
        <v>0</v>
      </c>
      <c r="AZ418" s="16" t="n"/>
      <c r="BA418" s="18">
        <f>(AY418-AZ418)+BA417</f>
        <v/>
      </c>
      <c r="BB418" s="15" t="n"/>
      <c r="BD418" s="14" t="n"/>
      <c r="BE418" s="18" t="n">
        <v>0</v>
      </c>
      <c r="BF418" s="16" t="n"/>
      <c r="BG418" s="18">
        <f>(BE418-BF418)+BG417</f>
        <v/>
      </c>
      <c r="BH418" s="15" t="n"/>
      <c r="BJ418" s="86" t="n"/>
      <c r="BK418" s="86" t="n"/>
      <c r="BL418" s="24" t="n"/>
      <c r="BM418" s="24" t="n"/>
      <c r="BN418" s="24" t="n"/>
      <c r="BO418" s="24" t="n"/>
      <c r="BP418" s="24" t="n"/>
      <c r="BQ418" s="126" t="n"/>
    </row>
    <row r="419" ht="16.8" customHeight="1">
      <c r="A419" s="15" t="n"/>
      <c r="B419" s="15" t="n"/>
      <c r="C419" s="47" t="inlineStr">
        <is>
          <t>PREL .PROVVIGIONI MATURATE</t>
        </is>
      </c>
      <c r="D419" s="16" t="n"/>
      <c r="E419" s="16" t="n"/>
      <c r="F419" s="16" t="n">
        <v>0</v>
      </c>
      <c r="G419" s="1">
        <f>F409</f>
        <v/>
      </c>
      <c r="H419" s="16">
        <f>G419-D310-D311-D313</f>
        <v/>
      </c>
      <c r="I419" s="4" t="n"/>
      <c r="J419" s="14" t="n"/>
      <c r="K419" s="53">
        <f>A368</f>
        <v/>
      </c>
      <c r="L419" s="3">
        <f>D368+D369-E373+D370-E370+D373-E368+B371</f>
        <v/>
      </c>
      <c r="M419" s="3" t="n"/>
      <c r="N419" s="3" t="n"/>
      <c r="O419" s="16" t="n"/>
      <c r="P419" s="18" t="n"/>
      <c r="Q419" s="14" t="n"/>
      <c r="R419" s="18" t="n"/>
      <c r="S419" s="16" t="n"/>
      <c r="T419" s="18">
        <f>(R419-S419)+T418</f>
        <v/>
      </c>
      <c r="U419" s="15" t="n"/>
      <c r="W419" s="14" t="n"/>
      <c r="X419" s="18" t="n"/>
      <c r="Y419" s="1">
        <f>G419</f>
        <v/>
      </c>
      <c r="Z419" s="18">
        <f>(X419-Y419)+Z418</f>
        <v/>
      </c>
      <c r="AA419" s="15">
        <f>C419</f>
        <v/>
      </c>
      <c r="AB419" s="24" t="n"/>
      <c r="AC419" s="15" t="inlineStr">
        <is>
          <t>BOLLO AUTO</t>
        </is>
      </c>
      <c r="AD419" s="25" t="n"/>
      <c r="AE419" s="62">
        <f>H420</f>
        <v/>
      </c>
      <c r="AF419" s="63">
        <f>AE419+AF358</f>
        <v/>
      </c>
      <c r="AG419" s="25" t="n"/>
      <c r="AH419" s="24" t="n"/>
      <c r="AI419" s="26" t="n"/>
      <c r="AJ419" s="25" t="n"/>
      <c r="AL419" s="14" t="n"/>
      <c r="AM419" s="18" t="n"/>
      <c r="AN419" s="25" t="n">
        <v>0</v>
      </c>
      <c r="AO419" s="18">
        <f>(AM419-AN419)+AO418</f>
        <v/>
      </c>
      <c r="AP419" s="15" t="n"/>
      <c r="AR419" s="14" t="n"/>
      <c r="AS419" s="18" t="n"/>
      <c r="AT419" s="25" t="n">
        <v>0</v>
      </c>
      <c r="AU419" s="18">
        <f>(AS419-AT419)+AU418</f>
        <v/>
      </c>
      <c r="AV419" s="15" t="n"/>
      <c r="AX419" s="14" t="n"/>
      <c r="AY419" s="18" t="n"/>
      <c r="AZ419" s="25" t="n">
        <v>0</v>
      </c>
      <c r="BA419" s="18">
        <f>(AY419-AZ419)+BA418</f>
        <v/>
      </c>
      <c r="BB419" s="15" t="n"/>
      <c r="BD419" s="14" t="n"/>
      <c r="BE419" s="18" t="n"/>
      <c r="BF419" s="25" t="n">
        <v>0</v>
      </c>
      <c r="BG419" s="18">
        <f>(BE419-BF419)+BG418</f>
        <v/>
      </c>
      <c r="BH419" s="15" t="n"/>
      <c r="BJ419" s="86" t="n"/>
      <c r="BK419" s="86" t="n"/>
      <c r="BL419" s="24" t="n"/>
      <c r="BM419" s="24" t="n"/>
      <c r="BN419" s="24" t="n"/>
      <c r="BO419" s="24" t="n"/>
      <c r="BP419" s="24" t="n"/>
      <c r="BQ419" s="126" t="n"/>
    </row>
    <row r="420" ht="16.8" customHeight="1">
      <c r="A420" s="15" t="n"/>
      <c r="B420" s="15" t="n"/>
      <c r="C420" s="15" t="inlineStr">
        <is>
          <t>Spese manutenzione auto</t>
        </is>
      </c>
      <c r="D420" s="16" t="n"/>
      <c r="E420" s="16" t="n">
        <v>0</v>
      </c>
      <c r="F420" s="16" t="n">
        <v>0</v>
      </c>
      <c r="G420" s="16" t="n">
        <v>0</v>
      </c>
      <c r="H420" s="16" t="n"/>
      <c r="I420" s="4" t="n"/>
      <c r="J420" s="14" t="n"/>
      <c r="K420" s="17" t="n"/>
      <c r="L420" s="16" t="n"/>
      <c r="M420" s="16" t="n"/>
      <c r="N420" s="16" t="n"/>
      <c r="O420" s="16" t="n"/>
      <c r="P420" s="18" t="n"/>
      <c r="Q420" s="14" t="n"/>
      <c r="R420" s="18" t="n"/>
      <c r="S420" s="16">
        <f>G420</f>
        <v/>
      </c>
      <c r="T420" s="18">
        <f>(R420-S420)+T419</f>
        <v/>
      </c>
      <c r="U420" s="15">
        <f>C420</f>
        <v/>
      </c>
      <c r="W420" s="14" t="n"/>
      <c r="X420" s="18" t="n"/>
      <c r="Y420" s="16" t="n">
        <v>0</v>
      </c>
      <c r="Z420" s="18">
        <f>(X420-Y420)+Z419</f>
        <v/>
      </c>
      <c r="AA420" s="15" t="n"/>
      <c r="AB420" s="24" t="n"/>
      <c r="AC420" s="15">
        <f>C420</f>
        <v/>
      </c>
      <c r="AD420" s="25" t="n"/>
      <c r="AE420" s="62">
        <f>G420</f>
        <v/>
      </c>
      <c r="AF420" s="63">
        <f>AE420+AF359</f>
        <v/>
      </c>
      <c r="AG420" s="25" t="n"/>
      <c r="AH420" s="24" t="n"/>
      <c r="AI420" s="26" t="n"/>
      <c r="AJ420" s="25" t="n"/>
      <c r="AL420" s="14" t="n"/>
      <c r="AM420" s="18" t="n"/>
      <c r="AN420" s="16" t="n"/>
      <c r="AO420" s="18">
        <f>(AM420-AN420)+AO419</f>
        <v/>
      </c>
      <c r="AP420" s="15" t="n"/>
      <c r="AR420" s="14" t="n"/>
      <c r="AS420" s="18" t="n"/>
      <c r="AT420" s="16" t="n"/>
      <c r="AU420" s="18">
        <f>(AS420-AT420)+AU419</f>
        <v/>
      </c>
      <c r="AV420" s="15" t="n"/>
      <c r="AX420" s="14" t="n"/>
      <c r="AY420" s="18" t="n"/>
      <c r="AZ420" s="16" t="n"/>
      <c r="BA420" s="18">
        <f>(AY420-AZ420)+BA419</f>
        <v/>
      </c>
      <c r="BB420" s="15" t="n"/>
      <c r="BD420" s="14" t="n"/>
      <c r="BE420" s="18" t="n"/>
      <c r="BF420" s="16" t="n"/>
      <c r="BG420" s="18">
        <f>(BE420-BF420)+BG419</f>
        <v/>
      </c>
      <c r="BH420" s="15" t="n"/>
      <c r="BJ420" s="86" t="n"/>
      <c r="BK420" s="86" t="n"/>
      <c r="BL420" s="24" t="n"/>
      <c r="BM420" s="24" t="n"/>
      <c r="BN420" s="24" t="n"/>
      <c r="BO420" s="24" t="n"/>
      <c r="BP420" s="24" t="n"/>
      <c r="BQ420" s="126" t="n"/>
    </row>
    <row r="421" ht="16.8" customHeight="1">
      <c r="A421" s="15" t="n"/>
      <c r="B421" s="15" t="n"/>
      <c r="C421" s="15" t="inlineStr">
        <is>
          <t>Spese alberghi etc</t>
        </is>
      </c>
      <c r="D421" s="16" t="n">
        <v>0</v>
      </c>
      <c r="E421" s="16" t="n"/>
      <c r="F421" s="16" t="n">
        <v>0</v>
      </c>
      <c r="G421" s="16" t="n">
        <v>0</v>
      </c>
      <c r="H421" s="16" t="n"/>
      <c r="I421" s="4" t="n"/>
      <c r="J421" s="14" t="n"/>
      <c r="K421" s="17" t="n"/>
      <c r="L421" s="16" t="n">
        <v>0</v>
      </c>
      <c r="M421" s="16" t="n"/>
      <c r="N421" s="16" t="n"/>
      <c r="O421" s="16" t="n"/>
      <c r="P421" s="18" t="n"/>
      <c r="Q421" s="14" t="n"/>
      <c r="R421" s="18" t="n"/>
      <c r="S421" s="16" t="n">
        <v>0</v>
      </c>
      <c r="T421" s="18">
        <f>(R421-S421)+T420</f>
        <v/>
      </c>
      <c r="U421" s="15">
        <f>C421</f>
        <v/>
      </c>
      <c r="W421" s="14" t="n"/>
      <c r="X421" s="18" t="n">
        <v>0</v>
      </c>
      <c r="Y421" s="16" t="n">
        <v>0</v>
      </c>
      <c r="Z421" s="18">
        <f>(X421-Y421)+Z420</f>
        <v/>
      </c>
      <c r="AA421" s="15" t="n"/>
      <c r="AB421" s="24" t="n"/>
      <c r="AC421" s="15">
        <f>C421</f>
        <v/>
      </c>
      <c r="AD421" s="25" t="n"/>
      <c r="AE421" s="62">
        <f>G421</f>
        <v/>
      </c>
      <c r="AF421" s="63">
        <f>AE421+AF360</f>
        <v/>
      </c>
      <c r="AG421" s="25" t="n"/>
      <c r="AH421" s="24" t="n"/>
      <c r="AI421" s="26" t="n"/>
      <c r="AJ421" s="25" t="n"/>
      <c r="AL421" s="14" t="n"/>
      <c r="AM421" s="18" t="n"/>
      <c r="AN421" s="16" t="n">
        <v>0</v>
      </c>
      <c r="AO421" s="18">
        <f>(AM421-AN421)+AO420</f>
        <v/>
      </c>
      <c r="AP421" s="15" t="n"/>
      <c r="AR421" s="14" t="n"/>
      <c r="AS421" s="18" t="n"/>
      <c r="AT421" s="16" t="n">
        <v>0</v>
      </c>
      <c r="AU421" s="18">
        <f>(AS421-AT421)+AU420</f>
        <v/>
      </c>
      <c r="AV421" s="15" t="n"/>
      <c r="AX421" s="14" t="n"/>
      <c r="AY421" s="18" t="n"/>
      <c r="AZ421" s="16" t="n">
        <v>0</v>
      </c>
      <c r="BA421" s="18">
        <f>(AY421-AZ421)+BA420</f>
        <v/>
      </c>
      <c r="BB421" s="15" t="n"/>
      <c r="BD421" s="14" t="n"/>
      <c r="BE421" s="18" t="n"/>
      <c r="BF421" s="16" t="n">
        <v>0</v>
      </c>
      <c r="BG421" s="18">
        <f>(BE421-BF421)+BG420</f>
        <v/>
      </c>
      <c r="BH421" s="15" t="n"/>
      <c r="BJ421" s="86" t="n"/>
      <c r="BK421" s="86" t="n"/>
      <c r="BL421" s="24" t="n"/>
      <c r="BM421" s="24" t="n"/>
      <c r="BN421" s="24" t="n"/>
      <c r="BO421" s="24" t="n"/>
      <c r="BP421" s="24" t="n"/>
      <c r="BQ421" s="126" t="n"/>
    </row>
    <row r="422" ht="16.8" customHeight="1">
      <c r="A422" s="15" t="n"/>
      <c r="B422" s="15" t="n"/>
      <c r="C422" s="15" t="n"/>
      <c r="D422" s="16">
        <f>SUM(G420:G422)</f>
        <v/>
      </c>
      <c r="E422" s="16" t="n">
        <v>0</v>
      </c>
      <c r="F422" s="16" t="n"/>
      <c r="G422" s="16" t="n">
        <v>0</v>
      </c>
      <c r="H422" s="16" t="n"/>
      <c r="I422" s="4" t="n"/>
      <c r="J422" s="14" t="n"/>
      <c r="K422" s="6" t="inlineStr">
        <is>
          <t>TOTALE SOMMA</t>
        </is>
      </c>
      <c r="L422" s="3">
        <f>SUM(L402:L416)+N401+L418+L419</f>
        <v/>
      </c>
      <c r="M422" s="3">
        <f>SUM(O371:O390)+N400</f>
        <v/>
      </c>
      <c r="N422" s="16" t="n"/>
      <c r="O422" s="16" t="n"/>
      <c r="P422" s="18" t="n"/>
      <c r="Q422" s="14" t="n"/>
      <c r="R422" s="18" t="n"/>
      <c r="S422" s="16" t="n">
        <v>0</v>
      </c>
      <c r="T422" s="18">
        <f>(R422-S422)+T421</f>
        <v/>
      </c>
      <c r="U422" s="15" t="n"/>
      <c r="W422" s="14" t="n"/>
      <c r="X422" s="18" t="n">
        <v>0</v>
      </c>
      <c r="Y422" s="16" t="n">
        <v>0</v>
      </c>
      <c r="Z422" s="18">
        <f>(X422-Y422)+Z421</f>
        <v/>
      </c>
      <c r="AA422" s="15" t="n"/>
      <c r="AB422" s="24" t="n"/>
      <c r="AC422" s="15">
        <f>C422</f>
        <v/>
      </c>
      <c r="AD422" s="25" t="n"/>
      <c r="AE422" s="62">
        <f>G422</f>
        <v/>
      </c>
      <c r="AF422" s="63">
        <f>AE422+AF361</f>
        <v/>
      </c>
      <c r="AG422" s="25" t="n"/>
      <c r="AH422" s="24" t="inlineStr">
        <is>
          <t>TOTALE SOSPESI</t>
        </is>
      </c>
      <c r="AI422" s="26">
        <f>SUM(AI369:AI421)</f>
        <v/>
      </c>
      <c r="AJ422" s="25" t="n"/>
      <c r="AL422" s="14" t="n"/>
      <c r="AM422" s="18" t="n"/>
      <c r="AN422" s="16" t="n">
        <v>0</v>
      </c>
      <c r="AO422" s="18">
        <f>(AM422-AN422)+AO421</f>
        <v/>
      </c>
      <c r="AP422" s="15" t="n"/>
      <c r="AR422" s="14" t="n"/>
      <c r="AS422" s="18" t="n"/>
      <c r="AT422" s="16" t="n">
        <v>0</v>
      </c>
      <c r="AU422" s="18">
        <f>(AS422-AT422)+AU421</f>
        <v/>
      </c>
      <c r="AV422" s="16" t="n"/>
      <c r="AX422" s="14" t="n"/>
      <c r="AY422" s="18" t="n"/>
      <c r="AZ422" s="16" t="n">
        <v>0</v>
      </c>
      <c r="BA422" s="18">
        <f>(AY422-AZ422)+BA421</f>
        <v/>
      </c>
      <c r="BB422" s="15" t="n"/>
      <c r="BD422" s="14" t="n"/>
      <c r="BE422" s="18" t="n"/>
      <c r="BF422" s="16" t="n">
        <v>0</v>
      </c>
      <c r="BG422" s="18">
        <f>(BE422-BF422)+BG421</f>
        <v/>
      </c>
      <c r="BH422" s="15" t="n"/>
      <c r="BJ422" s="86" t="n"/>
      <c r="BK422" s="86" t="n"/>
      <c r="BL422" s="24" t="n"/>
      <c r="BM422" s="24" t="n"/>
      <c r="BN422" s="24" t="n"/>
      <c r="BO422" s="24" t="n"/>
      <c r="BP422" s="24" t="n"/>
      <c r="BQ422" s="126" t="n"/>
    </row>
    <row r="423" ht="16.8" customHeight="1">
      <c r="A423" s="15" t="n"/>
      <c r="B423" s="15" t="n"/>
      <c r="C423" s="64" t="inlineStr">
        <is>
          <t>BONIFICO CATTOLICA</t>
        </is>
      </c>
      <c r="D423" s="16" t="n"/>
      <c r="E423" s="16" t="n">
        <v>0</v>
      </c>
      <c r="F423" s="16" t="n"/>
      <c r="G423" s="16" t="n">
        <v>0</v>
      </c>
      <c r="H423" s="16" t="n">
        <v>0</v>
      </c>
      <c r="I423" s="84">
        <f>I425-I374</f>
        <v/>
      </c>
      <c r="J423" s="14" t="n"/>
      <c r="K423" s="6" t="inlineStr">
        <is>
          <t>SALDO C-D</t>
        </is>
      </c>
      <c r="L423" s="3">
        <f>L422-M422</f>
        <v/>
      </c>
      <c r="M423" s="16" t="n"/>
      <c r="N423" s="16" t="n"/>
      <c r="O423" s="16" t="n"/>
      <c r="P423" s="18" t="n"/>
      <c r="Q423" s="14" t="n"/>
      <c r="R423" s="18" t="n"/>
      <c r="S423" s="16" t="n">
        <v>0</v>
      </c>
      <c r="T423" s="18">
        <f>(R423-S423)+T422</f>
        <v/>
      </c>
      <c r="U423" s="15" t="n"/>
      <c r="W423" s="14" t="n"/>
      <c r="X423" s="18" t="n"/>
      <c r="Y423" s="16" t="n">
        <v>0</v>
      </c>
      <c r="Z423" s="18">
        <f>(X423-Y423)+Z422</f>
        <v/>
      </c>
      <c r="AA423" s="15" t="n"/>
      <c r="AB423" s="24" t="n"/>
      <c r="AC423" s="71" t="inlineStr">
        <is>
          <t>TOTALE SPESE AD OGGI</t>
        </is>
      </c>
      <c r="AD423" s="65" t="n"/>
      <c r="AE423" s="65" t="n">
        <v>0</v>
      </c>
      <c r="AF423" s="63">
        <f>SUM(AF375:AF422)</f>
        <v/>
      </c>
      <c r="AG423" s="25" t="n"/>
      <c r="AH423" s="24" t="inlineStr">
        <is>
          <t>SOSPESI VERSATI</t>
        </is>
      </c>
      <c r="AI423" s="26" t="n"/>
      <c r="AJ423" s="25">
        <f>SUM(AJ369:AJ422)</f>
        <v/>
      </c>
      <c r="AL423" s="14" t="n"/>
      <c r="AM423" s="18" t="n"/>
      <c r="AN423" s="16" t="n"/>
      <c r="AO423" s="18">
        <f>(AM423-AN423)+AO422</f>
        <v/>
      </c>
      <c r="AP423" s="15" t="n"/>
      <c r="AR423" s="14" t="n"/>
      <c r="AS423" s="18" t="n"/>
      <c r="AT423" s="16" t="n">
        <v>0</v>
      </c>
      <c r="AU423" s="18">
        <f>(AS423-AT423)+AU422</f>
        <v/>
      </c>
      <c r="AV423" s="15" t="n"/>
      <c r="AX423" s="14" t="n"/>
      <c r="AY423" s="18" t="n"/>
      <c r="AZ423" s="16" t="n"/>
      <c r="BA423" s="18">
        <f>(AY423-AZ423)+BA422</f>
        <v/>
      </c>
      <c r="BB423" s="15" t="n"/>
      <c r="BD423" s="14" t="n"/>
      <c r="BE423" s="18" t="n"/>
      <c r="BF423" s="16" t="n"/>
      <c r="BG423" s="18">
        <f>(BE423-BF423)+BG422</f>
        <v/>
      </c>
      <c r="BH423" s="15" t="n"/>
      <c r="BJ423" s="86" t="n"/>
      <c r="BK423" s="86" t="n"/>
      <c r="BL423" s="24" t="n"/>
      <c r="BM423" s="24" t="n"/>
      <c r="BN423" s="24" t="n"/>
      <c r="BO423" s="24" t="n"/>
      <c r="BP423" s="24" t="n"/>
      <c r="BQ423" s="126" t="n"/>
    </row>
    <row r="424" ht="16.8" customHeight="1">
      <c r="A424" s="15" t="n"/>
      <c r="B424" s="15" t="n"/>
      <c r="C424" s="64" t="inlineStr">
        <is>
          <t>BONIFICO GENERALI</t>
        </is>
      </c>
      <c r="D424" s="16" t="n"/>
      <c r="E424" s="16" t="n"/>
      <c r="F424" s="16" t="n"/>
      <c r="G424" s="16" t="n">
        <v>0</v>
      </c>
      <c r="H424" s="16" t="n">
        <v>0</v>
      </c>
      <c r="I424" s="4" t="n"/>
      <c r="J424" s="14" t="n"/>
      <c r="K424" s="6" t="inlineStr">
        <is>
          <t>SALDO CATTOLICA</t>
        </is>
      </c>
      <c r="L424" s="55">
        <f>D425+E425+A425+B425+B372</f>
        <v/>
      </c>
      <c r="M424" s="16" t="n"/>
      <c r="N424" s="16" t="n"/>
      <c r="O424" s="56" t="n"/>
      <c r="P424" s="18" t="n"/>
      <c r="Q424" s="14" t="n"/>
      <c r="R424" s="18" t="n"/>
      <c r="S424" s="16" t="n">
        <v>0</v>
      </c>
      <c r="T424" s="18">
        <f>(R424-S424)+T423</f>
        <v/>
      </c>
      <c r="U424" s="15" t="n"/>
      <c r="W424" s="14" t="n"/>
      <c r="X424" s="18" t="n"/>
      <c r="Y424" s="16" t="n">
        <v>0</v>
      </c>
      <c r="Z424" s="18">
        <f>(X424-Y424)+Z423</f>
        <v/>
      </c>
      <c r="AA424" s="15" t="n"/>
      <c r="AB424" s="24" t="n"/>
      <c r="AC424" s="71" t="inlineStr">
        <is>
          <t>TOTALE PROVVIGIONI AD OGGI</t>
        </is>
      </c>
      <c r="AD424" s="65" t="n"/>
      <c r="AE424" s="65">
        <f>G424</f>
        <v/>
      </c>
      <c r="AF424" s="63">
        <f>AF363+AD368+AD369</f>
        <v/>
      </c>
      <c r="AG424" s="25" t="n"/>
      <c r="AH424" s="24" t="n"/>
      <c r="AI424" s="26" t="n"/>
      <c r="AJ424" s="25" t="n"/>
      <c r="AL424" s="14" t="n"/>
      <c r="AM424" s="18" t="n"/>
      <c r="AN424" s="16" t="n"/>
      <c r="AO424" s="18">
        <f>(AM424-AN424)+AO423</f>
        <v/>
      </c>
      <c r="AP424" s="15" t="n"/>
      <c r="AR424" s="14" t="n"/>
      <c r="AS424" s="18" t="n"/>
      <c r="AT424" s="16" t="n"/>
      <c r="AU424" s="18">
        <f>(AS424-AT424)+AU423</f>
        <v/>
      </c>
      <c r="AV424" s="15" t="n"/>
      <c r="AX424" s="14" t="n"/>
      <c r="AY424" s="18" t="n"/>
      <c r="AZ424" s="16" t="n"/>
      <c r="BA424" s="18">
        <f>(AY424-AZ424)+BA423</f>
        <v/>
      </c>
      <c r="BB424" s="15" t="n"/>
      <c r="BD424" s="14" t="n"/>
      <c r="BE424" s="18" t="n"/>
      <c r="BF424" s="16" t="n"/>
      <c r="BG424" s="18">
        <f>(BE424-BF424)+BG423</f>
        <v/>
      </c>
      <c r="BH424" s="15" t="n"/>
      <c r="BJ424" s="86" t="n"/>
      <c r="BK424" s="86" t="n"/>
      <c r="BL424" s="24" t="n"/>
      <c r="BM424" s="24" t="n"/>
      <c r="BN424" s="24" t="n"/>
      <c r="BO424" s="24" t="n"/>
      <c r="BP424" s="24" t="n"/>
      <c r="BQ424" s="126" t="n"/>
    </row>
    <row r="425" ht="16.8" customHeight="1">
      <c r="A425" s="92">
        <f>D370-D372+A364-E370-G424</f>
        <v/>
      </c>
      <c r="B425" s="44">
        <f>D373-D375+B364</f>
        <v/>
      </c>
      <c r="C425" s="57" t="inlineStr">
        <is>
          <t>Check = controllo Saldo Cattolica</t>
        </is>
      </c>
      <c r="D425" s="44">
        <f>D368-D371-E368+D364</f>
        <v/>
      </c>
      <c r="E425" s="44">
        <f>D369-D374+E364</f>
        <v/>
      </c>
      <c r="F425" s="72">
        <f>D371+D372+D374+F364-E372</f>
        <v/>
      </c>
      <c r="G425" s="81">
        <f>D371+D372-E372+D374+G364</f>
        <v/>
      </c>
      <c r="H425" s="44">
        <f>G419+G418+H364</f>
        <v/>
      </c>
      <c r="I425" s="79">
        <f>G425-H425</f>
        <v/>
      </c>
      <c r="J425" s="58" t="n"/>
      <c r="K425" s="6" t="inlineStr">
        <is>
          <t>SALDO PROVVIGIONALE</t>
        </is>
      </c>
      <c r="L425" s="3">
        <f>L423-L424</f>
        <v/>
      </c>
      <c r="M425" s="27" t="inlineStr">
        <is>
          <t>DIFF. S.DO CATTOLICA</t>
        </is>
      </c>
      <c r="N425" s="27">
        <f>O425-L424</f>
        <v/>
      </c>
      <c r="O425" s="44">
        <f>Z425+AU425+N401+SUM(L404:L415)+SUM(N405:N415)+L419-D371-D374-D370+E372</f>
        <v/>
      </c>
      <c r="P425" s="18" t="n"/>
      <c r="Q425" s="58" t="n"/>
      <c r="R425" s="59" t="n"/>
      <c r="S425" s="44" t="n"/>
      <c r="T425" s="59">
        <f>(R425-S425)+T424</f>
        <v/>
      </c>
      <c r="U425" s="57" t="n"/>
      <c r="W425" s="58" t="n"/>
      <c r="X425" s="59" t="n"/>
      <c r="Y425" s="44" t="n"/>
      <c r="Z425" s="59">
        <f>(X425-Y425)+Z424</f>
        <v/>
      </c>
      <c r="AA425" s="57" t="n"/>
      <c r="AB425" s="60" t="n"/>
      <c r="AC425" s="60" t="inlineStr">
        <is>
          <t>UTILE NETTO</t>
        </is>
      </c>
      <c r="AD425" s="23">
        <f>SUM(AD368:AD424)-SUM(AE368:AE422)+AD364</f>
        <v/>
      </c>
      <c r="AE425" s="23">
        <f>AF411+AF412</f>
        <v/>
      </c>
      <c r="AF425" s="23">
        <f>AD425+AE425</f>
        <v/>
      </c>
      <c r="AG425" s="23" t="inlineStr">
        <is>
          <t>UTILE LORDO</t>
        </is>
      </c>
      <c r="AH425" s="60" t="inlineStr">
        <is>
          <t>SALDO</t>
        </is>
      </c>
      <c r="AI425" s="61">
        <f>AI422-AJ423</f>
        <v/>
      </c>
      <c r="AJ425" s="23" t="n"/>
      <c r="AL425" s="58" t="n"/>
      <c r="AM425" s="59" t="n"/>
      <c r="AN425" s="44" t="n"/>
      <c r="AO425" s="59">
        <f>(AM425-AN425)+AO424</f>
        <v/>
      </c>
      <c r="AP425" s="57" t="n"/>
      <c r="AR425" s="58" t="n"/>
      <c r="AS425" s="59" t="n"/>
      <c r="AT425" s="44" t="n"/>
      <c r="AU425" s="59">
        <f>(AS425-AT425)+AU424</f>
        <v/>
      </c>
      <c r="AV425" s="57" t="n"/>
      <c r="AX425" s="58" t="n"/>
      <c r="AY425" s="59" t="n"/>
      <c r="AZ425" s="44" t="n"/>
      <c r="BA425" s="59">
        <f>(AY425-AZ425)+BA424</f>
        <v/>
      </c>
      <c r="BB425" s="57" t="n"/>
      <c r="BD425" s="58" t="n"/>
      <c r="BE425" s="59" t="n"/>
      <c r="BF425" s="44" t="n"/>
      <c r="BG425" s="59">
        <f>(BE425-BF425)+BG424</f>
        <v/>
      </c>
      <c r="BH425" s="57" t="n"/>
      <c r="BJ425" s="21">
        <f>SUM(BJ369:BJ424)</f>
        <v/>
      </c>
      <c r="BK425" s="21" t="n"/>
      <c r="BL425" s="89">
        <f>SUM(BL368:BL424)</f>
        <v/>
      </c>
      <c r="BM425" s="8" t="inlineStr">
        <is>
          <t>TOTALE GENERALI</t>
        </is>
      </c>
      <c r="BN425" s="89">
        <f>SUM(BN368:BN424)</f>
        <v/>
      </c>
      <c r="BO425" s="8">
        <f>SUM(BO369:BO424)</f>
        <v/>
      </c>
      <c r="BP425" s="8">
        <f>BL425+BN425</f>
        <v/>
      </c>
      <c r="BQ425" s="8" t="n"/>
    </row>
    <row r="428" ht="16.8" customHeight="1">
      <c r="A428" s="2" t="n"/>
      <c r="B428" s="2" t="n"/>
      <c r="C428" s="2" t="inlineStr">
        <is>
          <t>DESCRIZIONE</t>
        </is>
      </c>
      <c r="D428" s="3" t="inlineStr">
        <is>
          <t>CASSA E.</t>
        </is>
      </c>
      <c r="E428" s="3" t="inlineStr">
        <is>
          <t>CASSA U.</t>
        </is>
      </c>
      <c r="F428" s="3" t="inlineStr">
        <is>
          <t>BANCA E.</t>
        </is>
      </c>
      <c r="G428" s="3" t="inlineStr">
        <is>
          <t>BANCA U.</t>
        </is>
      </c>
      <c r="H428" s="104" t="inlineStr">
        <is>
          <t>PROVVIGIONI</t>
        </is>
      </c>
      <c r="I428" s="76" t="n"/>
      <c r="J428" s="5" t="inlineStr">
        <is>
          <t>DATA</t>
        </is>
      </c>
      <c r="K428" s="6" t="inlineStr">
        <is>
          <t>DESCRIZIONE</t>
        </is>
      </c>
      <c r="L428" s="3" t="inlineStr">
        <is>
          <t>ENTRATE</t>
        </is>
      </c>
      <c r="M428" s="3" t="inlineStr">
        <is>
          <t>USCITE</t>
        </is>
      </c>
      <c r="N428" s="3" t="inlineStr">
        <is>
          <t xml:space="preserve">PREL. </t>
        </is>
      </c>
      <c r="O428" s="3" t="inlineStr">
        <is>
          <t>TOTALE</t>
        </is>
      </c>
      <c r="P428" s="3" t="inlineStr">
        <is>
          <t>BUDGET</t>
        </is>
      </c>
      <c r="Q428" s="5" t="inlineStr">
        <is>
          <t>DATA</t>
        </is>
      </c>
      <c r="R428" s="3" t="inlineStr">
        <is>
          <t>ENTRATE</t>
        </is>
      </c>
      <c r="S428" s="3" t="inlineStr">
        <is>
          <t>USCITE</t>
        </is>
      </c>
      <c r="T428" s="3" t="inlineStr">
        <is>
          <t>SALDO</t>
        </is>
      </c>
      <c r="U428" s="2" t="inlineStr">
        <is>
          <t>CONTO A3T  10223</t>
        </is>
      </c>
      <c r="W428" s="5" t="inlineStr">
        <is>
          <t>DATA</t>
        </is>
      </c>
      <c r="X428" s="3" t="inlineStr">
        <is>
          <t>ENTRATE</t>
        </is>
      </c>
      <c r="Y428" s="3" t="inlineStr">
        <is>
          <t>USCITE</t>
        </is>
      </c>
      <c r="Z428" s="3" t="inlineStr">
        <is>
          <t>SALDO</t>
        </is>
      </c>
      <c r="AA428" s="2" t="inlineStr">
        <is>
          <t>CONTO SEPARATO 10226</t>
        </is>
      </c>
      <c r="AB428" s="8" t="inlineStr">
        <is>
          <t>DATA</t>
        </is>
      </c>
      <c r="AC428" s="9" t="inlineStr">
        <is>
          <t>DESCRIZIONE</t>
        </is>
      </c>
      <c r="AD428" s="10" t="inlineStr">
        <is>
          <t xml:space="preserve">ENTRATE </t>
        </is>
      </c>
      <c r="AE428" s="10" t="inlineStr">
        <is>
          <t>USCITE</t>
        </is>
      </c>
      <c r="AF428" s="11" t="inlineStr">
        <is>
          <t>TOTALI</t>
        </is>
      </c>
      <c r="AG428" s="11" t="inlineStr">
        <is>
          <t>FINE MESE</t>
        </is>
      </c>
      <c r="AH428" s="12" t="inlineStr">
        <is>
          <t>CARTELLA SOSPESI</t>
        </is>
      </c>
      <c r="AI428" s="13" t="n"/>
      <c r="AJ428" s="11" t="n"/>
      <c r="AL428" s="5" t="inlineStr">
        <is>
          <t>DATA</t>
        </is>
      </c>
      <c r="AM428" s="3" t="inlineStr">
        <is>
          <t>ENTRATE</t>
        </is>
      </c>
      <c r="AN428" s="3" t="inlineStr">
        <is>
          <t>USCITE</t>
        </is>
      </c>
      <c r="AO428" s="3" t="inlineStr">
        <is>
          <t>SALDO</t>
        </is>
      </c>
      <c r="AP428" s="2" t="inlineStr">
        <is>
          <t>CONTO A3T 2</t>
        </is>
      </c>
      <c r="AR428" s="5" t="inlineStr">
        <is>
          <t>DATA</t>
        </is>
      </c>
      <c r="AS428" s="3" t="inlineStr">
        <is>
          <t>ENTRATE</t>
        </is>
      </c>
      <c r="AT428" s="3" t="inlineStr">
        <is>
          <t>USCITE</t>
        </is>
      </c>
      <c r="AU428" s="3" t="inlineStr">
        <is>
          <t>SALDO</t>
        </is>
      </c>
      <c r="AV428" s="2" t="inlineStr">
        <is>
          <t>CONTO SEPARATO 2</t>
        </is>
      </c>
      <c r="AX428" s="5" t="inlineStr">
        <is>
          <t>DATA</t>
        </is>
      </c>
      <c r="AY428" s="3" t="inlineStr">
        <is>
          <t>ENTRATE</t>
        </is>
      </c>
      <c r="AZ428" s="3" t="inlineStr">
        <is>
          <t>USCITE</t>
        </is>
      </c>
      <c r="BA428" s="3" t="inlineStr">
        <is>
          <t>SALDO</t>
        </is>
      </c>
      <c r="BB428" s="2" t="inlineStr">
        <is>
          <t>CCP AMICONE</t>
        </is>
      </c>
      <c r="BD428" s="5" t="inlineStr">
        <is>
          <t>DATA</t>
        </is>
      </c>
      <c r="BE428" s="3" t="inlineStr">
        <is>
          <t>ENTRATE</t>
        </is>
      </c>
      <c r="BF428" s="3" t="inlineStr">
        <is>
          <t>USCITE</t>
        </is>
      </c>
      <c r="BG428" s="3" t="inlineStr">
        <is>
          <t>SALDO</t>
        </is>
      </c>
      <c r="BH428" s="2" t="inlineStr">
        <is>
          <t>CCP A.R.L.</t>
        </is>
      </c>
      <c r="BJ428" s="21" t="inlineStr">
        <is>
          <t>A/B CONT CATTOLICA</t>
        </is>
      </c>
      <c r="BK428" s="21" t="inlineStr">
        <is>
          <t>DATA</t>
        </is>
      </c>
      <c r="BL428" s="8" t="inlineStr">
        <is>
          <t>CATTOLICA</t>
        </is>
      </c>
      <c r="BM428" s="8" t="inlineStr">
        <is>
          <t>DATA</t>
        </is>
      </c>
      <c r="BN428" s="8" t="inlineStr">
        <is>
          <t>GENERALI</t>
        </is>
      </c>
      <c r="BO428" s="8" t="inlineStr">
        <is>
          <t>ASSEGNI /CONTANTI</t>
        </is>
      </c>
      <c r="BP428" s="8" t="inlineStr">
        <is>
          <t>DATA</t>
        </is>
      </c>
      <c r="BQ428" s="9" t="inlineStr">
        <is>
          <t>NOTE</t>
        </is>
      </c>
    </row>
    <row r="429" ht="16.8" customHeight="1">
      <c r="A429" s="14" t="n">
        <v>45301</v>
      </c>
      <c r="B429" s="15" t="inlineStr">
        <is>
          <t>GENERTEL</t>
        </is>
      </c>
      <c r="C429" s="15" t="inlineStr">
        <is>
          <t>Incasso CATTOLICA</t>
        </is>
      </c>
      <c r="D429" s="16" t="n">
        <v>12828.53</v>
      </c>
      <c r="E429" s="16" t="n">
        <v>700</v>
      </c>
      <c r="F429" s="16" t="n"/>
      <c r="G429" s="16" t="n"/>
      <c r="H429" s="105" t="n"/>
      <c r="I429" s="4" t="n"/>
      <c r="J429" s="14">
        <f>A429</f>
        <v/>
      </c>
      <c r="K429" s="17" t="inlineStr">
        <is>
          <t>PROVVIGIONI</t>
        </is>
      </c>
      <c r="L429" s="16">
        <f>D432+D435+D433+D436</f>
        <v/>
      </c>
      <c r="M429" s="16" t="n"/>
      <c r="N429" s="82">
        <f>L429+L430-M430</f>
        <v/>
      </c>
      <c r="O429" s="80">
        <f>D432+D435+D433-E433-E432+O368</f>
        <v/>
      </c>
      <c r="P429" s="18" t="n"/>
      <c r="Q429" s="14">
        <f>J429</f>
        <v/>
      </c>
      <c r="R429" s="18" t="n"/>
      <c r="S429" s="16" t="n"/>
      <c r="T429" s="18">
        <f>T425</f>
        <v/>
      </c>
      <c r="U429" s="15" t="n"/>
      <c r="W429" s="14">
        <f>A429</f>
        <v/>
      </c>
      <c r="X429" s="18" t="n"/>
      <c r="Y429" s="16" t="n"/>
      <c r="Z429" s="18">
        <f>Z425</f>
        <v/>
      </c>
      <c r="AA429" s="15" t="n"/>
      <c r="AB429" s="19">
        <f>A429</f>
        <v/>
      </c>
      <c r="AC429" s="12" t="inlineStr">
        <is>
          <t>PROVV. + PROVV. COL 10</t>
        </is>
      </c>
      <c r="AD429" s="11">
        <f>N429</f>
        <v/>
      </c>
      <c r="AE429" s="11" t="n"/>
      <c r="AF429" s="20" t="n"/>
      <c r="AG429" s="20" t="n"/>
      <c r="AH429" s="21" t="inlineStr">
        <is>
          <t>NOME</t>
        </is>
      </c>
      <c r="AI429" s="22" t="inlineStr">
        <is>
          <t>IMPORTO</t>
        </is>
      </c>
      <c r="AJ429" s="23" t="inlineStr">
        <is>
          <t>VERSAMENTI</t>
        </is>
      </c>
      <c r="AL429" s="14">
        <f>A429</f>
        <v/>
      </c>
      <c r="AM429" s="18" t="n"/>
      <c r="AN429" s="16" t="n"/>
      <c r="AO429" s="18" t="n">
        <v>0</v>
      </c>
      <c r="AP429" s="15" t="n"/>
      <c r="AR429" s="14">
        <f>A429</f>
        <v/>
      </c>
      <c r="AS429" s="18" t="n"/>
      <c r="AT429" s="16" t="n"/>
      <c r="AU429" s="18" t="n">
        <v>0</v>
      </c>
      <c r="AV429" s="15" t="n"/>
      <c r="AX429" s="14">
        <f>A429</f>
        <v/>
      </c>
      <c r="AY429" s="18" t="n"/>
      <c r="AZ429" s="16" t="n"/>
      <c r="BA429" s="18">
        <f>BA425</f>
        <v/>
      </c>
      <c r="BB429" s="15" t="n"/>
      <c r="BD429" s="14">
        <f>AX429</f>
        <v/>
      </c>
      <c r="BE429" s="18" t="n"/>
      <c r="BF429" s="16" t="n"/>
      <c r="BG429" s="18">
        <f>BG425</f>
        <v/>
      </c>
      <c r="BH429" s="15" t="n"/>
      <c r="BJ429" s="87">
        <f>A429</f>
        <v/>
      </c>
      <c r="BK429" s="87">
        <f>A429</f>
        <v/>
      </c>
      <c r="BL429" s="24" t="inlineStr">
        <is>
          <t>BONIFICI</t>
        </is>
      </c>
      <c r="BM429" s="88">
        <f>BK429</f>
        <v/>
      </c>
      <c r="BN429" s="24" t="inlineStr">
        <is>
          <t>BONIFICI</t>
        </is>
      </c>
      <c r="BO429" s="24" t="n"/>
      <c r="BP429" s="88">
        <f>BK429</f>
        <v/>
      </c>
      <c r="BQ429" s="126" t="n"/>
    </row>
    <row r="430" ht="16.8" customHeight="1">
      <c r="A430" s="15" t="n"/>
      <c r="B430" s="15" t="n"/>
      <c r="C430" s="15" t="inlineStr">
        <is>
          <t>Incasso UCA</t>
        </is>
      </c>
      <c r="D430" s="16" t="n">
        <v>0</v>
      </c>
      <c r="E430" s="16" t="n"/>
      <c r="F430" s="16" t="n"/>
      <c r="G430" s="16" t="n"/>
      <c r="H430" s="105" t="inlineStr">
        <is>
          <t>CATTOLICA</t>
        </is>
      </c>
      <c r="I430" s="4" t="n"/>
      <c r="J430" s="14" t="n"/>
      <c r="K430" s="17" t="inlineStr">
        <is>
          <t>PROVVIGIONI COL 10</t>
        </is>
      </c>
      <c r="L430" s="16" t="n">
        <v>0</v>
      </c>
      <c r="M430" s="16">
        <f>E433</f>
        <v/>
      </c>
      <c r="N430" s="16" t="n"/>
      <c r="O430" s="16" t="n"/>
      <c r="P430" s="18" t="n"/>
      <c r="Q430" s="14" t="n"/>
      <c r="R430" s="18" t="n"/>
      <c r="S430" s="16" t="n"/>
      <c r="T430" s="18">
        <f>(R430-S430)+T429</f>
        <v/>
      </c>
      <c r="U430" s="15" t="n"/>
      <c r="W430" s="14" t="n"/>
      <c r="X430" s="18" t="n"/>
      <c r="Y430" s="16" t="n"/>
      <c r="Z430" s="18">
        <f>(X430-Y430)+Z429</f>
        <v/>
      </c>
      <c r="AA430" s="15" t="n"/>
      <c r="AB430" s="24" t="n"/>
      <c r="AC430" s="24" t="inlineStr">
        <is>
          <t>RICAVI DIVERSI</t>
        </is>
      </c>
      <c r="AD430" s="25" t="n"/>
      <c r="AE430" s="25" t="n"/>
      <c r="AF430" s="25" t="n"/>
      <c r="AG430" s="25" t="n"/>
      <c r="AH430" s="12" t="inlineStr">
        <is>
          <t>RIPORTO</t>
        </is>
      </c>
      <c r="AI430" s="26">
        <f>AI425</f>
        <v/>
      </c>
      <c r="AJ430" s="25" t="n"/>
      <c r="AL430" s="14" t="n"/>
      <c r="AM430" s="18" t="n"/>
      <c r="AN430" s="16" t="n"/>
      <c r="AO430" s="18">
        <f>(AM430-AN430)+AO429</f>
        <v/>
      </c>
      <c r="AP430" s="15" t="n"/>
      <c r="AR430" s="14" t="n"/>
      <c r="AS430" s="18" t="n"/>
      <c r="AT430" s="16" t="n"/>
      <c r="AU430" s="18">
        <f>(AS430-AT430)+AU429</f>
        <v/>
      </c>
      <c r="AV430" s="15" t="n"/>
      <c r="AX430" s="14" t="n"/>
      <c r="AY430" s="18" t="n"/>
      <c r="AZ430" s="16" t="n"/>
      <c r="BA430" s="18">
        <f>(AY430-AZ430)+BA429</f>
        <v/>
      </c>
      <c r="BB430" s="15" t="n"/>
      <c r="BD430" s="14" t="n"/>
      <c r="BE430" s="18" t="n"/>
      <c r="BF430" s="16" t="n"/>
      <c r="BG430" s="18">
        <f>(BE430-BF430)+BG429</f>
        <v/>
      </c>
      <c r="BH430" s="15" t="n"/>
      <c r="BJ430" s="86" t="n">
        <v>0</v>
      </c>
      <c r="BK430" s="90" t="n"/>
      <c r="BL430" s="24" t="n">
        <v>0</v>
      </c>
      <c r="BM430" s="91" t="n"/>
      <c r="BN430" s="24" t="n">
        <v>0</v>
      </c>
      <c r="BO430" s="24" t="n">
        <v>0</v>
      </c>
      <c r="BP430" s="91" t="n"/>
      <c r="BQ430" s="126" t="n"/>
    </row>
    <row r="431" ht="16.8" customHeight="1">
      <c r="A431" s="15" t="n"/>
      <c r="B431" s="15" t="n"/>
      <c r="C431" s="15" t="inlineStr">
        <is>
          <t>Incassi GENERALI</t>
        </is>
      </c>
      <c r="D431" s="16" t="n">
        <v>7088.51</v>
      </c>
      <c r="E431" s="16" t="n">
        <v>206.5</v>
      </c>
      <c r="F431" s="16" t="n"/>
      <c r="G431" s="16" t="n"/>
      <c r="H431" s="105">
        <f>D432+H370</f>
        <v/>
      </c>
      <c r="I431" s="4" t="n"/>
      <c r="J431" s="14" t="n"/>
      <c r="K431" s="17" t="inlineStr">
        <is>
          <t>SALDO CATTOLICA</t>
        </is>
      </c>
      <c r="L431" s="16">
        <f>D429+D430+D431+D434-D432-D433-D435-D436-E431-E429+B432</f>
        <v/>
      </c>
      <c r="M431" s="16" t="n">
        <v>0</v>
      </c>
      <c r="N431" s="16" t="n"/>
      <c r="O431" s="16" t="n">
        <v>0</v>
      </c>
      <c r="P431" s="18" t="n"/>
      <c r="Q431" s="14" t="n"/>
      <c r="R431" s="18" t="n"/>
      <c r="S431" s="16" t="n"/>
      <c r="T431" s="18">
        <f>(R431-S431)+T430</f>
        <v/>
      </c>
      <c r="U431" s="15" t="n"/>
      <c r="W431" s="14" t="n"/>
      <c r="X431" s="18" t="n"/>
      <c r="Y431" s="16" t="n"/>
      <c r="Z431" s="18">
        <f>(X431-Y431)+Z430</f>
        <v/>
      </c>
      <c r="AA431" s="15" t="n"/>
      <c r="AB431" s="24" t="n"/>
      <c r="AC431" s="24" t="n"/>
      <c r="AD431" s="25" t="n"/>
      <c r="AE431" s="25" t="n"/>
      <c r="AF431" s="25" t="n"/>
      <c r="AG431" s="25" t="n"/>
      <c r="AH431" s="24" t="n"/>
      <c r="AI431" s="26" t="n"/>
      <c r="AJ431" s="25" t="n"/>
      <c r="AL431" s="14" t="n"/>
      <c r="AM431" s="18" t="n"/>
      <c r="AN431" s="16" t="n"/>
      <c r="AO431" s="18">
        <f>(AM431-AN431)+AO430</f>
        <v/>
      </c>
      <c r="AP431" s="15" t="n"/>
      <c r="AR431" s="14" t="n"/>
      <c r="AS431" s="18" t="n"/>
      <c r="AT431" s="16" t="n"/>
      <c r="AU431" s="18">
        <f>(AS431-AT431)+AU430</f>
        <v/>
      </c>
      <c r="AV431" s="15" t="n"/>
      <c r="AX431" s="14" t="n"/>
      <c r="AY431" s="18" t="n"/>
      <c r="AZ431" s="16" t="n"/>
      <c r="BA431" s="18">
        <f>(AY431-AZ431)+BA430</f>
        <v/>
      </c>
      <c r="BB431" s="15" t="n"/>
      <c r="BD431" s="14" t="n"/>
      <c r="BE431" s="18" t="n"/>
      <c r="BF431" s="16" t="n"/>
      <c r="BG431" s="18">
        <f>(BE431-BF431)+BG430</f>
        <v/>
      </c>
      <c r="BH431" s="15" t="n"/>
      <c r="BJ431" s="86" t="n">
        <v>0</v>
      </c>
      <c r="BK431" s="90" t="n"/>
      <c r="BL431" s="24" t="n">
        <v>0</v>
      </c>
      <c r="BM431" s="91" t="n"/>
      <c r="BN431" s="24" t="n">
        <v>0</v>
      </c>
      <c r="BO431" s="24" t="n">
        <v>0</v>
      </c>
      <c r="BP431" s="91" t="n"/>
      <c r="BQ431" s="126" t="n"/>
    </row>
    <row r="432" ht="16.8" customHeight="1">
      <c r="A432" s="15" t="n"/>
      <c r="B432" s="15" t="n">
        <v>0</v>
      </c>
      <c r="C432" s="15" t="inlineStr">
        <is>
          <t>Provvigioni CATTOLICA</t>
        </is>
      </c>
      <c r="D432" s="16" t="n">
        <v>1134.91</v>
      </c>
      <c r="E432" s="16" t="n"/>
      <c r="F432" s="16" t="n"/>
      <c r="G432" s="16" t="n"/>
      <c r="H432" s="105" t="inlineStr">
        <is>
          <t>GENERALI</t>
        </is>
      </c>
      <c r="I432" s="4" t="n"/>
      <c r="J432" s="14" t="n"/>
      <c r="K432" s="17">
        <f>C471</f>
        <v/>
      </c>
      <c r="L432" s="16" t="n"/>
      <c r="M432" s="16">
        <f>10*(L429+L430-M430)/100</f>
        <v/>
      </c>
      <c r="N432" s="16">
        <f>G471</f>
        <v/>
      </c>
      <c r="O432" s="16">
        <f>O371+M432-N432</f>
        <v/>
      </c>
      <c r="P432" s="18">
        <f>P371+M432</f>
        <v/>
      </c>
      <c r="Q432" s="14" t="n"/>
      <c r="R432" s="18" t="n"/>
      <c r="S432" s="16" t="n"/>
      <c r="T432" s="18">
        <f>(R432-S432)+T431</f>
        <v/>
      </c>
      <c r="U432" s="15" t="n"/>
      <c r="W432" s="14" t="n"/>
      <c r="X432" s="18" t="n"/>
      <c r="Y432" s="16" t="n"/>
      <c r="Z432" s="18">
        <f>(X432-Y432)+Z431</f>
        <v/>
      </c>
      <c r="AA432" s="15" t="n"/>
      <c r="AB432" s="24" t="n"/>
      <c r="AC432" s="24" t="n"/>
      <c r="AD432" s="25" t="n"/>
      <c r="AE432" s="25" t="n"/>
      <c r="AF432" s="25" t="n"/>
      <c r="AG432" s="25" t="n"/>
      <c r="AH432" s="17" t="n"/>
      <c r="AI432" s="16" t="n">
        <v>0</v>
      </c>
      <c r="AJ432" s="25" t="n"/>
      <c r="AL432" s="14" t="n"/>
      <c r="AM432" s="18" t="n"/>
      <c r="AN432" s="16" t="n"/>
      <c r="AO432" s="18">
        <f>(AM432-AN432)+AO431</f>
        <v/>
      </c>
      <c r="AP432" s="15" t="n"/>
      <c r="AR432" s="14" t="n"/>
      <c r="AS432" s="18" t="n"/>
      <c r="AT432" s="16" t="n"/>
      <c r="AU432" s="18">
        <f>(AS432-AT432)+AU431</f>
        <v/>
      </c>
      <c r="AV432" s="15" t="n"/>
      <c r="AX432" s="14" t="n"/>
      <c r="AY432" s="18" t="n"/>
      <c r="AZ432" s="16" t="n"/>
      <c r="BA432" s="18">
        <f>(AY432-AZ432)+BA431</f>
        <v/>
      </c>
      <c r="BB432" s="15" t="n"/>
      <c r="BD432" s="14" t="n"/>
      <c r="BE432" s="18" t="n"/>
      <c r="BF432" s="16" t="n"/>
      <c r="BG432" s="18">
        <f>(BE432-BF432)+BG431</f>
        <v/>
      </c>
      <c r="BH432" s="15" t="n"/>
      <c r="BJ432" s="86" t="n">
        <v>0</v>
      </c>
      <c r="BK432" s="90" t="n"/>
      <c r="BL432" s="24" t="n">
        <v>0</v>
      </c>
      <c r="BM432" s="91" t="n"/>
      <c r="BN432" s="24" t="n">
        <v>0</v>
      </c>
      <c r="BO432" s="24" t="n">
        <v>0</v>
      </c>
      <c r="BP432" s="91" t="n"/>
      <c r="BQ432" s="126" t="n"/>
    </row>
    <row r="433" ht="16.8" customHeight="1">
      <c r="A433" s="15" t="n"/>
      <c r="B433" s="16">
        <f>B432+B372</f>
        <v/>
      </c>
      <c r="C433" s="15" t="inlineStr">
        <is>
          <t>Provvigioni GENERALI</t>
        </is>
      </c>
      <c r="D433" s="16" t="n">
        <v>1134.33</v>
      </c>
      <c r="E433" s="16" t="n">
        <v>0</v>
      </c>
      <c r="F433" s="16" t="n"/>
      <c r="G433" s="16" t="n"/>
      <c r="H433" s="105">
        <f>D433+H372</f>
        <v/>
      </c>
      <c r="I433" s="4" t="n"/>
      <c r="J433" s="14" t="n"/>
      <c r="K433" s="17">
        <f>C441</f>
        <v/>
      </c>
      <c r="L433" s="16" t="n"/>
      <c r="M433" s="16">
        <f>8.37*(L429+L430-M430)/100</f>
        <v/>
      </c>
      <c r="N433" s="16">
        <f>D441</f>
        <v/>
      </c>
      <c r="O433" s="16">
        <f>O372+M433-N433</f>
        <v/>
      </c>
      <c r="P433" s="18">
        <f>P372+M433</f>
        <v/>
      </c>
      <c r="Q433" s="14" t="n"/>
      <c r="R433" s="18" t="n"/>
      <c r="S433" s="16" t="n"/>
      <c r="T433" s="18">
        <f>(R433-S433)+T432</f>
        <v/>
      </c>
      <c r="U433" s="15" t="n"/>
      <c r="W433" s="14" t="n"/>
      <c r="X433" s="18" t="n"/>
      <c r="Y433" s="16" t="n"/>
      <c r="Z433" s="18">
        <f>(X433-Y433)+Z432</f>
        <v/>
      </c>
      <c r="AA433" s="15" t="n"/>
      <c r="AB433" s="24" t="n"/>
      <c r="AC433" s="17" t="n"/>
      <c r="AD433" s="25" t="n"/>
      <c r="AE433" s="25" t="n"/>
      <c r="AF433" s="25" t="n"/>
      <c r="AG433" s="25" t="n"/>
      <c r="AH433" s="24" t="n"/>
      <c r="AI433" s="26" t="n"/>
      <c r="AJ433" s="25" t="n"/>
      <c r="AL433" s="14" t="n"/>
      <c r="AM433" s="18" t="n"/>
      <c r="AN433" s="16" t="n"/>
      <c r="AO433" s="18">
        <f>(AM433-AN433)+AO432</f>
        <v/>
      </c>
      <c r="AP433" s="15" t="n"/>
      <c r="AR433" s="14" t="n"/>
      <c r="AS433" s="18" t="n"/>
      <c r="AT433" s="16" t="n"/>
      <c r="AU433" s="18">
        <f>(AS433-AT433)+AU432</f>
        <v/>
      </c>
      <c r="AV433" s="15" t="n"/>
      <c r="AX433" s="14" t="n"/>
      <c r="AY433" s="18" t="n"/>
      <c r="AZ433" s="16" t="n"/>
      <c r="BA433" s="18">
        <f>(AY433-AZ433)+BA432</f>
        <v/>
      </c>
      <c r="BB433" s="15" t="n"/>
      <c r="BD433" s="14" t="n"/>
      <c r="BE433" s="18" t="n"/>
      <c r="BF433" s="16" t="n"/>
      <c r="BG433" s="18">
        <f>(BE433-BF433)+BG432</f>
        <v/>
      </c>
      <c r="BH433" s="15" t="n"/>
      <c r="BJ433" s="86" t="n">
        <v>0</v>
      </c>
      <c r="BK433" s="90" t="n"/>
      <c r="BL433" s="24" t="n">
        <v>0</v>
      </c>
      <c r="BM433" s="91" t="n"/>
      <c r="BN433" s="24" t="n">
        <v>0</v>
      </c>
      <c r="BO433" s="24" t="n"/>
      <c r="BP433" s="24" t="n"/>
      <c r="BQ433" s="126" t="n"/>
    </row>
    <row r="434" ht="16.8" customHeight="1">
      <c r="A434" s="15" t="n"/>
      <c r="B434" s="15" t="n"/>
      <c r="C434" s="15" t="inlineStr">
        <is>
          <t>Incasso TUTELA LEGALE</t>
        </is>
      </c>
      <c r="D434" s="16" t="n">
        <v>150</v>
      </c>
      <c r="E434" s="16" t="n">
        <v>0</v>
      </c>
      <c r="F434" s="16" t="n"/>
      <c r="G434" s="16" t="n"/>
      <c r="H434" s="105" t="inlineStr">
        <is>
          <t>UCA</t>
        </is>
      </c>
      <c r="I434" s="77" t="inlineStr">
        <is>
          <t>check provv.</t>
        </is>
      </c>
      <c r="J434" s="14" t="n"/>
      <c r="K434" s="15">
        <f>C458</f>
        <v/>
      </c>
      <c r="L434" s="16" t="n"/>
      <c r="M434" s="16">
        <f>15.35*(L429+L430-M430)/100</f>
        <v/>
      </c>
      <c r="N434" s="16">
        <f>D458</f>
        <v/>
      </c>
      <c r="O434" s="16">
        <f>O373+M434-N434</f>
        <v/>
      </c>
      <c r="P434" s="18">
        <f>P373+M434</f>
        <v/>
      </c>
      <c r="Q434" s="14" t="n"/>
      <c r="R434" s="18" t="n"/>
      <c r="S434" s="16" t="n"/>
      <c r="T434" s="18">
        <f>(R434-S434)+T433</f>
        <v/>
      </c>
      <c r="U434" s="15" t="n"/>
      <c r="W434" s="14" t="n"/>
      <c r="X434" s="18" t="n"/>
      <c r="Y434" s="16" t="n"/>
      <c r="Z434" s="18">
        <f>(X434-Y434)+Z433</f>
        <v/>
      </c>
      <c r="AA434" s="15" t="n"/>
      <c r="AB434" s="24" t="n"/>
      <c r="AC434" s="17" t="n"/>
      <c r="AD434" s="25" t="n"/>
      <c r="AE434" s="25" t="n"/>
      <c r="AF434" s="25" t="n"/>
      <c r="AG434" s="25" t="n"/>
      <c r="AH434" s="24" t="n"/>
      <c r="AI434" s="26" t="n"/>
      <c r="AJ434" s="25" t="n"/>
      <c r="AL434" s="14" t="n"/>
      <c r="AM434" s="18" t="n"/>
      <c r="AN434" s="16" t="n"/>
      <c r="AO434" s="18">
        <f>(AM434-AN434)+AO433</f>
        <v/>
      </c>
      <c r="AP434" s="15" t="n"/>
      <c r="AR434" s="14" t="n"/>
      <c r="AS434" s="18" t="n"/>
      <c r="AT434" s="16" t="n"/>
      <c r="AU434" s="18">
        <f>(AS434-AT434)+AU433</f>
        <v/>
      </c>
      <c r="AV434" s="15" t="n"/>
      <c r="AX434" s="14" t="n"/>
      <c r="AY434" s="18" t="n"/>
      <c r="AZ434" s="16" t="n"/>
      <c r="BA434" s="18">
        <f>(AY434-AZ434)+BA433</f>
        <v/>
      </c>
      <c r="BB434" s="15" t="n"/>
      <c r="BD434" s="14" t="n"/>
      <c r="BE434" s="18" t="n"/>
      <c r="BF434" s="16" t="n"/>
      <c r="BG434" s="18">
        <f>(BE434-BF434)+BG433</f>
        <v/>
      </c>
      <c r="BH434" s="15" t="n"/>
      <c r="BJ434" s="86" t="n">
        <v>0</v>
      </c>
      <c r="BK434" s="90" t="n"/>
      <c r="BL434" s="24" t="n">
        <v>0</v>
      </c>
      <c r="BM434" s="91" t="n"/>
      <c r="BN434" s="24" t="n">
        <v>0</v>
      </c>
      <c r="BO434" s="24" t="n"/>
      <c r="BP434" s="24" t="n"/>
      <c r="BQ434" s="126" t="n"/>
    </row>
    <row r="435" ht="16.8" customHeight="1">
      <c r="A435" s="15" t="n"/>
      <c r="B435" s="15" t="inlineStr">
        <is>
          <t>***</t>
        </is>
      </c>
      <c r="C435" s="15" t="inlineStr">
        <is>
          <t>Provvigioni UCA</t>
        </is>
      </c>
      <c r="D435" s="16" t="n">
        <v>0</v>
      </c>
      <c r="E435" s="16" t="n"/>
      <c r="F435" s="16" t="n"/>
      <c r="G435" s="16" t="n"/>
      <c r="H435" s="105">
        <f>D435+H374</f>
        <v/>
      </c>
      <c r="I435" s="78">
        <f>D432+D433-E433+D435</f>
        <v/>
      </c>
      <c r="J435" s="14" t="n"/>
      <c r="K435" s="15" t="inlineStr">
        <is>
          <t>Benzina auto gigi e papà</t>
        </is>
      </c>
      <c r="L435" s="16" t="n"/>
      <c r="M435" s="16">
        <f>2.6*(L429+L430-M430)/100</f>
        <v/>
      </c>
      <c r="N435" s="16">
        <f>D446</f>
        <v/>
      </c>
      <c r="O435" s="16">
        <f>O374+M435-N435</f>
        <v/>
      </c>
      <c r="P435" s="18">
        <f>P374+M435</f>
        <v/>
      </c>
      <c r="Q435" s="14" t="n"/>
      <c r="R435" s="18" t="n"/>
      <c r="S435" s="16" t="n"/>
      <c r="T435" s="18">
        <f>(R435-S435)+T434</f>
        <v/>
      </c>
      <c r="U435" s="15" t="n"/>
      <c r="W435" s="14" t="n"/>
      <c r="X435" s="18" t="n"/>
      <c r="Y435" s="16" t="n"/>
      <c r="Z435" s="18">
        <f>(X435-Y435)+Z434</f>
        <v/>
      </c>
      <c r="AA435" s="15" t="n"/>
      <c r="AB435" s="24" t="n"/>
      <c r="AC435" s="17" t="n"/>
      <c r="AD435" s="25" t="n"/>
      <c r="AE435" s="25" t="n"/>
      <c r="AF435" s="25" t="n"/>
      <c r="AG435" s="25" t="n"/>
      <c r="AH435" s="24" t="n"/>
      <c r="AI435" s="26" t="n"/>
      <c r="AJ435" s="25" t="n"/>
      <c r="AL435" s="14" t="n"/>
      <c r="AM435" s="18" t="n"/>
      <c r="AN435" s="16" t="n"/>
      <c r="AO435" s="18">
        <f>(AM435-AN435)+AO434</f>
        <v/>
      </c>
      <c r="AP435" s="15" t="n"/>
      <c r="AR435" s="14" t="n"/>
      <c r="AS435" s="18" t="n"/>
      <c r="AT435" s="16" t="n"/>
      <c r="AU435" s="18">
        <f>(AS435-AT435)+AU434</f>
        <v/>
      </c>
      <c r="AV435" s="15" t="n"/>
      <c r="AX435" s="14" t="n"/>
      <c r="AY435" s="18" t="n"/>
      <c r="AZ435" s="16" t="n"/>
      <c r="BA435" s="18">
        <f>(AY435-AZ435)+BA434</f>
        <v/>
      </c>
      <c r="BB435" s="15" t="n"/>
      <c r="BD435" s="14" t="n"/>
      <c r="BE435" s="18" t="n"/>
      <c r="BF435" s="16" t="n"/>
      <c r="BG435" s="18">
        <f>(BE435-BF435)+BG434</f>
        <v/>
      </c>
      <c r="BH435" s="15" t="n"/>
      <c r="BJ435" s="86" t="n">
        <v>0</v>
      </c>
      <c r="BK435" s="90" t="n"/>
      <c r="BL435" s="24" t="n">
        <v>0</v>
      </c>
      <c r="BM435" s="91" t="n"/>
      <c r="BN435" s="24" t="n">
        <v>0</v>
      </c>
      <c r="BO435" s="24" t="n"/>
      <c r="BP435" s="24" t="n"/>
      <c r="BQ435" s="126" t="n"/>
    </row>
    <row r="436" ht="16.8" customHeight="1">
      <c r="A436" s="15" t="n"/>
      <c r="B436" s="15" t="n"/>
      <c r="C436" s="15" t="inlineStr">
        <is>
          <t>Provvigioni TUTELA LEGALE</t>
        </is>
      </c>
      <c r="D436" s="16" t="n">
        <v>38.32</v>
      </c>
      <c r="E436" s="16" t="n"/>
      <c r="F436" s="16" t="n"/>
      <c r="G436" s="16" t="n">
        <v>0</v>
      </c>
      <c r="H436" s="105" t="inlineStr">
        <is>
          <t>TUTELA</t>
        </is>
      </c>
      <c r="I436" s="4" t="n"/>
      <c r="J436" s="14" t="n"/>
      <c r="K436" s="15" t="inlineStr">
        <is>
          <t>Spese bancari einteressi passivi e spese postali</t>
        </is>
      </c>
      <c r="L436" s="16" t="n"/>
      <c r="M436" s="16">
        <f>2.6*(L429+L430-M430)/100</f>
        <v/>
      </c>
      <c r="N436" s="16">
        <f>G447+H447</f>
        <v/>
      </c>
      <c r="O436" s="16">
        <f>O375+M436-N436</f>
        <v/>
      </c>
      <c r="P436" s="18">
        <f>P375+M436</f>
        <v/>
      </c>
      <c r="Q436" s="14" t="n"/>
      <c r="R436" s="18" t="n"/>
      <c r="S436" s="16">
        <f>G436</f>
        <v/>
      </c>
      <c r="T436" s="18">
        <f>(R436-S436)+T435</f>
        <v/>
      </c>
      <c r="U436" s="15">
        <f>C436</f>
        <v/>
      </c>
      <c r="W436" s="14" t="n"/>
      <c r="X436" s="18" t="n"/>
      <c r="Y436" s="16" t="n">
        <v>0</v>
      </c>
      <c r="Z436" s="18">
        <f>(X436-Y436)+Z435</f>
        <v/>
      </c>
      <c r="AA436" s="15" t="n"/>
      <c r="AB436" s="24" t="n"/>
      <c r="AC436" s="15">
        <f>C436</f>
        <v/>
      </c>
      <c r="AD436" s="25" t="n"/>
      <c r="AE436" s="62">
        <f>G436</f>
        <v/>
      </c>
      <c r="AF436" s="63">
        <f>AE436+AF375</f>
        <v/>
      </c>
      <c r="AG436" s="25" t="n"/>
      <c r="AH436" s="17" t="n"/>
      <c r="AI436" s="16" t="n">
        <v>0</v>
      </c>
      <c r="AJ436" s="25" t="n"/>
      <c r="AL436" s="14" t="n"/>
      <c r="AM436" s="18" t="n"/>
      <c r="AN436" s="16" t="n">
        <v>0</v>
      </c>
      <c r="AO436" s="18">
        <f>(AM436-AN436)+AO435</f>
        <v/>
      </c>
      <c r="AP436" s="15" t="n"/>
      <c r="AR436" s="14" t="n"/>
      <c r="AS436" s="18" t="n"/>
      <c r="AT436" s="16" t="n">
        <v>0</v>
      </c>
      <c r="AU436" s="18">
        <f>(AS436-AT436)+AU435</f>
        <v/>
      </c>
      <c r="AV436" s="15" t="n"/>
      <c r="AX436" s="14" t="n"/>
      <c r="AY436" s="18" t="n"/>
      <c r="AZ436" s="16" t="n">
        <v>0</v>
      </c>
      <c r="BA436" s="18">
        <f>(AY436-AZ436)+BA435</f>
        <v/>
      </c>
      <c r="BB436" s="15" t="n"/>
      <c r="BD436" s="14" t="n"/>
      <c r="BE436" s="18" t="n"/>
      <c r="BF436" s="16" t="n">
        <v>0</v>
      </c>
      <c r="BG436" s="18">
        <f>(BE436-BF436)+BG435</f>
        <v/>
      </c>
      <c r="BH436" s="15" t="n"/>
      <c r="BJ436" s="86" t="n">
        <v>0</v>
      </c>
      <c r="BK436" s="90" t="n"/>
      <c r="BL436" s="24" t="n">
        <v>0</v>
      </c>
      <c r="BM436" s="91" t="n"/>
      <c r="BN436" s="24" t="n">
        <v>0</v>
      </c>
      <c r="BO436" s="24" t="n"/>
      <c r="BP436" s="24" t="n"/>
      <c r="BQ436" s="126" t="n"/>
    </row>
    <row r="437" ht="16.8" customHeight="1">
      <c r="A437" s="15" t="n"/>
      <c r="B437" s="15" t="n"/>
      <c r="C437" s="15" t="inlineStr">
        <is>
          <t xml:space="preserve">PAG. PROVV. SILVIO CATTANEO MESE DI </t>
        </is>
      </c>
      <c r="D437" s="16" t="n"/>
      <c r="E437" s="16" t="n"/>
      <c r="F437" s="16" t="n"/>
      <c r="G437" s="16" t="n">
        <v>0</v>
      </c>
      <c r="H437" s="105">
        <f>D436+H376</f>
        <v/>
      </c>
      <c r="I437" s="4" t="n"/>
      <c r="J437" s="14" t="n"/>
      <c r="K437" s="15" t="inlineStr">
        <is>
          <t>Telepass</t>
        </is>
      </c>
      <c r="L437" s="16" t="n"/>
      <c r="M437" s="16">
        <f>0.46*(L429+L430-M430)/100</f>
        <v/>
      </c>
      <c r="N437" s="16">
        <f>G451</f>
        <v/>
      </c>
      <c r="O437" s="16">
        <f>O376+M437-N437</f>
        <v/>
      </c>
      <c r="P437" s="18">
        <f>P376+M437</f>
        <v/>
      </c>
      <c r="Q437" s="14" t="n"/>
      <c r="R437" s="18" t="n"/>
      <c r="S437" s="16">
        <f>G437</f>
        <v/>
      </c>
      <c r="T437" s="18">
        <f>(R437-S437)+T436</f>
        <v/>
      </c>
      <c r="U437" s="15">
        <f>C437</f>
        <v/>
      </c>
      <c r="W437" s="14" t="n"/>
      <c r="X437" s="18" t="n"/>
      <c r="Y437" s="16" t="n">
        <v>0</v>
      </c>
      <c r="Z437" s="18">
        <f>(X437-Y437)+Z436</f>
        <v/>
      </c>
      <c r="AA437" s="15" t="n"/>
      <c r="AB437" s="24" t="n"/>
      <c r="AC437" s="15">
        <f>C437</f>
        <v/>
      </c>
      <c r="AD437" s="25" t="n"/>
      <c r="AE437" s="62">
        <f>G437</f>
        <v/>
      </c>
      <c r="AF437" s="63">
        <f>AE437+AF376</f>
        <v/>
      </c>
      <c r="AG437" s="25" t="n"/>
      <c r="AH437" s="16" t="n"/>
      <c r="AI437" s="16" t="n">
        <v>0</v>
      </c>
      <c r="AJ437" s="25" t="n"/>
      <c r="AL437" s="14" t="n"/>
      <c r="AM437" s="18" t="n">
        <v>0</v>
      </c>
      <c r="AN437" s="16" t="n">
        <v>0</v>
      </c>
      <c r="AO437" s="18">
        <f>(AM437-AN437)+AO436</f>
        <v/>
      </c>
      <c r="AP437" s="15" t="n"/>
      <c r="AR437" s="14" t="n"/>
      <c r="AS437" s="18" t="n">
        <v>0</v>
      </c>
      <c r="AT437" s="16" t="n">
        <v>0</v>
      </c>
      <c r="AU437" s="18">
        <f>(AS437-AT437)+AU436</f>
        <v/>
      </c>
      <c r="AV437" s="15" t="n"/>
      <c r="AX437" s="14" t="n"/>
      <c r="AY437" s="18" t="n">
        <v>0</v>
      </c>
      <c r="AZ437" s="16" t="n">
        <v>0</v>
      </c>
      <c r="BA437" s="18">
        <f>(AY437-AZ437)+BA436</f>
        <v/>
      </c>
      <c r="BB437" s="15" t="n"/>
      <c r="BD437" s="14" t="n"/>
      <c r="BE437" s="18" t="n">
        <v>0</v>
      </c>
      <c r="BF437" s="16" t="n">
        <v>0</v>
      </c>
      <c r="BG437" s="18">
        <f>(BE437-BF437)+BG436</f>
        <v/>
      </c>
      <c r="BH437" s="15" t="n"/>
      <c r="BJ437" s="86" t="n">
        <v>0</v>
      </c>
      <c r="BK437" s="90" t="n"/>
      <c r="BL437" s="24" t="n">
        <v>0</v>
      </c>
      <c r="BM437" s="91" t="n"/>
      <c r="BN437" s="24" t="n">
        <v>0</v>
      </c>
      <c r="BO437" s="24" t="n"/>
      <c r="BP437" s="24" t="n"/>
      <c r="BQ437" s="126" t="n"/>
    </row>
    <row r="438" ht="16.8" customHeight="1">
      <c r="A438" s="15" t="n"/>
      <c r="B438" s="15" t="n"/>
      <c r="C438" s="15" t="inlineStr">
        <is>
          <t>PAG. PROVV. AMICONE RENZO MESE DI</t>
        </is>
      </c>
      <c r="D438" s="16" t="n"/>
      <c r="E438" s="16" t="n"/>
      <c r="F438" s="16" t="n"/>
      <c r="G438" s="16" t="n">
        <v>0</v>
      </c>
      <c r="H438" s="105" t="n"/>
      <c r="I438" s="4" t="n"/>
      <c r="J438" s="14" t="n"/>
      <c r="K438" s="15" t="inlineStr">
        <is>
          <t>Spese telefonia</t>
        </is>
      </c>
      <c r="L438" s="16" t="n"/>
      <c r="M438" s="16">
        <f>0.28*(L429+L430-M430)/100</f>
        <v/>
      </c>
      <c r="N438" s="16">
        <f>D461</f>
        <v/>
      </c>
      <c r="O438" s="16">
        <f>O377+M438-N438</f>
        <v/>
      </c>
      <c r="P438" s="18">
        <f>P377+M438</f>
        <v/>
      </c>
      <c r="Q438" s="14" t="n"/>
      <c r="R438" s="18" t="n"/>
      <c r="S438" s="16">
        <f>G438</f>
        <v/>
      </c>
      <c r="T438" s="18">
        <f>(R438-S438)+T437</f>
        <v/>
      </c>
      <c r="U438" s="15">
        <f>C438</f>
        <v/>
      </c>
      <c r="W438" s="14" t="n"/>
      <c r="X438" s="18" t="n"/>
      <c r="Y438" s="16" t="n">
        <v>0</v>
      </c>
      <c r="Z438" s="18">
        <f>(X438-Y438)+Z437</f>
        <v/>
      </c>
      <c r="AA438" s="15" t="n"/>
      <c r="AB438" s="24" t="n"/>
      <c r="AC438" s="15">
        <f>C438</f>
        <v/>
      </c>
      <c r="AD438" s="25" t="n"/>
      <c r="AE438" s="62">
        <f>G438</f>
        <v/>
      </c>
      <c r="AF438" s="63">
        <f>AE438+AF377</f>
        <v/>
      </c>
      <c r="AG438" s="25" t="n"/>
      <c r="AH438" s="24" t="n"/>
      <c r="AI438" s="26" t="n"/>
      <c r="AJ438" s="25" t="n"/>
      <c r="AL438" s="14" t="n"/>
      <c r="AM438" s="18" t="n"/>
      <c r="AN438" s="16" t="n">
        <v>0</v>
      </c>
      <c r="AO438" s="18">
        <f>(AM438-AN438)+AO437</f>
        <v/>
      </c>
      <c r="AP438" s="15" t="n"/>
      <c r="AR438" s="14" t="n"/>
      <c r="AS438" s="18" t="n"/>
      <c r="AT438" s="16" t="n">
        <v>0</v>
      </c>
      <c r="AU438" s="18">
        <f>(AS438-AT438)+AU437</f>
        <v/>
      </c>
      <c r="AV438" s="15" t="n"/>
      <c r="AX438" s="14" t="n"/>
      <c r="AY438" s="18" t="n"/>
      <c r="AZ438" s="16" t="n">
        <v>0</v>
      </c>
      <c r="BA438" s="18">
        <f>(AY438-AZ438)+BA437</f>
        <v/>
      </c>
      <c r="BB438" s="15" t="n"/>
      <c r="BD438" s="14" t="n"/>
      <c r="BE438" s="18" t="n"/>
      <c r="BF438" s="16" t="n">
        <v>0</v>
      </c>
      <c r="BG438" s="18">
        <f>(BE438-BF438)+BG437</f>
        <v/>
      </c>
      <c r="BH438" s="15" t="n"/>
      <c r="BJ438" s="86" t="n">
        <v>0</v>
      </c>
      <c r="BK438" s="90" t="n"/>
      <c r="BL438" s="24" t="n">
        <v>0</v>
      </c>
      <c r="BM438" s="24" t="n"/>
      <c r="BN438" s="24" t="n"/>
      <c r="BO438" s="24" t="n"/>
      <c r="BP438" s="24" t="n"/>
      <c r="BQ438" s="126" t="n"/>
    </row>
    <row r="439" ht="16.8" customHeight="1">
      <c r="A439" s="15" t="n"/>
      <c r="B439" s="15" t="n"/>
      <c r="C439" s="15" t="inlineStr">
        <is>
          <t>PAG. PROVV. VINCENZO  DI VITO</t>
        </is>
      </c>
      <c r="D439" s="16" t="n"/>
      <c r="E439" s="16" t="n"/>
      <c r="F439" s="16" t="n"/>
      <c r="G439" s="16" t="n">
        <v>0</v>
      </c>
      <c r="H439" s="105" t="n"/>
      <c r="I439" s="4" t="n"/>
      <c r="J439" s="14" t="n"/>
      <c r="K439" s="15">
        <f>C449</f>
        <v/>
      </c>
      <c r="L439" s="16" t="n"/>
      <c r="M439" s="16">
        <f>0.28*(L429+L430-M430)/100</f>
        <v/>
      </c>
      <c r="N439" s="16">
        <f>G449</f>
        <v/>
      </c>
      <c r="O439" s="16">
        <f>O378+M439-N439</f>
        <v/>
      </c>
      <c r="P439" s="18">
        <f>P378+M439</f>
        <v/>
      </c>
      <c r="Q439" s="14" t="n"/>
      <c r="R439" s="18" t="n"/>
      <c r="S439" s="16">
        <f>G439</f>
        <v/>
      </c>
      <c r="T439" s="18">
        <f>(R439-S439)+T438</f>
        <v/>
      </c>
      <c r="U439" s="15">
        <f>C439</f>
        <v/>
      </c>
      <c r="W439" s="14" t="n"/>
      <c r="X439" s="18" t="n"/>
      <c r="Y439" s="16" t="n">
        <v>0</v>
      </c>
      <c r="Z439" s="18">
        <f>(X439-Y439)+Z438</f>
        <v/>
      </c>
      <c r="AA439" s="15" t="n"/>
      <c r="AB439" s="24" t="n"/>
      <c r="AC439" s="15">
        <f>C439</f>
        <v/>
      </c>
      <c r="AD439" s="25" t="n"/>
      <c r="AE439" s="62">
        <f>G439</f>
        <v/>
      </c>
      <c r="AF439" s="63">
        <f>AE439+AF378</f>
        <v/>
      </c>
      <c r="AG439" s="25" t="n"/>
      <c r="AH439" s="24" t="n"/>
      <c r="AI439" s="26" t="n"/>
      <c r="AJ439" s="25" t="n"/>
      <c r="AL439" s="14" t="n"/>
      <c r="AM439" s="18" t="n"/>
      <c r="AN439" s="16" t="n">
        <v>0</v>
      </c>
      <c r="AO439" s="18">
        <f>(AM439-AN439)+AO438</f>
        <v/>
      </c>
      <c r="AP439" s="15" t="n"/>
      <c r="AR439" s="14" t="n"/>
      <c r="AS439" s="18" t="n"/>
      <c r="AT439" s="16" t="n">
        <v>0</v>
      </c>
      <c r="AU439" s="18">
        <f>(AS439-AT439)+AU438</f>
        <v/>
      </c>
      <c r="AV439" s="15" t="n"/>
      <c r="AX439" s="14" t="n"/>
      <c r="AY439" s="18" t="n"/>
      <c r="AZ439" s="16" t="n">
        <v>0</v>
      </c>
      <c r="BA439" s="18">
        <f>(AY439-AZ439)+BA438</f>
        <v/>
      </c>
      <c r="BB439" s="15" t="n"/>
      <c r="BD439" s="14" t="n"/>
      <c r="BE439" s="18" t="n"/>
      <c r="BF439" s="16" t="n">
        <v>0</v>
      </c>
      <c r="BG439" s="18">
        <f>(BE439-BF439)+BG438</f>
        <v/>
      </c>
      <c r="BH439" s="15" t="n"/>
      <c r="BJ439" s="86" t="n">
        <v>0</v>
      </c>
      <c r="BK439" s="90" t="n"/>
      <c r="BL439" s="24" t="n"/>
      <c r="BM439" s="24" t="n"/>
      <c r="BN439" s="24" t="n"/>
      <c r="BO439" s="24" t="n"/>
      <c r="BP439" s="24" t="n"/>
      <c r="BQ439" s="126" t="n"/>
    </row>
    <row r="440" ht="16.8" customHeight="1">
      <c r="A440" s="15" t="n"/>
      <c r="B440" s="15" t="n"/>
      <c r="C440" s="15" t="inlineStr">
        <is>
          <t>PAG. PROVV. FRANCESCO MARCHESOLI  12/2023  fatt. 1/2024</t>
        </is>
      </c>
      <c r="D440" s="16" t="n"/>
      <c r="E440" s="16" t="n"/>
      <c r="F440" s="16" t="n"/>
      <c r="G440" s="16" t="n">
        <v>3982.5</v>
      </c>
      <c r="H440" s="16" t="n"/>
      <c r="I440" s="4" t="n"/>
      <c r="J440" s="14" t="n"/>
      <c r="K440" s="15">
        <f>C452</f>
        <v/>
      </c>
      <c r="L440" s="16" t="n"/>
      <c r="M440" s="16">
        <f>0.28*(L429+L430-M430)/100</f>
        <v/>
      </c>
      <c r="N440" s="16">
        <f>G452</f>
        <v/>
      </c>
      <c r="O440" s="16">
        <f>O379+M440-N440</f>
        <v/>
      </c>
      <c r="P440" s="18">
        <f>P379+M440</f>
        <v/>
      </c>
      <c r="Q440" s="14" t="n"/>
      <c r="R440" s="18" t="n"/>
      <c r="S440" s="16">
        <f>G440</f>
        <v/>
      </c>
      <c r="T440" s="18">
        <f>(R440-S440)+T439</f>
        <v/>
      </c>
      <c r="U440" s="15">
        <f>C440</f>
        <v/>
      </c>
      <c r="W440" s="14" t="n"/>
      <c r="X440" s="18" t="n"/>
      <c r="Y440" s="16" t="n">
        <v>0</v>
      </c>
      <c r="Z440" s="18">
        <f>(X440-Y440)+Z439</f>
        <v/>
      </c>
      <c r="AA440" s="15" t="n"/>
      <c r="AB440" s="24" t="n"/>
      <c r="AC440" s="15">
        <f>C440</f>
        <v/>
      </c>
      <c r="AD440" s="25" t="n"/>
      <c r="AE440" s="62">
        <f>G440</f>
        <v/>
      </c>
      <c r="AF440" s="63">
        <f>AE440+AF379</f>
        <v/>
      </c>
      <c r="AG440" s="25" t="n"/>
      <c r="AH440" s="24" t="n"/>
      <c r="AI440" s="26" t="n"/>
      <c r="AJ440" s="25" t="n"/>
      <c r="AL440" s="14" t="n"/>
      <c r="AM440" s="18" t="n"/>
      <c r="AN440" s="16" t="n">
        <v>0</v>
      </c>
      <c r="AO440" s="18">
        <f>(AM440-AN440)+AO439</f>
        <v/>
      </c>
      <c r="AP440" s="15" t="n"/>
      <c r="AR440" s="14" t="n"/>
      <c r="AS440" s="18" t="n"/>
      <c r="AT440" s="16" t="n">
        <v>0</v>
      </c>
      <c r="AU440" s="18">
        <f>(AS440-AT440)+AU439</f>
        <v/>
      </c>
      <c r="AV440" s="15" t="n"/>
      <c r="AX440" s="14" t="n"/>
      <c r="AY440" s="18" t="n"/>
      <c r="AZ440" s="16" t="n">
        <v>0</v>
      </c>
      <c r="BA440" s="18">
        <f>(AY440-AZ440)+BA439</f>
        <v/>
      </c>
      <c r="BB440" s="15" t="n"/>
      <c r="BD440" s="14" t="n"/>
      <c r="BE440" s="18" t="n"/>
      <c r="BF440" s="16" t="n">
        <v>0</v>
      </c>
      <c r="BG440" s="18">
        <f>(BE440-BF440)+BG439</f>
        <v/>
      </c>
      <c r="BH440" s="15" t="n"/>
      <c r="BJ440" s="86" t="n">
        <v>0</v>
      </c>
      <c r="BK440" s="90" t="n"/>
      <c r="BL440" s="24" t="n"/>
      <c r="BM440" s="24" t="n"/>
      <c r="BN440" s="24" t="n"/>
      <c r="BO440" s="24" t="n"/>
      <c r="BP440" s="24" t="n"/>
      <c r="BQ440" s="126" t="n"/>
    </row>
    <row r="441" ht="16.8" customHeight="1">
      <c r="A441" s="15" t="n"/>
      <c r="B441" s="15" t="n"/>
      <c r="C441" s="15" t="inlineStr">
        <is>
          <t>TOT. PAG. PRODUTTORI</t>
        </is>
      </c>
      <c r="D441" s="16">
        <f>SUM(G433:G440)+E436+E437+E438+E439+E440</f>
        <v/>
      </c>
      <c r="E441" s="16" t="n"/>
      <c r="F441" s="16" t="n"/>
      <c r="G441" s="16" t="n"/>
      <c r="H441" s="16" t="n"/>
      <c r="I441" s="4" t="n"/>
      <c r="J441" s="14" t="n"/>
      <c r="K441" s="15">
        <f>C462</f>
        <v/>
      </c>
      <c r="L441" s="16" t="n"/>
      <c r="M441" s="16">
        <f>0.46*(L429+L430-M430)/100</f>
        <v/>
      </c>
      <c r="N441" s="16">
        <f>G462</f>
        <v/>
      </c>
      <c r="O441" s="16">
        <f>O380+M441-N441</f>
        <v/>
      </c>
      <c r="P441" s="18">
        <f>P380+M441</f>
        <v/>
      </c>
      <c r="Q441" s="14" t="n"/>
      <c r="R441" s="18" t="n"/>
      <c r="S441" s="16" t="n">
        <v>0</v>
      </c>
      <c r="T441" s="18">
        <f>(R441-S441)+T440</f>
        <v/>
      </c>
      <c r="U441" s="15" t="n"/>
      <c r="W441" s="14" t="n"/>
      <c r="X441" s="18" t="n"/>
      <c r="Y441" s="16" t="n">
        <v>0</v>
      </c>
      <c r="Z441" s="18">
        <f>(X441-Y441)+Z440</f>
        <v/>
      </c>
      <c r="AA441" s="15" t="n"/>
      <c r="AB441" s="24" t="n"/>
      <c r="AC441" s="15" t="n"/>
      <c r="AD441" s="25" t="n"/>
      <c r="AE441" s="62" t="n"/>
      <c r="AF441" s="63" t="n"/>
      <c r="AG441" s="25" t="n"/>
      <c r="AH441" s="24" t="n"/>
      <c r="AI441" s="26" t="n"/>
      <c r="AJ441" s="25" t="n"/>
      <c r="AL441" s="14" t="n"/>
      <c r="AM441" s="18" t="n"/>
      <c r="AN441" s="16" t="n">
        <v>0</v>
      </c>
      <c r="AO441" s="18">
        <f>(AM441-AN441)+AO440</f>
        <v/>
      </c>
      <c r="AP441" s="15" t="n"/>
      <c r="AR441" s="14" t="n"/>
      <c r="AS441" s="18" t="n"/>
      <c r="AT441" s="16" t="n">
        <v>0</v>
      </c>
      <c r="AU441" s="18">
        <f>(AS441-AT441)+AU440</f>
        <v/>
      </c>
      <c r="AV441" s="15" t="n"/>
      <c r="AX441" s="14" t="n"/>
      <c r="AY441" s="18" t="n"/>
      <c r="AZ441" s="16" t="n">
        <v>0</v>
      </c>
      <c r="BA441" s="18">
        <f>(AY441-AZ441)+BA440</f>
        <v/>
      </c>
      <c r="BB441" s="15" t="n"/>
      <c r="BD441" s="14" t="n"/>
      <c r="BE441" s="18" t="n"/>
      <c r="BF441" s="16" t="n">
        <v>0</v>
      </c>
      <c r="BG441" s="18">
        <f>(BE441-BF441)+BG440</f>
        <v/>
      </c>
      <c r="BH441" s="15" t="n"/>
      <c r="BJ441" s="86" t="n">
        <v>0</v>
      </c>
      <c r="BK441" s="90" t="n"/>
      <c r="BL441" s="24" t="n"/>
      <c r="BM441" s="24" t="n"/>
      <c r="BN441" s="24" t="n"/>
      <c r="BO441" s="24" t="n"/>
      <c r="BP441" s="24" t="n"/>
      <c r="BQ441" s="126" t="n"/>
    </row>
    <row r="442" ht="16.8" customHeight="1">
      <c r="A442" s="15" t="n"/>
      <c r="B442" s="15" t="n"/>
      <c r="C442" s="15" t="inlineStr">
        <is>
          <t>Sinistro</t>
        </is>
      </c>
      <c r="D442" s="16" t="n"/>
      <c r="E442" s="16" t="n"/>
      <c r="F442" s="16" t="n"/>
      <c r="G442" s="16" t="n"/>
      <c r="H442" s="16">
        <f>SUM(H429:H441)</f>
        <v/>
      </c>
      <c r="I442" s="4" t="n"/>
      <c r="J442" s="14" t="n"/>
      <c r="K442" s="15" t="inlineStr">
        <is>
          <t>Locazioni immobiliari</t>
        </is>
      </c>
      <c r="L442" s="16" t="n"/>
      <c r="M442" s="16">
        <f>14.4*(L429+L430-M430)/100</f>
        <v/>
      </c>
      <c r="N442" s="16">
        <f>G463</f>
        <v/>
      </c>
      <c r="O442" s="16">
        <f>O381+M442-N442</f>
        <v/>
      </c>
      <c r="P442" s="18">
        <f>P381+M442</f>
        <v/>
      </c>
      <c r="Q442" s="14" t="n"/>
      <c r="R442" s="18" t="n"/>
      <c r="S442" s="16" t="n">
        <v>0</v>
      </c>
      <c r="T442" s="18">
        <f>(R442-S442)+T441</f>
        <v/>
      </c>
      <c r="U442" s="15" t="n"/>
      <c r="W442" s="14" t="n"/>
      <c r="X442" s="18" t="n"/>
      <c r="Y442" s="16" t="n">
        <v>0</v>
      </c>
      <c r="Z442" s="18">
        <f>(X442-Y442)+Z441</f>
        <v/>
      </c>
      <c r="AA442" s="15">
        <f>C442</f>
        <v/>
      </c>
      <c r="AB442" s="24" t="n"/>
      <c r="AC442" s="15" t="n"/>
      <c r="AD442" s="25" t="n"/>
      <c r="AE442" s="62" t="n"/>
      <c r="AF442" s="63" t="n"/>
      <c r="AG442" s="25" t="n"/>
      <c r="AH442" s="24" t="n"/>
      <c r="AI442" s="26" t="n"/>
      <c r="AJ442" s="25" t="n"/>
      <c r="AL442" s="14" t="n"/>
      <c r="AM442" s="18" t="n"/>
      <c r="AN442" s="16" t="n">
        <v>0</v>
      </c>
      <c r="AO442" s="18">
        <f>(AM442-AN442)+AO441</f>
        <v/>
      </c>
      <c r="AP442" s="15" t="n"/>
      <c r="AR442" s="14" t="n"/>
      <c r="AS442" s="18" t="n"/>
      <c r="AT442" s="16" t="n">
        <v>0</v>
      </c>
      <c r="AU442" s="18">
        <f>(AS442-AT442)+AU441</f>
        <v/>
      </c>
      <c r="AV442" s="15" t="n"/>
      <c r="AX442" s="14" t="n"/>
      <c r="AY442" s="18" t="n"/>
      <c r="AZ442" s="16" t="n">
        <v>0</v>
      </c>
      <c r="BA442" s="18">
        <f>(AY442-AZ442)+BA441</f>
        <v/>
      </c>
      <c r="BB442" s="15" t="n"/>
      <c r="BD442" s="14" t="n"/>
      <c r="BE442" s="18" t="n"/>
      <c r="BF442" s="16" t="n">
        <v>0</v>
      </c>
      <c r="BG442" s="18">
        <f>(BE442-BF442)+BG441</f>
        <v/>
      </c>
      <c r="BH442" s="15" t="n"/>
      <c r="BJ442" s="86" t="n">
        <v>0</v>
      </c>
      <c r="BK442" s="90" t="n"/>
      <c r="BL442" s="24" t="n"/>
      <c r="BM442" s="24" t="n"/>
      <c r="BN442" s="24" t="n"/>
      <c r="BO442" s="24" t="n"/>
      <c r="BP442" s="24" t="n"/>
      <c r="BQ442" s="126" t="n"/>
    </row>
    <row r="443" ht="16.8" customHeight="1">
      <c r="A443" s="15" t="n"/>
      <c r="B443" s="15" t="n"/>
      <c r="C443" s="15" t="inlineStr">
        <is>
          <t>SINISTRO</t>
        </is>
      </c>
      <c r="D443" s="16">
        <f>E442+G442</f>
        <v/>
      </c>
      <c r="E443" s="16" t="n"/>
      <c r="F443" s="16" t="n"/>
      <c r="G443" s="16" t="n"/>
      <c r="H443" s="16" t="n"/>
      <c r="I443" s="4" t="n"/>
      <c r="J443" s="14" t="n"/>
      <c r="K443" s="15">
        <f>C464</f>
        <v/>
      </c>
      <c r="L443" s="16">
        <f>D452</f>
        <v/>
      </c>
      <c r="M443" s="16">
        <f>1.4*(L429+L430-M430)/100</f>
        <v/>
      </c>
      <c r="N443" s="16">
        <f>G464</f>
        <v/>
      </c>
      <c r="O443" s="16">
        <f>O382+M443-N443</f>
        <v/>
      </c>
      <c r="P443" s="18">
        <f>P382+M443</f>
        <v/>
      </c>
      <c r="Q443" s="14" t="n"/>
      <c r="R443" s="18" t="n"/>
      <c r="S443" s="16" t="n">
        <v>0</v>
      </c>
      <c r="T443" s="18">
        <f>(R443-S443)+T442</f>
        <v/>
      </c>
      <c r="U443" s="15" t="n"/>
      <c r="W443" s="14" t="n"/>
      <c r="X443" s="18" t="n"/>
      <c r="Y443" s="16" t="n">
        <v>0</v>
      </c>
      <c r="Z443" s="18">
        <f>(X443-Y443)+Z442</f>
        <v/>
      </c>
      <c r="AA443" s="15" t="n"/>
      <c r="AB443" s="24" t="n"/>
      <c r="AC443" s="64" t="inlineStr">
        <is>
          <t>INTERESSI PASSIIVI</t>
        </is>
      </c>
      <c r="AD443" s="65" t="n"/>
      <c r="AE443" s="65">
        <f>H447</f>
        <v/>
      </c>
      <c r="AF443" s="63">
        <f>AE443+AF382</f>
        <v/>
      </c>
      <c r="AG443" s="25" t="n"/>
      <c r="AH443" s="24" t="n"/>
      <c r="AI443" s="26" t="n"/>
      <c r="AJ443" s="25" t="n">
        <v>0</v>
      </c>
      <c r="AL443" s="14" t="n"/>
      <c r="AM443" s="18" t="n"/>
      <c r="AN443" s="16" t="n">
        <v>0</v>
      </c>
      <c r="AO443" s="18">
        <f>(AM443-AN443)+AO442</f>
        <v/>
      </c>
      <c r="AP443" s="15" t="n"/>
      <c r="AR443" s="14" t="n"/>
      <c r="AS443" s="18" t="n"/>
      <c r="AT443" s="16" t="n">
        <v>0</v>
      </c>
      <c r="AU443" s="18">
        <f>(AS443-AT443)+AU442</f>
        <v/>
      </c>
      <c r="AV443" s="15" t="n"/>
      <c r="AX443" s="14" t="n"/>
      <c r="AY443" s="18" t="n"/>
      <c r="AZ443" s="16" t="n">
        <v>0</v>
      </c>
      <c r="BA443" s="18">
        <f>(AY443-AZ443)+BA442</f>
        <v/>
      </c>
      <c r="BB443" s="15" t="n"/>
      <c r="BD443" s="14" t="n"/>
      <c r="BE443" s="18" t="n"/>
      <c r="BF443" s="16" t="n">
        <v>0</v>
      </c>
      <c r="BG443" s="18">
        <f>(BE443-BF443)+BG442</f>
        <v/>
      </c>
      <c r="BH443" s="15" t="n"/>
      <c r="BJ443" s="86" t="n"/>
      <c r="BK443" s="86" t="n"/>
      <c r="BL443" s="24" t="n"/>
      <c r="BM443" s="24" t="n"/>
      <c r="BN443" s="24" t="n"/>
      <c r="BO443" s="24" t="n"/>
      <c r="BP443" s="24" t="n"/>
      <c r="BQ443" s="126" t="n"/>
    </row>
    <row r="444" ht="16.8" customHeight="1">
      <c r="A444" s="15" t="n"/>
      <c r="B444" s="15" t="n"/>
      <c r="C444" s="15" t="inlineStr">
        <is>
          <t xml:space="preserve">Francobolli    </t>
        </is>
      </c>
      <c r="D444" s="16" t="n"/>
      <c r="E444" s="16" t="n"/>
      <c r="F444" s="16" t="n"/>
      <c r="G444" s="16" t="n">
        <v>0</v>
      </c>
      <c r="H444" s="16" t="n"/>
      <c r="I444" s="4" t="n"/>
      <c r="J444" s="14" t="n"/>
      <c r="K444" s="15">
        <f>C466</f>
        <v/>
      </c>
      <c r="L444" s="16" t="n"/>
      <c r="M444" s="16">
        <f>0*(L429+L430-M430)/100</f>
        <v/>
      </c>
      <c r="N444" s="16">
        <f>G466</f>
        <v/>
      </c>
      <c r="O444" s="16">
        <f>O383+M444-N444</f>
        <v/>
      </c>
      <c r="P444" s="18">
        <f>P383+M444</f>
        <v/>
      </c>
      <c r="Q444" s="14" t="n"/>
      <c r="R444" s="18" t="n"/>
      <c r="S444" s="16">
        <f>G444</f>
        <v/>
      </c>
      <c r="T444" s="18">
        <f>(R444-S444)+T443</f>
        <v/>
      </c>
      <c r="U444" s="15">
        <f>C444</f>
        <v/>
      </c>
      <c r="W444" s="14" t="n"/>
      <c r="X444" s="18" t="n"/>
      <c r="Y444" s="16" t="n"/>
      <c r="Z444" s="18">
        <f>(X444-Y444)+Z443</f>
        <v/>
      </c>
      <c r="AA444" s="15" t="n"/>
      <c r="AB444" s="24" t="n"/>
      <c r="AC444" s="15">
        <f>C444</f>
        <v/>
      </c>
      <c r="AD444" s="25" t="n"/>
      <c r="AE444" s="62">
        <f>G444</f>
        <v/>
      </c>
      <c r="AF444" s="63">
        <f>AE444+AF383</f>
        <v/>
      </c>
      <c r="AG444" s="25" t="n"/>
      <c r="AH444" s="24" t="n"/>
      <c r="AI444" s="26" t="n"/>
      <c r="AJ444" s="25" t="n"/>
      <c r="AL444" s="14" t="n"/>
      <c r="AM444" s="18" t="n"/>
      <c r="AN444" s="16" t="n"/>
      <c r="AO444" s="18">
        <f>(AM444-AN444)+AO443</f>
        <v/>
      </c>
      <c r="AP444" s="15" t="n"/>
      <c r="AR444" s="14" t="n"/>
      <c r="AS444" s="18" t="n"/>
      <c r="AT444" s="16" t="n"/>
      <c r="AU444" s="18">
        <f>(AS444-AT444)+AU443</f>
        <v/>
      </c>
      <c r="AV444" s="15" t="n"/>
      <c r="AX444" s="14" t="n"/>
      <c r="AY444" s="18" t="n"/>
      <c r="AZ444" s="16" t="n"/>
      <c r="BA444" s="18">
        <f>(AY444-AZ444)+BA443</f>
        <v/>
      </c>
      <c r="BB444" s="15" t="n"/>
      <c r="BD444" s="14" t="n"/>
      <c r="BE444" s="18" t="n"/>
      <c r="BF444" s="16" t="n"/>
      <c r="BG444" s="18">
        <f>(BE444-BF444)+BG443</f>
        <v/>
      </c>
      <c r="BH444" s="15" t="n"/>
      <c r="BJ444" s="86" t="n"/>
      <c r="BK444" s="86" t="n"/>
      <c r="BL444" s="24" t="n"/>
      <c r="BM444" s="24" t="n"/>
      <c r="BN444" s="24" t="n"/>
      <c r="BO444" s="24" t="n"/>
      <c r="BP444" s="24" t="n"/>
      <c r="BQ444" s="126" t="n"/>
    </row>
    <row r="445" ht="16.8" customHeight="1">
      <c r="A445" s="15" t="n"/>
      <c r="B445" s="15" t="n"/>
      <c r="C445" s="15" t="inlineStr">
        <is>
          <t xml:space="preserve">PAG. FATT. SOMMESE PETROLI </t>
        </is>
      </c>
      <c r="D445" s="16" t="n"/>
      <c r="E445" s="16" t="n"/>
      <c r="F445" s="16" t="n"/>
      <c r="G445" s="16" t="n">
        <v>0</v>
      </c>
      <c r="H445" s="16" t="n"/>
      <c r="I445" s="4" t="n"/>
      <c r="J445" s="14" t="n"/>
      <c r="K445" s="15">
        <f>C467</f>
        <v/>
      </c>
      <c r="L445" s="16" t="n"/>
      <c r="M445" s="16">
        <f>1.86*(L429+L430-M430)/100</f>
        <v/>
      </c>
      <c r="N445" s="16">
        <f>G467</f>
        <v/>
      </c>
      <c r="O445" s="16">
        <f>O384+M445-N445</f>
        <v/>
      </c>
      <c r="P445" s="18">
        <f>P384+M445</f>
        <v/>
      </c>
      <c r="Q445" s="14" t="n"/>
      <c r="R445" s="18" t="n"/>
      <c r="S445" s="16">
        <f>G445</f>
        <v/>
      </c>
      <c r="T445" s="18">
        <f>(R445-S445)+T444</f>
        <v/>
      </c>
      <c r="U445" s="15">
        <f>C445</f>
        <v/>
      </c>
      <c r="W445" s="14" t="n"/>
      <c r="X445" s="18" t="n"/>
      <c r="Y445" s="16" t="n">
        <v>0</v>
      </c>
      <c r="Z445" s="18">
        <f>(X445-Y445)+Z444</f>
        <v/>
      </c>
      <c r="AA445" s="15" t="n"/>
      <c r="AB445" s="24" t="n"/>
      <c r="AC445" s="15">
        <f>C445</f>
        <v/>
      </c>
      <c r="AD445" s="25" t="n"/>
      <c r="AE445" s="62">
        <f>G445</f>
        <v/>
      </c>
      <c r="AF445" s="63">
        <f>AE445+AF384</f>
        <v/>
      </c>
      <c r="AG445" s="25" t="n"/>
      <c r="AH445" s="24" t="n"/>
      <c r="AI445" s="26" t="n"/>
      <c r="AJ445" s="25" t="n"/>
      <c r="AL445" s="14" t="n"/>
      <c r="AM445" s="18" t="n"/>
      <c r="AN445" s="16" t="n">
        <v>0</v>
      </c>
      <c r="AO445" s="18">
        <f>(AM445-AN445)+AO444</f>
        <v/>
      </c>
      <c r="AP445" s="15" t="n"/>
      <c r="AR445" s="14" t="n"/>
      <c r="AS445" s="18" t="n"/>
      <c r="AT445" s="16" t="n">
        <v>0</v>
      </c>
      <c r="AU445" s="18">
        <f>(AS445-AT445)+AU444</f>
        <v/>
      </c>
      <c r="AV445" s="15" t="n"/>
      <c r="AX445" s="14" t="n"/>
      <c r="AY445" s="18" t="n"/>
      <c r="AZ445" s="16" t="n">
        <v>0</v>
      </c>
      <c r="BA445" s="18">
        <f>(AY445-AZ445)+BA444</f>
        <v/>
      </c>
      <c r="BB445" s="15" t="n"/>
      <c r="BD445" s="14" t="n"/>
      <c r="BE445" s="18" t="n"/>
      <c r="BF445" s="16" t="n">
        <v>0</v>
      </c>
      <c r="BG445" s="18">
        <f>(BE445-BF445)+BG444</f>
        <v/>
      </c>
      <c r="BH445" s="15" t="n"/>
      <c r="BJ445" s="86" t="n"/>
      <c r="BK445" s="86" t="n"/>
      <c r="BL445" s="24" t="n"/>
      <c r="BM445" s="24" t="n"/>
      <c r="BN445" s="24" t="n"/>
      <c r="BO445" s="24" t="n"/>
      <c r="BP445" s="24" t="n"/>
      <c r="BQ445" s="126" t="n"/>
    </row>
    <row r="446" ht="16.8" customHeight="1">
      <c r="A446" s="15" t="n"/>
      <c r="B446" s="15" t="n"/>
      <c r="C446" s="15" t="inlineStr">
        <is>
          <t>Benzina auto papa'</t>
        </is>
      </c>
      <c r="D446" s="16">
        <f>SUM(G445:G446)</f>
        <v/>
      </c>
      <c r="E446" s="16" t="n">
        <v>0</v>
      </c>
      <c r="F446" s="16" t="n"/>
      <c r="G446" s="16" t="n">
        <v>0</v>
      </c>
      <c r="H446" s="16" t="n"/>
      <c r="I446" s="4" t="n"/>
      <c r="J446" s="14" t="n"/>
      <c r="K446" s="15">
        <f>C468</f>
        <v/>
      </c>
      <c r="L446" s="16" t="n">
        <v>0</v>
      </c>
      <c r="M446" s="16">
        <f>0.7*(L429+L430-M430)/100</f>
        <v/>
      </c>
      <c r="N446" s="16">
        <f>G468</f>
        <v/>
      </c>
      <c r="O446" s="16">
        <f>O385+M446-N446</f>
        <v/>
      </c>
      <c r="P446" s="18">
        <f>P385+M446</f>
        <v/>
      </c>
      <c r="Q446" s="14" t="n"/>
      <c r="R446" s="18" t="n"/>
      <c r="S446" s="16">
        <f>G446</f>
        <v/>
      </c>
      <c r="T446" s="18">
        <f>(R446-S446)+T445</f>
        <v/>
      </c>
      <c r="U446" s="15">
        <f>C446</f>
        <v/>
      </c>
      <c r="W446" s="14" t="n"/>
      <c r="X446" s="18" t="n"/>
      <c r="Y446" s="16" t="n">
        <v>0</v>
      </c>
      <c r="Z446" s="18">
        <f>(X446-Y446)+Z445</f>
        <v/>
      </c>
      <c r="AA446" s="15" t="n"/>
      <c r="AB446" s="24" t="n"/>
      <c r="AC446" s="15">
        <f>C446</f>
        <v/>
      </c>
      <c r="AD446" s="25" t="n"/>
      <c r="AE446" s="62">
        <f>G446</f>
        <v/>
      </c>
      <c r="AF446" s="63">
        <f>AE446+AF385</f>
        <v/>
      </c>
      <c r="AG446" s="25" t="n"/>
      <c r="AH446" s="24" t="n"/>
      <c r="AI446" s="26" t="n">
        <v>0</v>
      </c>
      <c r="AJ446" s="25" t="n"/>
      <c r="AL446" s="14" t="n"/>
      <c r="AM446" s="18" t="n"/>
      <c r="AN446" s="16" t="n">
        <v>0</v>
      </c>
      <c r="AO446" s="18">
        <f>(AM446-AN446)+AO445</f>
        <v/>
      </c>
      <c r="AP446" s="15" t="n"/>
      <c r="AR446" s="14" t="n"/>
      <c r="AS446" s="18" t="n"/>
      <c r="AT446" s="16" t="n">
        <v>0</v>
      </c>
      <c r="AU446" s="18">
        <f>(AS446-AT446)+AU445</f>
        <v/>
      </c>
      <c r="AV446" s="15" t="n"/>
      <c r="AX446" s="14" t="n"/>
      <c r="AY446" s="18" t="n"/>
      <c r="AZ446" s="16" t="n">
        <v>0</v>
      </c>
      <c r="BA446" s="18">
        <f>(AY446-AZ446)+BA445</f>
        <v/>
      </c>
      <c r="BB446" s="15" t="n"/>
      <c r="BD446" s="14" t="n"/>
      <c r="BE446" s="18" t="n"/>
      <c r="BF446" s="16" t="n">
        <v>0</v>
      </c>
      <c r="BG446" s="18">
        <f>(BE446-BF446)+BG445</f>
        <v/>
      </c>
      <c r="BH446" s="15" t="n"/>
      <c r="BJ446" s="86" t="n"/>
      <c r="BK446" s="86" t="n"/>
      <c r="BL446" s="24" t="n"/>
      <c r="BM446" s="24" t="n"/>
      <c r="BN446" s="24" t="n"/>
      <c r="BO446" s="24" t="n"/>
      <c r="BP446" s="24" t="n"/>
      <c r="BQ446" s="126" t="n"/>
    </row>
    <row r="447" ht="16.8" customHeight="1">
      <c r="A447" s="15" t="n"/>
      <c r="B447" s="15" t="n"/>
      <c r="C447" s="28" t="inlineStr">
        <is>
          <t>COMP. BPM 10226</t>
        </is>
      </c>
      <c r="D447" s="16" t="n"/>
      <c r="E447" s="16" t="n">
        <v>0</v>
      </c>
      <c r="F447" s="16" t="n">
        <v>0</v>
      </c>
      <c r="G447" s="16" t="n">
        <v>7.5</v>
      </c>
      <c r="H447" s="27" t="n">
        <v>0</v>
      </c>
      <c r="I447" s="4" t="n"/>
      <c r="J447" s="14" t="n"/>
      <c r="K447" s="15">
        <f>C472</f>
        <v/>
      </c>
      <c r="L447" s="16" t="n">
        <v>0</v>
      </c>
      <c r="M447" s="16">
        <f>18.82*(L429+L430-M430)/100</f>
        <v/>
      </c>
      <c r="N447" s="16">
        <f>G472</f>
        <v/>
      </c>
      <c r="O447" s="16">
        <f>O386+M447-N447</f>
        <v/>
      </c>
      <c r="P447" s="18">
        <f>P386+M447</f>
        <v/>
      </c>
      <c r="Q447" s="14" t="n"/>
      <c r="R447" s="18" t="n"/>
      <c r="S447" s="16" t="n">
        <v>0</v>
      </c>
      <c r="T447" s="18">
        <f>(R447-S447)+T446</f>
        <v/>
      </c>
      <c r="U447" s="15" t="n"/>
      <c r="W447" s="14" t="n"/>
      <c r="X447" s="18" t="n"/>
      <c r="Y447" s="69">
        <f>G447</f>
        <v/>
      </c>
      <c r="Z447" s="18">
        <f>(X447-Y447)+Z446</f>
        <v/>
      </c>
      <c r="AA447" s="15">
        <f>C447</f>
        <v/>
      </c>
      <c r="AB447" s="24" t="n"/>
      <c r="AC447" s="15">
        <f>C447</f>
        <v/>
      </c>
      <c r="AD447" s="25" t="n"/>
      <c r="AE447" s="62" t="n">
        <v>0</v>
      </c>
      <c r="AF447" s="63">
        <f>AE447+AF386</f>
        <v/>
      </c>
      <c r="AG447" s="25" t="n"/>
      <c r="AH447" s="24" t="n"/>
      <c r="AI447" s="26" t="n"/>
      <c r="AJ447" s="25" t="n"/>
      <c r="AL447" s="14" t="n"/>
      <c r="AM447" s="18" t="n"/>
      <c r="AN447" s="16" t="n">
        <v>0</v>
      </c>
      <c r="AO447" s="18">
        <f>(AM447-AN447)+AO446</f>
        <v/>
      </c>
      <c r="AP447" s="15" t="n"/>
      <c r="AR447" s="14" t="n"/>
      <c r="AS447" s="18" t="n"/>
      <c r="AT447" s="16" t="n">
        <v>0</v>
      </c>
      <c r="AU447" s="18">
        <f>(AS447-AT447)+AU446</f>
        <v/>
      </c>
      <c r="AV447" s="15">
        <f>C447</f>
        <v/>
      </c>
      <c r="AX447" s="14" t="n"/>
      <c r="AY447" s="18" t="n"/>
      <c r="AZ447" s="16" t="n">
        <v>0</v>
      </c>
      <c r="BA447" s="18">
        <f>(AY447-AZ447)+BA446</f>
        <v/>
      </c>
      <c r="BB447" s="15" t="n"/>
      <c r="BD447" s="14" t="n"/>
      <c r="BE447" s="18" t="n"/>
      <c r="BF447" s="16" t="n">
        <v>0</v>
      </c>
      <c r="BG447" s="18">
        <f>(BE447-BF447)+BG446</f>
        <v/>
      </c>
      <c r="BH447" s="15" t="n"/>
      <c r="BJ447" s="86" t="n"/>
      <c r="BK447" s="86" t="n"/>
      <c r="BL447" s="24" t="n"/>
      <c r="BM447" s="24" t="n"/>
      <c r="BN447" s="24" t="n"/>
      <c r="BO447" s="24" t="n"/>
      <c r="BP447" s="24" t="n"/>
      <c r="BQ447" s="126" t="n"/>
    </row>
    <row r="448" ht="16.8" customHeight="1">
      <c r="A448" s="15" t="n"/>
      <c r="B448" s="15" t="n"/>
      <c r="C448" s="15" t="n"/>
      <c r="D448" s="16" t="n"/>
      <c r="E448" s="16" t="n"/>
      <c r="F448" s="16" t="n"/>
      <c r="G448" s="16" t="n">
        <v>0</v>
      </c>
      <c r="H448" s="27" t="n">
        <v>0</v>
      </c>
      <c r="I448" s="4" t="n"/>
      <c r="J448" s="14" t="n"/>
      <c r="K448" s="15">
        <f>C473</f>
        <v/>
      </c>
      <c r="L448" s="16" t="n">
        <v>0</v>
      </c>
      <c r="M448" s="16">
        <f>18.82*(L429+L430-M430)/100</f>
        <v/>
      </c>
      <c r="N448" s="29">
        <f>G473</f>
        <v/>
      </c>
      <c r="O448" s="16">
        <f>O387+M448-N448</f>
        <v/>
      </c>
      <c r="P448" s="18">
        <f>P387+M448</f>
        <v/>
      </c>
      <c r="Q448" s="14" t="n"/>
      <c r="R448" s="18" t="n"/>
      <c r="S448" s="16">
        <f>G448</f>
        <v/>
      </c>
      <c r="T448" s="18">
        <f>(R448-S448)+T447</f>
        <v/>
      </c>
      <c r="U448" s="15">
        <f>C448</f>
        <v/>
      </c>
      <c r="W448" s="14" t="n"/>
      <c r="X448" s="18" t="n"/>
      <c r="Y448" s="16" t="n">
        <v>0</v>
      </c>
      <c r="Z448" s="18">
        <f>(X448-Y448)+Z447</f>
        <v/>
      </c>
      <c r="AA448" s="15" t="n"/>
      <c r="AB448" s="24" t="n"/>
      <c r="AC448" s="15">
        <f>C448</f>
        <v/>
      </c>
      <c r="AD448" s="25" t="n"/>
      <c r="AE448" s="62">
        <f>G448</f>
        <v/>
      </c>
      <c r="AF448" s="63">
        <f>AE448+AF387</f>
        <v/>
      </c>
      <c r="AG448" s="25" t="n"/>
      <c r="AH448" s="24" t="n"/>
      <c r="AI448" s="26" t="n"/>
      <c r="AJ448" s="25" t="n"/>
      <c r="AL448" s="14" t="n"/>
      <c r="AM448" s="18" t="n"/>
      <c r="AN448" s="16" t="n">
        <v>0</v>
      </c>
      <c r="AO448" s="18">
        <f>(AM448-AN448)+AO447</f>
        <v/>
      </c>
      <c r="AP448" s="15" t="n"/>
      <c r="AR448" s="14" t="n"/>
      <c r="AS448" s="18" t="n"/>
      <c r="AT448" s="16" t="n">
        <v>0</v>
      </c>
      <c r="AU448" s="18">
        <f>(AS448-AT448)+AU447</f>
        <v/>
      </c>
      <c r="AV448" s="15" t="n"/>
      <c r="AX448" s="14" t="n"/>
      <c r="AY448" s="18" t="n"/>
      <c r="AZ448" s="16" t="n">
        <v>0</v>
      </c>
      <c r="BA448" s="18">
        <f>(AY448-AZ448)+BA447</f>
        <v/>
      </c>
      <c r="BB448" s="15" t="n"/>
      <c r="BD448" s="14" t="n"/>
      <c r="BE448" s="18" t="n"/>
      <c r="BF448" s="16" t="n">
        <v>0</v>
      </c>
      <c r="BG448" s="18">
        <f>(BE448-BF448)+BG447</f>
        <v/>
      </c>
      <c r="BH448" s="15" t="n"/>
      <c r="BJ448" s="86" t="n"/>
      <c r="BK448" s="86" t="n"/>
      <c r="BL448" s="24" t="n"/>
      <c r="BM448" s="24" t="n"/>
      <c r="BN448" s="24" t="n"/>
      <c r="BO448" s="24" t="n"/>
      <c r="BP448" s="24" t="n"/>
      <c r="BQ448" s="126" t="n"/>
    </row>
    <row r="449" ht="16.8" customHeight="1">
      <c r="A449" s="15" t="n"/>
      <c r="B449" s="15" t="n"/>
      <c r="C449" s="28" t="inlineStr">
        <is>
          <t>Materiale pulizia</t>
        </is>
      </c>
      <c r="D449" s="16" t="n"/>
      <c r="E449" s="16" t="n"/>
      <c r="F449" s="16" t="n"/>
      <c r="G449" s="16" t="n">
        <v>0</v>
      </c>
      <c r="H449" s="16" t="n"/>
      <c r="I449" s="4" t="n"/>
      <c r="J449" s="14" t="n"/>
      <c r="K449" s="15">
        <f>C444</f>
        <v/>
      </c>
      <c r="L449" s="16" t="n">
        <v>0</v>
      </c>
      <c r="M449" s="16">
        <f>0.5*(L429+L430-M430)/100</f>
        <v/>
      </c>
      <c r="N449" s="16">
        <f>G444</f>
        <v/>
      </c>
      <c r="O449" s="16">
        <f>O388+M449-N449</f>
        <v/>
      </c>
      <c r="P449" s="18">
        <f>P388+M449</f>
        <v/>
      </c>
      <c r="Q449" s="14" t="n"/>
      <c r="R449" s="18" t="n"/>
      <c r="S449" s="16">
        <f>G449</f>
        <v/>
      </c>
      <c r="T449" s="18">
        <f>(R449-S449)+T448</f>
        <v/>
      </c>
      <c r="U449" s="15">
        <f>C449</f>
        <v/>
      </c>
      <c r="W449" s="14" t="n"/>
      <c r="X449" s="18" t="n"/>
      <c r="Y449" s="16" t="n">
        <v>0</v>
      </c>
      <c r="Z449" s="18">
        <f>(X449-Y449)+Z448</f>
        <v/>
      </c>
      <c r="AA449" s="15" t="n"/>
      <c r="AB449" s="24" t="n"/>
      <c r="AC449" s="15">
        <f>C449</f>
        <v/>
      </c>
      <c r="AD449" s="25" t="n"/>
      <c r="AE449" s="62">
        <f>G449</f>
        <v/>
      </c>
      <c r="AF449" s="63">
        <f>AE449+AF388</f>
        <v/>
      </c>
      <c r="AG449" s="25" t="n"/>
      <c r="AH449" s="24" t="n"/>
      <c r="AI449" s="26" t="n"/>
      <c r="AJ449" s="25" t="n"/>
      <c r="AL449" s="14" t="n"/>
      <c r="AM449" s="18" t="n"/>
      <c r="AN449" s="16" t="n">
        <v>0</v>
      </c>
      <c r="AO449" s="18">
        <f>(AM449-AN449)+AO448</f>
        <v/>
      </c>
      <c r="AP449" s="15" t="n"/>
      <c r="AR449" s="14" t="n"/>
      <c r="AS449" s="18" t="n"/>
      <c r="AT449" s="16" t="n">
        <v>0</v>
      </c>
      <c r="AU449" s="18">
        <f>(AS449-AT449)+AU448</f>
        <v/>
      </c>
      <c r="AV449" s="15" t="n"/>
      <c r="AX449" s="14" t="n"/>
      <c r="AY449" s="18" t="n"/>
      <c r="AZ449" s="16" t="n">
        <v>0</v>
      </c>
      <c r="BA449" s="18">
        <f>(AY449-AZ449)+BA448</f>
        <v/>
      </c>
      <c r="BB449" s="15" t="n"/>
      <c r="BD449" s="14" t="n"/>
      <c r="BE449" s="18" t="n"/>
      <c r="BF449" s="16" t="n">
        <v>0</v>
      </c>
      <c r="BG449" s="18">
        <f>(BE449-BF449)+BG448</f>
        <v/>
      </c>
      <c r="BH449" s="15" t="n"/>
      <c r="BJ449" s="86" t="n"/>
      <c r="BK449" s="86" t="n"/>
      <c r="BL449" s="24" t="n"/>
      <c r="BM449" s="24" t="n"/>
      <c r="BN449" s="24" t="n"/>
      <c r="BO449" s="24" t="n"/>
      <c r="BP449" s="24" t="n"/>
      <c r="BQ449" s="126" t="n"/>
    </row>
    <row r="450" ht="16.8" customHeight="1">
      <c r="A450" s="15" t="n"/>
      <c r="B450" s="15" t="n"/>
      <c r="C450" s="15" t="inlineStr">
        <is>
          <t xml:space="preserve">Assicurazioni </t>
        </is>
      </c>
      <c r="D450" s="16" t="n"/>
      <c r="E450" s="16" t="n"/>
      <c r="F450" s="16" t="n"/>
      <c r="G450" s="16" t="n">
        <v>0</v>
      </c>
      <c r="H450" s="16" t="n"/>
      <c r="I450" s="4" t="n"/>
      <c r="J450" s="14" t="n"/>
      <c r="K450" s="17">
        <f>C450</f>
        <v/>
      </c>
      <c r="L450" s="16" t="n">
        <v>0</v>
      </c>
      <c r="M450" s="16">
        <f>0.5*(L429+L430-M430)/100</f>
        <v/>
      </c>
      <c r="N450" s="16">
        <f>G450</f>
        <v/>
      </c>
      <c r="O450" s="16">
        <f>O389+M450-N450</f>
        <v/>
      </c>
      <c r="P450" s="18">
        <f>P389+M450</f>
        <v/>
      </c>
      <c r="Q450" s="14" t="n"/>
      <c r="R450" s="18" t="n"/>
      <c r="S450" s="16">
        <f>G450</f>
        <v/>
      </c>
      <c r="T450" s="18">
        <f>(R450-S450)+T449</f>
        <v/>
      </c>
      <c r="U450" s="15">
        <f>C450</f>
        <v/>
      </c>
      <c r="W450" s="14" t="n"/>
      <c r="X450" s="18" t="n"/>
      <c r="Y450" s="16" t="n">
        <v>0</v>
      </c>
      <c r="Z450" s="18">
        <f>(X450-Y450)+Z449</f>
        <v/>
      </c>
      <c r="AA450" s="15" t="n"/>
      <c r="AB450" s="24" t="n"/>
      <c r="AC450" s="15">
        <f>C450</f>
        <v/>
      </c>
      <c r="AD450" s="25" t="n"/>
      <c r="AE450" s="62">
        <f>G450</f>
        <v/>
      </c>
      <c r="AF450" s="63">
        <f>AE450+AF389</f>
        <v/>
      </c>
      <c r="AG450" s="25" t="n"/>
      <c r="AH450" s="24" t="n"/>
      <c r="AI450" s="26" t="n"/>
      <c r="AJ450" s="25" t="n"/>
      <c r="AL450" s="14" t="n"/>
      <c r="AM450" s="18" t="n"/>
      <c r="AN450" s="16" t="n">
        <v>0</v>
      </c>
      <c r="AO450" s="18">
        <f>(AM450-AN450)+AO449</f>
        <v/>
      </c>
      <c r="AP450" s="15" t="n"/>
      <c r="AR450" s="14" t="n"/>
      <c r="AS450" s="18" t="n"/>
      <c r="AT450" s="16" t="n">
        <v>0</v>
      </c>
      <c r="AU450" s="18">
        <f>(AS450-AT450)+AU449</f>
        <v/>
      </c>
      <c r="AV450" s="15" t="n"/>
      <c r="AX450" s="14" t="n"/>
      <c r="AY450" s="18" t="n"/>
      <c r="AZ450" s="16" t="n">
        <v>0</v>
      </c>
      <c r="BA450" s="18">
        <f>(AY450-AZ450)+BA449</f>
        <v/>
      </c>
      <c r="BB450" s="15" t="n"/>
      <c r="BD450" s="14" t="n"/>
      <c r="BE450" s="18" t="n"/>
      <c r="BF450" s="16" t="n">
        <v>0</v>
      </c>
      <c r="BG450" s="18">
        <f>(BE450-BF450)+BG449</f>
        <v/>
      </c>
      <c r="BH450" s="15" t="n"/>
      <c r="BJ450" s="86" t="n"/>
      <c r="BK450" s="86" t="n"/>
      <c r="BL450" s="24" t="n"/>
      <c r="BM450" s="24" t="n"/>
      <c r="BN450" s="24" t="n"/>
      <c r="BO450" s="24" t="n"/>
      <c r="BP450" s="24" t="n"/>
      <c r="BQ450" s="126" t="n"/>
    </row>
    <row r="451" ht="16.8" customHeight="1">
      <c r="A451" s="15" t="n"/>
      <c r="B451" s="15" t="n"/>
      <c r="C451" s="15" t="inlineStr">
        <is>
          <t>Telepass</t>
        </is>
      </c>
      <c r="D451" s="16" t="n"/>
      <c r="E451" s="16" t="n"/>
      <c r="F451" s="16" t="n"/>
      <c r="G451" s="16" t="n">
        <v>0</v>
      </c>
      <c r="H451" s="16" t="n"/>
      <c r="I451" s="4" t="n"/>
      <c r="J451" s="14" t="n"/>
      <c r="K451" s="17" t="inlineStr">
        <is>
          <t>Spese varie (manutenziona auto+ alberghi + varie+ cancelleria)</t>
        </is>
      </c>
      <c r="L451" s="16" t="n"/>
      <c r="M451" s="16">
        <f>2.32*(L429+L430-M430)/100</f>
        <v/>
      </c>
      <c r="N451" s="16">
        <f>H485+H484+G483</f>
        <v/>
      </c>
      <c r="O451" s="16">
        <f>O390+M451-N451</f>
        <v/>
      </c>
      <c r="P451" s="18">
        <f>P390+M451</f>
        <v/>
      </c>
      <c r="Q451" s="14" t="n"/>
      <c r="R451" s="18" t="n"/>
      <c r="S451" s="16">
        <f>G451</f>
        <v/>
      </c>
      <c r="T451" s="18">
        <f>(R451-S451)+T450</f>
        <v/>
      </c>
      <c r="U451" s="15">
        <f>C451</f>
        <v/>
      </c>
      <c r="W451" s="14" t="n"/>
      <c r="X451" s="18" t="n"/>
      <c r="Y451" s="16" t="n">
        <v>0</v>
      </c>
      <c r="Z451" s="18">
        <f>(X451-Y451)+Z450</f>
        <v/>
      </c>
      <c r="AA451" s="15" t="n"/>
      <c r="AB451" s="24" t="n"/>
      <c r="AC451" s="15">
        <f>C451</f>
        <v/>
      </c>
      <c r="AD451" s="25" t="n"/>
      <c r="AE451" s="62">
        <f>G451</f>
        <v/>
      </c>
      <c r="AF451" s="63">
        <f>AE451+AF390</f>
        <v/>
      </c>
      <c r="AG451" s="25" t="n"/>
      <c r="AH451" s="24" t="n"/>
      <c r="AI451" s="26" t="n"/>
      <c r="AJ451" s="25" t="n"/>
      <c r="AL451" s="14" t="n"/>
      <c r="AM451" s="18" t="n"/>
      <c r="AN451" s="16" t="n">
        <v>0</v>
      </c>
      <c r="AO451" s="18">
        <f>(AM451-AN451)+AO450</f>
        <v/>
      </c>
      <c r="AP451" s="15" t="n"/>
      <c r="AR451" s="14" t="n"/>
      <c r="AS451" s="18" t="n"/>
      <c r="AT451" s="16" t="n">
        <v>0</v>
      </c>
      <c r="AU451" s="18">
        <f>(AS451-AT451)+AU450</f>
        <v/>
      </c>
      <c r="AV451" s="15" t="n"/>
      <c r="AX451" s="14" t="n"/>
      <c r="AY451" s="18" t="n"/>
      <c r="AZ451" s="16" t="n">
        <v>0</v>
      </c>
      <c r="BA451" s="18">
        <f>(AY451-AZ451)+BA450</f>
        <v/>
      </c>
      <c r="BB451" s="15" t="n"/>
      <c r="BD451" s="14" t="n"/>
      <c r="BE451" s="18" t="n"/>
      <c r="BF451" s="16" t="n">
        <v>0</v>
      </c>
      <c r="BG451" s="18">
        <f>(BE451-BF451)+BG450</f>
        <v/>
      </c>
      <c r="BH451" s="15" t="n"/>
      <c r="BJ451" s="86" t="n"/>
      <c r="BK451" s="86" t="n"/>
      <c r="BL451" s="24" t="n"/>
      <c r="BM451" s="24" t="n"/>
      <c r="BN451" s="24" t="n"/>
      <c r="BO451" s="24" t="n"/>
      <c r="BP451" s="24" t="n"/>
      <c r="BQ451" s="126" t="n"/>
    </row>
    <row r="452" ht="16.8" customHeight="1">
      <c r="A452" s="15" t="n"/>
      <c r="B452" s="15" t="n"/>
      <c r="C452" s="28" t="inlineStr">
        <is>
          <t>Pubblicità</t>
        </is>
      </c>
      <c r="D452" s="16" t="n">
        <v>0</v>
      </c>
      <c r="E452" s="16" t="n"/>
      <c r="F452" s="16" t="n"/>
      <c r="G452" s="16" t="n">
        <v>0</v>
      </c>
      <c r="H452" s="16" t="n"/>
      <c r="I452" s="4" t="n"/>
      <c r="J452" s="14" t="n"/>
      <c r="K452" s="17" t="n"/>
      <c r="L452" s="16" t="n"/>
      <c r="M452" s="16" t="n"/>
      <c r="N452" s="16" t="inlineStr">
        <is>
          <t>DISPON. BANCARIA</t>
        </is>
      </c>
      <c r="O452" s="16">
        <f>T486+AO486</f>
        <v/>
      </c>
      <c r="P452" s="18" t="n"/>
      <c r="Q452" s="14" t="n"/>
      <c r="R452" s="18" t="n"/>
      <c r="S452" s="16" t="n">
        <v>0</v>
      </c>
      <c r="T452" s="18">
        <f>(R452-S452)+T451</f>
        <v/>
      </c>
      <c r="U452" s="15">
        <f>C452</f>
        <v/>
      </c>
      <c r="W452" s="14" t="n"/>
      <c r="X452" s="18" t="n"/>
      <c r="Y452" s="16" t="n">
        <v>0</v>
      </c>
      <c r="Z452" s="18">
        <f>(X452-Y452)+Z451</f>
        <v/>
      </c>
      <c r="AA452" s="15" t="n"/>
      <c r="AB452" s="24" t="n"/>
      <c r="AC452" s="15">
        <f>C452</f>
        <v/>
      </c>
      <c r="AD452" s="25" t="n"/>
      <c r="AE452" s="62">
        <f>G452</f>
        <v/>
      </c>
      <c r="AF452" s="63">
        <f>AE452+AF391</f>
        <v/>
      </c>
      <c r="AG452" s="25" t="n"/>
      <c r="AH452" s="24" t="n"/>
      <c r="AI452" s="26" t="n"/>
      <c r="AJ452" s="25" t="n"/>
      <c r="AL452" s="14" t="n"/>
      <c r="AM452" s="18" t="n"/>
      <c r="AN452" s="16" t="n"/>
      <c r="AO452" s="18">
        <f>(AM452-AN452)+AO451</f>
        <v/>
      </c>
      <c r="AP452" s="15" t="n"/>
      <c r="AR452" s="14" t="n"/>
      <c r="AS452" s="18" t="n"/>
      <c r="AT452" s="16" t="n"/>
      <c r="AU452" s="18">
        <f>(AS452-AT452)+AU451</f>
        <v/>
      </c>
      <c r="AV452" s="15" t="n"/>
      <c r="AX452" s="14" t="n"/>
      <c r="AY452" s="18" t="n"/>
      <c r="AZ452" s="16" t="n"/>
      <c r="BA452" s="18">
        <f>(AY452-AZ452)+BA451</f>
        <v/>
      </c>
      <c r="BB452" s="15" t="n"/>
      <c r="BD452" s="14" t="n"/>
      <c r="BE452" s="18" t="n"/>
      <c r="BF452" s="16" t="n"/>
      <c r="BG452" s="18">
        <f>(BE452-BF452)+BG451</f>
        <v/>
      </c>
      <c r="BH452" s="15" t="n"/>
      <c r="BJ452" s="86" t="n"/>
      <c r="BK452" s="86" t="n"/>
      <c r="BL452" s="24" t="n"/>
      <c r="BM452" s="24" t="n"/>
      <c r="BN452" s="24" t="n"/>
      <c r="BO452" s="24" t="n"/>
      <c r="BP452" s="24" t="n"/>
      <c r="BQ452" s="126" t="n"/>
    </row>
    <row r="453" ht="16.8" customHeight="1">
      <c r="A453" s="15" t="n"/>
      <c r="B453" s="66" t="n"/>
      <c r="C453" s="15" t="inlineStr">
        <is>
          <t xml:space="preserve">PAG. STIP.   DICEMBRE 2023        MARZIA </t>
        </is>
      </c>
      <c r="D453" s="67" t="n"/>
      <c r="E453" s="16" t="n">
        <v>0</v>
      </c>
      <c r="F453" s="16" t="n"/>
      <c r="G453" s="16" t="n">
        <v>898</v>
      </c>
      <c r="H453" s="16" t="n"/>
      <c r="I453" s="4" t="n"/>
      <c r="J453" s="14" t="n"/>
      <c r="K453" s="17" t="inlineStr">
        <is>
          <t>BONIFICO GENERALI</t>
        </is>
      </c>
      <c r="L453" s="16" t="n"/>
      <c r="M453" s="16" t="n">
        <v>55259.52</v>
      </c>
      <c r="N453" s="16" t="inlineStr">
        <is>
          <t>SOSPESI PARTICOLARI</t>
        </is>
      </c>
      <c r="O453" s="31">
        <f>L477</f>
        <v/>
      </c>
      <c r="P453" s="32">
        <f>SUM(P432:P451)</f>
        <v/>
      </c>
      <c r="Q453" s="14" t="n"/>
      <c r="R453" s="18" t="n"/>
      <c r="S453" s="16">
        <f>G453</f>
        <v/>
      </c>
      <c r="T453" s="18">
        <f>(R453-S453)+T452</f>
        <v/>
      </c>
      <c r="U453" s="15">
        <f>C453</f>
        <v/>
      </c>
      <c r="W453" s="14" t="n"/>
      <c r="X453" s="18" t="n"/>
      <c r="Y453" s="16" t="n">
        <v>0</v>
      </c>
      <c r="Z453" s="18">
        <f>(X453-Y453)+Z452</f>
        <v/>
      </c>
      <c r="AA453" s="15" t="n"/>
      <c r="AB453" s="24" t="n"/>
      <c r="AC453" s="15">
        <f>C453</f>
        <v/>
      </c>
      <c r="AD453" s="25" t="n"/>
      <c r="AE453" s="62">
        <f>G453</f>
        <v/>
      </c>
      <c r="AF453" s="63">
        <f>AE453+AF392</f>
        <v/>
      </c>
      <c r="AG453" s="25" t="n"/>
      <c r="AH453" s="24" t="n"/>
      <c r="AI453" s="26" t="n"/>
      <c r="AJ453" s="25" t="n"/>
      <c r="AL453" s="14" t="n"/>
      <c r="AM453" s="18" t="n"/>
      <c r="AN453" s="16" t="n">
        <v>0</v>
      </c>
      <c r="AO453" s="18">
        <f>(AM453-AN453)+AO452</f>
        <v/>
      </c>
      <c r="AP453" s="15" t="n"/>
      <c r="AR453" s="14" t="n"/>
      <c r="AS453" s="18" t="n"/>
      <c r="AT453" s="16" t="n">
        <v>0</v>
      </c>
      <c r="AU453" s="18">
        <f>(AS453-AT453)+AU452</f>
        <v/>
      </c>
      <c r="AV453" s="15" t="n"/>
      <c r="AX453" s="14" t="n"/>
      <c r="AY453" s="18" t="n"/>
      <c r="AZ453" s="16" t="n">
        <v>0</v>
      </c>
      <c r="BA453" s="18">
        <f>(AY453-AZ453)+BA452</f>
        <v/>
      </c>
      <c r="BB453" s="15" t="n"/>
      <c r="BD453" s="14" t="n"/>
      <c r="BE453" s="18" t="n"/>
      <c r="BF453" s="16" t="n">
        <v>0</v>
      </c>
      <c r="BG453" s="18">
        <f>(BE453-BF453)+BG452</f>
        <v/>
      </c>
      <c r="BH453" s="15" t="n"/>
      <c r="BJ453" s="86" t="n"/>
      <c r="BK453" s="86" t="n"/>
      <c r="BL453" s="24" t="n"/>
      <c r="BM453" s="24" t="n"/>
      <c r="BN453" s="24" t="n"/>
      <c r="BO453" s="24" t="n"/>
      <c r="BP453" s="24" t="n"/>
      <c r="BQ453" s="126" t="n"/>
    </row>
    <row r="454" ht="16.8" customHeight="1">
      <c r="A454" s="15" t="n"/>
      <c r="B454" s="15" t="n"/>
      <c r="C454" s="15" t="inlineStr">
        <is>
          <t xml:space="preserve">PAG. STIP.   DICEMBRE 2023  DEBORAH </t>
        </is>
      </c>
      <c r="D454" s="16" t="n"/>
      <c r="E454" s="16" t="n">
        <v>0</v>
      </c>
      <c r="F454" s="16" t="n"/>
      <c r="G454" s="16" t="n">
        <v>837</v>
      </c>
      <c r="H454" s="16" t="n"/>
      <c r="I454" s="4" t="n"/>
      <c r="J454" s="14" t="n"/>
      <c r="K454" s="17" t="inlineStr">
        <is>
          <t>BONIFICO CATTOLICA</t>
        </is>
      </c>
      <c r="L454" s="16" t="n"/>
      <c r="M454" s="16" t="n">
        <v>86594.16</v>
      </c>
      <c r="N454" s="16" t="inlineStr">
        <is>
          <t>SOSPESI</t>
        </is>
      </c>
      <c r="O454" s="16">
        <f>SUM(L465:L476)+L479</f>
        <v/>
      </c>
      <c r="P454" s="33">
        <f>SUM(O432:O451)</f>
        <v/>
      </c>
      <c r="Q454" s="14" t="n"/>
      <c r="R454" s="18" t="n"/>
      <c r="S454" s="16">
        <f>G454</f>
        <v/>
      </c>
      <c r="T454" s="18">
        <f>(R454-S454)+T453</f>
        <v/>
      </c>
      <c r="U454" s="15">
        <f>C454</f>
        <v/>
      </c>
      <c r="W454" s="14" t="n"/>
      <c r="X454" s="18" t="n"/>
      <c r="Y454" s="16" t="n">
        <v>0</v>
      </c>
      <c r="Z454" s="18">
        <f>(X454-Y454)+Z453</f>
        <v/>
      </c>
      <c r="AA454" s="15" t="n"/>
      <c r="AB454" s="24" t="n"/>
      <c r="AC454" s="15">
        <f>C454</f>
        <v/>
      </c>
      <c r="AD454" s="25" t="n"/>
      <c r="AE454" s="62">
        <f>G454</f>
        <v/>
      </c>
      <c r="AF454" s="63">
        <f>AE454+AF393</f>
        <v/>
      </c>
      <c r="AG454" s="25" t="n"/>
      <c r="AH454" s="24" t="n"/>
      <c r="AI454" s="26" t="n"/>
      <c r="AJ454" s="25" t="n"/>
      <c r="AL454" s="14" t="n"/>
      <c r="AM454" s="18" t="n"/>
      <c r="AN454" s="16" t="n">
        <v>0</v>
      </c>
      <c r="AO454" s="18">
        <f>(AM454-AN454)+AO453</f>
        <v/>
      </c>
      <c r="AP454" s="15" t="n"/>
      <c r="AR454" s="14" t="n"/>
      <c r="AS454" s="18" t="n"/>
      <c r="AT454" s="16" t="n">
        <v>0</v>
      </c>
      <c r="AU454" s="18">
        <f>(AS454-AT454)+AU453</f>
        <v/>
      </c>
      <c r="AV454" s="15" t="n"/>
      <c r="AX454" s="14" t="n"/>
      <c r="AY454" s="18" t="n"/>
      <c r="AZ454" s="16" t="n">
        <v>0</v>
      </c>
      <c r="BA454" s="18">
        <f>(AY454-AZ454)+BA453</f>
        <v/>
      </c>
      <c r="BB454" s="15" t="n"/>
      <c r="BD454" s="14" t="n"/>
      <c r="BE454" s="18" t="n"/>
      <c r="BF454" s="16" t="n">
        <v>0</v>
      </c>
      <c r="BG454" s="18">
        <f>(BE454-BF454)+BG453</f>
        <v/>
      </c>
      <c r="BH454" s="15" t="n"/>
      <c r="BJ454" s="86" t="n"/>
      <c r="BK454" s="86" t="n"/>
      <c r="BL454" s="24" t="n"/>
      <c r="BM454" s="24" t="n"/>
      <c r="BN454" s="24" t="n"/>
      <c r="BO454" s="24" t="n"/>
      <c r="BP454" s="24" t="n"/>
      <c r="BQ454" s="126" t="n"/>
    </row>
    <row r="455" ht="16.8" customHeight="1">
      <c r="A455" s="15" t="n"/>
      <c r="B455" s="15" t="n"/>
      <c r="C455" s="15" t="inlineStr">
        <is>
          <t xml:space="preserve">PAG. STIP.   DICEMBRE 2023   DORIANA BONIFICO </t>
        </is>
      </c>
      <c r="D455" s="16" t="n"/>
      <c r="E455" s="16" t="n">
        <v>0</v>
      </c>
      <c r="F455" s="16" t="n"/>
      <c r="G455" s="16" t="n">
        <v>1491</v>
      </c>
      <c r="H455" s="16" t="n"/>
      <c r="I455" s="4" t="n"/>
      <c r="J455" s="14" t="n"/>
      <c r="K455" s="17" t="n"/>
      <c r="L455" s="16" t="n"/>
      <c r="M455" s="16" t="n"/>
      <c r="N455" s="16" t="inlineStr">
        <is>
          <t>GIROCONTO SINO AD OGGI</t>
        </is>
      </c>
      <c r="O455" s="34">
        <f>O394+O395-F470-F469</f>
        <v/>
      </c>
      <c r="P455" s="35">
        <f>O394+O395+O456-F470-F469-O453-O454</f>
        <v/>
      </c>
      <c r="Q455" s="14" t="n"/>
      <c r="R455" s="18" t="n"/>
      <c r="S455" s="16">
        <f>G455</f>
        <v/>
      </c>
      <c r="T455" s="18">
        <f>(R455-S455)+T454</f>
        <v/>
      </c>
      <c r="U455" s="15" t="n"/>
      <c r="W455" s="14" t="n"/>
      <c r="X455" s="18" t="n"/>
      <c r="Y455" s="16" t="n"/>
      <c r="Z455" s="18">
        <f>(X455-Y455)+Z454</f>
        <v/>
      </c>
      <c r="AA455" s="15" t="n"/>
      <c r="AB455" s="24" t="n"/>
      <c r="AC455" s="15">
        <f>C455</f>
        <v/>
      </c>
      <c r="AD455" s="25" t="n"/>
      <c r="AE455" s="62">
        <f>G455</f>
        <v/>
      </c>
      <c r="AF455" s="63">
        <f>AE455+AF394</f>
        <v/>
      </c>
      <c r="AG455" s="25" t="n"/>
      <c r="AH455" s="24" t="n"/>
      <c r="AI455" s="26" t="n"/>
      <c r="AJ455" s="25" t="n"/>
      <c r="AL455" s="14" t="n"/>
      <c r="AM455" s="18" t="n"/>
      <c r="AN455" s="16" t="n"/>
      <c r="AO455" s="18">
        <f>(AM455-AN455)+AO454</f>
        <v/>
      </c>
      <c r="AP455" s="15" t="n"/>
      <c r="AR455" s="14" t="n"/>
      <c r="AS455" s="18" t="n"/>
      <c r="AT455" s="16" t="n"/>
      <c r="AU455" s="18">
        <f>(AS455-AT455)+AU454</f>
        <v/>
      </c>
      <c r="AV455" s="15" t="n"/>
      <c r="AX455" s="14" t="n"/>
      <c r="AY455" s="18" t="n"/>
      <c r="AZ455" s="16" t="n"/>
      <c r="BA455" s="18">
        <f>(AY455-AZ455)+BA454</f>
        <v/>
      </c>
      <c r="BB455" s="15" t="n"/>
      <c r="BD455" s="14" t="n"/>
      <c r="BE455" s="18" t="n"/>
      <c r="BF455" s="16" t="n"/>
      <c r="BG455" s="18">
        <f>(BE455-BF455)+BG454</f>
        <v/>
      </c>
      <c r="BH455" s="15" t="n"/>
      <c r="BJ455" s="86" t="n"/>
      <c r="BK455" s="86" t="n"/>
      <c r="BL455" s="24" t="n"/>
      <c r="BM455" s="24" t="n"/>
      <c r="BN455" s="24" t="n"/>
      <c r="BO455" s="24" t="n"/>
      <c r="BP455" s="24" t="n"/>
      <c r="BQ455" s="126" t="n"/>
    </row>
    <row r="456" ht="16.8" customHeight="1">
      <c r="A456" s="15" t="n"/>
      <c r="B456" s="15" t="n"/>
      <c r="C456" s="15" t="inlineStr">
        <is>
          <t xml:space="preserve">PAG. STIP. DICEMBRE 2023  STEFANIA  BONIFICO </t>
        </is>
      </c>
      <c r="D456" s="16" t="n"/>
      <c r="E456" s="16" t="n">
        <v>0</v>
      </c>
      <c r="F456" s="16" t="n"/>
      <c r="G456" s="16" t="n">
        <v>967</v>
      </c>
      <c r="H456" s="16" t="n"/>
      <c r="I456" s="4" t="n"/>
      <c r="J456" s="14" t="n"/>
      <c r="K456" s="6" t="inlineStr">
        <is>
          <t>TOTALE GIORNATA</t>
        </is>
      </c>
      <c r="L456" s="3">
        <f>SUM(L429:L455)</f>
        <v/>
      </c>
      <c r="M456" s="3">
        <f>SUM(M429:M455)</f>
        <v/>
      </c>
      <c r="N456" s="16" t="inlineStr">
        <is>
          <t>G.C. GIORNO</t>
        </is>
      </c>
      <c r="O456" s="16">
        <f>N429-L430</f>
        <v/>
      </c>
      <c r="P456" s="18" t="n"/>
      <c r="Q456" s="14" t="n"/>
      <c r="R456" s="18" t="n"/>
      <c r="S456" s="16">
        <f>G456</f>
        <v/>
      </c>
      <c r="T456" s="18">
        <f>(R456-S456)+T455</f>
        <v/>
      </c>
      <c r="U456" s="15">
        <f>C456</f>
        <v/>
      </c>
      <c r="W456" s="14" t="n"/>
      <c r="X456" s="18" t="n"/>
      <c r="Y456" s="16" t="n">
        <v>0</v>
      </c>
      <c r="Z456" s="18">
        <f>(X456-Y456)+Z455</f>
        <v/>
      </c>
      <c r="AA456" s="15" t="n"/>
      <c r="AB456" s="24" t="n"/>
      <c r="AC456" s="15">
        <f>C456</f>
        <v/>
      </c>
      <c r="AD456" s="25" t="n"/>
      <c r="AE456" s="62">
        <f>G456</f>
        <v/>
      </c>
      <c r="AF456" s="63">
        <f>AE456+AF395</f>
        <v/>
      </c>
      <c r="AG456" s="25" t="n"/>
      <c r="AH456" s="24" t="n"/>
      <c r="AI456" s="26" t="n"/>
      <c r="AJ456" s="25" t="n"/>
      <c r="AL456" s="14" t="n"/>
      <c r="AM456" s="18" t="n"/>
      <c r="AN456" s="16" t="n">
        <v>0</v>
      </c>
      <c r="AO456" s="18">
        <f>(AM456-AN456)+AO455</f>
        <v/>
      </c>
      <c r="AP456" s="15" t="n"/>
      <c r="AR456" s="14" t="n"/>
      <c r="AS456" s="18" t="n"/>
      <c r="AT456" s="16" t="n">
        <v>0</v>
      </c>
      <c r="AU456" s="18">
        <f>(AS456-AT456)+AU455</f>
        <v/>
      </c>
      <c r="AV456" s="15" t="n"/>
      <c r="AX456" s="14" t="n"/>
      <c r="AY456" s="18" t="n"/>
      <c r="AZ456" s="16" t="n">
        <v>0</v>
      </c>
      <c r="BA456" s="18">
        <f>(AY456-AZ456)+BA455</f>
        <v/>
      </c>
      <c r="BB456" s="15" t="n"/>
      <c r="BD456" s="14" t="n"/>
      <c r="BE456" s="18" t="n"/>
      <c r="BF456" s="16" t="n">
        <v>0</v>
      </c>
      <c r="BG456" s="18">
        <f>(BE456-BF456)+BG455</f>
        <v/>
      </c>
      <c r="BH456" s="15" t="n"/>
      <c r="BJ456" s="86" t="n"/>
      <c r="BK456" s="86" t="n"/>
      <c r="BL456" s="24" t="n"/>
      <c r="BM456" s="24" t="n"/>
      <c r="BN456" s="24" t="n"/>
      <c r="BO456" s="24" t="n"/>
      <c r="BP456" s="24" t="n"/>
      <c r="BQ456" s="126" t="n"/>
    </row>
    <row r="457" ht="16.8" customHeight="1">
      <c r="A457" s="15" t="n"/>
      <c r="B457" s="15" t="n"/>
      <c r="C457" s="15" t="inlineStr">
        <is>
          <t>Pagamento contributi impiegate</t>
        </is>
      </c>
      <c r="D457" s="16" t="n"/>
      <c r="E457" s="16" t="n"/>
      <c r="F457" s="16" t="n"/>
      <c r="G457" s="16" t="n">
        <v>0</v>
      </c>
      <c r="H457" s="16" t="n"/>
      <c r="I457" s="4" t="n"/>
      <c r="J457" s="14" t="n"/>
      <c r="K457" s="6" t="inlineStr">
        <is>
          <t>RIPORTO</t>
        </is>
      </c>
      <c r="L457" s="3">
        <f>L397</f>
        <v/>
      </c>
      <c r="M457" s="3">
        <f>M397</f>
        <v/>
      </c>
      <c r="N457" s="16" t="inlineStr">
        <is>
          <t>SO. VERS/PREL.</t>
        </is>
      </c>
      <c r="O457" s="36">
        <f>(O453+O454)-(O392+O393)</f>
        <v/>
      </c>
      <c r="P457" s="37">
        <f>O456-O457</f>
        <v/>
      </c>
      <c r="Q457" s="14" t="n"/>
      <c r="R457" s="18" t="n"/>
      <c r="S457" s="16">
        <f>G457</f>
        <v/>
      </c>
      <c r="T457" s="18">
        <f>(R457-S457)+T456</f>
        <v/>
      </c>
      <c r="U457" s="15">
        <f>C457</f>
        <v/>
      </c>
      <c r="W457" s="14" t="n"/>
      <c r="X457" s="18" t="n"/>
      <c r="Y457" s="16" t="n">
        <v>0</v>
      </c>
      <c r="Z457" s="18">
        <f>(X457-Y457)+Z456</f>
        <v/>
      </c>
      <c r="AA457" s="15" t="n"/>
      <c r="AB457" s="24" t="n"/>
      <c r="AC457" s="15">
        <f>C457</f>
        <v/>
      </c>
      <c r="AD457" s="25" t="n"/>
      <c r="AE457" s="62">
        <f>G457</f>
        <v/>
      </c>
      <c r="AF457" s="63">
        <f>AE457+AF396</f>
        <v/>
      </c>
      <c r="AG457" s="25" t="n"/>
      <c r="AH457" s="24" t="n"/>
      <c r="AI457" s="26" t="n"/>
      <c r="AJ457" s="25" t="n"/>
      <c r="AL457" s="14" t="n"/>
      <c r="AM457" s="18" t="n"/>
      <c r="AN457" s="16" t="n">
        <v>0</v>
      </c>
      <c r="AO457" s="18">
        <f>(AM457-AN457)+AO456</f>
        <v/>
      </c>
      <c r="AP457" s="15" t="n"/>
      <c r="AR457" s="14" t="n"/>
      <c r="AS457" s="18" t="n"/>
      <c r="AT457" s="16" t="n">
        <v>0</v>
      </c>
      <c r="AU457" s="18">
        <f>(AS457-AT457)+AU456</f>
        <v/>
      </c>
      <c r="AV457" s="15" t="n"/>
      <c r="AX457" s="14" t="n"/>
      <c r="AY457" s="18" t="n"/>
      <c r="AZ457" s="16" t="n">
        <v>0</v>
      </c>
      <c r="BA457" s="18">
        <f>(AY457-AZ457)+BA456</f>
        <v/>
      </c>
      <c r="BB457" s="15" t="n"/>
      <c r="BD457" s="14" t="n"/>
      <c r="BE457" s="18" t="n"/>
      <c r="BF457" s="16" t="n">
        <v>0</v>
      </c>
      <c r="BG457" s="18">
        <f>(BE457-BF457)+BG456</f>
        <v/>
      </c>
      <c r="BH457" s="15" t="n"/>
      <c r="BJ457" s="86" t="n"/>
      <c r="BK457" s="86" t="n"/>
      <c r="BL457" s="24" t="n"/>
      <c r="BM457" s="24" t="n"/>
      <c r="BN457" s="24" t="n"/>
      <c r="BO457" s="24" t="n"/>
      <c r="BP457" s="24" t="n"/>
      <c r="BQ457" s="126" t="n"/>
    </row>
    <row r="458" ht="16.8" customHeight="1" thickBot="1">
      <c r="A458" s="15" t="n"/>
      <c r="B458" s="15" t="n"/>
      <c r="C458" s="15" t="inlineStr">
        <is>
          <t>TOT. PAG. IMPIEGATE</t>
        </is>
      </c>
      <c r="D458" s="16">
        <f>SUM(G453:G457)+SUM(E453:E457)</f>
        <v/>
      </c>
      <c r="E458" s="16" t="n"/>
      <c r="F458" s="16" t="n"/>
      <c r="G458" s="16" t="n"/>
      <c r="H458" s="16" t="n"/>
      <c r="I458" s="4" t="n"/>
      <c r="J458" s="14" t="n"/>
      <c r="K458" s="6" t="inlineStr">
        <is>
          <t>TOTALE AD OGGI</t>
        </is>
      </c>
      <c r="L458" s="3">
        <f>L456+L457</f>
        <v/>
      </c>
      <c r="M458" s="3">
        <f>M456+M457</f>
        <v/>
      </c>
      <c r="N458" s="16" t="inlineStr">
        <is>
          <t>DIFF. GIROCONTO E SOSPESI AUMENTATI O DIMINUITI</t>
        </is>
      </c>
      <c r="O458" s="38">
        <f>O455+O456-O457</f>
        <v/>
      </c>
      <c r="P458" s="39">
        <f>O458-O455</f>
        <v/>
      </c>
      <c r="Q458" s="14" t="n"/>
      <c r="R458" s="18" t="n"/>
      <c r="S458" s="16" t="n">
        <v>0</v>
      </c>
      <c r="T458" s="18">
        <f>(R458-S458)+T457</f>
        <v/>
      </c>
      <c r="U458" s="15" t="n"/>
      <c r="W458" s="14" t="n"/>
      <c r="X458" s="18" t="n"/>
      <c r="Y458" s="16" t="n"/>
      <c r="Z458" s="18">
        <f>(X458-Y458)+Z457</f>
        <v/>
      </c>
      <c r="AA458" s="15" t="n"/>
      <c r="AB458" s="24" t="n"/>
      <c r="AC458" s="15" t="n"/>
      <c r="AD458" s="25" t="n"/>
      <c r="AE458" s="62">
        <f>G458</f>
        <v/>
      </c>
      <c r="AF458" s="63">
        <f>AE458+AF397</f>
        <v/>
      </c>
      <c r="AG458" s="25" t="n"/>
      <c r="AH458" s="24" t="n"/>
      <c r="AI458" s="26" t="n"/>
      <c r="AJ458" s="25" t="n"/>
      <c r="AL458" s="14" t="n"/>
      <c r="AM458" s="18" t="n"/>
      <c r="AN458" s="16" t="n"/>
      <c r="AO458" s="18">
        <f>(AM458-AN458)+AO457</f>
        <v/>
      </c>
      <c r="AP458" s="15" t="n"/>
      <c r="AR458" s="14" t="n"/>
      <c r="AS458" s="18" t="n"/>
      <c r="AT458" s="16" t="n"/>
      <c r="AU458" s="18">
        <f>(AS458-AT458)+AU457</f>
        <v/>
      </c>
      <c r="AV458" s="15" t="n"/>
      <c r="AX458" s="14" t="n"/>
      <c r="AY458" s="18" t="n"/>
      <c r="AZ458" s="16" t="n"/>
      <c r="BA458" s="18">
        <f>(AY458-AZ458)+BA457</f>
        <v/>
      </c>
      <c r="BB458" s="15" t="n"/>
      <c r="BD458" s="14" t="n"/>
      <c r="BE458" s="18" t="n"/>
      <c r="BF458" s="16" t="n"/>
      <c r="BG458" s="18">
        <f>(BE458-BF458)+BG457</f>
        <v/>
      </c>
      <c r="BH458" s="15" t="n"/>
      <c r="BJ458" s="86" t="n"/>
      <c r="BK458" s="86" t="n"/>
      <c r="BL458" s="24" t="n"/>
      <c r="BM458" s="24" t="n"/>
      <c r="BN458" s="24" t="n"/>
      <c r="BO458" s="24" t="n"/>
      <c r="BP458" s="24" t="n"/>
      <c r="BQ458" s="126" t="n"/>
    </row>
    <row r="459" ht="16.8" customHeight="1" thickBot="1" thickTop="1">
      <c r="A459" s="15" t="n"/>
      <c r="B459" s="15" t="n"/>
      <c r="C459" s="15" t="inlineStr">
        <is>
          <t>Pag. Bolletta Telecom  780820</t>
        </is>
      </c>
      <c r="D459" s="16" t="n"/>
      <c r="E459" s="16" t="n"/>
      <c r="F459" s="16" t="n"/>
      <c r="G459" s="16" t="n">
        <v>0</v>
      </c>
      <c r="H459" s="16" t="n"/>
      <c r="I459" s="4" t="n"/>
      <c r="J459" s="14" t="n"/>
      <c r="K459" s="6" t="inlineStr">
        <is>
          <t>SALDO</t>
        </is>
      </c>
      <c r="L459" s="3">
        <f>L458-M458</f>
        <v/>
      </c>
      <c r="M459" s="40" t="n"/>
      <c r="N459" s="29" t="inlineStr">
        <is>
          <t>RISCONTRO</t>
        </is>
      </c>
      <c r="O459" s="41">
        <f>O452+O453+O454+O460</f>
        <v/>
      </c>
      <c r="P459" s="18" t="n"/>
      <c r="Q459" s="14" t="n"/>
      <c r="R459" s="18" t="n"/>
      <c r="S459" s="16">
        <f>G459</f>
        <v/>
      </c>
      <c r="T459" s="18">
        <f>(R459-S459)+T458</f>
        <v/>
      </c>
      <c r="U459" s="15">
        <f>C459</f>
        <v/>
      </c>
      <c r="W459" s="14" t="n"/>
      <c r="X459" s="18" t="n"/>
      <c r="Y459" s="16" t="n">
        <v>0</v>
      </c>
      <c r="Z459" s="18">
        <f>(X459-Y459)+Z458</f>
        <v/>
      </c>
      <c r="AA459" s="15" t="n"/>
      <c r="AB459" s="24" t="n"/>
      <c r="AC459" s="15">
        <f>C459</f>
        <v/>
      </c>
      <c r="AD459" s="25" t="n"/>
      <c r="AE459" s="62">
        <f>G459</f>
        <v/>
      </c>
      <c r="AF459" s="63">
        <f>AE459+AF398</f>
        <v/>
      </c>
      <c r="AG459" s="25" t="n"/>
      <c r="AH459" s="24" t="n"/>
      <c r="AI459" s="26" t="n"/>
      <c r="AJ459" s="25" t="n"/>
      <c r="AL459" s="14" t="n"/>
      <c r="AM459" s="18" t="n"/>
      <c r="AN459" s="16" t="n">
        <v>0</v>
      </c>
      <c r="AO459" s="18">
        <f>(AM459-AN459)+AO458</f>
        <v/>
      </c>
      <c r="AP459" s="15" t="n"/>
      <c r="AR459" s="14" t="n"/>
      <c r="AS459" s="18" t="n"/>
      <c r="AT459" s="16" t="n">
        <v>0</v>
      </c>
      <c r="AU459" s="18">
        <f>(AS459-AT459)+AU458</f>
        <v/>
      </c>
      <c r="AV459" s="15" t="n"/>
      <c r="AX459" s="14" t="n"/>
      <c r="AY459" s="18" t="n"/>
      <c r="AZ459" s="16" t="n">
        <v>0</v>
      </c>
      <c r="BA459" s="18">
        <f>(AY459-AZ459)+BA458</f>
        <v/>
      </c>
      <c r="BB459" s="15" t="n"/>
      <c r="BD459" s="14" t="n"/>
      <c r="BE459" s="18" t="n"/>
      <c r="BF459" s="16" t="n">
        <v>0</v>
      </c>
      <c r="BG459" s="18">
        <f>(BE459-BF459)+BG458</f>
        <v/>
      </c>
      <c r="BH459" s="15" t="n"/>
      <c r="BJ459" s="86" t="n"/>
      <c r="BK459" s="86" t="n"/>
      <c r="BL459" s="24" t="n"/>
      <c r="BM459" s="24" t="n"/>
      <c r="BN459" s="24" t="n"/>
      <c r="BO459" s="24" t="n"/>
      <c r="BP459" s="24" t="n"/>
      <c r="BQ459" s="126" t="n"/>
    </row>
    <row r="460" ht="16.8" customHeight="1" thickBot="1" thickTop="1">
      <c r="A460" s="15" t="n"/>
      <c r="B460" s="15" t="n"/>
      <c r="C460" s="15" t="inlineStr">
        <is>
          <t>Pag. Bolletta Telecom 780344</t>
        </is>
      </c>
      <c r="D460" s="16" t="n"/>
      <c r="E460" s="16" t="n"/>
      <c r="F460" s="16" t="n"/>
      <c r="G460" s="16" t="n">
        <v>0</v>
      </c>
      <c r="H460" s="16" t="n"/>
      <c r="I460" s="4" t="n"/>
      <c r="J460" s="14" t="n"/>
      <c r="K460" s="17" t="n"/>
      <c r="L460" s="16" t="n"/>
      <c r="M460" s="16" t="n"/>
      <c r="N460" s="42" t="inlineStr">
        <is>
          <t>GIROCONTO DEL GIORNO</t>
        </is>
      </c>
      <c r="O460" s="43">
        <f>P454-O453-O454-O452</f>
        <v/>
      </c>
      <c r="P460" s="18" t="n"/>
      <c r="Q460" s="14" t="n"/>
      <c r="R460" s="18" t="n"/>
      <c r="S460" s="16">
        <f>G460</f>
        <v/>
      </c>
      <c r="T460" s="18">
        <f>(R460-S460)+T459</f>
        <v/>
      </c>
      <c r="U460" s="15">
        <f>C460</f>
        <v/>
      </c>
      <c r="W460" s="14" t="n"/>
      <c r="X460" s="18" t="n"/>
      <c r="Y460" s="16" t="n">
        <v>0</v>
      </c>
      <c r="Z460" s="18">
        <f>(X460-Y460)+Z459</f>
        <v/>
      </c>
      <c r="AA460" s="15" t="n"/>
      <c r="AB460" s="24" t="n"/>
      <c r="AC460" s="15">
        <f>C460</f>
        <v/>
      </c>
      <c r="AD460" s="25" t="n"/>
      <c r="AE460" s="62">
        <f>G460</f>
        <v/>
      </c>
      <c r="AF460" s="63">
        <f>AE460+AF399</f>
        <v/>
      </c>
      <c r="AG460" s="25" t="n"/>
      <c r="AH460" s="24" t="n"/>
      <c r="AI460" s="26" t="n"/>
      <c r="AJ460" s="25" t="n"/>
      <c r="AL460" s="14" t="n"/>
      <c r="AM460" s="18" t="n"/>
      <c r="AN460" s="16" t="n">
        <v>0</v>
      </c>
      <c r="AO460" s="18">
        <f>(AM460-AN460)+AO459</f>
        <v/>
      </c>
      <c r="AP460" s="15" t="n"/>
      <c r="AR460" s="14" t="n"/>
      <c r="AS460" s="18" t="n"/>
      <c r="AT460" s="16" t="n">
        <v>0</v>
      </c>
      <c r="AU460" s="18">
        <f>(AS460-AT460)+AU459</f>
        <v/>
      </c>
      <c r="AV460" s="15" t="n"/>
      <c r="AX460" s="14" t="n"/>
      <c r="AY460" s="18" t="n"/>
      <c r="AZ460" s="16" t="n">
        <v>0</v>
      </c>
      <c r="BA460" s="18">
        <f>(AY460-AZ460)+BA459</f>
        <v/>
      </c>
      <c r="BB460" s="15" t="n"/>
      <c r="BD460" s="14" t="n"/>
      <c r="BE460" s="18" t="n"/>
      <c r="BF460" s="16" t="n">
        <v>0</v>
      </c>
      <c r="BG460" s="18">
        <f>(BE460-BF460)+BG459</f>
        <v/>
      </c>
      <c r="BH460" s="15" t="n"/>
      <c r="BJ460" s="86" t="n"/>
      <c r="BK460" s="86" t="n"/>
      <c r="BL460" s="24" t="n"/>
      <c r="BM460" s="24" t="n"/>
      <c r="BN460" s="24" t="n"/>
      <c r="BO460" s="24" t="n"/>
      <c r="BP460" s="24" t="n"/>
      <c r="BQ460" s="126" t="n"/>
    </row>
    <row r="461" ht="16.8" customHeight="1" thickTop="1">
      <c r="A461" s="15" t="n"/>
      <c r="B461" s="15" t="n"/>
      <c r="C461" s="15" t="inlineStr">
        <is>
          <t>Pag. Bolletta Telecom</t>
        </is>
      </c>
      <c r="D461" s="16">
        <f>SUM(G459:G461)</f>
        <v/>
      </c>
      <c r="E461" s="16" t="n"/>
      <c r="F461" s="16" t="n"/>
      <c r="G461" s="16" t="n">
        <v>0</v>
      </c>
      <c r="H461" s="16" t="n"/>
      <c r="I461" s="4" t="n"/>
      <c r="J461" s="14" t="n"/>
      <c r="K461" s="6" t="inlineStr">
        <is>
          <t>C/C ANTICIPI</t>
        </is>
      </c>
      <c r="L461" s="3">
        <f>N400</f>
        <v/>
      </c>
      <c r="M461" s="3" t="n">
        <v>0</v>
      </c>
      <c r="N461" s="3">
        <f>SUM(L461:M461)</f>
        <v/>
      </c>
      <c r="O461" s="44" t="n"/>
      <c r="P461" s="18" t="n"/>
      <c r="Q461" s="14" t="n"/>
      <c r="R461" s="18" t="n"/>
      <c r="S461" s="16">
        <f>G461</f>
        <v/>
      </c>
      <c r="T461" s="18">
        <f>(R461-S461)+T460</f>
        <v/>
      </c>
      <c r="U461" s="15">
        <f>C461</f>
        <v/>
      </c>
      <c r="W461" s="14" t="n"/>
      <c r="X461" s="18" t="n"/>
      <c r="Y461" s="16" t="n">
        <v>0</v>
      </c>
      <c r="Z461" s="18">
        <f>(X461-Y461)+Z460</f>
        <v/>
      </c>
      <c r="AA461" s="15" t="n"/>
      <c r="AB461" s="24" t="n"/>
      <c r="AC461" s="15">
        <f>C461</f>
        <v/>
      </c>
      <c r="AD461" s="25" t="n"/>
      <c r="AE461" s="62">
        <f>G461</f>
        <v/>
      </c>
      <c r="AF461" s="63">
        <f>AE461+AF400</f>
        <v/>
      </c>
      <c r="AG461" s="25" t="n"/>
      <c r="AH461" s="24" t="n"/>
      <c r="AI461" s="26" t="n"/>
      <c r="AJ461" s="25" t="n"/>
      <c r="AL461" s="14" t="n"/>
      <c r="AM461" s="18" t="n"/>
      <c r="AN461" s="16" t="n">
        <v>0</v>
      </c>
      <c r="AO461" s="18">
        <f>(AM461-AN461)+AO460</f>
        <v/>
      </c>
      <c r="AP461" s="15" t="n"/>
      <c r="AR461" s="14" t="n"/>
      <c r="AS461" s="18" t="n"/>
      <c r="AT461" s="16" t="n">
        <v>0</v>
      </c>
      <c r="AU461" s="18">
        <f>(AS461-AT461)+AU460</f>
        <v/>
      </c>
      <c r="AV461" s="15" t="n"/>
      <c r="AX461" s="14" t="n"/>
      <c r="AY461" s="18" t="n"/>
      <c r="AZ461" s="16" t="n">
        <v>0</v>
      </c>
      <c r="BA461" s="18">
        <f>(AY461-AZ461)+BA460</f>
        <v/>
      </c>
      <c r="BB461" s="15" t="n"/>
      <c r="BD461" s="14" t="n"/>
      <c r="BE461" s="18" t="n"/>
      <c r="BF461" s="16" t="n">
        <v>0</v>
      </c>
      <c r="BG461" s="18">
        <f>(BE461-BF461)+BG460</f>
        <v/>
      </c>
      <c r="BH461" s="15" t="n"/>
      <c r="BJ461" s="86" t="n"/>
      <c r="BK461" s="86" t="n"/>
      <c r="BL461" s="24" t="n"/>
      <c r="BM461" s="24" t="n"/>
      <c r="BN461" s="24" t="n"/>
      <c r="BO461" s="24" t="n"/>
      <c r="BP461" s="24" t="n"/>
      <c r="BQ461" s="126" t="n"/>
    </row>
    <row r="462" ht="16.8" customHeight="1">
      <c r="A462" s="15" t="n"/>
      <c r="B462" s="15" t="n"/>
      <c r="C462" s="15" t="inlineStr">
        <is>
          <t xml:space="preserve">PAG. BOLLETTA ENEL  </t>
        </is>
      </c>
      <c r="D462" s="16" t="n"/>
      <c r="E462" s="16" t="n"/>
      <c r="F462" s="16" t="n"/>
      <c r="G462" s="16" t="n">
        <v>0</v>
      </c>
      <c r="H462" s="16" t="n"/>
      <c r="I462" s="4" t="n"/>
      <c r="J462" s="14" t="n"/>
      <c r="K462" s="6" t="inlineStr">
        <is>
          <t>C/CPOSTALE</t>
        </is>
      </c>
      <c r="L462" s="3">
        <f>L401</f>
        <v/>
      </c>
      <c r="M462" s="3">
        <f>H469+G469</f>
        <v/>
      </c>
      <c r="N462" s="45">
        <f>L462+M462</f>
        <v/>
      </c>
      <c r="O462" s="45">
        <f>BA486+BG486</f>
        <v/>
      </c>
      <c r="P462" s="18" t="n"/>
      <c r="Q462" s="14" t="n"/>
      <c r="R462" s="18" t="n"/>
      <c r="S462" s="16">
        <f>G462</f>
        <v/>
      </c>
      <c r="T462" s="18">
        <f>(R462-S462)+T461</f>
        <v/>
      </c>
      <c r="U462" s="15">
        <f>C462</f>
        <v/>
      </c>
      <c r="W462" s="14" t="n"/>
      <c r="X462" s="18" t="n">
        <v>0</v>
      </c>
      <c r="Y462" s="16" t="n">
        <v>0</v>
      </c>
      <c r="Z462" s="18">
        <f>(X462-Y462)+Z461</f>
        <v/>
      </c>
      <c r="AA462" s="15" t="n"/>
      <c r="AB462" s="24" t="n"/>
      <c r="AC462" s="15">
        <f>C462</f>
        <v/>
      </c>
      <c r="AD462" s="25" t="n"/>
      <c r="AE462" s="62">
        <f>G462</f>
        <v/>
      </c>
      <c r="AF462" s="63">
        <f>AE462+AF401</f>
        <v/>
      </c>
      <c r="AG462" s="25" t="n"/>
      <c r="AH462" s="24" t="n"/>
      <c r="AI462" s="26" t="n"/>
      <c r="AJ462" s="25" t="n"/>
      <c r="AL462" s="14" t="n"/>
      <c r="AM462" s="18" t="n"/>
      <c r="AN462" s="16" t="n">
        <v>0</v>
      </c>
      <c r="AO462" s="18">
        <f>(AM462-AN462)+AO461</f>
        <v/>
      </c>
      <c r="AP462" s="15" t="n"/>
      <c r="AR462" s="14" t="n"/>
      <c r="AS462" s="18" t="n"/>
      <c r="AT462" s="16" t="n">
        <v>0</v>
      </c>
      <c r="AU462" s="18">
        <f>(AS462-AT462)+AU461</f>
        <v/>
      </c>
      <c r="AV462" s="15" t="n"/>
      <c r="AX462" s="14" t="n"/>
      <c r="AY462" s="18" t="n"/>
      <c r="AZ462" s="16" t="n">
        <v>0</v>
      </c>
      <c r="BA462" s="18">
        <f>(AY462-AZ462)+BA461</f>
        <v/>
      </c>
      <c r="BB462" s="15" t="n"/>
      <c r="BD462" s="14" t="n"/>
      <c r="BE462" s="18" t="n"/>
      <c r="BF462" s="16" t="n">
        <v>0</v>
      </c>
      <c r="BG462" s="18">
        <f>(BE462-BF462)+BG461</f>
        <v/>
      </c>
      <c r="BH462" s="15" t="n"/>
      <c r="BJ462" s="86" t="n"/>
      <c r="BK462" s="86" t="n"/>
      <c r="BL462" s="24" t="n"/>
      <c r="BM462" s="24" t="n"/>
      <c r="BN462" s="24" t="n"/>
      <c r="BO462" s="24" t="n"/>
      <c r="BP462" s="24" t="n"/>
      <c r="BQ462" s="126" t="n"/>
    </row>
    <row r="463" ht="16.8" customHeight="1">
      <c r="A463" s="15" t="n"/>
      <c r="B463" s="15" t="n"/>
      <c r="C463" s="15" t="inlineStr">
        <is>
          <t>Locazione immobili</t>
        </is>
      </c>
      <c r="D463" s="16" t="n"/>
      <c r="E463" s="16" t="n"/>
      <c r="F463" s="16" t="n"/>
      <c r="G463" s="16" t="n">
        <v>0</v>
      </c>
      <c r="H463" s="16" t="n"/>
      <c r="I463" s="4" t="n"/>
      <c r="J463" s="14" t="n"/>
      <c r="K463" s="6" t="inlineStr">
        <is>
          <t>C/C BANCARIO</t>
        </is>
      </c>
      <c r="L463" s="3">
        <f>T486+Z486+AO486+AU486</f>
        <v/>
      </c>
      <c r="M463" s="16" t="n"/>
      <c r="N463" s="16" t="n"/>
      <c r="O463" s="16" t="n"/>
      <c r="P463" s="18" t="n"/>
      <c r="Q463" s="14" t="n"/>
      <c r="R463" s="18" t="n"/>
      <c r="S463" s="16" t="n">
        <v>0</v>
      </c>
      <c r="T463" s="18">
        <f>(R463-S463)+T462</f>
        <v/>
      </c>
      <c r="U463" s="15" t="n"/>
      <c r="W463" s="14" t="n"/>
      <c r="X463" s="18" t="n"/>
      <c r="Y463" s="16" t="n">
        <v>0</v>
      </c>
      <c r="Z463" s="18">
        <f>(X463-Y463)+Z462</f>
        <v/>
      </c>
      <c r="AA463" s="15" t="n"/>
      <c r="AB463" s="24" t="n"/>
      <c r="AC463" s="15">
        <f>C463</f>
        <v/>
      </c>
      <c r="AD463" s="25" t="n"/>
      <c r="AE463" s="62">
        <f>G463</f>
        <v/>
      </c>
      <c r="AF463" s="63">
        <f>AE463+AF402</f>
        <v/>
      </c>
      <c r="AG463" s="25" t="n"/>
      <c r="AH463" s="24" t="n"/>
      <c r="AI463" s="26" t="n">
        <v>0</v>
      </c>
      <c r="AJ463" s="25" t="n"/>
      <c r="AL463" s="14" t="n"/>
      <c r="AM463" s="18" t="n"/>
      <c r="AN463" s="16" t="n">
        <v>0</v>
      </c>
      <c r="AO463" s="18">
        <f>(AM463-AN463)+AO462</f>
        <v/>
      </c>
      <c r="AP463" s="15" t="n"/>
      <c r="AR463" s="14" t="n"/>
      <c r="AS463" s="18" t="n"/>
      <c r="AT463" s="16" t="n">
        <v>0</v>
      </c>
      <c r="AU463" s="18">
        <f>(AS463-AT463)+AU462</f>
        <v/>
      </c>
      <c r="AV463" s="15" t="n"/>
      <c r="AX463" s="14" t="n"/>
      <c r="AY463" s="18" t="n"/>
      <c r="AZ463" s="16" t="n">
        <v>0</v>
      </c>
      <c r="BA463" s="18">
        <f>(AY463-AZ463)+BA462</f>
        <v/>
      </c>
      <c r="BB463" s="15" t="n"/>
      <c r="BD463" s="14" t="n"/>
      <c r="BE463" s="18" t="n"/>
      <c r="BF463" s="16" t="n">
        <v>0</v>
      </c>
      <c r="BG463" s="18">
        <f>(BE463-BF463)+BG462</f>
        <v/>
      </c>
      <c r="BH463" s="15" t="n"/>
      <c r="BJ463" s="86" t="n"/>
      <c r="BK463" s="86" t="n"/>
      <c r="BL463" s="24" t="n"/>
      <c r="BM463" s="24" t="n"/>
      <c r="BN463" s="24" t="n"/>
      <c r="BO463" s="24" t="n"/>
      <c r="BP463" s="24" t="n"/>
      <c r="BQ463" s="126" t="n"/>
    </row>
    <row r="464" ht="16.8" customHeight="1">
      <c r="A464" s="15" t="n"/>
      <c r="B464" s="15" t="n"/>
      <c r="C464" s="15" t="inlineStr">
        <is>
          <t>Spese condominiali</t>
        </is>
      </c>
      <c r="D464" s="16" t="n"/>
      <c r="E464" s="16" t="n"/>
      <c r="F464" s="16" t="n"/>
      <c r="G464" s="16" t="n">
        <v>0</v>
      </c>
      <c r="H464" s="16" t="n"/>
      <c r="I464" s="4" t="n"/>
      <c r="J464" s="14" t="n"/>
      <c r="K464" s="6" t="inlineStr">
        <is>
          <t>CONTO SOSPESI</t>
        </is>
      </c>
      <c r="L464" s="3" t="n"/>
      <c r="M464" s="46" t="inlineStr">
        <is>
          <t>SOSPESI DEL GIORNO</t>
        </is>
      </c>
      <c r="N464" s="46" t="n"/>
      <c r="O464" s="16" t="n"/>
      <c r="P464" s="18" t="n"/>
      <c r="Q464" s="14" t="n"/>
      <c r="R464" s="18" t="n"/>
      <c r="S464" s="16">
        <f>G464</f>
        <v/>
      </c>
      <c r="T464" s="18">
        <f>(R464-S464)+T463</f>
        <v/>
      </c>
      <c r="U464" s="15">
        <f>C464</f>
        <v/>
      </c>
      <c r="W464" s="14" t="n"/>
      <c r="X464" s="18" t="n">
        <v>0</v>
      </c>
      <c r="Y464" s="16" t="n">
        <v>0</v>
      </c>
      <c r="Z464" s="18">
        <f>(X464-Y464)+Z463</f>
        <v/>
      </c>
      <c r="AA464" s="15" t="n"/>
      <c r="AB464" s="24" t="n"/>
      <c r="AC464" s="15">
        <f>C464</f>
        <v/>
      </c>
      <c r="AD464" s="25" t="n"/>
      <c r="AE464" s="62">
        <f>G464</f>
        <v/>
      </c>
      <c r="AF464" s="63">
        <f>AE464+AF403</f>
        <v/>
      </c>
      <c r="AG464" s="25" t="n"/>
      <c r="AH464" s="24" t="n"/>
      <c r="AI464" s="26" t="n"/>
      <c r="AJ464" s="25" t="n"/>
      <c r="AL464" s="14" t="n"/>
      <c r="AM464" s="18" t="n"/>
      <c r="AN464" s="16" t="n">
        <v>0</v>
      </c>
      <c r="AO464" s="18">
        <f>(AM464-AN464)+AO463</f>
        <v/>
      </c>
      <c r="AP464" s="15" t="n"/>
      <c r="AR464" s="14" t="n"/>
      <c r="AS464" s="18" t="n"/>
      <c r="AT464" s="16" t="n">
        <v>0</v>
      </c>
      <c r="AU464" s="18">
        <f>(AS464-AT464)+AU463</f>
        <v/>
      </c>
      <c r="AV464" s="15" t="n"/>
      <c r="AX464" s="14" t="n"/>
      <c r="AY464" s="18" t="n"/>
      <c r="AZ464" s="16" t="n">
        <v>0</v>
      </c>
      <c r="BA464" s="18">
        <f>(AY464-AZ464)+BA463</f>
        <v/>
      </c>
      <c r="BB464" s="15" t="n"/>
      <c r="BD464" s="14" t="n"/>
      <c r="BE464" s="18" t="n"/>
      <c r="BF464" s="16" t="n">
        <v>0</v>
      </c>
      <c r="BG464" s="18">
        <f>(BE464-BF464)+BG463</f>
        <v/>
      </c>
      <c r="BH464" s="15" t="n"/>
      <c r="BJ464" s="86" t="n"/>
      <c r="BK464" s="86" t="n"/>
      <c r="BL464" s="24" t="n"/>
      <c r="BM464" s="24" t="n"/>
      <c r="BN464" s="24" t="n"/>
      <c r="BO464" s="24" t="n"/>
      <c r="BP464" s="24" t="n"/>
      <c r="BQ464" s="126" t="n"/>
    </row>
    <row r="465" ht="16.8" customHeight="1">
      <c r="A465" s="15" t="n"/>
      <c r="B465" s="15" t="n"/>
      <c r="C465" s="15" t="inlineStr">
        <is>
          <t>TOT. SPESE AFFITTO  TEL. LUCE</t>
        </is>
      </c>
      <c r="D465" s="16">
        <f>SUM(G459:G464)</f>
        <v/>
      </c>
      <c r="E465" s="16" t="n"/>
      <c r="F465" s="16" t="n"/>
      <c r="G465" s="16" t="n"/>
      <c r="H465" s="16" t="n"/>
      <c r="I465" s="4" t="n"/>
      <c r="J465" s="14" t="n"/>
      <c r="K465" s="50" t="inlineStr">
        <is>
          <t>SOMMA SOSPESO 10/11</t>
        </is>
      </c>
      <c r="L465" s="50" t="n">
        <v>114.5</v>
      </c>
      <c r="M465" s="16" t="inlineStr">
        <is>
          <t>NOME</t>
        </is>
      </c>
      <c r="N465" s="16" t="inlineStr">
        <is>
          <t>IMPORTO</t>
        </is>
      </c>
      <c r="O465" s="16" t="n"/>
      <c r="P465" s="18" t="n"/>
      <c r="Q465" s="14" t="n"/>
      <c r="R465" s="18" t="n"/>
      <c r="S465" s="16" t="n">
        <v>0</v>
      </c>
      <c r="T465" s="18">
        <f>(R465-S465)+T464</f>
        <v/>
      </c>
      <c r="U465" s="15" t="n"/>
      <c r="W465" s="14" t="n"/>
      <c r="X465" s="18" t="n">
        <v>0</v>
      </c>
      <c r="Y465" s="16" t="n"/>
      <c r="Z465" s="18">
        <f>(X465-Y465)+Z464</f>
        <v/>
      </c>
      <c r="AA465" s="15" t="n"/>
      <c r="AB465" s="24" t="n"/>
      <c r="AC465" s="15">
        <f>C465</f>
        <v/>
      </c>
      <c r="AD465" s="25" t="n"/>
      <c r="AE465" s="62">
        <f>G465</f>
        <v/>
      </c>
      <c r="AF465" s="63">
        <f>AE465+AF404</f>
        <v/>
      </c>
      <c r="AG465" s="25" t="n"/>
      <c r="AH465" s="24" t="n"/>
      <c r="AI465" s="26" t="n"/>
      <c r="AJ465" s="25" t="n"/>
      <c r="AL465" s="14" t="n"/>
      <c r="AM465" s="18" t="n"/>
      <c r="AN465" s="16" t="n"/>
      <c r="AO465" s="18">
        <f>(AM465-AN465)+AO464</f>
        <v/>
      </c>
      <c r="AP465" s="15" t="n"/>
      <c r="AR465" s="14" t="n"/>
      <c r="AS465" s="18" t="n"/>
      <c r="AT465" s="16" t="n"/>
      <c r="AU465" s="18">
        <f>(AS465-AT465)+AU464</f>
        <v/>
      </c>
      <c r="AV465" s="15" t="n"/>
      <c r="AX465" s="14" t="n"/>
      <c r="AY465" s="18" t="n"/>
      <c r="AZ465" s="16" t="n"/>
      <c r="BA465" s="18">
        <f>(AY465-AZ465)+BA464</f>
        <v/>
      </c>
      <c r="BB465" s="15" t="n"/>
      <c r="BD465" s="14" t="n"/>
      <c r="BE465" s="18" t="n"/>
      <c r="BF465" s="16" t="n"/>
      <c r="BG465" s="18">
        <f>(BE465-BF465)+BG464</f>
        <v/>
      </c>
      <c r="BH465" s="15" t="n"/>
      <c r="BJ465" s="86" t="n"/>
      <c r="BK465" s="86" t="n"/>
      <c r="BL465" s="24" t="n"/>
      <c r="BM465" s="24" t="n"/>
      <c r="BN465" s="24" t="n"/>
      <c r="BO465" s="24" t="n"/>
      <c r="BP465" s="24" t="n"/>
      <c r="BQ465" s="126" t="n"/>
    </row>
    <row r="466" ht="16.8" customHeight="1">
      <c r="A466" s="15" t="n"/>
      <c r="B466" s="15" t="n"/>
      <c r="C466" s="15" t="inlineStr">
        <is>
          <t xml:space="preserve">RIVALSA </t>
        </is>
      </c>
      <c r="D466" s="16" t="n"/>
      <c r="E466" s="16" t="n"/>
      <c r="F466" s="16" t="n"/>
      <c r="G466" s="16" t="n">
        <v>0</v>
      </c>
      <c r="H466" s="16" t="n"/>
      <c r="I466" s="4" t="n"/>
      <c r="J466" s="14" t="n"/>
      <c r="K466" s="16" t="inlineStr">
        <is>
          <t>DIFF. BONIFICO SOMMA 3/1  SPERONI DE MARIA</t>
        </is>
      </c>
      <c r="L466" s="16" t="n">
        <v>0.5</v>
      </c>
      <c r="M466" s="30" t="inlineStr">
        <is>
          <t>A3T 2/12</t>
        </is>
      </c>
      <c r="N466" s="30" t="n">
        <v>130</v>
      </c>
      <c r="O466" s="16" t="n"/>
      <c r="P466" s="18" t="n"/>
      <c r="Q466" s="14" t="n"/>
      <c r="R466" s="18" t="n"/>
      <c r="S466" s="16">
        <f>G466</f>
        <v/>
      </c>
      <c r="T466" s="18">
        <f>(R466-S466)+T465</f>
        <v/>
      </c>
      <c r="U466" s="15" t="n"/>
      <c r="W466" s="14" t="n"/>
      <c r="X466" s="18" t="n">
        <v>0</v>
      </c>
      <c r="Y466" s="16" t="n">
        <v>0</v>
      </c>
      <c r="Z466" s="18">
        <f>(X466-Y466)+Z465</f>
        <v/>
      </c>
      <c r="AA466" s="15" t="n"/>
      <c r="AB466" s="24" t="n"/>
      <c r="AC466" s="15">
        <f>C466</f>
        <v/>
      </c>
      <c r="AD466" s="25" t="n"/>
      <c r="AE466" s="62">
        <f>G466</f>
        <v/>
      </c>
      <c r="AF466" s="63">
        <f>AE466+AF405</f>
        <v/>
      </c>
      <c r="AG466" s="25" t="n"/>
      <c r="AH466" s="24" t="n"/>
      <c r="AI466" s="26" t="n"/>
      <c r="AJ466" s="25" t="n"/>
      <c r="AL466" s="14" t="n"/>
      <c r="AM466" s="18" t="n"/>
      <c r="AN466" s="16" t="n"/>
      <c r="AO466" s="18">
        <f>(AM466-AN466)+AO465</f>
        <v/>
      </c>
      <c r="AP466" s="15" t="n"/>
      <c r="AR466" s="14" t="n"/>
      <c r="AS466" s="18" t="n"/>
      <c r="AT466" s="16" t="n"/>
      <c r="AU466" s="18">
        <f>(AS466-AT466)+AU465</f>
        <v/>
      </c>
      <c r="AV466" s="15" t="n"/>
      <c r="AX466" s="14" t="n"/>
      <c r="AY466" s="18" t="n"/>
      <c r="AZ466" s="16" t="n"/>
      <c r="BA466" s="18">
        <f>(AY466-AZ466)+BA465</f>
        <v/>
      </c>
      <c r="BB466" s="15" t="n"/>
      <c r="BD466" s="14" t="n"/>
      <c r="BE466" s="18" t="n"/>
      <c r="BF466" s="16" t="n"/>
      <c r="BG466" s="18">
        <f>(BE466-BF466)+BG465</f>
        <v/>
      </c>
      <c r="BH466" s="15" t="n"/>
      <c r="BJ466" s="86" t="n"/>
      <c r="BK466" s="86" t="n"/>
      <c r="BL466" s="24" t="n"/>
      <c r="BM466" s="24" t="n"/>
      <c r="BN466" s="24" t="n"/>
      <c r="BO466" s="24" t="n"/>
      <c r="BP466" s="24" t="n"/>
      <c r="BQ466" s="126" t="n"/>
    </row>
    <row r="467" ht="16.8" customHeight="1">
      <c r="A467" s="15" t="n"/>
      <c r="B467" s="15" t="n"/>
      <c r="C467" s="15" t="inlineStr">
        <is>
          <t>COMMERCIALISTA</t>
        </is>
      </c>
      <c r="D467" s="16" t="n"/>
      <c r="E467" s="16" t="n"/>
      <c r="F467" s="16" t="n"/>
      <c r="G467" s="16" t="n">
        <v>0</v>
      </c>
      <c r="H467" s="16" t="n"/>
      <c r="I467" s="4" t="n"/>
      <c r="J467" s="14" t="n"/>
      <c r="K467" s="25" t="inlineStr">
        <is>
          <t>rho 8/1</t>
        </is>
      </c>
      <c r="L467" s="83" t="n">
        <v>464.94</v>
      </c>
      <c r="M467" s="16" t="inlineStr">
        <is>
          <t>GALLA. 8/1</t>
        </is>
      </c>
      <c r="N467" s="73" t="n">
        <v>338.51</v>
      </c>
      <c r="O467" s="16" t="n"/>
      <c r="P467" s="18" t="n"/>
      <c r="Q467" s="14" t="n"/>
      <c r="R467" s="18" t="n"/>
      <c r="S467" s="16">
        <f>G467</f>
        <v/>
      </c>
      <c r="T467" s="18">
        <f>(R467-S467)+T466</f>
        <v/>
      </c>
      <c r="U467" s="15">
        <f>C467</f>
        <v/>
      </c>
      <c r="W467" s="14" t="n"/>
      <c r="X467" s="18" t="n">
        <v>0</v>
      </c>
      <c r="Y467" s="16" t="n">
        <v>0</v>
      </c>
      <c r="Z467" s="18">
        <f>(X467-Y467)+Z466</f>
        <v/>
      </c>
      <c r="AA467" s="15" t="n"/>
      <c r="AB467" s="24" t="n"/>
      <c r="AC467" s="15">
        <f>C467</f>
        <v/>
      </c>
      <c r="AD467" s="25" t="n"/>
      <c r="AE467" s="62">
        <f>G467</f>
        <v/>
      </c>
      <c r="AF467" s="63">
        <f>AE467+AF406</f>
        <v/>
      </c>
      <c r="AG467" s="25" t="n"/>
      <c r="AH467" s="24" t="n"/>
      <c r="AI467" s="26" t="n"/>
      <c r="AJ467" s="25" t="n"/>
      <c r="AL467" s="14" t="n"/>
      <c r="AM467" s="18" t="n"/>
      <c r="AN467" s="16" t="n">
        <v>0</v>
      </c>
      <c r="AO467" s="18">
        <f>(AM467-AN467)+AO466</f>
        <v/>
      </c>
      <c r="AP467" s="15" t="n"/>
      <c r="AR467" s="14" t="n"/>
      <c r="AS467" s="18" t="n"/>
      <c r="AT467" s="16" t="n">
        <v>0</v>
      </c>
      <c r="AU467" s="18">
        <f>(AS467-AT467)+AU466</f>
        <v/>
      </c>
      <c r="AV467" s="15" t="n"/>
      <c r="AX467" s="14" t="n"/>
      <c r="AY467" s="18" t="n"/>
      <c r="AZ467" s="16" t="n">
        <v>0</v>
      </c>
      <c r="BA467" s="18">
        <f>(AY467-AZ467)+BA466</f>
        <v/>
      </c>
      <c r="BB467" s="15" t="n"/>
      <c r="BD467" s="14" t="n"/>
      <c r="BE467" s="18" t="n"/>
      <c r="BF467" s="16" t="n">
        <v>0</v>
      </c>
      <c r="BG467" s="18">
        <f>(BE467-BF467)+BG466</f>
        <v/>
      </c>
      <c r="BH467" s="15" t="n"/>
      <c r="BJ467" s="86" t="n"/>
      <c r="BK467" s="86" t="n"/>
      <c r="BL467" s="24" t="n"/>
      <c r="BM467" s="24" t="n"/>
      <c r="BN467" s="24" t="n"/>
      <c r="BO467" s="24" t="n"/>
      <c r="BP467" s="24" t="n"/>
      <c r="BQ467" s="126" t="n"/>
    </row>
    <row r="468" ht="16.8" customHeight="1">
      <c r="A468" s="15" t="n"/>
      <c r="B468" s="15" t="n"/>
      <c r="C468" s="64" t="inlineStr">
        <is>
          <t>CASSA PREVIDENZA  AGENTI  + QUOTA GAA</t>
        </is>
      </c>
      <c r="D468" s="16" t="n"/>
      <c r="E468" s="16" t="n"/>
      <c r="F468" s="16" t="n"/>
      <c r="G468" s="16" t="n">
        <v>0</v>
      </c>
      <c r="H468" s="16" t="n">
        <v>0</v>
      </c>
      <c r="I468" s="4" t="n"/>
      <c r="J468" s="14" t="n"/>
      <c r="K468" s="16" t="inlineStr">
        <is>
          <t>RHO 4/1</t>
        </is>
      </c>
      <c r="L468" s="73" t="n">
        <v>1089.5</v>
      </c>
      <c r="M468" s="16" t="inlineStr">
        <is>
          <t>LEGNANO 9/1</t>
        </is>
      </c>
      <c r="N468" s="16" t="n">
        <v>658</v>
      </c>
      <c r="O468" s="16" t="n"/>
      <c r="P468" s="18" t="n"/>
      <c r="Q468" s="14" t="n"/>
      <c r="R468" s="18" t="n"/>
      <c r="S468" s="16">
        <f>G468</f>
        <v/>
      </c>
      <c r="T468" s="18">
        <f>(R468-S468)+T467</f>
        <v/>
      </c>
      <c r="U468" s="15">
        <f>C468</f>
        <v/>
      </c>
      <c r="W468" s="14" t="n"/>
      <c r="X468" s="18" t="n">
        <v>0</v>
      </c>
      <c r="Y468" s="16" t="n">
        <v>0</v>
      </c>
      <c r="Z468" s="18">
        <f>(X468-Y468)+Z467</f>
        <v/>
      </c>
      <c r="AA468" s="15" t="n"/>
      <c r="AB468" s="24" t="n"/>
      <c r="AC468" s="15">
        <f>C468</f>
        <v/>
      </c>
      <c r="AD468" s="25" t="n"/>
      <c r="AE468" s="62">
        <f>G468</f>
        <v/>
      </c>
      <c r="AF468" s="63">
        <f>AE468+AF407</f>
        <v/>
      </c>
      <c r="AG468" s="25" t="n"/>
      <c r="AH468" s="24" t="n"/>
      <c r="AI468" s="26" t="n"/>
      <c r="AJ468" s="25" t="n"/>
      <c r="AL468" s="14" t="n"/>
      <c r="AM468" s="18" t="n"/>
      <c r="AN468" s="16" t="n">
        <v>0</v>
      </c>
      <c r="AO468" s="18">
        <f>(AM468-AN468)+AO467</f>
        <v/>
      </c>
      <c r="AP468" s="15" t="n"/>
      <c r="AR468" s="14" t="n"/>
      <c r="AS468" s="18" t="n"/>
      <c r="AT468" s="16" t="n">
        <v>0</v>
      </c>
      <c r="AU468" s="18">
        <f>(AS468-AT468)+AU467</f>
        <v/>
      </c>
      <c r="AV468" s="15" t="n"/>
      <c r="AX468" s="14" t="n"/>
      <c r="AY468" s="18" t="n"/>
      <c r="AZ468" s="16" t="n">
        <v>0</v>
      </c>
      <c r="BA468" s="18">
        <f>(AY468-AZ468)+BA467</f>
        <v/>
      </c>
      <c r="BB468" s="15" t="n"/>
      <c r="BD468" s="14" t="n"/>
      <c r="BE468" s="18" t="n"/>
      <c r="BF468" s="16" t="n">
        <v>0</v>
      </c>
      <c r="BG468" s="18">
        <f>(BE468-BF468)+BG467</f>
        <v/>
      </c>
      <c r="BH468" s="15" t="n"/>
      <c r="BJ468" s="86" t="n"/>
      <c r="BK468" s="86" t="n"/>
      <c r="BL468" s="24" t="n"/>
      <c r="BM468" s="24" t="n"/>
      <c r="BN468" s="24" t="n"/>
      <c r="BO468" s="24" t="n"/>
      <c r="BP468" s="24" t="n"/>
      <c r="BQ468" s="126" t="n"/>
    </row>
    <row r="469" ht="16.8" customHeight="1">
      <c r="A469" s="15" t="n"/>
      <c r="B469" s="15" t="n"/>
      <c r="C469" s="15" t="inlineStr">
        <is>
          <t>GIROCONTO PROVV. GENERALI</t>
        </is>
      </c>
      <c r="D469" s="16" t="n"/>
      <c r="E469" s="16" t="n"/>
      <c r="F469" s="85" t="n">
        <v>0</v>
      </c>
      <c r="G469" s="16" t="n">
        <v>0</v>
      </c>
      <c r="H469" s="16" t="n">
        <v>0</v>
      </c>
      <c r="I469" s="4" t="n"/>
      <c r="J469" s="14" t="n"/>
      <c r="K469" s="16" t="inlineStr">
        <is>
          <t>GALLARATE  4/1</t>
        </is>
      </c>
      <c r="L469" s="73" t="n">
        <v>204</v>
      </c>
      <c r="M469" s="30" t="inlineStr">
        <is>
          <t>RHO 9/1</t>
        </is>
      </c>
      <c r="N469" s="30" t="n">
        <v>91</v>
      </c>
      <c r="O469" s="16" t="n"/>
      <c r="P469" s="18" t="n"/>
      <c r="Q469" s="14" t="n"/>
      <c r="R469" s="18">
        <f>F469</f>
        <v/>
      </c>
      <c r="S469" s="16" t="n">
        <v>0</v>
      </c>
      <c r="T469" s="18">
        <f>(R469-S469)+T468</f>
        <v/>
      </c>
      <c r="U469" s="15" t="n"/>
      <c r="W469" s="14" t="inlineStr">
        <is>
          <t>\</t>
        </is>
      </c>
      <c r="X469" s="18" t="n">
        <v>0</v>
      </c>
      <c r="Y469" s="16" t="n">
        <v>0</v>
      </c>
      <c r="Z469" s="18">
        <f>(X469-Y469)+Z468</f>
        <v/>
      </c>
      <c r="AA469" s="15" t="n"/>
      <c r="AB469" s="24" t="n"/>
      <c r="AC469" s="15">
        <f>C469</f>
        <v/>
      </c>
      <c r="AD469" s="25" t="n"/>
      <c r="AE469" s="62">
        <f>G469</f>
        <v/>
      </c>
      <c r="AF469" s="63">
        <f>AE469+AF408</f>
        <v/>
      </c>
      <c r="AG469" s="25" t="n"/>
      <c r="AH469" s="24" t="n"/>
      <c r="AI469" s="26" t="n"/>
      <c r="AJ469" s="25" t="n"/>
      <c r="AL469" s="14" t="n"/>
      <c r="AM469" s="18" t="n"/>
      <c r="AN469" s="16" t="n"/>
      <c r="AO469" s="18">
        <f>(AM469-AN469)+AO468</f>
        <v/>
      </c>
      <c r="AP469" s="15" t="n"/>
      <c r="AR469" s="14" t="n"/>
      <c r="AS469" s="18" t="n"/>
      <c r="AT469" s="16" t="n"/>
      <c r="AU469" s="18">
        <f>(AS469-AT469)+AU468</f>
        <v/>
      </c>
      <c r="AV469" s="15" t="n"/>
      <c r="AX469" s="14" t="n"/>
      <c r="AY469" s="18" t="n"/>
      <c r="AZ469" s="16" t="n"/>
      <c r="BA469" s="18">
        <f>(AY469-AZ469)+BA468</f>
        <v/>
      </c>
      <c r="BB469" s="15" t="n"/>
      <c r="BD469" s="14" t="n"/>
      <c r="BE469" s="18">
        <f>H469</f>
        <v/>
      </c>
      <c r="BF469" s="16" t="n"/>
      <c r="BG469" s="18">
        <f>(BE469-BF469)+BG468</f>
        <v/>
      </c>
      <c r="BH469" s="15" t="n"/>
      <c r="BJ469" s="86" t="n"/>
      <c r="BK469" s="86" t="n"/>
      <c r="BL469" s="24" t="n"/>
      <c r="BM469" s="24" t="n"/>
      <c r="BN469" s="24" t="n"/>
      <c r="BO469" s="24" t="n"/>
      <c r="BP469" s="24" t="n"/>
      <c r="BQ469" s="126" t="n"/>
    </row>
    <row r="470" ht="16.8" customHeight="1">
      <c r="A470" s="15" t="n"/>
      <c r="B470" s="15" t="n"/>
      <c r="C470" s="47" t="inlineStr">
        <is>
          <t>VERSAMENTO PROVV. MATURATE</t>
        </is>
      </c>
      <c r="D470" s="16" t="n"/>
      <c r="E470" s="16" t="n"/>
      <c r="F470" s="1" t="n">
        <v>0</v>
      </c>
      <c r="G470" s="16" t="n">
        <v>0</v>
      </c>
      <c r="H470" s="16" t="n"/>
      <c r="I470" s="4" t="n"/>
      <c r="J470" s="14" t="n"/>
      <c r="K470" s="30" t="inlineStr">
        <is>
          <t>DIFF. BONIFICO RHO 4/1</t>
        </is>
      </c>
      <c r="L470" s="30" t="n">
        <v>0.01</v>
      </c>
      <c r="M470" s="16" t="inlineStr">
        <is>
          <t>RHO TUTELA 9/1</t>
        </is>
      </c>
      <c r="N470" s="16" t="n">
        <v>120</v>
      </c>
      <c r="O470" s="16" t="n"/>
      <c r="P470" s="18" t="n"/>
      <c r="Q470" s="14" t="n"/>
      <c r="R470" s="49">
        <f>F470</f>
        <v/>
      </c>
      <c r="S470" s="16" t="n">
        <v>0</v>
      </c>
      <c r="T470" s="18">
        <f>(R470-S470)+T469</f>
        <v/>
      </c>
      <c r="U470" s="17">
        <f>C470</f>
        <v/>
      </c>
      <c r="W470" s="14" t="n"/>
      <c r="X470" s="18" t="n">
        <v>0</v>
      </c>
      <c r="Y470" s="16" t="n">
        <v>0</v>
      </c>
      <c r="Z470" s="18">
        <f>(X470-Y470)+Z469</f>
        <v/>
      </c>
      <c r="AA470" s="15" t="n"/>
      <c r="AB470" s="24" t="n"/>
      <c r="AC470" s="64" t="inlineStr">
        <is>
          <t>QUOTA GAA</t>
        </is>
      </c>
      <c r="AD470" s="65" t="n"/>
      <c r="AE470" s="65">
        <f>G470</f>
        <v/>
      </c>
      <c r="AF470" s="63">
        <f>AE470+AF409</f>
        <v/>
      </c>
      <c r="AG470" s="25" t="n"/>
      <c r="AH470" s="24" t="n"/>
      <c r="AI470" s="26" t="n"/>
      <c r="AJ470" s="25" t="n"/>
      <c r="AL470" s="14" t="n"/>
      <c r="AM470" s="18" t="n">
        <v>0</v>
      </c>
      <c r="AN470" s="16" t="n">
        <v>0</v>
      </c>
      <c r="AO470" s="18">
        <f>(AM470-AN470)+AO469</f>
        <v/>
      </c>
      <c r="AP470" s="15" t="n"/>
      <c r="AR470" s="14" t="n"/>
      <c r="AS470" s="18" t="n"/>
      <c r="AT470" s="16" t="n">
        <v>0</v>
      </c>
      <c r="AU470" s="18">
        <f>(AS470-AT470)+AU469</f>
        <v/>
      </c>
      <c r="AV470" s="15" t="n"/>
      <c r="AX470" s="14" t="n"/>
      <c r="AY470" s="18" t="n"/>
      <c r="AZ470" s="16" t="n">
        <v>0</v>
      </c>
      <c r="BA470" s="18">
        <f>(AY470-AZ470)+BA469</f>
        <v/>
      </c>
      <c r="BB470" s="15" t="n"/>
      <c r="BD470" s="14" t="n"/>
      <c r="BE470" s="18" t="n"/>
      <c r="BF470" s="16" t="n">
        <v>0</v>
      </c>
      <c r="BG470" s="18">
        <f>(BE470-BF470)+BG469</f>
        <v/>
      </c>
      <c r="BH470" s="15" t="n"/>
      <c r="BJ470" s="86" t="n"/>
      <c r="BK470" s="86" t="n"/>
      <c r="BL470" s="24" t="n"/>
      <c r="BM470" s="24" t="n"/>
      <c r="BN470" s="24" t="n"/>
      <c r="BO470" s="24" t="n"/>
      <c r="BP470" s="24" t="n"/>
      <c r="BQ470" s="126" t="n"/>
    </row>
    <row r="471" ht="16.8" customHeight="1">
      <c r="A471" s="15" t="n"/>
      <c r="B471" s="15" t="n"/>
      <c r="C471" s="15" t="inlineStr">
        <is>
          <t>TASSE</t>
        </is>
      </c>
      <c r="D471" s="16" t="n"/>
      <c r="E471" s="16" t="n"/>
      <c r="F471" s="16" t="n"/>
      <c r="G471" s="16" t="n">
        <v>0</v>
      </c>
      <c r="H471" s="16" t="n"/>
      <c r="I471" s="4" t="n"/>
      <c r="J471" s="14" t="n"/>
      <c r="K471" s="30" t="inlineStr">
        <is>
          <t>BONIFICO 28/12 SOMMA L.</t>
        </is>
      </c>
      <c r="L471" s="73" t="n">
        <v>0.07000000000000001</v>
      </c>
      <c r="M471" s="30" t="inlineStr">
        <is>
          <t>RIVALSA UCA 11/2023 PAG. 2/12/2023</t>
        </is>
      </c>
      <c r="N471" s="16" t="n">
        <v>100</v>
      </c>
      <c r="O471" s="16" t="n"/>
      <c r="P471" s="18" t="n"/>
      <c r="Q471" s="14" t="n"/>
      <c r="R471" s="18" t="n"/>
      <c r="S471" s="16">
        <f>G471</f>
        <v/>
      </c>
      <c r="T471" s="18">
        <f>(R471-S471)+T470</f>
        <v/>
      </c>
      <c r="U471" s="15" t="inlineStr">
        <is>
          <t>Tasse</t>
        </is>
      </c>
      <c r="W471" s="14" t="n"/>
      <c r="X471" s="18" t="n"/>
      <c r="Y471" s="16" t="n">
        <v>0</v>
      </c>
      <c r="Z471" s="18">
        <f>(X471-Y471)+Z470</f>
        <v/>
      </c>
      <c r="AA471" s="15" t="n"/>
      <c r="AB471" s="24" t="n"/>
      <c r="AC471" s="15">
        <f>C471</f>
        <v/>
      </c>
      <c r="AD471" s="25" t="n"/>
      <c r="AE471" s="62">
        <f>G471</f>
        <v/>
      </c>
      <c r="AF471" s="63">
        <f>AE471+AF410</f>
        <v/>
      </c>
      <c r="AG471" s="25" t="n"/>
      <c r="AH471" s="24" t="n"/>
      <c r="AI471" s="26" t="n"/>
      <c r="AJ471" s="25" t="n"/>
      <c r="AL471" s="14" t="n"/>
      <c r="AM471" s="18" t="n">
        <v>0</v>
      </c>
      <c r="AN471" s="16" t="n">
        <v>0</v>
      </c>
      <c r="AO471" s="18">
        <f>(AM471-AN471)+AO470</f>
        <v/>
      </c>
      <c r="AP471" s="15" t="n"/>
      <c r="AR471" s="14" t="n"/>
      <c r="AS471" s="18" t="n">
        <v>0</v>
      </c>
      <c r="AT471" s="16" t="n">
        <v>0</v>
      </c>
      <c r="AU471" s="18">
        <f>(AS471-AT471)+AU470</f>
        <v/>
      </c>
      <c r="AV471" s="15" t="n"/>
      <c r="AX471" s="14" t="n"/>
      <c r="AY471" s="18" t="n">
        <v>0</v>
      </c>
      <c r="AZ471" s="16" t="n">
        <v>0</v>
      </c>
      <c r="BA471" s="18">
        <f>(AY471-AZ471)+BA470</f>
        <v/>
      </c>
      <c r="BB471" s="15" t="n"/>
      <c r="BD471" s="14" t="n"/>
      <c r="BE471" s="18" t="n">
        <v>0</v>
      </c>
      <c r="BF471" s="16" t="n">
        <v>0</v>
      </c>
      <c r="BG471" s="18">
        <f>(BE471-BF471)+BG470</f>
        <v/>
      </c>
      <c r="BH471" s="15" t="n"/>
      <c r="BJ471" s="86" t="n"/>
      <c r="BK471" s="86" t="n"/>
      <c r="BL471" s="24" t="n"/>
      <c r="BM471" s="24" t="n"/>
      <c r="BN471" s="24" t="n"/>
      <c r="BO471" s="24" t="n"/>
      <c r="BP471" s="24" t="n"/>
      <c r="BQ471" s="126" t="n"/>
    </row>
    <row r="472" ht="16.8" customHeight="1">
      <c r="A472" s="15" t="n"/>
      <c r="B472" s="15" t="n"/>
      <c r="C472" s="15" t="inlineStr">
        <is>
          <t>PREL.  ACC. PER AMM-  GIGI</t>
        </is>
      </c>
      <c r="D472" s="16" t="n"/>
      <c r="E472" s="16" t="n"/>
      <c r="F472" s="16" t="n">
        <v>0</v>
      </c>
      <c r="G472" s="16" t="n">
        <v>0</v>
      </c>
      <c r="H472" s="16" t="n"/>
      <c r="I472" s="4" t="n"/>
      <c r="J472" s="14" t="n"/>
      <c r="K472" s="16" t="n"/>
      <c r="L472" s="16" t="n">
        <v>0</v>
      </c>
      <c r="M472" s="3" t="inlineStr">
        <is>
          <t>RIVALSA UCA 2 RATA</t>
        </is>
      </c>
      <c r="N472" s="16" t="n">
        <v>100</v>
      </c>
      <c r="O472" s="16" t="n"/>
      <c r="P472" s="18" t="n"/>
      <c r="Q472" s="14" t="n"/>
      <c r="R472" s="18" t="n"/>
      <c r="S472" s="16">
        <f>G472</f>
        <v/>
      </c>
      <c r="T472" s="18">
        <f>(R472-S472)+T471</f>
        <v/>
      </c>
      <c r="U472" s="15">
        <f>C472</f>
        <v/>
      </c>
      <c r="W472" s="14" t="n"/>
      <c r="X472" s="18" t="n"/>
      <c r="Y472" s="16" t="n">
        <v>0</v>
      </c>
      <c r="Z472" s="18">
        <f>(X472-Y472)+Z471</f>
        <v/>
      </c>
      <c r="AA472" s="15" t="n"/>
      <c r="AB472" s="24" t="n"/>
      <c r="AC472" s="15">
        <f>C472</f>
        <v/>
      </c>
      <c r="AD472" s="25" t="n"/>
      <c r="AE472" s="62">
        <f>G472</f>
        <v/>
      </c>
      <c r="AF472" s="63">
        <f>AE472+AF411</f>
        <v/>
      </c>
      <c r="AG472" s="25" t="n"/>
      <c r="AH472" s="24" t="n"/>
      <c r="AI472" s="26" t="n"/>
      <c r="AJ472" s="25" t="n"/>
      <c r="AL472" s="14" t="n"/>
      <c r="AM472" s="18" t="n">
        <v>0</v>
      </c>
      <c r="AN472" s="16" t="n">
        <v>0</v>
      </c>
      <c r="AO472" s="18">
        <f>(AM472-AN472)+AO471</f>
        <v/>
      </c>
      <c r="AP472" s="15" t="n"/>
      <c r="AR472" s="14" t="n"/>
      <c r="AS472" s="18" t="n">
        <v>0</v>
      </c>
      <c r="AT472" s="16" t="n">
        <v>0</v>
      </c>
      <c r="AU472" s="18">
        <f>(AS472-AT472)+AU471</f>
        <v/>
      </c>
      <c r="AV472" s="15" t="n"/>
      <c r="AX472" s="14" t="n"/>
      <c r="AY472" s="18" t="n">
        <v>0</v>
      </c>
      <c r="AZ472" s="16" t="n">
        <v>0</v>
      </c>
      <c r="BA472" s="18">
        <f>(AY472-AZ472)+BA471</f>
        <v/>
      </c>
      <c r="BB472" s="15" t="n"/>
      <c r="BD472" s="14" t="n"/>
      <c r="BE472" s="18" t="n">
        <v>0</v>
      </c>
      <c r="BF472" s="16" t="n">
        <v>0</v>
      </c>
      <c r="BG472" s="18">
        <f>(BE472-BF472)+BG471</f>
        <v/>
      </c>
      <c r="BH472" s="15" t="n"/>
      <c r="BJ472" s="86" t="n"/>
      <c r="BK472" s="86" t="n"/>
      <c r="BL472" s="24" t="n"/>
      <c r="BM472" s="24" t="n"/>
      <c r="BN472" s="24" t="n"/>
      <c r="BO472" s="24" t="n"/>
      <c r="BP472" s="24" t="n"/>
      <c r="BQ472" s="126" t="n"/>
    </row>
    <row r="473" ht="16.8" customHeight="1">
      <c r="A473" s="15" t="n"/>
      <c r="B473" s="15" t="n"/>
      <c r="C473" s="15" t="inlineStr">
        <is>
          <t>PREL.  ACC. PER AMM-. RENZO</t>
        </is>
      </c>
      <c r="D473" s="16" t="n"/>
      <c r="E473" s="16" t="n"/>
      <c r="F473" s="16" t="n">
        <v>0</v>
      </c>
      <c r="G473" s="16" t="n">
        <v>0</v>
      </c>
      <c r="H473" s="16" t="n"/>
      <c r="I473" s="4" t="n"/>
      <c r="J473" s="14" t="n"/>
      <c r="K473" s="16" t="inlineStr">
        <is>
          <t>RHO 5/1</t>
        </is>
      </c>
      <c r="L473" s="16" t="n">
        <v>527.01</v>
      </c>
      <c r="M473" s="16" t="n"/>
      <c r="N473" s="16" t="n">
        <v>0</v>
      </c>
      <c r="O473" s="16" t="n"/>
      <c r="P473" s="18" t="n"/>
      <c r="Q473" s="14" t="n"/>
      <c r="R473" s="18" t="n">
        <v>0</v>
      </c>
      <c r="S473" s="16">
        <f>G473</f>
        <v/>
      </c>
      <c r="T473" s="18">
        <f>(R473-S473)+T472</f>
        <v/>
      </c>
      <c r="U473" s="15">
        <f>C473</f>
        <v/>
      </c>
      <c r="W473" s="14" t="n"/>
      <c r="X473" s="18" t="n">
        <v>0</v>
      </c>
      <c r="Y473" s="16" t="n"/>
      <c r="Z473" s="18">
        <f>(X473-Y473)+Z472</f>
        <v/>
      </c>
      <c r="AA473" s="15" t="n"/>
      <c r="AB473" s="24" t="n"/>
      <c r="AC473" s="15">
        <f>C473</f>
        <v/>
      </c>
      <c r="AD473" s="25" t="n"/>
      <c r="AE473" s="62">
        <f>G473</f>
        <v/>
      </c>
      <c r="AF473" s="63">
        <f>AE473+AF412</f>
        <v/>
      </c>
      <c r="AG473" s="25" t="n"/>
      <c r="AH473" s="24" t="n"/>
      <c r="AI473" s="26" t="n"/>
      <c r="AJ473" s="25" t="n"/>
      <c r="AL473" s="14" t="n"/>
      <c r="AM473" s="18" t="n">
        <v>0</v>
      </c>
      <c r="AN473" s="16" t="n"/>
      <c r="AO473" s="18">
        <f>(AM473-AN473)+AO472</f>
        <v/>
      </c>
      <c r="AP473" s="15" t="n"/>
      <c r="AR473" s="14" t="n"/>
      <c r="AS473" s="18" t="n">
        <v>0</v>
      </c>
      <c r="AT473" s="16" t="n"/>
      <c r="AU473" s="18">
        <f>(AS473-AT473)+AU472</f>
        <v/>
      </c>
      <c r="AV473" s="15" t="n"/>
      <c r="AX473" s="14" t="n"/>
      <c r="AY473" s="18" t="n">
        <v>0</v>
      </c>
      <c r="AZ473" s="16" t="n"/>
      <c r="BA473" s="18">
        <f>(AY473-AZ473)+BA472</f>
        <v/>
      </c>
      <c r="BB473" s="15" t="n"/>
      <c r="BD473" s="14" t="n"/>
      <c r="BE473" s="18" t="n">
        <v>0</v>
      </c>
      <c r="BF473" s="16" t="n"/>
      <c r="BG473" s="18">
        <f>(BE473-BF473)+BG472</f>
        <v/>
      </c>
      <c r="BH473" s="15" t="n"/>
      <c r="BJ473" s="86" t="n"/>
      <c r="BK473" s="86" t="n"/>
      <c r="BL473" s="24" t="n"/>
      <c r="BM473" s="24" t="n"/>
      <c r="BN473" s="24" t="n"/>
      <c r="BO473" s="24" t="n"/>
      <c r="BP473" s="24" t="n"/>
      <c r="BQ473" s="126" t="n"/>
    </row>
    <row r="474" ht="16.8" customHeight="1">
      <c r="A474" s="15" t="n"/>
      <c r="B474" s="15" t="n"/>
      <c r="C474" s="15" t="inlineStr">
        <is>
          <t>VERSAMENTO</t>
        </is>
      </c>
      <c r="D474" s="16" t="n"/>
      <c r="E474" s="16" t="n"/>
      <c r="F474" s="16" t="n">
        <v>0</v>
      </c>
      <c r="G474" s="16" t="n"/>
      <c r="H474" s="16" t="n"/>
      <c r="I474" s="4" t="n"/>
      <c r="J474" s="14" t="n"/>
      <c r="K474" s="16" t="inlineStr">
        <is>
          <t>GALLARATE  5/1</t>
        </is>
      </c>
      <c r="L474" s="16" t="n">
        <v>621.3200000000001</v>
      </c>
      <c r="M474" s="16" t="n"/>
      <c r="N474" s="16" t="n">
        <v>0</v>
      </c>
      <c r="O474" s="16" t="n"/>
      <c r="P474" s="18" t="n"/>
      <c r="Q474" s="14" t="n"/>
      <c r="R474" s="18" t="n">
        <v>0</v>
      </c>
      <c r="S474" s="16" t="n">
        <v>0</v>
      </c>
      <c r="T474" s="18">
        <f>(R474-S474)+T473</f>
        <v/>
      </c>
      <c r="U474" s="15" t="n"/>
      <c r="W474" s="14" t="n"/>
      <c r="X474" s="18">
        <f>F474</f>
        <v/>
      </c>
      <c r="Y474" s="16" t="n">
        <v>0</v>
      </c>
      <c r="Z474" s="18">
        <f>(X474-Y474)+Z473</f>
        <v/>
      </c>
      <c r="AA474" s="15">
        <f>C474</f>
        <v/>
      </c>
      <c r="AB474" s="24" t="n"/>
      <c r="AC474" s="15" t="n"/>
      <c r="AD474" s="25" t="n"/>
      <c r="AE474" s="62" t="n"/>
      <c r="AF474" s="63" t="n"/>
      <c r="AG474" s="25" t="n"/>
      <c r="AH474" s="24" t="n"/>
      <c r="AI474" s="26" t="n"/>
      <c r="AJ474" s="25" t="n"/>
      <c r="AL474" s="14" t="n"/>
      <c r="AM474" s="18" t="n">
        <v>0</v>
      </c>
      <c r="AN474" s="16" t="n"/>
      <c r="AO474" s="18">
        <f>(AM474-AN474)+AO473</f>
        <v/>
      </c>
      <c r="AP474" s="15" t="n"/>
      <c r="AR474" s="14" t="n"/>
      <c r="AS474" s="18" t="n">
        <v>0</v>
      </c>
      <c r="AT474" s="16" t="n"/>
      <c r="AU474" s="18">
        <f>(AS474-AT474)+AU473</f>
        <v/>
      </c>
      <c r="AV474" s="15" t="n"/>
      <c r="AX474" s="14" t="n"/>
      <c r="AY474" s="18" t="n">
        <v>0</v>
      </c>
      <c r="AZ474" s="16" t="n"/>
      <c r="BA474" s="18">
        <f>(AY474-AZ474)+BA473</f>
        <v/>
      </c>
      <c r="BB474" s="15" t="n"/>
      <c r="BD474" s="14" t="n"/>
      <c r="BE474" s="18" t="n">
        <v>0</v>
      </c>
      <c r="BF474" s="16" t="n"/>
      <c r="BG474" s="18">
        <f>(BE474-BF474)+BG473</f>
        <v/>
      </c>
      <c r="BH474" s="15" t="n"/>
      <c r="BJ474" s="86" t="n"/>
      <c r="BK474" s="86" t="n"/>
      <c r="BL474" s="24" t="n"/>
      <c r="BM474" s="24" t="n"/>
      <c r="BN474" s="24" t="n"/>
      <c r="BO474" s="24" t="n"/>
      <c r="BP474" s="24" t="n"/>
      <c r="BQ474" s="126" t="n"/>
    </row>
    <row r="475" ht="16.8" customHeight="1">
      <c r="A475" s="15" t="n"/>
      <c r="B475" s="15" t="n"/>
      <c r="C475" s="15" t="inlineStr">
        <is>
          <t>VERSAMENTO</t>
        </is>
      </c>
      <c r="D475" s="16" t="n"/>
      <c r="E475" s="16" t="n"/>
      <c r="F475" s="16" t="n">
        <v>0</v>
      </c>
      <c r="G475" s="16" t="n"/>
      <c r="H475" s="16" t="n">
        <v>0</v>
      </c>
      <c r="I475" s="4" t="n"/>
      <c r="J475" s="14" t="n"/>
      <c r="K475" s="16" t="inlineStr">
        <is>
          <t>SOMMA 8/1</t>
        </is>
      </c>
      <c r="L475" s="16" t="n">
        <v>155.5</v>
      </c>
      <c r="M475" s="16" t="n"/>
      <c r="N475" s="16" t="n">
        <v>0</v>
      </c>
      <c r="O475" s="16" t="n"/>
      <c r="P475" s="18" t="n"/>
      <c r="Q475" s="14" t="n"/>
      <c r="R475" s="18" t="n">
        <v>0</v>
      </c>
      <c r="S475" s="16" t="n">
        <v>0</v>
      </c>
      <c r="T475" s="18">
        <f>(R475-S475)+T474</f>
        <v/>
      </c>
      <c r="U475" s="15" t="n"/>
      <c r="W475" s="14" t="n"/>
      <c r="X475" s="18">
        <f>F475</f>
        <v/>
      </c>
      <c r="Y475" s="16" t="n"/>
      <c r="Z475" s="18">
        <f>(X475-Y475)+Z474</f>
        <v/>
      </c>
      <c r="AA475" s="15" t="n"/>
      <c r="AB475" s="24" t="n"/>
      <c r="AC475" s="15" t="n"/>
      <c r="AD475" s="25" t="n"/>
      <c r="AE475" s="62" t="n"/>
      <c r="AF475" s="63" t="n"/>
      <c r="AG475" s="25" t="n"/>
      <c r="AH475" s="24" t="n"/>
      <c r="AI475" s="26" t="n"/>
      <c r="AJ475" s="25" t="n"/>
      <c r="AL475" s="14" t="n"/>
      <c r="AM475" s="18" t="n">
        <v>0</v>
      </c>
      <c r="AN475" s="16" t="n"/>
      <c r="AO475" s="18">
        <f>(AM475-AN475)+AO474</f>
        <v/>
      </c>
      <c r="AP475" s="15" t="n"/>
      <c r="AR475" s="14" t="n"/>
      <c r="AS475" s="18" t="n">
        <v>0</v>
      </c>
      <c r="AT475" s="16" t="n"/>
      <c r="AU475" s="18">
        <f>(AS475-AT475)+AU474</f>
        <v/>
      </c>
      <c r="AV475" s="15" t="n"/>
      <c r="AX475" s="14" t="n"/>
      <c r="AY475" s="18" t="n">
        <v>0</v>
      </c>
      <c r="AZ475" s="16" t="n"/>
      <c r="BA475" s="18">
        <f>(AY475-AZ475)+BA474</f>
        <v/>
      </c>
      <c r="BB475" s="15" t="n"/>
      <c r="BD475" s="14" t="n"/>
      <c r="BE475" s="18" t="n">
        <v>0</v>
      </c>
      <c r="BF475" s="16" t="n"/>
      <c r="BG475" s="18">
        <f>(BE475-BF475)+BG474</f>
        <v/>
      </c>
      <c r="BH475" s="15" t="n"/>
      <c r="BJ475" s="86" t="n"/>
      <c r="BK475" s="86" t="n"/>
      <c r="BL475" s="24" t="n"/>
      <c r="BM475" s="24" t="n"/>
      <c r="BN475" s="24" t="n"/>
      <c r="BO475" s="24" t="n"/>
      <c r="BP475" s="24" t="n"/>
      <c r="BQ475" s="126" t="n"/>
    </row>
    <row r="476" ht="16.8" customHeight="1">
      <c r="A476" s="15" t="n"/>
      <c r="B476" s="15" t="n"/>
      <c r="C476" s="15" t="inlineStr">
        <is>
          <t>VERSAMENTO</t>
        </is>
      </c>
      <c r="D476" s="16" t="n"/>
      <c r="E476" s="16" t="n"/>
      <c r="F476" s="16" t="n">
        <v>0</v>
      </c>
      <c r="G476" s="16" t="n"/>
      <c r="H476" s="16" t="n"/>
      <c r="I476" s="4" t="n"/>
      <c r="J476" s="14" t="n"/>
      <c r="K476" s="16" t="inlineStr">
        <is>
          <t>BONIFICO IN PIU EKOLINE  13/12</t>
        </is>
      </c>
      <c r="L476" s="16" t="n">
        <v>-9</v>
      </c>
      <c r="M476" s="16" t="n"/>
      <c r="N476" s="16" t="n">
        <v>0</v>
      </c>
      <c r="O476" s="16" t="n"/>
      <c r="P476" s="18" t="n"/>
      <c r="Q476" s="14" t="n"/>
      <c r="R476" s="18" t="n">
        <v>0</v>
      </c>
      <c r="S476" s="16" t="n">
        <v>0</v>
      </c>
      <c r="T476" s="18">
        <f>(R476-S476)+T475</f>
        <v/>
      </c>
      <c r="U476" s="15" t="n"/>
      <c r="W476" s="14" t="n"/>
      <c r="X476" s="18">
        <f>F476</f>
        <v/>
      </c>
      <c r="Y476" s="16" t="n"/>
      <c r="Z476" s="18">
        <f>(X476-Y476)+Z475</f>
        <v/>
      </c>
      <c r="AA476" s="15" t="n"/>
      <c r="AB476" s="24" t="n"/>
      <c r="AC476" s="15" t="n"/>
      <c r="AD476" s="25" t="n"/>
      <c r="AE476" s="62" t="n"/>
      <c r="AF476" s="63" t="n"/>
      <c r="AG476" s="25" t="n"/>
      <c r="AH476" s="24" t="n"/>
      <c r="AI476" s="26" t="n"/>
      <c r="AJ476" s="25" t="n"/>
      <c r="AL476" s="14" t="n"/>
      <c r="AM476" s="18" t="n">
        <v>0</v>
      </c>
      <c r="AN476" s="16" t="n"/>
      <c r="AO476" s="18">
        <f>(AM476-AN476)+AO475</f>
        <v/>
      </c>
      <c r="AP476" s="15" t="n"/>
      <c r="AR476" s="14" t="n"/>
      <c r="AS476" s="18" t="n">
        <v>0</v>
      </c>
      <c r="AT476" s="16" t="n"/>
      <c r="AU476" s="18">
        <f>(AS476-AT476)+AU475</f>
        <v/>
      </c>
      <c r="AV476" s="15" t="n"/>
      <c r="AX476" s="14" t="n"/>
      <c r="AY476" s="18" t="n">
        <v>0</v>
      </c>
      <c r="AZ476" s="16" t="n"/>
      <c r="BA476" s="18">
        <f>(AY476-AZ476)+BA475</f>
        <v/>
      </c>
      <c r="BB476" s="15" t="n"/>
      <c r="BD476" s="14" t="n"/>
      <c r="BE476" s="18" t="n">
        <v>0</v>
      </c>
      <c r="BF476" s="16" t="n"/>
      <c r="BG476" s="18">
        <f>(BE476-BF476)+BG475</f>
        <v/>
      </c>
      <c r="BH476" s="15" t="n"/>
      <c r="BJ476" s="86" t="n"/>
      <c r="BK476" s="86" t="n"/>
      <c r="BL476" s="24" t="n"/>
      <c r="BM476" s="24" t="n"/>
      <c r="BN476" s="24" t="n"/>
      <c r="BO476" s="24" t="n"/>
      <c r="BP476" s="24" t="n"/>
      <c r="BQ476" s="126" t="n"/>
    </row>
    <row r="477" ht="16.8" customHeight="1">
      <c r="A477" s="15" t="n"/>
      <c r="B477" s="15" t="n"/>
      <c r="C477" s="15" t="inlineStr">
        <is>
          <t>VERSAMENTO</t>
        </is>
      </c>
      <c r="D477" s="16" t="n"/>
      <c r="E477" s="16" t="n"/>
      <c r="F477" s="16" t="n">
        <v>0</v>
      </c>
      <c r="G477" s="16" t="n">
        <v>0</v>
      </c>
      <c r="H477" s="16" t="n"/>
      <c r="I477" s="4" t="n"/>
      <c r="J477" s="14" t="n"/>
      <c r="K477" s="17" t="inlineStr">
        <is>
          <t>SOSPESI PARTICOLARI</t>
        </is>
      </c>
      <c r="L477" s="51">
        <f>AI486</f>
        <v/>
      </c>
      <c r="M477" s="16" t="n"/>
      <c r="N477" s="16" t="n"/>
      <c r="O477" s="16" t="n"/>
      <c r="P477" s="18" t="n"/>
      <c r="Q477" s="14" t="n"/>
      <c r="R477" s="18" t="n">
        <v>0</v>
      </c>
      <c r="S477" s="16" t="n">
        <v>0</v>
      </c>
      <c r="T477" s="18">
        <f>(R477-S477)+T476</f>
        <v/>
      </c>
      <c r="U477" s="15" t="n"/>
      <c r="W477" s="14" t="n"/>
      <c r="X477" s="18">
        <f>F477</f>
        <v/>
      </c>
      <c r="Y477" s="16" t="n">
        <v>0</v>
      </c>
      <c r="Z477" s="18">
        <f>(X477-Y477)+Z476</f>
        <v/>
      </c>
      <c r="AA477" s="15">
        <f>C477</f>
        <v/>
      </c>
      <c r="AB477" s="24" t="n"/>
      <c r="AC477" s="15" t="n"/>
      <c r="AD477" s="25" t="n"/>
      <c r="AE477" s="62" t="n"/>
      <c r="AF477" s="63" t="n"/>
      <c r="AG477" s="25" t="n"/>
      <c r="AH477" s="24" t="n"/>
      <c r="AI477" s="26" t="n"/>
      <c r="AJ477" s="25" t="n"/>
      <c r="AL477" s="14" t="n"/>
      <c r="AM477" s="18" t="n">
        <v>0</v>
      </c>
      <c r="AN477" s="16" t="n"/>
      <c r="AO477" s="18">
        <f>(AM477-AN477)+AO476</f>
        <v/>
      </c>
      <c r="AP477" s="15" t="n"/>
      <c r="AR477" s="14" t="n"/>
      <c r="AS477" s="18" t="n">
        <v>0</v>
      </c>
      <c r="AT477" s="16" t="n"/>
      <c r="AU477" s="18">
        <f>(AS477-AT477)+AU476</f>
        <v/>
      </c>
      <c r="AV477" s="15" t="n"/>
      <c r="AX477" s="14" t="n"/>
      <c r="AY477" s="18" t="n">
        <v>0</v>
      </c>
      <c r="AZ477" s="16" t="n"/>
      <c r="BA477" s="18">
        <f>(AY477-AZ477)+BA476</f>
        <v/>
      </c>
      <c r="BB477" s="15" t="n"/>
      <c r="BD477" s="14" t="n"/>
      <c r="BE477" s="18" t="n">
        <v>0</v>
      </c>
      <c r="BF477" s="16" t="n"/>
      <c r="BG477" s="18">
        <f>(BE477-BF477)+BG476</f>
        <v/>
      </c>
      <c r="BH477" s="15" t="n"/>
      <c r="BJ477" s="86" t="n"/>
      <c r="BK477" s="86" t="n"/>
      <c r="BL477" s="24" t="n"/>
      <c r="BM477" s="24" t="n"/>
      <c r="BN477" s="24" t="n"/>
      <c r="BO477" s="24" t="n"/>
      <c r="BP477" s="24" t="n"/>
      <c r="BQ477" s="126" t="n"/>
    </row>
    <row r="478" ht="16.8" customHeight="1">
      <c r="A478" s="15" t="n"/>
      <c r="B478" s="15" t="n"/>
      <c r="C478" s="68" t="inlineStr">
        <is>
          <t>VERSAMENTO</t>
        </is>
      </c>
      <c r="D478" s="16" t="n"/>
      <c r="E478" s="16" t="n"/>
      <c r="F478" s="16" t="n">
        <v>0</v>
      </c>
      <c r="G478" s="16" t="n"/>
      <c r="H478" s="16" t="n"/>
      <c r="I478" s="4" t="n"/>
      <c r="J478" s="14" t="n"/>
      <c r="K478" s="17" t="inlineStr">
        <is>
          <t>TOTALE SOSPESI</t>
        </is>
      </c>
      <c r="L478" s="16">
        <f>SUM(L465:L477)</f>
        <v/>
      </c>
      <c r="M478" s="16" t="n"/>
      <c r="N478" s="16" t="n"/>
      <c r="O478" s="16" t="n"/>
      <c r="P478" s="18" t="n"/>
      <c r="Q478" s="14" t="n"/>
      <c r="R478" s="18" t="n">
        <v>0</v>
      </c>
      <c r="S478" s="16" t="n"/>
      <c r="T478" s="18">
        <f>(R478-S478)+T477</f>
        <v/>
      </c>
      <c r="U478" s="15" t="n"/>
      <c r="W478" s="14" t="n"/>
      <c r="X478" s="18" t="n">
        <v>0</v>
      </c>
      <c r="Y478" s="16" t="n"/>
      <c r="Z478" s="18">
        <f>(X478-Y478)+Z477</f>
        <v/>
      </c>
      <c r="AA478" s="15">
        <f>C478</f>
        <v/>
      </c>
      <c r="AB478" s="24" t="n"/>
      <c r="AC478" s="15" t="n"/>
      <c r="AD478" s="25" t="n"/>
      <c r="AE478" s="62" t="n"/>
      <c r="AF478" s="63" t="n"/>
      <c r="AG478" s="25" t="n"/>
      <c r="AH478" s="24" t="n"/>
      <c r="AI478" s="26" t="n"/>
      <c r="AJ478" s="25" t="n"/>
      <c r="AL478" s="14" t="n"/>
      <c r="AM478" s="18" t="n">
        <v>0</v>
      </c>
      <c r="AN478" s="16" t="n"/>
      <c r="AO478" s="18">
        <f>(AM478-AN478)+AO477</f>
        <v/>
      </c>
      <c r="AP478" s="15" t="n"/>
      <c r="AR478" s="14" t="n"/>
      <c r="AS478" s="18" t="n">
        <v>0</v>
      </c>
      <c r="AT478" s="16" t="n"/>
      <c r="AU478" s="18">
        <f>(AS478-AT478)+AU477</f>
        <v/>
      </c>
      <c r="AV478" s="15">
        <f>C478</f>
        <v/>
      </c>
      <c r="AX478" s="14" t="n"/>
      <c r="AY478" s="18" t="n">
        <v>0</v>
      </c>
      <c r="AZ478" s="16" t="n"/>
      <c r="BA478" s="18">
        <f>(AY478-AZ478)+BA477</f>
        <v/>
      </c>
      <c r="BB478" s="15" t="n"/>
      <c r="BD478" s="14" t="n"/>
      <c r="BE478" s="18" t="n">
        <v>0</v>
      </c>
      <c r="BF478" s="16" t="n"/>
      <c r="BG478" s="18">
        <f>(BE478-BF478)+BG477</f>
        <v/>
      </c>
      <c r="BH478" s="15" t="n"/>
      <c r="BJ478" s="86" t="n"/>
      <c r="BK478" s="86" t="n"/>
      <c r="BL478" s="24" t="n"/>
      <c r="BM478" s="24" t="n"/>
      <c r="BN478" s="24" t="n"/>
      <c r="BO478" s="24" t="n"/>
      <c r="BP478" s="24" t="n"/>
      <c r="BQ478" s="126" t="n"/>
    </row>
    <row r="479" ht="16.8" customHeight="1">
      <c r="A479" s="15" t="n"/>
      <c r="B479" s="15" t="n"/>
      <c r="C479" s="15" t="inlineStr">
        <is>
          <t>BONIFICI</t>
        </is>
      </c>
      <c r="D479" s="16" t="n"/>
      <c r="E479" s="16" t="n"/>
      <c r="F479" s="16">
        <f>'BONIFICI GENERALI '!B310+'BONIFICI CATTOLICA'!B310+'BONIFICI TUTELA'!B206</f>
        <v/>
      </c>
      <c r="G479" s="85">
        <f>F469</f>
        <v/>
      </c>
      <c r="H479" s="16" t="n"/>
      <c r="I479" s="4" t="n"/>
      <c r="J479" s="14" t="n"/>
      <c r="K479" s="17" t="inlineStr">
        <is>
          <t>SOSPESI DEL GIORNO</t>
        </is>
      </c>
      <c r="L479" s="16">
        <f>SUM(N466:N479)</f>
        <v/>
      </c>
      <c r="M479" s="44" t="n"/>
      <c r="N479" s="16" t="n"/>
      <c r="O479" s="16" t="n"/>
      <c r="P479" s="18" t="n"/>
      <c r="Q479" s="14" t="n"/>
      <c r="R479" s="18" t="n">
        <v>0</v>
      </c>
      <c r="S479" s="16" t="n"/>
      <c r="T479" s="18">
        <f>(R479-S479)+T478</f>
        <v/>
      </c>
      <c r="U479" s="15" t="n"/>
      <c r="W479" s="14" t="n"/>
      <c r="X479" s="18">
        <f>F479</f>
        <v/>
      </c>
      <c r="Y479" s="16">
        <f>G479</f>
        <v/>
      </c>
      <c r="Z479" s="18">
        <f>(X479-Y479)+Z478</f>
        <v/>
      </c>
      <c r="AA479" s="15">
        <f>C479</f>
        <v/>
      </c>
      <c r="AB479" s="24" t="n"/>
      <c r="AC479" s="15" t="n"/>
      <c r="AD479" s="25" t="n"/>
      <c r="AE479" s="62" t="n"/>
      <c r="AF479" s="63" t="n"/>
      <c r="AG479" s="25" t="n"/>
      <c r="AH479" s="24" t="n"/>
      <c r="AI479" s="26" t="n"/>
      <c r="AJ479" s="25" t="n"/>
      <c r="AL479" s="14" t="n"/>
      <c r="AM479" s="18" t="n">
        <v>0</v>
      </c>
      <c r="AN479" s="16" t="n"/>
      <c r="AO479" s="18">
        <f>(AM479-AN479)+AO478</f>
        <v/>
      </c>
      <c r="AP479" s="15" t="n"/>
      <c r="AR479" s="14" t="n"/>
      <c r="AS479" s="18" t="n">
        <v>0</v>
      </c>
      <c r="AT479" s="16" t="n"/>
      <c r="AU479" s="18">
        <f>(AS479-AT479)+AU478</f>
        <v/>
      </c>
      <c r="AV479" s="15">
        <f>C479</f>
        <v/>
      </c>
      <c r="AX479" s="14" t="n"/>
      <c r="AY479" s="18" t="n">
        <v>0</v>
      </c>
      <c r="AZ479" s="16" t="n"/>
      <c r="BA479" s="18">
        <f>(AY479-AZ479)+BA478</f>
        <v/>
      </c>
      <c r="BB479" s="15" t="n"/>
      <c r="BD479" s="14" t="n"/>
      <c r="BE479" s="18" t="n">
        <v>0</v>
      </c>
      <c r="BF479" s="16" t="n"/>
      <c r="BG479" s="18">
        <f>(BE479-BF479)+BG478</f>
        <v/>
      </c>
      <c r="BH479" s="15" t="n"/>
      <c r="BJ479" s="86" t="n"/>
      <c r="BK479" s="86" t="n"/>
      <c r="BL479" s="24" t="n"/>
      <c r="BM479" s="24" t="n"/>
      <c r="BN479" s="24" t="n"/>
      <c r="BO479" s="24" t="n"/>
      <c r="BP479" s="24" t="n"/>
      <c r="BQ479" s="126" t="n"/>
    </row>
    <row r="480" ht="16.8" customHeight="1">
      <c r="A480" s="15" t="n"/>
      <c r="B480" s="15" t="n"/>
      <c r="C480" s="47" t="inlineStr">
        <is>
          <t>PREL .PROVVIGIONI MATURATE</t>
        </is>
      </c>
      <c r="D480" s="16" t="n"/>
      <c r="E480" s="16" t="n"/>
      <c r="F480" s="16" t="n">
        <v>0</v>
      </c>
      <c r="G480" s="1">
        <f>F470</f>
        <v/>
      </c>
      <c r="H480" s="16">
        <f>G480-D371-D372-D374</f>
        <v/>
      </c>
      <c r="I480" s="4" t="n"/>
      <c r="J480" s="14" t="n"/>
      <c r="K480" s="53">
        <f>A429</f>
        <v/>
      </c>
      <c r="L480" s="3">
        <f>D429+D430-E434+D431-E431+D434-E429+B432</f>
        <v/>
      </c>
      <c r="M480" s="3" t="n"/>
      <c r="N480" s="3" t="n"/>
      <c r="O480" s="16" t="n"/>
      <c r="P480" s="18" t="n"/>
      <c r="Q480" s="14" t="n"/>
      <c r="R480" s="18" t="n"/>
      <c r="S480" s="16" t="n"/>
      <c r="T480" s="18">
        <f>(R480-S480)+T479</f>
        <v/>
      </c>
      <c r="U480" s="15" t="n"/>
      <c r="W480" s="14" t="n"/>
      <c r="X480" s="18" t="n">
        <v>0</v>
      </c>
      <c r="Y480" s="1">
        <f>G480</f>
        <v/>
      </c>
      <c r="Z480" s="18">
        <f>(X480-Y480)+Z479</f>
        <v/>
      </c>
      <c r="AA480" s="15">
        <f>C480</f>
        <v/>
      </c>
      <c r="AB480" s="24" t="n"/>
      <c r="AC480" s="15" t="inlineStr">
        <is>
          <t>BOLLO AUTO</t>
        </is>
      </c>
      <c r="AD480" s="25" t="n"/>
      <c r="AE480" s="62">
        <f>H481</f>
        <v/>
      </c>
      <c r="AF480" s="63">
        <f>AE480+AF419</f>
        <v/>
      </c>
      <c r="AG480" s="25" t="n"/>
      <c r="AH480" s="24" t="n"/>
      <c r="AI480" s="26" t="n"/>
      <c r="AJ480" s="25" t="n"/>
      <c r="AL480" s="14" t="n"/>
      <c r="AM480" s="18" t="n"/>
      <c r="AN480" s="25" t="n">
        <v>0</v>
      </c>
      <c r="AO480" s="18">
        <f>(AM480-AN480)+AO479</f>
        <v/>
      </c>
      <c r="AP480" s="15" t="n"/>
      <c r="AR480" s="14" t="n"/>
      <c r="AS480" s="18" t="n"/>
      <c r="AT480" s="25" t="n">
        <v>0</v>
      </c>
      <c r="AU480" s="18">
        <f>(AS480-AT480)+AU479</f>
        <v/>
      </c>
      <c r="AV480" s="15" t="n"/>
      <c r="AX480" s="14" t="n"/>
      <c r="AY480" s="18" t="n"/>
      <c r="AZ480" s="25" t="n">
        <v>0</v>
      </c>
      <c r="BA480" s="18">
        <f>(AY480-AZ480)+BA479</f>
        <v/>
      </c>
      <c r="BB480" s="15" t="n"/>
      <c r="BD480" s="14" t="n"/>
      <c r="BE480" s="18" t="n"/>
      <c r="BF480" s="25" t="n">
        <v>0</v>
      </c>
      <c r="BG480" s="18">
        <f>(BE480-BF480)+BG479</f>
        <v/>
      </c>
      <c r="BH480" s="15" t="n"/>
      <c r="BJ480" s="86" t="n"/>
      <c r="BK480" s="86" t="n"/>
      <c r="BL480" s="24" t="n"/>
      <c r="BM480" s="24" t="n"/>
      <c r="BN480" s="24" t="n"/>
      <c r="BO480" s="24" t="n"/>
      <c r="BP480" s="24" t="n"/>
      <c r="BQ480" s="126" t="n"/>
    </row>
    <row r="481" ht="16.8" customHeight="1">
      <c r="A481" s="15" t="n"/>
      <c r="B481" s="15" t="n"/>
      <c r="C481" s="15" t="inlineStr">
        <is>
          <t>Spese manutenzione auto</t>
        </is>
      </c>
      <c r="D481" s="16" t="n"/>
      <c r="E481" s="16" t="n">
        <v>0</v>
      </c>
      <c r="F481" s="16" t="n">
        <v>0</v>
      </c>
      <c r="G481" s="16" t="n">
        <v>0</v>
      </c>
      <c r="H481" s="16" t="n"/>
      <c r="I481" s="4" t="n"/>
      <c r="J481" s="14" t="n"/>
      <c r="K481" s="17" t="n"/>
      <c r="L481" s="16" t="n"/>
      <c r="M481" s="16" t="n"/>
      <c r="N481" s="16" t="n"/>
      <c r="O481" s="16" t="n"/>
      <c r="P481" s="18" t="n"/>
      <c r="Q481" s="14" t="n"/>
      <c r="R481" s="18" t="n"/>
      <c r="S481" s="16">
        <f>G481</f>
        <v/>
      </c>
      <c r="T481" s="18">
        <f>(R481-S481)+T480</f>
        <v/>
      </c>
      <c r="U481" s="15">
        <f>C481</f>
        <v/>
      </c>
      <c r="W481" s="14" t="n"/>
      <c r="X481" s="18" t="n">
        <v>0</v>
      </c>
      <c r="Y481" s="16" t="n">
        <v>0</v>
      </c>
      <c r="Z481" s="18">
        <f>(X481-Y481)+Z480</f>
        <v/>
      </c>
      <c r="AA481" s="15" t="n"/>
      <c r="AB481" s="24" t="n"/>
      <c r="AC481" s="15">
        <f>C481</f>
        <v/>
      </c>
      <c r="AD481" s="25" t="n"/>
      <c r="AE481" s="62">
        <f>G481</f>
        <v/>
      </c>
      <c r="AF481" s="63">
        <f>AE481+AF420</f>
        <v/>
      </c>
      <c r="AG481" s="25" t="n"/>
      <c r="AH481" s="24" t="n"/>
      <c r="AI481" s="26" t="n"/>
      <c r="AJ481" s="25" t="n"/>
      <c r="AL481" s="14" t="n"/>
      <c r="AM481" s="18" t="n"/>
      <c r="AN481" s="16" t="n"/>
      <c r="AO481" s="18">
        <f>(AM481-AN481)+AO480</f>
        <v/>
      </c>
      <c r="AP481" s="15" t="n"/>
      <c r="AR481" s="14" t="n"/>
      <c r="AS481" s="18" t="n"/>
      <c r="AT481" s="16" t="n"/>
      <c r="AU481" s="18">
        <f>(AS481-AT481)+AU480</f>
        <v/>
      </c>
      <c r="AV481" s="15" t="n"/>
      <c r="AX481" s="14" t="n"/>
      <c r="AY481" s="18" t="n"/>
      <c r="AZ481" s="16" t="n"/>
      <c r="BA481" s="18">
        <f>(AY481-AZ481)+BA480</f>
        <v/>
      </c>
      <c r="BB481" s="15" t="n"/>
      <c r="BD481" s="14" t="n"/>
      <c r="BE481" s="18" t="n"/>
      <c r="BF481" s="16" t="n"/>
      <c r="BG481" s="18">
        <f>(BE481-BF481)+BG480</f>
        <v/>
      </c>
      <c r="BH481" s="15" t="n"/>
      <c r="BJ481" s="86" t="n"/>
      <c r="BK481" s="86" t="n"/>
      <c r="BL481" s="24" t="n"/>
      <c r="BM481" s="24" t="n"/>
      <c r="BN481" s="24" t="n"/>
      <c r="BO481" s="24" t="n"/>
      <c r="BP481" s="24" t="n"/>
      <c r="BQ481" s="126" t="n"/>
    </row>
    <row r="482" ht="16.8" customHeight="1">
      <c r="A482" s="15" t="n"/>
      <c r="B482" s="15" t="n"/>
      <c r="C482" s="15" t="inlineStr">
        <is>
          <t>Spese alberghi etc</t>
        </is>
      </c>
      <c r="D482" s="16" t="n">
        <v>0</v>
      </c>
      <c r="E482" s="16" t="n"/>
      <c r="F482" s="16" t="n">
        <v>0</v>
      </c>
      <c r="G482" s="16" t="n">
        <v>0</v>
      </c>
      <c r="H482" s="16" t="n"/>
      <c r="I482" s="4" t="n"/>
      <c r="J482" s="14" t="n"/>
      <c r="K482" s="17" t="n"/>
      <c r="L482" s="16" t="n">
        <v>0</v>
      </c>
      <c r="M482" s="16" t="n"/>
      <c r="N482" s="16" t="n"/>
      <c r="O482" s="16" t="n"/>
      <c r="P482" s="18" t="n"/>
      <c r="Q482" s="14" t="n"/>
      <c r="R482" s="18" t="n"/>
      <c r="S482" s="16" t="n">
        <v>0</v>
      </c>
      <c r="T482" s="18">
        <f>(R482-S482)+T481</f>
        <v/>
      </c>
      <c r="U482" s="15">
        <f>C482</f>
        <v/>
      </c>
      <c r="W482" s="14" t="n"/>
      <c r="X482" s="18" t="n">
        <v>0</v>
      </c>
      <c r="Y482" s="16" t="n">
        <v>0</v>
      </c>
      <c r="Z482" s="18">
        <f>(X482-Y482)+Z481</f>
        <v/>
      </c>
      <c r="AA482" s="15" t="n"/>
      <c r="AB482" s="24" t="n"/>
      <c r="AC482" s="15">
        <f>C482</f>
        <v/>
      </c>
      <c r="AD482" s="25" t="n"/>
      <c r="AE482" s="62">
        <f>G482</f>
        <v/>
      </c>
      <c r="AF482" s="63">
        <f>AE482+AF421</f>
        <v/>
      </c>
      <c r="AG482" s="25" t="n"/>
      <c r="AH482" s="24" t="n"/>
      <c r="AI482" s="26" t="n"/>
      <c r="AJ482" s="25" t="n"/>
      <c r="AL482" s="14" t="n"/>
      <c r="AM482" s="18" t="n"/>
      <c r="AN482" s="16" t="n">
        <v>0</v>
      </c>
      <c r="AO482" s="18">
        <f>(AM482-AN482)+AO481</f>
        <v/>
      </c>
      <c r="AP482" s="15" t="n"/>
      <c r="AR482" s="14" t="n"/>
      <c r="AS482" s="18" t="n"/>
      <c r="AT482" s="16" t="n">
        <v>0</v>
      </c>
      <c r="AU482" s="18">
        <f>(AS482-AT482)+AU481</f>
        <v/>
      </c>
      <c r="AV482" s="15" t="n"/>
      <c r="AX482" s="14" t="n"/>
      <c r="AY482" s="18" t="n"/>
      <c r="AZ482" s="16" t="n">
        <v>0</v>
      </c>
      <c r="BA482" s="18">
        <f>(AY482-AZ482)+BA481</f>
        <v/>
      </c>
      <c r="BB482" s="15" t="n"/>
      <c r="BD482" s="14" t="n"/>
      <c r="BE482" s="18" t="n"/>
      <c r="BF482" s="16" t="n">
        <v>0</v>
      </c>
      <c r="BG482" s="18">
        <f>(BE482-BF482)+BG481</f>
        <v/>
      </c>
      <c r="BH482" s="15" t="n"/>
      <c r="BJ482" s="86" t="n"/>
      <c r="BK482" s="86" t="n"/>
      <c r="BL482" s="24" t="n"/>
      <c r="BM482" s="24" t="n"/>
      <c r="BN482" s="24" t="n"/>
      <c r="BO482" s="24" t="n"/>
      <c r="BP482" s="24" t="n"/>
      <c r="BQ482" s="126" t="n"/>
    </row>
    <row r="483" ht="16.8" customHeight="1">
      <c r="A483" s="15" t="n"/>
      <c r="B483" s="15" t="n"/>
      <c r="C483" s="15" t="n"/>
      <c r="D483" s="16">
        <f>SUM(G481:G483)</f>
        <v/>
      </c>
      <c r="E483" s="16" t="n">
        <v>0</v>
      </c>
      <c r="F483" s="16" t="n"/>
      <c r="G483" s="16" t="n">
        <v>0</v>
      </c>
      <c r="H483" s="16" t="n"/>
      <c r="I483" s="4" t="n"/>
      <c r="J483" s="14" t="n"/>
      <c r="K483" s="6" t="inlineStr">
        <is>
          <t>TOTALE SOMMA</t>
        </is>
      </c>
      <c r="L483" s="3">
        <f>SUM(L463:L477)+N462+L479+L480</f>
        <v/>
      </c>
      <c r="M483" s="3">
        <f>SUM(O432:O451)+N461</f>
        <v/>
      </c>
      <c r="N483" s="16" t="n"/>
      <c r="O483" s="16" t="n"/>
      <c r="P483" s="18" t="n"/>
      <c r="Q483" s="14" t="n"/>
      <c r="R483" s="18" t="n"/>
      <c r="S483" s="16" t="n">
        <v>0</v>
      </c>
      <c r="T483" s="18">
        <f>(R483-S483)+T482</f>
        <v/>
      </c>
      <c r="U483" s="15" t="n"/>
      <c r="W483" s="14" t="n"/>
      <c r="X483" s="18" t="n">
        <v>0</v>
      </c>
      <c r="Y483" s="16" t="n">
        <v>0</v>
      </c>
      <c r="Z483" s="18">
        <f>(X483-Y483)+Z482</f>
        <v/>
      </c>
      <c r="AA483" s="15" t="n"/>
      <c r="AB483" s="24" t="n"/>
      <c r="AC483" s="15">
        <f>C483</f>
        <v/>
      </c>
      <c r="AD483" s="25" t="n"/>
      <c r="AE483" s="62">
        <f>G483</f>
        <v/>
      </c>
      <c r="AF483" s="63">
        <f>AE483+AF422</f>
        <v/>
      </c>
      <c r="AG483" s="25" t="n"/>
      <c r="AH483" s="24" t="inlineStr">
        <is>
          <t>TOTALE SOSPESI</t>
        </is>
      </c>
      <c r="AI483" s="26">
        <f>SUM(AI430:AI482)</f>
        <v/>
      </c>
      <c r="AJ483" s="25" t="n"/>
      <c r="AL483" s="14" t="n"/>
      <c r="AM483" s="18" t="n"/>
      <c r="AN483" s="16" t="n">
        <v>0</v>
      </c>
      <c r="AO483" s="18">
        <f>(AM483-AN483)+AO482</f>
        <v/>
      </c>
      <c r="AP483" s="15" t="n"/>
      <c r="AR483" s="14" t="n"/>
      <c r="AS483" s="18" t="n"/>
      <c r="AT483" s="16" t="n">
        <v>0</v>
      </c>
      <c r="AU483" s="18">
        <f>(AS483-AT483)+AU482</f>
        <v/>
      </c>
      <c r="AV483" s="16" t="n"/>
      <c r="AX483" s="14" t="n"/>
      <c r="AY483" s="18" t="n"/>
      <c r="AZ483" s="16" t="n">
        <v>0</v>
      </c>
      <c r="BA483" s="18">
        <f>(AY483-AZ483)+BA482</f>
        <v/>
      </c>
      <c r="BB483" s="15" t="n"/>
      <c r="BD483" s="14" t="n"/>
      <c r="BE483" s="18" t="n"/>
      <c r="BF483" s="16" t="n">
        <v>0</v>
      </c>
      <c r="BG483" s="18">
        <f>(BE483-BF483)+BG482</f>
        <v/>
      </c>
      <c r="BH483" s="15" t="n"/>
      <c r="BJ483" s="86" t="n"/>
      <c r="BK483" s="86" t="n"/>
      <c r="BL483" s="24" t="n"/>
      <c r="BM483" s="24" t="n"/>
      <c r="BN483" s="24" t="n"/>
      <c r="BO483" s="24" t="n"/>
      <c r="BP483" s="24" t="n"/>
      <c r="BQ483" s="126" t="n"/>
    </row>
    <row r="484" ht="16.8" customHeight="1">
      <c r="A484" s="15" t="n"/>
      <c r="B484" s="15" t="n"/>
      <c r="C484" s="64" t="inlineStr">
        <is>
          <t>BONIFICO CATTOLICA</t>
        </is>
      </c>
      <c r="D484" s="16" t="n"/>
      <c r="E484" s="16" t="n">
        <v>0</v>
      </c>
      <c r="F484" s="16" t="n"/>
      <c r="G484" s="16" t="n">
        <v>86594.16</v>
      </c>
      <c r="H484" s="16" t="n">
        <v>0</v>
      </c>
      <c r="I484" s="84">
        <f>I486-I435</f>
        <v/>
      </c>
      <c r="J484" s="14" t="n"/>
      <c r="K484" s="6" t="inlineStr">
        <is>
          <t>SALDO C-D</t>
        </is>
      </c>
      <c r="L484" s="3">
        <f>L483-M483</f>
        <v/>
      </c>
      <c r="M484" s="16" t="n"/>
      <c r="N484" s="16" t="n"/>
      <c r="O484" s="16" t="n"/>
      <c r="P484" s="18" t="n"/>
      <c r="Q484" s="14" t="n"/>
      <c r="R484" s="18" t="n"/>
      <c r="S484" s="16" t="n">
        <v>0</v>
      </c>
      <c r="T484" s="18">
        <f>(R484-S484)+T483</f>
        <v/>
      </c>
      <c r="U484" s="15" t="n"/>
      <c r="W484" s="14" t="n"/>
      <c r="X484" s="18" t="n">
        <v>0</v>
      </c>
      <c r="Y484" s="16">
        <f>G484</f>
        <v/>
      </c>
      <c r="Z484" s="18">
        <f>(X484-Y484)+Z483</f>
        <v/>
      </c>
      <c r="AA484" s="15">
        <f>C484</f>
        <v/>
      </c>
      <c r="AB484" s="24" t="n"/>
      <c r="AC484" s="71" t="inlineStr">
        <is>
          <t>TOTALE SPESE AD OGGI</t>
        </is>
      </c>
      <c r="AD484" s="65" t="n"/>
      <c r="AE484" s="65" t="n">
        <v>0</v>
      </c>
      <c r="AF484" s="63">
        <f>SUM(AF436:AF483)</f>
        <v/>
      </c>
      <c r="AG484" s="25" t="n"/>
      <c r="AH484" s="24" t="inlineStr">
        <is>
          <t>SOSPESI VERSATI</t>
        </is>
      </c>
      <c r="AI484" s="26" t="n"/>
      <c r="AJ484" s="25">
        <f>SUM(AJ430:AJ483)</f>
        <v/>
      </c>
      <c r="AL484" s="14" t="n"/>
      <c r="AM484" s="18" t="n"/>
      <c r="AN484" s="16" t="n"/>
      <c r="AO484" s="18">
        <f>(AM484-AN484)+AO483</f>
        <v/>
      </c>
      <c r="AP484" s="15" t="n"/>
      <c r="AR484" s="14" t="n"/>
      <c r="AS484" s="18" t="n"/>
      <c r="AT484" s="16" t="n">
        <v>0</v>
      </c>
      <c r="AU484" s="18">
        <f>(AS484-AT484)+AU483</f>
        <v/>
      </c>
      <c r="AV484" s="15" t="n"/>
      <c r="AX484" s="14" t="n"/>
      <c r="AY484" s="18" t="n"/>
      <c r="AZ484" s="16" t="n"/>
      <c r="BA484" s="18">
        <f>(AY484-AZ484)+BA483</f>
        <v/>
      </c>
      <c r="BB484" s="15" t="n"/>
      <c r="BD484" s="14" t="n"/>
      <c r="BE484" s="18" t="n"/>
      <c r="BF484" s="16" t="n"/>
      <c r="BG484" s="18">
        <f>(BE484-BF484)+BG483</f>
        <v/>
      </c>
      <c r="BH484" s="15" t="n"/>
      <c r="BJ484" s="86" t="n"/>
      <c r="BK484" s="86" t="n"/>
      <c r="BL484" s="24" t="n"/>
      <c r="BM484" s="24" t="n"/>
      <c r="BN484" s="24" t="n"/>
      <c r="BO484" s="24" t="n"/>
      <c r="BP484" s="24" t="n"/>
      <c r="BQ484" s="126" t="n"/>
    </row>
    <row r="485" ht="16.8" customHeight="1">
      <c r="A485" s="15" t="n"/>
      <c r="B485" s="15" t="n"/>
      <c r="C485" s="64" t="inlineStr">
        <is>
          <t>BONIFICO GENERALI</t>
        </is>
      </c>
      <c r="D485" s="16" t="n"/>
      <c r="E485" s="16" t="n"/>
      <c r="F485" s="16" t="n"/>
      <c r="G485" s="16" t="n">
        <v>55259.52</v>
      </c>
      <c r="H485" s="16" t="n">
        <v>0</v>
      </c>
      <c r="I485" s="4" t="n"/>
      <c r="J485" s="14" t="n"/>
      <c r="K485" s="6" t="inlineStr">
        <is>
          <t>SALDO CATTOLICA</t>
        </is>
      </c>
      <c r="L485" s="55">
        <f>D486+E486+A486+B486+B433</f>
        <v/>
      </c>
      <c r="M485" s="16" t="n"/>
      <c r="N485" s="16" t="n"/>
      <c r="O485" s="56" t="n"/>
      <c r="P485" s="18" t="n"/>
      <c r="Q485" s="14" t="n"/>
      <c r="R485" s="18" t="n"/>
      <c r="S485" s="16" t="n">
        <v>0</v>
      </c>
      <c r="T485" s="18">
        <f>(R485-S485)+T484</f>
        <v/>
      </c>
      <c r="U485" s="15" t="n"/>
      <c r="W485" s="14" t="n"/>
      <c r="X485" s="18" t="n"/>
      <c r="Y485" s="16">
        <f>G485</f>
        <v/>
      </c>
      <c r="Z485" s="18">
        <f>(X485-Y485)+Z484</f>
        <v/>
      </c>
      <c r="AA485" s="15">
        <f>C485</f>
        <v/>
      </c>
      <c r="AB485" s="24" t="n"/>
      <c r="AC485" s="71" t="inlineStr">
        <is>
          <t>TOTALE PROVVIGIONI AD OGGI</t>
        </is>
      </c>
      <c r="AD485" s="65" t="n"/>
      <c r="AE485" s="65">
        <f>G485</f>
        <v/>
      </c>
      <c r="AF485" s="63">
        <f>AF424+AD429+AD430</f>
        <v/>
      </c>
      <c r="AG485" s="25" t="n"/>
      <c r="AH485" s="24" t="n"/>
      <c r="AI485" s="26" t="n"/>
      <c r="AJ485" s="25" t="n"/>
      <c r="AL485" s="14" t="n"/>
      <c r="AM485" s="18" t="n"/>
      <c r="AN485" s="16" t="n"/>
      <c r="AO485" s="18">
        <f>(AM485-AN485)+AO484</f>
        <v/>
      </c>
      <c r="AP485" s="15" t="n"/>
      <c r="AR485" s="14" t="n"/>
      <c r="AS485" s="18" t="n"/>
      <c r="AT485" s="16" t="n"/>
      <c r="AU485" s="18">
        <f>(AS485-AT485)+AU484</f>
        <v/>
      </c>
      <c r="AV485" s="15" t="n"/>
      <c r="AX485" s="14" t="n"/>
      <c r="AY485" s="18" t="n"/>
      <c r="AZ485" s="16" t="n"/>
      <c r="BA485" s="18">
        <f>(AY485-AZ485)+BA484</f>
        <v/>
      </c>
      <c r="BB485" s="15" t="n"/>
      <c r="BD485" s="14" t="n"/>
      <c r="BE485" s="18" t="n"/>
      <c r="BF485" s="16" t="n"/>
      <c r="BG485" s="18">
        <f>(BE485-BF485)+BG484</f>
        <v/>
      </c>
      <c r="BH485" s="15" t="n"/>
      <c r="BJ485" s="86" t="n"/>
      <c r="BK485" s="86" t="n"/>
      <c r="BL485" s="24" t="n"/>
      <c r="BM485" s="24" t="n"/>
      <c r="BN485" s="24" t="n"/>
      <c r="BO485" s="24" t="n"/>
      <c r="BP485" s="24" t="n"/>
      <c r="BQ485" s="126" t="n"/>
    </row>
    <row r="486" ht="16.8" customHeight="1">
      <c r="A486" s="92">
        <f>D431-D433+A425-E431-G485</f>
        <v/>
      </c>
      <c r="B486" s="44">
        <f>D434-D436+B425</f>
        <v/>
      </c>
      <c r="C486" s="57" t="inlineStr">
        <is>
          <t>Check = controllo Saldo Cattolica</t>
        </is>
      </c>
      <c r="D486" s="44">
        <f>D429-D432-E429+D425-G484</f>
        <v/>
      </c>
      <c r="E486" s="44">
        <f>D430-D435+E425</f>
        <v/>
      </c>
      <c r="F486" s="72">
        <f>D432+D433+D435+F425-E433</f>
        <v/>
      </c>
      <c r="G486" s="81">
        <f>D432+D433-E433+D435+G425</f>
        <v/>
      </c>
      <c r="H486" s="44">
        <f>G480+G479+H425</f>
        <v/>
      </c>
      <c r="I486" s="79">
        <f>G486-H486</f>
        <v/>
      </c>
      <c r="J486" s="58" t="n"/>
      <c r="K486" s="6" t="inlineStr">
        <is>
          <t>SALDO PROVVIGIONALE</t>
        </is>
      </c>
      <c r="L486" s="3">
        <f>L484-L485</f>
        <v/>
      </c>
      <c r="M486" s="27" t="inlineStr">
        <is>
          <t>DIFF. S.DO CATTOLICA</t>
        </is>
      </c>
      <c r="N486" s="27">
        <f>O486-L485</f>
        <v/>
      </c>
      <c r="O486" s="44">
        <f>Z486+AU486+N462+SUM(L465:L476)+SUM(N466:N476)+L480-D432-D435-D431+E433</f>
        <v/>
      </c>
      <c r="P486" s="18" t="n"/>
      <c r="Q486" s="58" t="n"/>
      <c r="R486" s="59" t="n"/>
      <c r="S486" s="44" t="n"/>
      <c r="T486" s="59">
        <f>(R486-S486)+T485</f>
        <v/>
      </c>
      <c r="U486" s="57" t="n"/>
      <c r="W486" s="58" t="n"/>
      <c r="X486" s="59" t="n"/>
      <c r="Y486" s="44" t="n"/>
      <c r="Z486" s="59">
        <f>(X486-Y486)+Z485</f>
        <v/>
      </c>
      <c r="AA486" s="57" t="n"/>
      <c r="AB486" s="60" t="n"/>
      <c r="AC486" s="60" t="inlineStr">
        <is>
          <t>UTILE NETTO</t>
        </is>
      </c>
      <c r="AD486" s="23">
        <f>SUM(AD429:AD485)-SUM(AE429:AE483)+AD425</f>
        <v/>
      </c>
      <c r="AE486" s="23">
        <f>AF472+AF473</f>
        <v/>
      </c>
      <c r="AF486" s="23">
        <f>AD486+AE486</f>
        <v/>
      </c>
      <c r="AG486" s="23" t="inlineStr">
        <is>
          <t>UTILE LORDO</t>
        </is>
      </c>
      <c r="AH486" s="60" t="inlineStr">
        <is>
          <t>SALDO</t>
        </is>
      </c>
      <c r="AI486" s="61">
        <f>AI483-AJ484</f>
        <v/>
      </c>
      <c r="AJ486" s="23" t="n"/>
      <c r="AL486" s="58" t="n"/>
      <c r="AM486" s="59" t="n"/>
      <c r="AN486" s="44" t="n"/>
      <c r="AO486" s="59">
        <f>(AM486-AN486)+AO485</f>
        <v/>
      </c>
      <c r="AP486" s="57" t="n"/>
      <c r="AR486" s="58" t="n"/>
      <c r="AS486" s="59" t="n"/>
      <c r="AT486" s="44" t="n"/>
      <c r="AU486" s="59">
        <f>(AS486-AT486)+AU485</f>
        <v/>
      </c>
      <c r="AV486" s="57" t="n"/>
      <c r="AX486" s="58" t="n"/>
      <c r="AY486" s="59" t="n"/>
      <c r="AZ486" s="44" t="n"/>
      <c r="BA486" s="59">
        <f>(AY486-AZ486)+BA485</f>
        <v/>
      </c>
      <c r="BB486" s="57" t="n"/>
      <c r="BD486" s="58" t="n"/>
      <c r="BE486" s="59" t="n"/>
      <c r="BF486" s="44" t="n"/>
      <c r="BG486" s="59">
        <f>(BE486-BF486)+BG485</f>
        <v/>
      </c>
      <c r="BH486" s="57" t="n"/>
      <c r="BJ486" s="21">
        <f>SUM(BJ430:BJ485)</f>
        <v/>
      </c>
      <c r="BK486" s="21" t="n"/>
      <c r="BL486" s="89">
        <f>SUM(BL429:BL485)</f>
        <v/>
      </c>
      <c r="BM486" s="8" t="inlineStr">
        <is>
          <t>TOTALE GENERALI</t>
        </is>
      </c>
      <c r="BN486" s="89">
        <f>SUM(BN429:BN485)</f>
        <v/>
      </c>
      <c r="BO486" s="8">
        <f>SUM(BO430:BO485)</f>
        <v/>
      </c>
      <c r="BP486" s="8">
        <f>BL486+BN486</f>
        <v/>
      </c>
      <c r="BQ486" s="8" t="n"/>
    </row>
    <row r="488" ht="16.8" customHeight="1">
      <c r="A488" s="50" t="n"/>
    </row>
    <row r="489" ht="16.8" customHeight="1">
      <c r="A489" s="2" t="n"/>
      <c r="B489" s="2" t="n"/>
      <c r="C489" s="2" t="inlineStr">
        <is>
          <t>DESCRIZIONE</t>
        </is>
      </c>
      <c r="D489" s="3" t="inlineStr">
        <is>
          <t>CASSA E.</t>
        </is>
      </c>
      <c r="E489" s="3" t="inlineStr">
        <is>
          <t>CASSA U.</t>
        </is>
      </c>
      <c r="F489" s="3" t="inlineStr">
        <is>
          <t>BANCA E.</t>
        </is>
      </c>
      <c r="G489" s="3" t="inlineStr">
        <is>
          <t>BANCA U.</t>
        </is>
      </c>
      <c r="H489" s="104" t="inlineStr">
        <is>
          <t>PROVVIGIONI</t>
        </is>
      </c>
      <c r="I489" s="76" t="n"/>
      <c r="J489" s="5" t="inlineStr">
        <is>
          <t>DATA</t>
        </is>
      </c>
      <c r="K489" s="6" t="inlineStr">
        <is>
          <t>DESCRIZIONE</t>
        </is>
      </c>
      <c r="L489" s="3" t="inlineStr">
        <is>
          <t>ENTRATE</t>
        </is>
      </c>
      <c r="M489" s="3" t="inlineStr">
        <is>
          <t>USCITE</t>
        </is>
      </c>
      <c r="N489" s="3" t="inlineStr">
        <is>
          <t xml:space="preserve">PREL. </t>
        </is>
      </c>
      <c r="O489" s="3" t="inlineStr">
        <is>
          <t>TOTALE</t>
        </is>
      </c>
      <c r="P489" s="3" t="inlineStr">
        <is>
          <t>BUDGET</t>
        </is>
      </c>
      <c r="Q489" s="5" t="inlineStr">
        <is>
          <t>DATA</t>
        </is>
      </c>
      <c r="R489" s="3" t="inlineStr">
        <is>
          <t>ENTRATE</t>
        </is>
      </c>
      <c r="S489" s="3" t="inlineStr">
        <is>
          <t>USCITE</t>
        </is>
      </c>
      <c r="T489" s="3" t="inlineStr">
        <is>
          <t>SALDO</t>
        </is>
      </c>
      <c r="U489" s="2" t="inlineStr">
        <is>
          <t>CONTO A3T  10223</t>
        </is>
      </c>
      <c r="W489" s="5" t="inlineStr">
        <is>
          <t>DATA</t>
        </is>
      </c>
      <c r="X489" s="3" t="inlineStr">
        <is>
          <t>ENTRATE</t>
        </is>
      </c>
      <c r="Y489" s="3" t="inlineStr">
        <is>
          <t>USCITE</t>
        </is>
      </c>
      <c r="Z489" s="3" t="inlineStr">
        <is>
          <t>SALDO</t>
        </is>
      </c>
      <c r="AA489" s="2" t="inlineStr">
        <is>
          <t>CONTO SEPARATO 10226</t>
        </is>
      </c>
      <c r="AB489" s="8" t="inlineStr">
        <is>
          <t>DATA</t>
        </is>
      </c>
      <c r="AC489" s="9" t="inlineStr">
        <is>
          <t>DESCRIZIONE</t>
        </is>
      </c>
      <c r="AD489" s="10" t="inlineStr">
        <is>
          <t xml:space="preserve">ENTRATE </t>
        </is>
      </c>
      <c r="AE489" s="10" t="inlineStr">
        <is>
          <t>USCITE</t>
        </is>
      </c>
      <c r="AF489" s="11" t="inlineStr">
        <is>
          <t>TOTALI</t>
        </is>
      </c>
      <c r="AG489" s="11" t="inlineStr">
        <is>
          <t>FINE MESE</t>
        </is>
      </c>
      <c r="AH489" s="12" t="inlineStr">
        <is>
          <t>CARTELLA SOSPESI</t>
        </is>
      </c>
      <c r="AI489" s="13" t="n"/>
      <c r="AJ489" s="11" t="n"/>
      <c r="AL489" s="5" t="inlineStr">
        <is>
          <t>DATA</t>
        </is>
      </c>
      <c r="AM489" s="3" t="inlineStr">
        <is>
          <t>ENTRATE</t>
        </is>
      </c>
      <c r="AN489" s="3" t="inlineStr">
        <is>
          <t>USCITE</t>
        </is>
      </c>
      <c r="AO489" s="3" t="inlineStr">
        <is>
          <t>SALDO</t>
        </is>
      </c>
      <c r="AP489" s="2" t="inlineStr">
        <is>
          <t>CONTO A3T 2</t>
        </is>
      </c>
      <c r="AR489" s="5" t="inlineStr">
        <is>
          <t>DATA</t>
        </is>
      </c>
      <c r="AS489" s="3" t="inlineStr">
        <is>
          <t>ENTRATE</t>
        </is>
      </c>
      <c r="AT489" s="3" t="inlineStr">
        <is>
          <t>USCITE</t>
        </is>
      </c>
      <c r="AU489" s="3" t="inlineStr">
        <is>
          <t>SALDO</t>
        </is>
      </c>
      <c r="AV489" s="2" t="inlineStr">
        <is>
          <t>CONTO SEPARATO 2</t>
        </is>
      </c>
      <c r="AX489" s="5" t="inlineStr">
        <is>
          <t>DATA</t>
        </is>
      </c>
      <c r="AY489" s="3" t="inlineStr">
        <is>
          <t>ENTRATE</t>
        </is>
      </c>
      <c r="AZ489" s="3" t="inlineStr">
        <is>
          <t>USCITE</t>
        </is>
      </c>
      <c r="BA489" s="3" t="inlineStr">
        <is>
          <t>SALDO</t>
        </is>
      </c>
      <c r="BB489" s="2" t="inlineStr">
        <is>
          <t>CCP AMICONE</t>
        </is>
      </c>
      <c r="BD489" s="5" t="inlineStr">
        <is>
          <t>DATA</t>
        </is>
      </c>
      <c r="BE489" s="3" t="inlineStr">
        <is>
          <t>ENTRATE</t>
        </is>
      </c>
      <c r="BF489" s="3" t="inlineStr">
        <is>
          <t>USCITE</t>
        </is>
      </c>
      <c r="BG489" s="3" t="inlineStr">
        <is>
          <t>SALDO</t>
        </is>
      </c>
      <c r="BH489" s="2" t="inlineStr">
        <is>
          <t>CCP A.R.L.</t>
        </is>
      </c>
      <c r="BJ489" s="21" t="inlineStr">
        <is>
          <t>A/B CONT CATTOLICA</t>
        </is>
      </c>
      <c r="BK489" s="21" t="inlineStr">
        <is>
          <t>DATA</t>
        </is>
      </c>
      <c r="BL489" s="8" t="inlineStr">
        <is>
          <t>CATTOLICA</t>
        </is>
      </c>
      <c r="BM489" s="8" t="inlineStr">
        <is>
          <t>DATA</t>
        </is>
      </c>
      <c r="BN489" s="8" t="inlineStr">
        <is>
          <t>GENERALI</t>
        </is>
      </c>
      <c r="BO489" s="8" t="inlineStr">
        <is>
          <t>ASSEGNI /CONTANTI</t>
        </is>
      </c>
      <c r="BP489" s="8" t="inlineStr">
        <is>
          <t>DATA</t>
        </is>
      </c>
      <c r="BQ489" s="9" t="inlineStr">
        <is>
          <t>NOTE</t>
        </is>
      </c>
    </row>
    <row r="490" ht="16.8" customHeight="1">
      <c r="A490" s="14" t="n">
        <v>45302</v>
      </c>
      <c r="B490" s="15" t="inlineStr">
        <is>
          <t>GENERTEL</t>
        </is>
      </c>
      <c r="C490" s="15" t="inlineStr">
        <is>
          <t>Incasso CATTOLICA</t>
        </is>
      </c>
      <c r="D490" s="16" t="n">
        <v>7674.53</v>
      </c>
      <c r="E490" s="16" t="n">
        <v>0</v>
      </c>
      <c r="F490" s="16" t="n"/>
      <c r="G490" s="16" t="n"/>
      <c r="H490" s="105" t="n"/>
      <c r="I490" s="4" t="n"/>
      <c r="J490" s="14">
        <f>A490</f>
        <v/>
      </c>
      <c r="K490" s="17" t="inlineStr">
        <is>
          <t>PROVVIGIONI</t>
        </is>
      </c>
      <c r="L490" s="16">
        <f>D493+D496+D494+D497</f>
        <v/>
      </c>
      <c r="M490" s="16" t="n"/>
      <c r="N490" s="82">
        <f>L490+L491-M491</f>
        <v/>
      </c>
      <c r="O490" s="80">
        <f>D493+D496+D494-E494-E493+O429</f>
        <v/>
      </c>
      <c r="P490" s="18" t="n"/>
      <c r="Q490" s="14">
        <f>J490</f>
        <v/>
      </c>
      <c r="R490" s="18" t="n"/>
      <c r="S490" s="16" t="n"/>
      <c r="T490" s="18">
        <f>T486</f>
        <v/>
      </c>
      <c r="U490" s="15" t="n"/>
      <c r="W490" s="14">
        <f>A490</f>
        <v/>
      </c>
      <c r="X490" s="18" t="n"/>
      <c r="Y490" s="16" t="n"/>
      <c r="Z490" s="18">
        <f>Z486</f>
        <v/>
      </c>
      <c r="AA490" s="15" t="n"/>
      <c r="AB490" s="19">
        <f>A490</f>
        <v/>
      </c>
      <c r="AC490" s="12" t="inlineStr">
        <is>
          <t>PROVV. + PROVV. COL 10</t>
        </is>
      </c>
      <c r="AD490" s="11">
        <f>N490</f>
        <v/>
      </c>
      <c r="AE490" s="11" t="n"/>
      <c r="AF490" s="20" t="n"/>
      <c r="AG490" s="20" t="n"/>
      <c r="AH490" s="21" t="inlineStr">
        <is>
          <t>NOME</t>
        </is>
      </c>
      <c r="AI490" s="22" t="inlineStr">
        <is>
          <t>IMPORTO</t>
        </is>
      </c>
      <c r="AJ490" s="23" t="inlineStr">
        <is>
          <t>VERSAMENTI</t>
        </is>
      </c>
      <c r="AL490" s="14">
        <f>A490</f>
        <v/>
      </c>
      <c r="AM490" s="18" t="n"/>
      <c r="AN490" s="16" t="n"/>
      <c r="AO490" s="18" t="n">
        <v>0</v>
      </c>
      <c r="AP490" s="15" t="n"/>
      <c r="AR490" s="14">
        <f>A490</f>
        <v/>
      </c>
      <c r="AS490" s="18" t="n"/>
      <c r="AT490" s="16" t="n"/>
      <c r="AU490" s="18" t="n">
        <v>0</v>
      </c>
      <c r="AV490" s="15" t="n"/>
      <c r="AX490" s="14">
        <f>A490</f>
        <v/>
      </c>
      <c r="AY490" s="18" t="n"/>
      <c r="AZ490" s="16" t="n"/>
      <c r="BA490" s="18">
        <f>BA486</f>
        <v/>
      </c>
      <c r="BB490" s="15" t="n"/>
      <c r="BD490" s="14">
        <f>AX490</f>
        <v/>
      </c>
      <c r="BE490" s="18" t="n"/>
      <c r="BF490" s="16" t="n"/>
      <c r="BG490" s="18">
        <f>BG486</f>
        <v/>
      </c>
      <c r="BH490" s="15" t="n"/>
      <c r="BJ490" s="87">
        <f>A490</f>
        <v/>
      </c>
      <c r="BK490" s="87">
        <f>A490</f>
        <v/>
      </c>
      <c r="BL490" s="24" t="inlineStr">
        <is>
          <t>BONIFICI</t>
        </is>
      </c>
      <c r="BM490" s="88">
        <f>BK490</f>
        <v/>
      </c>
      <c r="BN490" s="24" t="inlineStr">
        <is>
          <t>BONIFICI</t>
        </is>
      </c>
      <c r="BO490" s="24" t="n"/>
      <c r="BP490" s="88">
        <f>BK490</f>
        <v/>
      </c>
      <c r="BQ490" s="126" t="n"/>
    </row>
    <row r="491" ht="16.8" customHeight="1">
      <c r="A491" s="15" t="n"/>
      <c r="B491" s="15" t="n"/>
      <c r="C491" s="15" t="inlineStr">
        <is>
          <t>Incasso UCA</t>
        </is>
      </c>
      <c r="D491" s="16" t="n">
        <v>0</v>
      </c>
      <c r="E491" s="16" t="n"/>
      <c r="F491" s="16" t="n"/>
      <c r="G491" s="16" t="n"/>
      <c r="H491" s="105" t="inlineStr">
        <is>
          <t>CATTOLICA</t>
        </is>
      </c>
      <c r="I491" s="4" t="n"/>
      <c r="J491" s="14" t="n"/>
      <c r="K491" s="17" t="inlineStr">
        <is>
          <t>PROVVIGIONI COL 10</t>
        </is>
      </c>
      <c r="L491" s="16" t="n">
        <v>0</v>
      </c>
      <c r="M491" s="16">
        <f>E494</f>
        <v/>
      </c>
      <c r="N491" s="16" t="n"/>
      <c r="O491" s="16" t="n"/>
      <c r="P491" s="18" t="n"/>
      <c r="Q491" s="14" t="n"/>
      <c r="R491" s="18" t="n"/>
      <c r="S491" s="16" t="n"/>
      <c r="T491" s="18">
        <f>(R491-S491)+T490</f>
        <v/>
      </c>
      <c r="U491" s="15" t="n"/>
      <c r="W491" s="14" t="n"/>
      <c r="X491" s="18" t="n"/>
      <c r="Y491" s="16" t="n"/>
      <c r="Z491" s="18">
        <f>(X491-Y491)+Z490</f>
        <v/>
      </c>
      <c r="AA491" s="15" t="n"/>
      <c r="AB491" s="24" t="n"/>
      <c r="AC491" s="24" t="inlineStr">
        <is>
          <t>RICAVI DIVERSI</t>
        </is>
      </c>
      <c r="AD491" s="25" t="n"/>
      <c r="AE491" s="25" t="n"/>
      <c r="AF491" s="25" t="n"/>
      <c r="AG491" s="25" t="n"/>
      <c r="AH491" s="12" t="inlineStr">
        <is>
          <t>RIPORTO</t>
        </is>
      </c>
      <c r="AI491" s="26">
        <f>AI486</f>
        <v/>
      </c>
      <c r="AJ491" s="25" t="n"/>
      <c r="AL491" s="14" t="n"/>
      <c r="AM491" s="18" t="n"/>
      <c r="AN491" s="16" t="n"/>
      <c r="AO491" s="18">
        <f>(AM491-AN491)+AO490</f>
        <v/>
      </c>
      <c r="AP491" s="15" t="n"/>
      <c r="AR491" s="14" t="n"/>
      <c r="AS491" s="18" t="n"/>
      <c r="AT491" s="16" t="n"/>
      <c r="AU491" s="18">
        <f>(AS491-AT491)+AU490</f>
        <v/>
      </c>
      <c r="AV491" s="15" t="n"/>
      <c r="AX491" s="14" t="n"/>
      <c r="AY491" s="18" t="n"/>
      <c r="AZ491" s="16" t="n"/>
      <c r="BA491" s="18">
        <f>(AY491-AZ491)+BA490</f>
        <v/>
      </c>
      <c r="BB491" s="15" t="n"/>
      <c r="BD491" s="14" t="n"/>
      <c r="BE491" s="18" t="n"/>
      <c r="BF491" s="16" t="n"/>
      <c r="BG491" s="18">
        <f>(BE491-BF491)+BG490</f>
        <v/>
      </c>
      <c r="BH491" s="15" t="n"/>
      <c r="BJ491" s="86" t="n">
        <v>0</v>
      </c>
      <c r="BK491" s="90" t="n"/>
      <c r="BL491" s="24" t="n">
        <v>0</v>
      </c>
      <c r="BM491" s="91" t="n"/>
      <c r="BN491" s="24" t="n">
        <v>0</v>
      </c>
      <c r="BO491" s="24" t="n">
        <v>0</v>
      </c>
      <c r="BP491" s="91" t="n"/>
      <c r="BQ491" s="126" t="n"/>
    </row>
    <row r="492" ht="16.8" customHeight="1">
      <c r="A492" s="15" t="n"/>
      <c r="B492" s="15" t="n"/>
      <c r="C492" s="15" t="inlineStr">
        <is>
          <t>Incassi GENERALI</t>
        </is>
      </c>
      <c r="D492" s="16" t="n">
        <v>19356.11</v>
      </c>
      <c r="E492" s="16" t="n">
        <v>1053.74</v>
      </c>
      <c r="F492" s="16" t="n"/>
      <c r="G492" s="16" t="n"/>
      <c r="H492" s="105">
        <f>D493</f>
        <v/>
      </c>
      <c r="I492" s="4" t="n"/>
      <c r="J492" s="14" t="n"/>
      <c r="K492" s="17" t="inlineStr">
        <is>
          <t>SALDO CATTOLICA</t>
        </is>
      </c>
      <c r="L492" s="16">
        <f>D490+D491+D492+D495-D493-D494-D496-D497-E492-E490+B493</f>
        <v/>
      </c>
      <c r="M492" s="16" t="n">
        <v>0</v>
      </c>
      <c r="N492" s="16" t="n"/>
      <c r="O492" s="16" t="n">
        <v>0</v>
      </c>
      <c r="P492" s="18" t="n"/>
      <c r="Q492" s="14" t="n"/>
      <c r="R492" s="18" t="n"/>
      <c r="S492" s="16" t="n"/>
      <c r="T492" s="18">
        <f>(R492-S492)+T491</f>
        <v/>
      </c>
      <c r="U492" s="15" t="n"/>
      <c r="W492" s="14" t="n"/>
      <c r="X492" s="18" t="n"/>
      <c r="Y492" s="16" t="n"/>
      <c r="Z492" s="18">
        <f>(X492-Y492)+Z491</f>
        <v/>
      </c>
      <c r="AA492" s="15" t="n"/>
      <c r="AB492" s="24" t="n"/>
      <c r="AC492" s="24" t="n"/>
      <c r="AD492" s="25" t="n"/>
      <c r="AE492" s="25" t="n"/>
      <c r="AF492" s="25" t="n"/>
      <c r="AG492" s="25" t="n"/>
      <c r="AH492" s="24" t="n"/>
      <c r="AI492" s="26" t="n"/>
      <c r="AJ492" s="25" t="n"/>
      <c r="AL492" s="14" t="n"/>
      <c r="AM492" s="18" t="n"/>
      <c r="AN492" s="16" t="n"/>
      <c r="AO492" s="18">
        <f>(AM492-AN492)+AO491</f>
        <v/>
      </c>
      <c r="AP492" s="15" t="n"/>
      <c r="AR492" s="14" t="n"/>
      <c r="AS492" s="18" t="n"/>
      <c r="AT492" s="16" t="n"/>
      <c r="AU492" s="18">
        <f>(AS492-AT492)+AU491</f>
        <v/>
      </c>
      <c r="AV492" s="15" t="n"/>
      <c r="AX492" s="14" t="n"/>
      <c r="AY492" s="18" t="n"/>
      <c r="AZ492" s="16" t="n"/>
      <c r="BA492" s="18">
        <f>(AY492-AZ492)+BA491</f>
        <v/>
      </c>
      <c r="BB492" s="15" t="n"/>
      <c r="BD492" s="14" t="n"/>
      <c r="BE492" s="18" t="n"/>
      <c r="BF492" s="16" t="n"/>
      <c r="BG492" s="18">
        <f>(BE492-BF492)+BG491</f>
        <v/>
      </c>
      <c r="BH492" s="15" t="n"/>
      <c r="BJ492" s="86" t="n">
        <v>0</v>
      </c>
      <c r="BK492" s="90" t="n"/>
      <c r="BL492" s="24" t="n">
        <v>0</v>
      </c>
      <c r="BM492" s="91" t="n"/>
      <c r="BN492" s="24" t="n">
        <v>0</v>
      </c>
      <c r="BO492" s="24" t="n">
        <v>0</v>
      </c>
      <c r="BP492" s="91" t="n"/>
      <c r="BQ492" s="126" t="n"/>
    </row>
    <row r="493" ht="16.8" customHeight="1">
      <c r="A493" s="15" t="inlineStr">
        <is>
          <t xml:space="preserve">CATTANEO </t>
        </is>
      </c>
      <c r="B493" s="15" t="n">
        <v>600</v>
      </c>
      <c r="C493" s="15" t="inlineStr">
        <is>
          <t>Provvigioni CATTOLICA</t>
        </is>
      </c>
      <c r="D493" s="16" t="n">
        <v>730.75</v>
      </c>
      <c r="E493" s="16" t="n"/>
      <c r="F493" s="16" t="n"/>
      <c r="G493" s="16" t="n"/>
      <c r="H493" s="105" t="inlineStr">
        <is>
          <t>GENERALI</t>
        </is>
      </c>
      <c r="I493" s="4" t="n"/>
      <c r="J493" s="14" t="n"/>
      <c r="K493" s="17">
        <f>C532</f>
        <v/>
      </c>
      <c r="L493" s="16" t="n"/>
      <c r="M493" s="16">
        <f>10*(L490+L491-M491)/100</f>
        <v/>
      </c>
      <c r="N493" s="16">
        <f>G532</f>
        <v/>
      </c>
      <c r="O493" s="16">
        <f>O432+M493-N493</f>
        <v/>
      </c>
      <c r="P493" s="18">
        <f>P432+M493</f>
        <v/>
      </c>
      <c r="Q493" s="14" t="n"/>
      <c r="R493" s="18" t="n"/>
      <c r="S493" s="16" t="n"/>
      <c r="T493" s="18">
        <f>(R493-S493)+T492</f>
        <v/>
      </c>
      <c r="U493" s="15" t="n"/>
      <c r="W493" s="14" t="n"/>
      <c r="X493" s="18" t="n"/>
      <c r="Y493" s="16" t="n"/>
      <c r="Z493" s="18">
        <f>(X493-Y493)+Z492</f>
        <v/>
      </c>
      <c r="AA493" s="15" t="n"/>
      <c r="AB493" s="24" t="n"/>
      <c r="AC493" s="24" t="n"/>
      <c r="AD493" s="25" t="n"/>
      <c r="AE493" s="25" t="n"/>
      <c r="AF493" s="25" t="n"/>
      <c r="AG493" s="25" t="n"/>
      <c r="AH493" s="17" t="n"/>
      <c r="AI493" s="16" t="n">
        <v>0</v>
      </c>
      <c r="AJ493" s="25" t="n"/>
      <c r="AL493" s="14" t="n"/>
      <c r="AM493" s="18" t="n"/>
      <c r="AN493" s="16" t="n"/>
      <c r="AO493" s="18">
        <f>(AM493-AN493)+AO492</f>
        <v/>
      </c>
      <c r="AP493" s="15" t="n"/>
      <c r="AR493" s="14" t="n"/>
      <c r="AS493" s="18" t="n"/>
      <c r="AT493" s="16" t="n"/>
      <c r="AU493" s="18">
        <f>(AS493-AT493)+AU492</f>
        <v/>
      </c>
      <c r="AV493" s="15" t="n"/>
      <c r="AX493" s="14" t="n"/>
      <c r="AY493" s="18" t="n"/>
      <c r="AZ493" s="16" t="n"/>
      <c r="BA493" s="18">
        <f>(AY493-AZ493)+BA492</f>
        <v/>
      </c>
      <c r="BB493" s="15" t="n"/>
      <c r="BD493" s="14" t="n"/>
      <c r="BE493" s="18" t="n"/>
      <c r="BF493" s="16" t="n"/>
      <c r="BG493" s="18">
        <f>(BE493-BF493)+BG492</f>
        <v/>
      </c>
      <c r="BH493" s="15" t="n"/>
      <c r="BJ493" s="86" t="n">
        <v>0</v>
      </c>
      <c r="BK493" s="90" t="n"/>
      <c r="BL493" s="24" t="n">
        <v>0</v>
      </c>
      <c r="BM493" s="91" t="n"/>
      <c r="BN493" s="24" t="n">
        <v>0</v>
      </c>
      <c r="BO493" s="24" t="n">
        <v>0</v>
      </c>
      <c r="BP493" s="91" t="n"/>
      <c r="BQ493" s="126" t="n"/>
    </row>
    <row r="494" ht="16.8" customHeight="1">
      <c r="A494" s="15" t="inlineStr">
        <is>
          <t>CATMEX</t>
        </is>
      </c>
      <c r="B494" s="16">
        <f>B493+B433</f>
        <v/>
      </c>
      <c r="C494" s="15" t="inlineStr">
        <is>
          <t>Provvigioni GENERALI</t>
        </is>
      </c>
      <c r="D494" s="16" t="n">
        <v>3087.91</v>
      </c>
      <c r="E494" s="16" t="n">
        <v>0</v>
      </c>
      <c r="F494" s="16" t="n"/>
      <c r="G494" s="16" t="n"/>
      <c r="H494" s="105">
        <f>D494</f>
        <v/>
      </c>
      <c r="I494" s="4" t="n"/>
      <c r="J494" s="14" t="n"/>
      <c r="K494" s="17">
        <f>C502</f>
        <v/>
      </c>
      <c r="L494" s="16" t="n"/>
      <c r="M494" s="16">
        <f>8.37*(L490+L491-M491)/100</f>
        <v/>
      </c>
      <c r="N494" s="16">
        <f>D502</f>
        <v/>
      </c>
      <c r="O494" s="16">
        <f>O433+M494-N494</f>
        <v/>
      </c>
      <c r="P494" s="18">
        <f>P433+M494</f>
        <v/>
      </c>
      <c r="Q494" s="14" t="n"/>
      <c r="R494" s="18" t="n"/>
      <c r="S494" s="16" t="n"/>
      <c r="T494" s="18">
        <f>(R494-S494)+T493</f>
        <v/>
      </c>
      <c r="U494" s="15" t="n"/>
      <c r="W494" s="14" t="n"/>
      <c r="X494" s="18" t="n"/>
      <c r="Y494" s="16" t="n"/>
      <c r="Z494" s="18">
        <f>(X494-Y494)+Z493</f>
        <v/>
      </c>
      <c r="AA494" s="15" t="n"/>
      <c r="AB494" s="24" t="n"/>
      <c r="AC494" s="17" t="n"/>
      <c r="AD494" s="25" t="n"/>
      <c r="AE494" s="25" t="n"/>
      <c r="AF494" s="25" t="n"/>
      <c r="AG494" s="25" t="n"/>
      <c r="AH494" s="24" t="n"/>
      <c r="AI494" s="26" t="n"/>
      <c r="AJ494" s="25" t="n"/>
      <c r="AL494" s="14" t="n"/>
      <c r="AM494" s="18" t="n"/>
      <c r="AN494" s="16" t="n"/>
      <c r="AO494" s="18">
        <f>(AM494-AN494)+AO493</f>
        <v/>
      </c>
      <c r="AP494" s="15" t="n"/>
      <c r="AR494" s="14" t="n"/>
      <c r="AS494" s="18" t="n"/>
      <c r="AT494" s="16" t="n"/>
      <c r="AU494" s="18">
        <f>(AS494-AT494)+AU493</f>
        <v/>
      </c>
      <c r="AV494" s="15" t="n"/>
      <c r="AX494" s="14" t="n"/>
      <c r="AY494" s="18" t="n"/>
      <c r="AZ494" s="16" t="n"/>
      <c r="BA494" s="18">
        <f>(AY494-AZ494)+BA493</f>
        <v/>
      </c>
      <c r="BB494" s="15" t="n"/>
      <c r="BD494" s="14" t="n"/>
      <c r="BE494" s="18" t="n"/>
      <c r="BF494" s="16" t="n"/>
      <c r="BG494" s="18">
        <f>(BE494-BF494)+BG493</f>
        <v/>
      </c>
      <c r="BH494" s="15" t="n"/>
      <c r="BJ494" s="86" t="n">
        <v>0</v>
      </c>
      <c r="BK494" s="90" t="n"/>
      <c r="BL494" s="24" t="n">
        <v>0</v>
      </c>
      <c r="BM494" s="91" t="n"/>
      <c r="BN494" s="24" t="n">
        <v>0</v>
      </c>
      <c r="BO494" s="24" t="n"/>
      <c r="BP494" s="24" t="n"/>
      <c r="BQ494" s="126" t="n"/>
    </row>
    <row r="495" ht="16.8" customHeight="1">
      <c r="A495" s="15" t="n"/>
      <c r="B495" s="15" t="n"/>
      <c r="C495" s="15" t="inlineStr">
        <is>
          <t>Incasso TUTELA LEGALE</t>
        </is>
      </c>
      <c r="D495" s="16" t="n">
        <v>0</v>
      </c>
      <c r="E495" s="16" t="n">
        <v>0</v>
      </c>
      <c r="F495" s="16" t="n"/>
      <c r="G495" s="16" t="n"/>
      <c r="H495" s="105" t="inlineStr">
        <is>
          <t>UCA</t>
        </is>
      </c>
      <c r="I495" s="77" t="inlineStr">
        <is>
          <t>check provv.</t>
        </is>
      </c>
      <c r="J495" s="14" t="n"/>
      <c r="K495" s="15">
        <f>C519</f>
        <v/>
      </c>
      <c r="L495" s="16" t="n"/>
      <c r="M495" s="16">
        <f>15.35*(L490+L491-M491)/100</f>
        <v/>
      </c>
      <c r="N495" s="16">
        <f>D519</f>
        <v/>
      </c>
      <c r="O495" s="16">
        <f>O434+M495-N495</f>
        <v/>
      </c>
      <c r="P495" s="18">
        <f>P434+M495</f>
        <v/>
      </c>
      <c r="Q495" s="14" t="n"/>
      <c r="R495" s="18" t="n"/>
      <c r="S495" s="16" t="n"/>
      <c r="T495" s="18">
        <f>(R495-S495)+T494</f>
        <v/>
      </c>
      <c r="U495" s="15" t="n"/>
      <c r="W495" s="14" t="n"/>
      <c r="X495" s="18" t="n"/>
      <c r="Y495" s="16" t="n"/>
      <c r="Z495" s="18">
        <f>(X495-Y495)+Z494</f>
        <v/>
      </c>
      <c r="AA495" s="15" t="n"/>
      <c r="AB495" s="24" t="n"/>
      <c r="AC495" s="17" t="n"/>
      <c r="AD495" s="25" t="n"/>
      <c r="AE495" s="25" t="n"/>
      <c r="AF495" s="25" t="n"/>
      <c r="AG495" s="25" t="n"/>
      <c r="AH495" s="24" t="n"/>
      <c r="AI495" s="26" t="n"/>
      <c r="AJ495" s="25" t="n"/>
      <c r="AL495" s="14" t="n"/>
      <c r="AM495" s="18" t="n"/>
      <c r="AN495" s="16" t="n"/>
      <c r="AO495" s="18">
        <f>(AM495-AN495)+AO494</f>
        <v/>
      </c>
      <c r="AP495" s="15" t="n"/>
      <c r="AR495" s="14" t="n"/>
      <c r="AS495" s="18" t="n"/>
      <c r="AT495" s="16" t="n"/>
      <c r="AU495" s="18">
        <f>(AS495-AT495)+AU494</f>
        <v/>
      </c>
      <c r="AV495" s="15" t="n"/>
      <c r="AX495" s="14" t="n"/>
      <c r="AY495" s="18" t="n"/>
      <c r="AZ495" s="16" t="n"/>
      <c r="BA495" s="18">
        <f>(AY495-AZ495)+BA494</f>
        <v/>
      </c>
      <c r="BB495" s="15" t="n"/>
      <c r="BD495" s="14" t="n"/>
      <c r="BE495" s="18" t="n"/>
      <c r="BF495" s="16" t="n"/>
      <c r="BG495" s="18">
        <f>(BE495-BF495)+BG494</f>
        <v/>
      </c>
      <c r="BH495" s="15" t="n"/>
      <c r="BJ495" s="86" t="n">
        <v>0</v>
      </c>
      <c r="BK495" s="90" t="n"/>
      <c r="BL495" s="24" t="n">
        <v>0</v>
      </c>
      <c r="BM495" s="91" t="n"/>
      <c r="BN495" s="24" t="n">
        <v>0</v>
      </c>
      <c r="BO495" s="24" t="n"/>
      <c r="BP495" s="24" t="n"/>
      <c r="BQ495" s="126" t="n"/>
    </row>
    <row r="496" ht="16.8" customHeight="1">
      <c r="A496" s="15" t="n"/>
      <c r="B496" s="15" t="inlineStr">
        <is>
          <t>***</t>
        </is>
      </c>
      <c r="C496" s="15" t="inlineStr">
        <is>
          <t>Provvigioni UCA</t>
        </is>
      </c>
      <c r="D496" s="16" t="n">
        <v>0</v>
      </c>
      <c r="E496" s="16" t="n"/>
      <c r="F496" s="16" t="n"/>
      <c r="G496" s="16" t="n"/>
      <c r="H496" s="105">
        <f>D496+H435</f>
        <v/>
      </c>
      <c r="I496" s="78">
        <f>D493+D494-E494+D496</f>
        <v/>
      </c>
      <c r="J496" s="14" t="n"/>
      <c r="K496" s="15" t="inlineStr">
        <is>
          <t>Benzina auto gigi e papà</t>
        </is>
      </c>
      <c r="L496" s="16" t="n"/>
      <c r="M496" s="16">
        <f>2.6*(L490+L491-M491)/100</f>
        <v/>
      </c>
      <c r="N496" s="16">
        <f>D507</f>
        <v/>
      </c>
      <c r="O496" s="16">
        <f>O435+M496-N496</f>
        <v/>
      </c>
      <c r="P496" s="18">
        <f>P435+M496</f>
        <v/>
      </c>
      <c r="Q496" s="14" t="n"/>
      <c r="R496" s="18" t="n"/>
      <c r="S496" s="16" t="n"/>
      <c r="T496" s="18">
        <f>(R496-S496)+T495</f>
        <v/>
      </c>
      <c r="U496" s="15" t="n"/>
      <c r="W496" s="14" t="n"/>
      <c r="X496" s="18" t="n"/>
      <c r="Y496" s="16" t="n"/>
      <c r="Z496" s="18">
        <f>(X496-Y496)+Z495</f>
        <v/>
      </c>
      <c r="AA496" s="15" t="n"/>
      <c r="AB496" s="24" t="n"/>
      <c r="AC496" s="17" t="n"/>
      <c r="AD496" s="25" t="n"/>
      <c r="AE496" s="25" t="n"/>
      <c r="AF496" s="25" t="n"/>
      <c r="AG496" s="25" t="n"/>
      <c r="AH496" s="24" t="n"/>
      <c r="AI496" s="26" t="n"/>
      <c r="AJ496" s="25" t="n"/>
      <c r="AL496" s="14" t="n"/>
      <c r="AM496" s="18" t="n"/>
      <c r="AN496" s="16" t="n"/>
      <c r="AO496" s="18">
        <f>(AM496-AN496)+AO495</f>
        <v/>
      </c>
      <c r="AP496" s="15" t="n"/>
      <c r="AR496" s="14" t="n"/>
      <c r="AS496" s="18" t="n"/>
      <c r="AT496" s="16" t="n"/>
      <c r="AU496" s="18">
        <f>(AS496-AT496)+AU495</f>
        <v/>
      </c>
      <c r="AV496" s="15" t="n"/>
      <c r="AX496" s="14" t="n"/>
      <c r="AY496" s="18" t="n"/>
      <c r="AZ496" s="16" t="n"/>
      <c r="BA496" s="18">
        <f>(AY496-AZ496)+BA495</f>
        <v/>
      </c>
      <c r="BB496" s="15" t="n"/>
      <c r="BD496" s="14" t="n"/>
      <c r="BE496" s="18" t="n"/>
      <c r="BF496" s="16" t="n"/>
      <c r="BG496" s="18">
        <f>(BE496-BF496)+BG495</f>
        <v/>
      </c>
      <c r="BH496" s="15" t="n"/>
      <c r="BJ496" s="86" t="n">
        <v>0</v>
      </c>
      <c r="BK496" s="90" t="n"/>
      <c r="BL496" s="24" t="n">
        <v>0</v>
      </c>
      <c r="BM496" s="91" t="n"/>
      <c r="BN496" s="24" t="n">
        <v>0</v>
      </c>
      <c r="BO496" s="24" t="n"/>
      <c r="BP496" s="24" t="n"/>
      <c r="BQ496" s="126" t="n"/>
    </row>
    <row r="497" ht="16.8" customHeight="1">
      <c r="A497" s="15" t="n"/>
      <c r="B497" s="15" t="n"/>
      <c r="C497" s="15" t="inlineStr">
        <is>
          <t>Provvigioni TUTELA LEGALE</t>
        </is>
      </c>
      <c r="D497" s="16" t="n">
        <v>0</v>
      </c>
      <c r="E497" s="16" t="n"/>
      <c r="F497" s="16" t="n"/>
      <c r="G497" s="16" t="n">
        <v>0</v>
      </c>
      <c r="H497" s="105" t="inlineStr">
        <is>
          <t>TUTELA</t>
        </is>
      </c>
      <c r="I497" s="4" t="n"/>
      <c r="J497" s="14" t="n"/>
      <c r="K497" s="15" t="inlineStr">
        <is>
          <t>Spese bancari einteressi passivi e spese postali</t>
        </is>
      </c>
      <c r="L497" s="16" t="n"/>
      <c r="M497" s="16">
        <f>2.6*(L490+L491-M491)/100</f>
        <v/>
      </c>
      <c r="N497" s="16">
        <f>G508+H508</f>
        <v/>
      </c>
      <c r="O497" s="16">
        <f>O436+M497-N497</f>
        <v/>
      </c>
      <c r="P497" s="18">
        <f>P436+M497</f>
        <v/>
      </c>
      <c r="Q497" s="14" t="n"/>
      <c r="R497" s="18" t="n"/>
      <c r="S497" s="16">
        <f>G497</f>
        <v/>
      </c>
      <c r="T497" s="18">
        <f>(R497-S497)+T496</f>
        <v/>
      </c>
      <c r="U497" s="15">
        <f>C497</f>
        <v/>
      </c>
      <c r="W497" s="14" t="n"/>
      <c r="X497" s="18" t="n"/>
      <c r="Y497" s="16" t="n">
        <v>0</v>
      </c>
      <c r="Z497" s="18">
        <f>(X497-Y497)+Z496</f>
        <v/>
      </c>
      <c r="AA497" s="15" t="n"/>
      <c r="AB497" s="24" t="n"/>
      <c r="AC497" s="15">
        <f>C497</f>
        <v/>
      </c>
      <c r="AD497" s="25" t="n"/>
      <c r="AE497" s="62">
        <f>G497</f>
        <v/>
      </c>
      <c r="AF497" s="63">
        <f>AE497+AF436</f>
        <v/>
      </c>
      <c r="AG497" s="25" t="n"/>
      <c r="AH497" s="17" t="n"/>
      <c r="AI497" s="16" t="n">
        <v>0</v>
      </c>
      <c r="AJ497" s="25" t="n"/>
      <c r="AL497" s="14" t="n"/>
      <c r="AM497" s="18" t="n"/>
      <c r="AN497" s="16" t="n">
        <v>0</v>
      </c>
      <c r="AO497" s="18">
        <f>(AM497-AN497)+AO496</f>
        <v/>
      </c>
      <c r="AP497" s="15" t="n"/>
      <c r="AR497" s="14" t="n"/>
      <c r="AS497" s="18" t="n"/>
      <c r="AT497" s="16" t="n">
        <v>0</v>
      </c>
      <c r="AU497" s="18">
        <f>(AS497-AT497)+AU496</f>
        <v/>
      </c>
      <c r="AV497" s="15" t="n"/>
      <c r="AX497" s="14" t="n"/>
      <c r="AY497" s="18" t="n"/>
      <c r="AZ497" s="16" t="n">
        <v>0</v>
      </c>
      <c r="BA497" s="18">
        <f>(AY497-AZ497)+BA496</f>
        <v/>
      </c>
      <c r="BB497" s="15" t="n"/>
      <c r="BD497" s="14" t="n"/>
      <c r="BE497" s="18" t="n"/>
      <c r="BF497" s="16" t="n">
        <v>0</v>
      </c>
      <c r="BG497" s="18">
        <f>(BE497-BF497)+BG496</f>
        <v/>
      </c>
      <c r="BH497" s="15" t="n"/>
      <c r="BJ497" s="86" t="n">
        <v>0</v>
      </c>
      <c r="BK497" s="90" t="n"/>
      <c r="BL497" s="24" t="n">
        <v>0</v>
      </c>
      <c r="BM497" s="91" t="n"/>
      <c r="BN497" s="24" t="n">
        <v>0</v>
      </c>
      <c r="BO497" s="24" t="n"/>
      <c r="BP497" s="24" t="n"/>
      <c r="BQ497" s="126" t="n"/>
    </row>
    <row r="498" ht="16.8" customHeight="1">
      <c r="A498" s="15" t="n"/>
      <c r="B498" s="15" t="n"/>
      <c r="C498" s="15" t="inlineStr">
        <is>
          <t xml:space="preserve">PAG. PROVV. SILVIO CATTANEO MESE DI </t>
        </is>
      </c>
      <c r="D498" s="16" t="n"/>
      <c r="E498" s="16" t="n"/>
      <c r="F498" s="16" t="n"/>
      <c r="G498" s="16" t="n">
        <v>0</v>
      </c>
      <c r="H498" s="105">
        <f>D497+H437</f>
        <v/>
      </c>
      <c r="I498" s="4" t="n"/>
      <c r="J498" s="14" t="n"/>
      <c r="K498" s="15" t="inlineStr">
        <is>
          <t>Telepass</t>
        </is>
      </c>
      <c r="L498" s="16" t="n"/>
      <c r="M498" s="16">
        <f>0.46*(L490+L491-M491)/100</f>
        <v/>
      </c>
      <c r="N498" s="16">
        <f>G512</f>
        <v/>
      </c>
      <c r="O498" s="16">
        <f>O437+M498-N498</f>
        <v/>
      </c>
      <c r="P498" s="18">
        <f>P437+M498</f>
        <v/>
      </c>
      <c r="Q498" s="14" t="n"/>
      <c r="R498" s="18" t="n"/>
      <c r="S498" s="16">
        <f>G498</f>
        <v/>
      </c>
      <c r="T498" s="18">
        <f>(R498-S498)+T497</f>
        <v/>
      </c>
      <c r="U498" s="15">
        <f>C498</f>
        <v/>
      </c>
      <c r="W498" s="14" t="n"/>
      <c r="X498" s="18" t="n"/>
      <c r="Y498" s="16" t="n">
        <v>0</v>
      </c>
      <c r="Z498" s="18">
        <f>(X498-Y498)+Z497</f>
        <v/>
      </c>
      <c r="AA498" s="15" t="n"/>
      <c r="AB498" s="24" t="n"/>
      <c r="AC498" s="15">
        <f>C498</f>
        <v/>
      </c>
      <c r="AD498" s="25" t="n"/>
      <c r="AE498" s="62">
        <f>G498</f>
        <v/>
      </c>
      <c r="AF498" s="63">
        <f>AE498+AF437</f>
        <v/>
      </c>
      <c r="AG498" s="25" t="n"/>
      <c r="AH498" s="16" t="n"/>
      <c r="AI498" s="16" t="n">
        <v>0</v>
      </c>
      <c r="AJ498" s="25" t="n"/>
      <c r="AL498" s="14" t="n"/>
      <c r="AM498" s="18" t="n">
        <v>0</v>
      </c>
      <c r="AN498" s="16" t="n">
        <v>0</v>
      </c>
      <c r="AO498" s="18">
        <f>(AM498-AN498)+AO497</f>
        <v/>
      </c>
      <c r="AP498" s="15" t="n"/>
      <c r="AR498" s="14" t="n"/>
      <c r="AS498" s="18" t="n">
        <v>0</v>
      </c>
      <c r="AT498" s="16" t="n">
        <v>0</v>
      </c>
      <c r="AU498" s="18">
        <f>(AS498-AT498)+AU497</f>
        <v/>
      </c>
      <c r="AV498" s="15" t="n"/>
      <c r="AX498" s="14" t="n"/>
      <c r="AY498" s="18" t="n">
        <v>0</v>
      </c>
      <c r="AZ498" s="16" t="n">
        <v>0</v>
      </c>
      <c r="BA498" s="18">
        <f>(AY498-AZ498)+BA497</f>
        <v/>
      </c>
      <c r="BB498" s="15" t="n"/>
      <c r="BD498" s="14" t="n"/>
      <c r="BE498" s="18" t="n">
        <v>0</v>
      </c>
      <c r="BF498" s="16" t="n">
        <v>0</v>
      </c>
      <c r="BG498" s="18">
        <f>(BE498-BF498)+BG497</f>
        <v/>
      </c>
      <c r="BH498" s="15" t="n"/>
      <c r="BJ498" s="86" t="n">
        <v>0</v>
      </c>
      <c r="BK498" s="90" t="n"/>
      <c r="BL498" s="24" t="n">
        <v>0</v>
      </c>
      <c r="BM498" s="91" t="n"/>
      <c r="BN498" s="24" t="n">
        <v>0</v>
      </c>
      <c r="BO498" s="24" t="n"/>
      <c r="BP498" s="24" t="n"/>
      <c r="BQ498" s="126" t="n"/>
    </row>
    <row r="499" ht="16.8" customHeight="1">
      <c r="A499" s="15" t="n"/>
      <c r="B499" s="15" t="n"/>
      <c r="C499" s="15" t="inlineStr">
        <is>
          <t>PAG. PROVV. AMICONE RENZO MESE DI</t>
        </is>
      </c>
      <c r="D499" s="16" t="n"/>
      <c r="E499" s="16" t="n"/>
      <c r="F499" s="16" t="n"/>
      <c r="G499" s="16" t="n">
        <v>0</v>
      </c>
      <c r="H499" s="105" t="n"/>
      <c r="I499" s="4" t="n"/>
      <c r="J499" s="14" t="n"/>
      <c r="K499" s="15" t="inlineStr">
        <is>
          <t>Spese telefonia</t>
        </is>
      </c>
      <c r="L499" s="16" t="n"/>
      <c r="M499" s="16">
        <f>0.28*(L490+L491-M491)/100</f>
        <v/>
      </c>
      <c r="N499" s="16">
        <f>D522</f>
        <v/>
      </c>
      <c r="O499" s="16">
        <f>O438+M499-N499</f>
        <v/>
      </c>
      <c r="P499" s="18">
        <f>P438+M499</f>
        <v/>
      </c>
      <c r="Q499" s="14" t="n"/>
      <c r="R499" s="18" t="n"/>
      <c r="S499" s="16">
        <f>G499</f>
        <v/>
      </c>
      <c r="T499" s="18">
        <f>(R499-S499)+T498</f>
        <v/>
      </c>
      <c r="U499" s="15">
        <f>C499</f>
        <v/>
      </c>
      <c r="W499" s="14" t="n"/>
      <c r="X499" s="18" t="n"/>
      <c r="Y499" s="16" t="n">
        <v>0</v>
      </c>
      <c r="Z499" s="18">
        <f>(X499-Y499)+Z498</f>
        <v/>
      </c>
      <c r="AA499" s="15" t="n"/>
      <c r="AB499" s="24" t="n"/>
      <c r="AC499" s="15">
        <f>C499</f>
        <v/>
      </c>
      <c r="AD499" s="25" t="n"/>
      <c r="AE499" s="62">
        <f>G499</f>
        <v/>
      </c>
      <c r="AF499" s="63">
        <f>AE499+AF438</f>
        <v/>
      </c>
      <c r="AG499" s="25" t="n"/>
      <c r="AH499" s="24" t="n"/>
      <c r="AI499" s="26" t="n"/>
      <c r="AJ499" s="25" t="n"/>
      <c r="AL499" s="14" t="n"/>
      <c r="AM499" s="18" t="n"/>
      <c r="AN499" s="16" t="n">
        <v>0</v>
      </c>
      <c r="AO499" s="18">
        <f>(AM499-AN499)+AO498</f>
        <v/>
      </c>
      <c r="AP499" s="15" t="n"/>
      <c r="AR499" s="14" t="n"/>
      <c r="AS499" s="18" t="n"/>
      <c r="AT499" s="16" t="n">
        <v>0</v>
      </c>
      <c r="AU499" s="18">
        <f>(AS499-AT499)+AU498</f>
        <v/>
      </c>
      <c r="AV499" s="15" t="n"/>
      <c r="AX499" s="14" t="n"/>
      <c r="AY499" s="18" t="n"/>
      <c r="AZ499" s="16" t="n">
        <v>0</v>
      </c>
      <c r="BA499" s="18">
        <f>(AY499-AZ499)+BA498</f>
        <v/>
      </c>
      <c r="BB499" s="15" t="n"/>
      <c r="BD499" s="14" t="n"/>
      <c r="BE499" s="18" t="n"/>
      <c r="BF499" s="16" t="n">
        <v>0</v>
      </c>
      <c r="BG499" s="18">
        <f>(BE499-BF499)+BG498</f>
        <v/>
      </c>
      <c r="BH499" s="15" t="n"/>
      <c r="BJ499" s="86" t="n">
        <v>0</v>
      </c>
      <c r="BK499" s="90" t="n"/>
      <c r="BL499" s="24" t="n">
        <v>0</v>
      </c>
      <c r="BM499" s="24" t="n"/>
      <c r="BN499" s="24" t="n"/>
      <c r="BO499" s="24" t="n"/>
      <c r="BP499" s="24" t="n"/>
      <c r="BQ499" s="126" t="n"/>
    </row>
    <row r="500" ht="16.8" customHeight="1">
      <c r="A500" s="15" t="n"/>
      <c r="B500" s="15" t="n"/>
      <c r="C500" s="15" t="inlineStr">
        <is>
          <t>PAG. PROVV. VINCENZO  DI VITO</t>
        </is>
      </c>
      <c r="D500" s="16" t="n"/>
      <c r="E500" s="16" t="n"/>
      <c r="F500" s="16" t="n"/>
      <c r="G500" s="16" t="n">
        <v>0</v>
      </c>
      <c r="H500" s="105" t="n"/>
      <c r="I500" s="4" t="n"/>
      <c r="J500" s="14" t="n"/>
      <c r="K500" s="15">
        <f>C510</f>
        <v/>
      </c>
      <c r="L500" s="16" t="n"/>
      <c r="M500" s="16">
        <f>0.28*(L490+L491-M491)/100</f>
        <v/>
      </c>
      <c r="N500" s="16">
        <f>G510</f>
        <v/>
      </c>
      <c r="O500" s="16">
        <f>O439+M500-N500</f>
        <v/>
      </c>
      <c r="P500" s="18">
        <f>P439+M500</f>
        <v/>
      </c>
      <c r="Q500" s="14" t="n"/>
      <c r="R500" s="18" t="n"/>
      <c r="S500" s="16">
        <f>G500</f>
        <v/>
      </c>
      <c r="T500" s="18">
        <f>(R500-S500)+T499</f>
        <v/>
      </c>
      <c r="U500" s="15">
        <f>C500</f>
        <v/>
      </c>
      <c r="W500" s="14" t="n"/>
      <c r="X500" s="18" t="n"/>
      <c r="Y500" s="16" t="n">
        <v>0</v>
      </c>
      <c r="Z500" s="18">
        <f>(X500-Y500)+Z499</f>
        <v/>
      </c>
      <c r="AA500" s="15" t="n"/>
      <c r="AB500" s="24" t="n"/>
      <c r="AC500" s="15">
        <f>C500</f>
        <v/>
      </c>
      <c r="AD500" s="25" t="n"/>
      <c r="AE500" s="62">
        <f>G500</f>
        <v/>
      </c>
      <c r="AF500" s="63">
        <f>AE500+AF439</f>
        <v/>
      </c>
      <c r="AG500" s="25" t="n"/>
      <c r="AH500" s="24" t="n"/>
      <c r="AI500" s="26" t="n"/>
      <c r="AJ500" s="25" t="n"/>
      <c r="AL500" s="14" t="n"/>
      <c r="AM500" s="18" t="n"/>
      <c r="AN500" s="16" t="n">
        <v>0</v>
      </c>
      <c r="AO500" s="18">
        <f>(AM500-AN500)+AO499</f>
        <v/>
      </c>
      <c r="AP500" s="15" t="n"/>
      <c r="AR500" s="14" t="n"/>
      <c r="AS500" s="18" t="n"/>
      <c r="AT500" s="16" t="n">
        <v>0</v>
      </c>
      <c r="AU500" s="18">
        <f>(AS500-AT500)+AU499</f>
        <v/>
      </c>
      <c r="AV500" s="15" t="n"/>
      <c r="AX500" s="14" t="n"/>
      <c r="AY500" s="18" t="n"/>
      <c r="AZ500" s="16" t="n">
        <v>0</v>
      </c>
      <c r="BA500" s="18">
        <f>(AY500-AZ500)+BA499</f>
        <v/>
      </c>
      <c r="BB500" s="15" t="n"/>
      <c r="BD500" s="14" t="n"/>
      <c r="BE500" s="18" t="n"/>
      <c r="BF500" s="16" t="n">
        <v>0</v>
      </c>
      <c r="BG500" s="18">
        <f>(BE500-BF500)+BG499</f>
        <v/>
      </c>
      <c r="BH500" s="15" t="n"/>
      <c r="BJ500" s="86" t="n">
        <v>0</v>
      </c>
      <c r="BK500" s="90" t="n"/>
      <c r="BL500" s="24" t="n"/>
      <c r="BM500" s="24" t="n"/>
      <c r="BN500" s="24" t="n"/>
      <c r="BO500" s="24" t="n"/>
      <c r="BP500" s="24" t="n"/>
      <c r="BQ500" s="126" t="n"/>
    </row>
    <row r="501" ht="16.8" customHeight="1">
      <c r="A501" s="15" t="n"/>
      <c r="B501" s="15" t="n"/>
      <c r="C501" s="15" t="inlineStr">
        <is>
          <t>PAG. PROVV. LOSCHI SANDRO</t>
        </is>
      </c>
      <c r="D501" s="16" t="n"/>
      <c r="E501" s="16" t="n"/>
      <c r="F501" s="16" t="n"/>
      <c r="G501" s="16" t="n">
        <v>1142.34</v>
      </c>
      <c r="H501" s="16" t="n"/>
      <c r="I501" s="4" t="n"/>
      <c r="J501" s="14" t="n"/>
      <c r="K501" s="15">
        <f>C513</f>
        <v/>
      </c>
      <c r="L501" s="16" t="n"/>
      <c r="M501" s="16">
        <f>0.28*(L490+L491-M491)/100</f>
        <v/>
      </c>
      <c r="N501" s="16">
        <f>G513</f>
        <v/>
      </c>
      <c r="O501" s="16">
        <f>O440+M501-N501</f>
        <v/>
      </c>
      <c r="P501" s="18">
        <f>P440+M501</f>
        <v/>
      </c>
      <c r="Q501" s="14" t="n"/>
      <c r="R501" s="18" t="n"/>
      <c r="S501" s="16">
        <f>G501</f>
        <v/>
      </c>
      <c r="T501" s="18">
        <f>(R501-S501)+T500</f>
        <v/>
      </c>
      <c r="U501" s="15">
        <f>C501</f>
        <v/>
      </c>
      <c r="W501" s="14" t="n"/>
      <c r="X501" s="18" t="n"/>
      <c r="Y501" s="16" t="n">
        <v>0</v>
      </c>
      <c r="Z501" s="18">
        <f>(X501-Y501)+Z500</f>
        <v/>
      </c>
      <c r="AA501" s="15" t="n"/>
      <c r="AB501" s="24" t="n"/>
      <c r="AC501" s="15">
        <f>C501</f>
        <v/>
      </c>
      <c r="AD501" s="25" t="n"/>
      <c r="AE501" s="62">
        <f>G501</f>
        <v/>
      </c>
      <c r="AF501" s="63">
        <f>AE501+AF440</f>
        <v/>
      </c>
      <c r="AG501" s="25" t="n"/>
      <c r="AH501" s="24" t="n"/>
      <c r="AI501" s="26" t="n"/>
      <c r="AJ501" s="25" t="n"/>
      <c r="AL501" s="14" t="n"/>
      <c r="AM501" s="18" t="n"/>
      <c r="AN501" s="16" t="n">
        <v>0</v>
      </c>
      <c r="AO501" s="18">
        <f>(AM501-AN501)+AO500</f>
        <v/>
      </c>
      <c r="AP501" s="15" t="n"/>
      <c r="AR501" s="14" t="n"/>
      <c r="AS501" s="18" t="n"/>
      <c r="AT501" s="16" t="n">
        <v>0</v>
      </c>
      <c r="AU501" s="18">
        <f>(AS501-AT501)+AU500</f>
        <v/>
      </c>
      <c r="AV501" s="15" t="n"/>
      <c r="AX501" s="14" t="n"/>
      <c r="AY501" s="18" t="n"/>
      <c r="AZ501" s="16" t="n">
        <v>0</v>
      </c>
      <c r="BA501" s="18">
        <f>(AY501-AZ501)+BA500</f>
        <v/>
      </c>
      <c r="BB501" s="15" t="n"/>
      <c r="BD501" s="14" t="n"/>
      <c r="BE501" s="18" t="n"/>
      <c r="BF501" s="16" t="n">
        <v>0</v>
      </c>
      <c r="BG501" s="18">
        <f>(BE501-BF501)+BG500</f>
        <v/>
      </c>
      <c r="BH501" s="15" t="n"/>
      <c r="BJ501" s="86" t="n">
        <v>0</v>
      </c>
      <c r="BK501" s="90" t="n"/>
      <c r="BL501" s="24" t="n"/>
      <c r="BM501" s="24" t="n"/>
      <c r="BN501" s="24" t="n"/>
      <c r="BO501" s="24" t="n"/>
      <c r="BP501" s="24" t="n"/>
      <c r="BQ501" s="126" t="n"/>
    </row>
    <row r="502" ht="16.8" customHeight="1">
      <c r="A502" s="15" t="n"/>
      <c r="B502" s="15" t="n"/>
      <c r="C502" s="15" t="inlineStr">
        <is>
          <t>TOT. PAG. PRODUTTORI</t>
        </is>
      </c>
      <c r="D502" s="16">
        <f>SUM(G494:G501)+E497+E498+E499+E500+E501</f>
        <v/>
      </c>
      <c r="E502" s="16" t="n"/>
      <c r="F502" s="16" t="n"/>
      <c r="G502" s="16" t="n"/>
      <c r="H502" s="16" t="n"/>
      <c r="I502" s="4" t="n"/>
      <c r="J502" s="14" t="n"/>
      <c r="K502" s="15">
        <f>C523</f>
        <v/>
      </c>
      <c r="L502" s="16" t="n"/>
      <c r="M502" s="16">
        <f>0.46*(L490+L491-M491)/100</f>
        <v/>
      </c>
      <c r="N502" s="16">
        <f>G523</f>
        <v/>
      </c>
      <c r="O502" s="16">
        <f>O441+M502-N502</f>
        <v/>
      </c>
      <c r="P502" s="18">
        <f>P441+M502</f>
        <v/>
      </c>
      <c r="Q502" s="14" t="n"/>
      <c r="R502" s="18" t="n"/>
      <c r="S502" s="16" t="n">
        <v>0</v>
      </c>
      <c r="T502" s="18">
        <f>(R502-S502)+T501</f>
        <v/>
      </c>
      <c r="U502" s="15" t="n"/>
      <c r="W502" s="14" t="n"/>
      <c r="X502" s="18" t="n"/>
      <c r="Y502" s="16" t="n">
        <v>0</v>
      </c>
      <c r="Z502" s="18">
        <f>(X502-Y502)+Z501</f>
        <v/>
      </c>
      <c r="AA502" s="15" t="n"/>
      <c r="AB502" s="24" t="n"/>
      <c r="AC502" s="15" t="n"/>
      <c r="AD502" s="25" t="n"/>
      <c r="AE502" s="62" t="n"/>
      <c r="AF502" s="63" t="n"/>
      <c r="AG502" s="25" t="n"/>
      <c r="AH502" s="24" t="n"/>
      <c r="AI502" s="26" t="n"/>
      <c r="AJ502" s="25" t="n"/>
      <c r="AL502" s="14" t="n"/>
      <c r="AM502" s="18" t="n"/>
      <c r="AN502" s="16" t="n">
        <v>0</v>
      </c>
      <c r="AO502" s="18">
        <f>(AM502-AN502)+AO501</f>
        <v/>
      </c>
      <c r="AP502" s="15" t="n"/>
      <c r="AR502" s="14" t="n"/>
      <c r="AS502" s="18" t="n"/>
      <c r="AT502" s="16" t="n">
        <v>0</v>
      </c>
      <c r="AU502" s="18">
        <f>(AS502-AT502)+AU501</f>
        <v/>
      </c>
      <c r="AV502" s="15" t="n"/>
      <c r="AX502" s="14" t="n"/>
      <c r="AY502" s="18" t="n"/>
      <c r="AZ502" s="16" t="n">
        <v>0</v>
      </c>
      <c r="BA502" s="18">
        <f>(AY502-AZ502)+BA501</f>
        <v/>
      </c>
      <c r="BB502" s="15" t="n"/>
      <c r="BD502" s="14" t="n"/>
      <c r="BE502" s="18" t="n"/>
      <c r="BF502" s="16" t="n">
        <v>0</v>
      </c>
      <c r="BG502" s="18">
        <f>(BE502-BF502)+BG501</f>
        <v/>
      </c>
      <c r="BH502" s="15" t="n"/>
      <c r="BJ502" s="86" t="n">
        <v>0</v>
      </c>
      <c r="BK502" s="90" t="n"/>
      <c r="BL502" s="24" t="n"/>
      <c r="BM502" s="24" t="n"/>
      <c r="BN502" s="24" t="n"/>
      <c r="BO502" s="24" t="n"/>
      <c r="BP502" s="24" t="n"/>
      <c r="BQ502" s="126" t="n"/>
    </row>
    <row r="503" ht="16.8" customHeight="1">
      <c r="A503" s="15" t="n"/>
      <c r="B503" s="15" t="n"/>
      <c r="C503" s="15" t="inlineStr">
        <is>
          <t>Sinistro</t>
        </is>
      </c>
      <c r="D503" s="16" t="n"/>
      <c r="E503" s="16" t="n"/>
      <c r="F503" s="16" t="n"/>
      <c r="G503" s="16" t="n"/>
      <c r="H503" s="16">
        <f>SUM(H490:H502)</f>
        <v/>
      </c>
      <c r="I503" s="4" t="n"/>
      <c r="J503" s="14" t="n"/>
      <c r="K503" s="15" t="inlineStr">
        <is>
          <t>Locazioni immobiliari</t>
        </is>
      </c>
      <c r="L503" s="16" t="n"/>
      <c r="M503" s="16">
        <f>14.4*(L490+L491-M491)/100</f>
        <v/>
      </c>
      <c r="N503" s="16">
        <f>G524</f>
        <v/>
      </c>
      <c r="O503" s="16">
        <f>O442+M503-N503</f>
        <v/>
      </c>
      <c r="P503" s="18">
        <f>P442+M503</f>
        <v/>
      </c>
      <c r="Q503" s="14" t="n"/>
      <c r="R503" s="18" t="n"/>
      <c r="S503" s="16" t="n">
        <v>0</v>
      </c>
      <c r="T503" s="18">
        <f>(R503-S503)+T502</f>
        <v/>
      </c>
      <c r="U503" s="15" t="n"/>
      <c r="W503" s="14" t="n"/>
      <c r="X503" s="18" t="n"/>
      <c r="Y503" s="16" t="n">
        <v>0</v>
      </c>
      <c r="Z503" s="18">
        <f>(X503-Y503)+Z502</f>
        <v/>
      </c>
      <c r="AA503" s="15">
        <f>C503</f>
        <v/>
      </c>
      <c r="AB503" s="24" t="n"/>
      <c r="AC503" s="15" t="n"/>
      <c r="AD503" s="25" t="n"/>
      <c r="AE503" s="62" t="n"/>
      <c r="AF503" s="63" t="n"/>
      <c r="AG503" s="25" t="n"/>
      <c r="AH503" s="24" t="n"/>
      <c r="AI503" s="26" t="n"/>
      <c r="AJ503" s="25" t="n"/>
      <c r="AL503" s="14" t="n"/>
      <c r="AM503" s="18" t="n"/>
      <c r="AN503" s="16" t="n">
        <v>0</v>
      </c>
      <c r="AO503" s="18">
        <f>(AM503-AN503)+AO502</f>
        <v/>
      </c>
      <c r="AP503" s="15" t="n"/>
      <c r="AR503" s="14" t="n"/>
      <c r="AS503" s="18" t="n"/>
      <c r="AT503" s="16" t="n">
        <v>0</v>
      </c>
      <c r="AU503" s="18">
        <f>(AS503-AT503)+AU502</f>
        <v/>
      </c>
      <c r="AV503" s="15" t="n"/>
      <c r="AX503" s="14" t="n"/>
      <c r="AY503" s="18" t="n"/>
      <c r="AZ503" s="16" t="n">
        <v>0</v>
      </c>
      <c r="BA503" s="18">
        <f>(AY503-AZ503)+BA502</f>
        <v/>
      </c>
      <c r="BB503" s="15" t="n"/>
      <c r="BD503" s="14" t="n"/>
      <c r="BE503" s="18" t="n"/>
      <c r="BF503" s="16" t="n">
        <v>0</v>
      </c>
      <c r="BG503" s="18">
        <f>(BE503-BF503)+BG502</f>
        <v/>
      </c>
      <c r="BH503" s="15" t="n"/>
      <c r="BJ503" s="86" t="n">
        <v>0</v>
      </c>
      <c r="BK503" s="90" t="n"/>
      <c r="BL503" s="24" t="n"/>
      <c r="BM503" s="24" t="n"/>
      <c r="BN503" s="24" t="n"/>
      <c r="BO503" s="24" t="n"/>
      <c r="BP503" s="24" t="n"/>
      <c r="BQ503" s="126" t="n"/>
    </row>
    <row r="504" ht="16.8" customHeight="1">
      <c r="A504" s="15" t="n"/>
      <c r="B504" s="15" t="n"/>
      <c r="C504" s="15" t="inlineStr">
        <is>
          <t>SINISTRO</t>
        </is>
      </c>
      <c r="D504" s="16">
        <f>E503+G503</f>
        <v/>
      </c>
      <c r="E504" s="16" t="n"/>
      <c r="F504" s="16" t="n"/>
      <c r="G504" s="16" t="n"/>
      <c r="H504" s="16" t="n"/>
      <c r="I504" s="4" t="n"/>
      <c r="J504" s="14" t="n"/>
      <c r="K504" s="15">
        <f>C525</f>
        <v/>
      </c>
      <c r="L504" s="16">
        <f>D513</f>
        <v/>
      </c>
      <c r="M504" s="16">
        <f>1.4*(L490+L491-M491)/100</f>
        <v/>
      </c>
      <c r="N504" s="16">
        <f>G525</f>
        <v/>
      </c>
      <c r="O504" s="16">
        <f>O443+M504-N504</f>
        <v/>
      </c>
      <c r="P504" s="18">
        <f>P443+M504</f>
        <v/>
      </c>
      <c r="Q504" s="14" t="n"/>
      <c r="R504" s="18" t="n"/>
      <c r="S504" s="16" t="n">
        <v>0</v>
      </c>
      <c r="T504" s="18">
        <f>(R504-S504)+T503</f>
        <v/>
      </c>
      <c r="U504" s="15" t="n"/>
      <c r="W504" s="14" t="n"/>
      <c r="X504" s="18" t="n"/>
      <c r="Y504" s="16" t="n">
        <v>0</v>
      </c>
      <c r="Z504" s="18">
        <f>(X504-Y504)+Z503</f>
        <v/>
      </c>
      <c r="AA504" s="15" t="n"/>
      <c r="AB504" s="24" t="n"/>
      <c r="AC504" s="64" t="inlineStr">
        <is>
          <t>INTERESSI PASSIIVI</t>
        </is>
      </c>
      <c r="AD504" s="65" t="n"/>
      <c r="AE504" s="65">
        <f>H508</f>
        <v/>
      </c>
      <c r="AF504" s="63">
        <f>AE504+AF443</f>
        <v/>
      </c>
      <c r="AG504" s="25" t="n"/>
      <c r="AH504" s="24" t="n"/>
      <c r="AI504" s="26" t="n"/>
      <c r="AJ504" s="25" t="n">
        <v>0</v>
      </c>
      <c r="AL504" s="14" t="n"/>
      <c r="AM504" s="18" t="n"/>
      <c r="AN504" s="16" t="n">
        <v>0</v>
      </c>
      <c r="AO504" s="18">
        <f>(AM504-AN504)+AO503</f>
        <v/>
      </c>
      <c r="AP504" s="15" t="n"/>
      <c r="AR504" s="14" t="n"/>
      <c r="AS504" s="18" t="n"/>
      <c r="AT504" s="16" t="n">
        <v>0</v>
      </c>
      <c r="AU504" s="18">
        <f>(AS504-AT504)+AU503</f>
        <v/>
      </c>
      <c r="AV504" s="15" t="n"/>
      <c r="AX504" s="14" t="n"/>
      <c r="AY504" s="18" t="n"/>
      <c r="AZ504" s="16" t="n">
        <v>0</v>
      </c>
      <c r="BA504" s="18">
        <f>(AY504-AZ504)+BA503</f>
        <v/>
      </c>
      <c r="BB504" s="15" t="n"/>
      <c r="BD504" s="14" t="n"/>
      <c r="BE504" s="18" t="n"/>
      <c r="BF504" s="16" t="n">
        <v>0</v>
      </c>
      <c r="BG504" s="18">
        <f>(BE504-BF504)+BG503</f>
        <v/>
      </c>
      <c r="BH504" s="15" t="n"/>
      <c r="BJ504" s="86" t="n"/>
      <c r="BK504" s="86" t="n"/>
      <c r="BL504" s="24" t="n"/>
      <c r="BM504" s="24" t="n"/>
      <c r="BN504" s="24" t="n"/>
      <c r="BO504" s="24" t="n"/>
      <c r="BP504" s="24" t="n"/>
      <c r="BQ504" s="126" t="n"/>
    </row>
    <row r="505" ht="16.8" customHeight="1">
      <c r="A505" s="15" t="n"/>
      <c r="B505" s="15" t="n"/>
      <c r="C505" s="15" t="inlineStr">
        <is>
          <t xml:space="preserve">Francobolli    </t>
        </is>
      </c>
      <c r="D505" s="16" t="n"/>
      <c r="E505" s="16" t="n"/>
      <c r="F505" s="16" t="n"/>
      <c r="G505" s="16" t="n">
        <v>0</v>
      </c>
      <c r="H505" s="16" t="n"/>
      <c r="I505" s="4" t="n"/>
      <c r="J505" s="14" t="n"/>
      <c r="K505" s="15">
        <f>C527</f>
        <v/>
      </c>
      <c r="L505" s="16" t="n"/>
      <c r="M505" s="16">
        <f>0*(L490+L491-M491)/100</f>
        <v/>
      </c>
      <c r="N505" s="16">
        <f>G527</f>
        <v/>
      </c>
      <c r="O505" s="16">
        <f>O444+M505-N505</f>
        <v/>
      </c>
      <c r="P505" s="18">
        <f>P444+M505</f>
        <v/>
      </c>
      <c r="Q505" s="14" t="n"/>
      <c r="R505" s="18" t="n"/>
      <c r="S505" s="16">
        <f>G505</f>
        <v/>
      </c>
      <c r="T505" s="18">
        <f>(R505-S505)+T504</f>
        <v/>
      </c>
      <c r="U505" s="15">
        <f>C505</f>
        <v/>
      </c>
      <c r="W505" s="14" t="n"/>
      <c r="X505" s="18" t="n"/>
      <c r="Y505" s="16" t="n"/>
      <c r="Z505" s="18">
        <f>(X505-Y505)+Z504</f>
        <v/>
      </c>
      <c r="AA505" s="15" t="n"/>
      <c r="AB505" s="24" t="n"/>
      <c r="AC505" s="15">
        <f>C505</f>
        <v/>
      </c>
      <c r="AD505" s="25" t="n"/>
      <c r="AE505" s="62">
        <f>G505</f>
        <v/>
      </c>
      <c r="AF505" s="63">
        <f>AE505+AF444</f>
        <v/>
      </c>
      <c r="AG505" s="25" t="n"/>
      <c r="AH505" s="24" t="n"/>
      <c r="AI505" s="26" t="n"/>
      <c r="AJ505" s="25" t="n"/>
      <c r="AL505" s="14" t="n"/>
      <c r="AM505" s="18" t="n"/>
      <c r="AN505" s="16" t="n"/>
      <c r="AO505" s="18">
        <f>(AM505-AN505)+AO504</f>
        <v/>
      </c>
      <c r="AP505" s="15" t="n"/>
      <c r="AR505" s="14" t="n"/>
      <c r="AS505" s="18" t="n"/>
      <c r="AT505" s="16" t="n"/>
      <c r="AU505" s="18">
        <f>(AS505-AT505)+AU504</f>
        <v/>
      </c>
      <c r="AV505" s="15" t="n"/>
      <c r="AX505" s="14" t="n"/>
      <c r="AY505" s="18" t="n"/>
      <c r="AZ505" s="16" t="n"/>
      <c r="BA505" s="18">
        <f>(AY505-AZ505)+BA504</f>
        <v/>
      </c>
      <c r="BB505" s="15" t="n"/>
      <c r="BD505" s="14" t="n"/>
      <c r="BE505" s="18" t="n"/>
      <c r="BF505" s="16" t="n"/>
      <c r="BG505" s="18">
        <f>(BE505-BF505)+BG504</f>
        <v/>
      </c>
      <c r="BH505" s="15" t="n"/>
      <c r="BJ505" s="86" t="n"/>
      <c r="BK505" s="86" t="n"/>
      <c r="BL505" s="24" t="n"/>
      <c r="BM505" s="24" t="n"/>
      <c r="BN505" s="24" t="n"/>
      <c r="BO505" s="24" t="n"/>
      <c r="BP505" s="24" t="n"/>
      <c r="BQ505" s="126" t="n"/>
    </row>
    <row r="506" ht="16.8" customHeight="1">
      <c r="A506" s="15" t="n"/>
      <c r="B506" s="15" t="n"/>
      <c r="C506" s="15" t="inlineStr">
        <is>
          <t xml:space="preserve">PAG. FATT. SOMMESE PETROLI </t>
        </is>
      </c>
      <c r="D506" s="16" t="n"/>
      <c r="E506" s="16" t="n"/>
      <c r="F506" s="16" t="n"/>
      <c r="G506" s="16" t="n">
        <v>0</v>
      </c>
      <c r="H506" s="16" t="n"/>
      <c r="I506" s="4" t="n"/>
      <c r="J506" s="14" t="n"/>
      <c r="K506" s="15">
        <f>C528</f>
        <v/>
      </c>
      <c r="L506" s="16" t="n"/>
      <c r="M506" s="16">
        <f>1.86*(L490+L491-M491)/100</f>
        <v/>
      </c>
      <c r="N506" s="16">
        <f>G528</f>
        <v/>
      </c>
      <c r="O506" s="16">
        <f>O445+M506-N506</f>
        <v/>
      </c>
      <c r="P506" s="18">
        <f>P445+M506</f>
        <v/>
      </c>
      <c r="Q506" s="14" t="n"/>
      <c r="R506" s="18" t="n"/>
      <c r="S506" s="16">
        <f>G506</f>
        <v/>
      </c>
      <c r="T506" s="18">
        <f>(R506-S506)+T505</f>
        <v/>
      </c>
      <c r="U506" s="15">
        <f>C506</f>
        <v/>
      </c>
      <c r="W506" s="14" t="n"/>
      <c r="X506" s="18" t="n"/>
      <c r="Y506" s="16" t="n">
        <v>0</v>
      </c>
      <c r="Z506" s="18">
        <f>(X506-Y506)+Z505</f>
        <v/>
      </c>
      <c r="AA506" s="15" t="n"/>
      <c r="AB506" s="24" t="n"/>
      <c r="AC506" s="15">
        <f>C506</f>
        <v/>
      </c>
      <c r="AD506" s="25" t="n"/>
      <c r="AE506" s="62">
        <f>G506</f>
        <v/>
      </c>
      <c r="AF506" s="63">
        <f>AE506+AF445</f>
        <v/>
      </c>
      <c r="AG506" s="25" t="n"/>
      <c r="AH506" s="24" t="n"/>
      <c r="AI506" s="26" t="n"/>
      <c r="AJ506" s="25" t="n"/>
      <c r="AL506" s="14" t="n"/>
      <c r="AM506" s="18" t="n"/>
      <c r="AN506" s="16" t="n">
        <v>0</v>
      </c>
      <c r="AO506" s="18">
        <f>(AM506-AN506)+AO505</f>
        <v/>
      </c>
      <c r="AP506" s="15" t="n"/>
      <c r="AR506" s="14" t="n"/>
      <c r="AS506" s="18" t="n"/>
      <c r="AT506" s="16" t="n">
        <v>0</v>
      </c>
      <c r="AU506" s="18">
        <f>(AS506-AT506)+AU505</f>
        <v/>
      </c>
      <c r="AV506" s="15" t="n"/>
      <c r="AX506" s="14" t="n"/>
      <c r="AY506" s="18" t="n"/>
      <c r="AZ506" s="16" t="n">
        <v>0</v>
      </c>
      <c r="BA506" s="18">
        <f>(AY506-AZ506)+BA505</f>
        <v/>
      </c>
      <c r="BB506" s="15" t="n"/>
      <c r="BD506" s="14" t="n"/>
      <c r="BE506" s="18" t="n"/>
      <c r="BF506" s="16" t="n">
        <v>0</v>
      </c>
      <c r="BG506" s="18">
        <f>(BE506-BF506)+BG505</f>
        <v/>
      </c>
      <c r="BH506" s="15" t="n"/>
      <c r="BJ506" s="86" t="n"/>
      <c r="BK506" s="86" t="n"/>
      <c r="BL506" s="24" t="n"/>
      <c r="BM506" s="24" t="n"/>
      <c r="BN506" s="24" t="n"/>
      <c r="BO506" s="24" t="n"/>
      <c r="BP506" s="24" t="n"/>
      <c r="BQ506" s="126" t="n"/>
    </row>
    <row r="507" ht="16.8" customHeight="1">
      <c r="A507" s="15" t="n"/>
      <c r="B507" s="15" t="n"/>
      <c r="C507" s="15" t="inlineStr">
        <is>
          <t>Benzina auto papa'</t>
        </is>
      </c>
      <c r="D507" s="16">
        <f>SUM(G506:G507)</f>
        <v/>
      </c>
      <c r="E507" s="16" t="n">
        <v>0</v>
      </c>
      <c r="F507" s="16" t="n"/>
      <c r="G507" s="16" t="n">
        <v>0</v>
      </c>
      <c r="H507" s="16" t="n"/>
      <c r="I507" s="4" t="n"/>
      <c r="J507" s="14" t="n"/>
      <c r="K507" s="15">
        <f>C529</f>
        <v/>
      </c>
      <c r="L507" s="16" t="n">
        <v>0</v>
      </c>
      <c r="M507" s="16">
        <f>0.7*(L490+L491-M491)/100</f>
        <v/>
      </c>
      <c r="N507" s="16">
        <f>G529</f>
        <v/>
      </c>
      <c r="O507" s="16">
        <f>O446+M507-N507</f>
        <v/>
      </c>
      <c r="P507" s="18">
        <f>P446+M507</f>
        <v/>
      </c>
      <c r="Q507" s="14" t="n"/>
      <c r="R507" s="18" t="n"/>
      <c r="S507" s="16">
        <f>G507</f>
        <v/>
      </c>
      <c r="T507" s="18">
        <f>(R507-S507)+T506</f>
        <v/>
      </c>
      <c r="U507" s="15">
        <f>C507</f>
        <v/>
      </c>
      <c r="W507" s="14" t="n"/>
      <c r="X507" s="18" t="n"/>
      <c r="Y507" s="16" t="n">
        <v>0</v>
      </c>
      <c r="Z507" s="18">
        <f>(X507-Y507)+Z506</f>
        <v/>
      </c>
      <c r="AA507" s="15" t="n"/>
      <c r="AB507" s="24" t="n"/>
      <c r="AC507" s="15">
        <f>C507</f>
        <v/>
      </c>
      <c r="AD507" s="25" t="n"/>
      <c r="AE507" s="62">
        <f>G507</f>
        <v/>
      </c>
      <c r="AF507" s="63">
        <f>AE507+AF446</f>
        <v/>
      </c>
      <c r="AG507" s="25" t="n"/>
      <c r="AH507" s="24" t="n"/>
      <c r="AI507" s="26" t="n">
        <v>0</v>
      </c>
      <c r="AJ507" s="25" t="n"/>
      <c r="AL507" s="14" t="n"/>
      <c r="AM507" s="18" t="n"/>
      <c r="AN507" s="16" t="n">
        <v>0</v>
      </c>
      <c r="AO507" s="18">
        <f>(AM507-AN507)+AO506</f>
        <v/>
      </c>
      <c r="AP507" s="15" t="n"/>
      <c r="AR507" s="14" t="n"/>
      <c r="AS507" s="18" t="n"/>
      <c r="AT507" s="16" t="n">
        <v>0</v>
      </c>
      <c r="AU507" s="18">
        <f>(AS507-AT507)+AU506</f>
        <v/>
      </c>
      <c r="AV507" s="15" t="n"/>
      <c r="AX507" s="14" t="n"/>
      <c r="AY507" s="18" t="n"/>
      <c r="AZ507" s="16" t="n">
        <v>0</v>
      </c>
      <c r="BA507" s="18">
        <f>(AY507-AZ507)+BA506</f>
        <v/>
      </c>
      <c r="BB507" s="15" t="n"/>
      <c r="BD507" s="14" t="n"/>
      <c r="BE507" s="18" t="n"/>
      <c r="BF507" s="16" t="n">
        <v>0</v>
      </c>
      <c r="BG507" s="18">
        <f>(BE507-BF507)+BG506</f>
        <v/>
      </c>
      <c r="BH507" s="15" t="n"/>
      <c r="BJ507" s="86" t="n"/>
      <c r="BK507" s="86" t="n"/>
      <c r="BL507" s="24" t="n"/>
      <c r="BM507" s="24" t="n"/>
      <c r="BN507" s="24" t="n"/>
      <c r="BO507" s="24" t="n"/>
      <c r="BP507" s="24" t="n"/>
      <c r="BQ507" s="126" t="n"/>
    </row>
    <row r="508" ht="16.8" customHeight="1">
      <c r="A508" s="15" t="n"/>
      <c r="B508" s="15" t="n"/>
      <c r="C508" s="28" t="inlineStr">
        <is>
          <t xml:space="preserve">IMPOSTA DI BOLLO BPM 10226 </t>
        </is>
      </c>
      <c r="D508" s="16" t="n"/>
      <c r="E508" s="16" t="n">
        <v>0</v>
      </c>
      <c r="F508" s="16" t="n">
        <v>0</v>
      </c>
      <c r="G508" s="16" t="n">
        <v>2</v>
      </c>
      <c r="H508" s="27" t="n">
        <v>0</v>
      </c>
      <c r="I508" s="4" t="n"/>
      <c r="J508" s="14" t="n"/>
      <c r="K508" s="15">
        <f>C533</f>
        <v/>
      </c>
      <c r="L508" s="16" t="n">
        <v>0</v>
      </c>
      <c r="M508" s="16">
        <f>18.82*(L490+L491-M491)/100</f>
        <v/>
      </c>
      <c r="N508" s="16">
        <f>G533</f>
        <v/>
      </c>
      <c r="O508" s="16">
        <f>O447+M508-N508</f>
        <v/>
      </c>
      <c r="P508" s="18">
        <f>P447+M508</f>
        <v/>
      </c>
      <c r="Q508" s="14" t="n"/>
      <c r="R508" s="18" t="n"/>
      <c r="S508" s="16" t="n">
        <v>0</v>
      </c>
      <c r="T508" s="18">
        <f>(R508-S508)+T507</f>
        <v/>
      </c>
      <c r="U508" s="15" t="n"/>
      <c r="W508" s="14" t="n"/>
      <c r="X508" s="18" t="n"/>
      <c r="Y508" s="69">
        <f>G508</f>
        <v/>
      </c>
      <c r="Z508" s="18">
        <f>(X508-Y508)+Z507</f>
        <v/>
      </c>
      <c r="AA508" s="15">
        <f>C508</f>
        <v/>
      </c>
      <c r="AB508" s="24" t="n"/>
      <c r="AC508" s="15">
        <f>C508</f>
        <v/>
      </c>
      <c r="AD508" s="25" t="n"/>
      <c r="AE508" s="62" t="n">
        <v>0</v>
      </c>
      <c r="AF508" s="63">
        <f>AE508+AF447</f>
        <v/>
      </c>
      <c r="AG508" s="25" t="n"/>
      <c r="AH508" s="24" t="n"/>
      <c r="AI508" s="26" t="n"/>
      <c r="AJ508" s="25" t="n"/>
      <c r="AL508" s="14" t="n"/>
      <c r="AM508" s="18" t="n"/>
      <c r="AN508" s="16" t="n">
        <v>0</v>
      </c>
      <c r="AO508" s="18">
        <f>(AM508-AN508)+AO507</f>
        <v/>
      </c>
      <c r="AP508" s="15" t="n"/>
      <c r="AR508" s="14" t="n"/>
      <c r="AS508" s="18" t="n"/>
      <c r="AT508" s="16" t="n">
        <v>0</v>
      </c>
      <c r="AU508" s="18">
        <f>(AS508-AT508)+AU507</f>
        <v/>
      </c>
      <c r="AV508" s="15">
        <f>C508</f>
        <v/>
      </c>
      <c r="AX508" s="14" t="n"/>
      <c r="AY508" s="18" t="n"/>
      <c r="AZ508" s="16" t="n">
        <v>0</v>
      </c>
      <c r="BA508" s="18">
        <f>(AY508-AZ508)+BA507</f>
        <v/>
      </c>
      <c r="BB508" s="15" t="n"/>
      <c r="BD508" s="14" t="n"/>
      <c r="BE508" s="18" t="n"/>
      <c r="BF508" s="16" t="n">
        <v>0</v>
      </c>
      <c r="BG508" s="18">
        <f>(BE508-BF508)+BG507</f>
        <v/>
      </c>
      <c r="BH508" s="15" t="n"/>
      <c r="BJ508" s="86" t="n"/>
      <c r="BK508" s="86" t="n"/>
      <c r="BL508" s="24" t="n"/>
      <c r="BM508" s="24" t="n"/>
      <c r="BN508" s="24" t="n"/>
      <c r="BO508" s="24" t="n"/>
      <c r="BP508" s="24" t="n"/>
      <c r="BQ508" s="126" t="n"/>
    </row>
    <row r="509" ht="16.8" customHeight="1">
      <c r="A509" s="15" t="n"/>
      <c r="B509" s="15" t="n"/>
      <c r="C509" s="15" t="n"/>
      <c r="D509" s="16" t="n"/>
      <c r="E509" s="16" t="n"/>
      <c r="F509" s="16" t="n"/>
      <c r="G509" s="16" t="n">
        <v>0</v>
      </c>
      <c r="H509" s="27" t="n">
        <v>0</v>
      </c>
      <c r="I509" s="4" t="n"/>
      <c r="J509" s="14" t="n"/>
      <c r="K509" s="15">
        <f>C534</f>
        <v/>
      </c>
      <c r="L509" s="16" t="n">
        <v>0</v>
      </c>
      <c r="M509" s="16">
        <f>18.82*(L490+L491-M491)/100</f>
        <v/>
      </c>
      <c r="N509" s="29">
        <f>G534</f>
        <v/>
      </c>
      <c r="O509" s="16">
        <f>O448+M509-N509</f>
        <v/>
      </c>
      <c r="P509" s="18">
        <f>P448+M509</f>
        <v/>
      </c>
      <c r="Q509" s="14" t="n"/>
      <c r="R509" s="18" t="n"/>
      <c r="S509" s="16">
        <f>G509</f>
        <v/>
      </c>
      <c r="T509" s="18">
        <f>(R509-S509)+T508</f>
        <v/>
      </c>
      <c r="U509" s="15">
        <f>C509</f>
        <v/>
      </c>
      <c r="W509" s="14" t="n"/>
      <c r="X509" s="18" t="n"/>
      <c r="Y509" s="16" t="n">
        <v>0</v>
      </c>
      <c r="Z509" s="18">
        <f>(X509-Y509)+Z508</f>
        <v/>
      </c>
      <c r="AA509" s="15" t="n"/>
      <c r="AB509" s="24" t="n"/>
      <c r="AC509" s="15">
        <f>C509</f>
        <v/>
      </c>
      <c r="AD509" s="25" t="n"/>
      <c r="AE509" s="62">
        <f>G509</f>
        <v/>
      </c>
      <c r="AF509" s="63">
        <f>AE509+AF448</f>
        <v/>
      </c>
      <c r="AG509" s="25" t="n"/>
      <c r="AH509" s="24" t="n"/>
      <c r="AI509" s="26" t="n"/>
      <c r="AJ509" s="25" t="n"/>
      <c r="AL509" s="14" t="n"/>
      <c r="AM509" s="18" t="n"/>
      <c r="AN509" s="16" t="n">
        <v>0</v>
      </c>
      <c r="AO509" s="18">
        <f>(AM509-AN509)+AO508</f>
        <v/>
      </c>
      <c r="AP509" s="15" t="n"/>
      <c r="AR509" s="14" t="n"/>
      <c r="AS509" s="18" t="n"/>
      <c r="AT509" s="16" t="n">
        <v>0</v>
      </c>
      <c r="AU509" s="18">
        <f>(AS509-AT509)+AU508</f>
        <v/>
      </c>
      <c r="AV509" s="15" t="n"/>
      <c r="AX509" s="14" t="n"/>
      <c r="AY509" s="18" t="n"/>
      <c r="AZ509" s="16" t="n">
        <v>0</v>
      </c>
      <c r="BA509" s="18">
        <f>(AY509-AZ509)+BA508</f>
        <v/>
      </c>
      <c r="BB509" s="15" t="n"/>
      <c r="BD509" s="14" t="n"/>
      <c r="BE509" s="18" t="n"/>
      <c r="BF509" s="16" t="n">
        <v>0</v>
      </c>
      <c r="BG509" s="18">
        <f>(BE509-BF509)+BG508</f>
        <v/>
      </c>
      <c r="BH509" s="15" t="n"/>
      <c r="BJ509" s="86" t="n"/>
      <c r="BK509" s="86" t="n"/>
      <c r="BL509" s="24" t="n"/>
      <c r="BM509" s="24" t="n"/>
      <c r="BN509" s="24" t="n"/>
      <c r="BO509" s="24" t="n"/>
      <c r="BP509" s="24" t="n"/>
      <c r="BQ509" s="126" t="n"/>
    </row>
    <row r="510" ht="16.8" customHeight="1">
      <c r="A510" s="15" t="n"/>
      <c r="B510" s="15" t="n"/>
      <c r="C510" s="28" t="inlineStr">
        <is>
          <t>Materiale pulizia</t>
        </is>
      </c>
      <c r="D510" s="16" t="n"/>
      <c r="E510" s="16" t="n"/>
      <c r="F510" s="16" t="n"/>
      <c r="G510" s="16" t="n">
        <v>0</v>
      </c>
      <c r="H510" s="16" t="n"/>
      <c r="I510" s="4" t="n"/>
      <c r="J510" s="14" t="n"/>
      <c r="K510" s="15">
        <f>C505</f>
        <v/>
      </c>
      <c r="L510" s="16" t="n">
        <v>0</v>
      </c>
      <c r="M510" s="16">
        <f>0.5*(L490+L491-M491)/100</f>
        <v/>
      </c>
      <c r="N510" s="16">
        <f>G505</f>
        <v/>
      </c>
      <c r="O510" s="16">
        <f>O449+M510-N510</f>
        <v/>
      </c>
      <c r="P510" s="18">
        <f>P449+M510</f>
        <v/>
      </c>
      <c r="Q510" s="14" t="n"/>
      <c r="R510" s="18" t="n"/>
      <c r="S510" s="16">
        <f>G510</f>
        <v/>
      </c>
      <c r="T510" s="18">
        <f>(R510-S510)+T509</f>
        <v/>
      </c>
      <c r="U510" s="15">
        <f>C510</f>
        <v/>
      </c>
      <c r="W510" s="14" t="n"/>
      <c r="X510" s="18" t="n"/>
      <c r="Y510" s="16" t="n">
        <v>0</v>
      </c>
      <c r="Z510" s="18">
        <f>(X510-Y510)+Z509</f>
        <v/>
      </c>
      <c r="AA510" s="15" t="n"/>
      <c r="AB510" s="24" t="n"/>
      <c r="AC510" s="15">
        <f>C510</f>
        <v/>
      </c>
      <c r="AD510" s="25" t="n"/>
      <c r="AE510" s="62">
        <f>G510</f>
        <v/>
      </c>
      <c r="AF510" s="63">
        <f>AE510+AF449</f>
        <v/>
      </c>
      <c r="AG510" s="25" t="n"/>
      <c r="AH510" s="24" t="n"/>
      <c r="AI510" s="26" t="n"/>
      <c r="AJ510" s="25" t="n"/>
      <c r="AL510" s="14" t="n"/>
      <c r="AM510" s="18" t="n"/>
      <c r="AN510" s="16" t="n">
        <v>0</v>
      </c>
      <c r="AO510" s="18">
        <f>(AM510-AN510)+AO509</f>
        <v/>
      </c>
      <c r="AP510" s="15" t="n"/>
      <c r="AR510" s="14" t="n"/>
      <c r="AS510" s="18" t="n"/>
      <c r="AT510" s="16" t="n">
        <v>0</v>
      </c>
      <c r="AU510" s="18">
        <f>(AS510-AT510)+AU509</f>
        <v/>
      </c>
      <c r="AV510" s="15" t="n"/>
      <c r="AX510" s="14" t="n"/>
      <c r="AY510" s="18" t="n"/>
      <c r="AZ510" s="16" t="n">
        <v>0</v>
      </c>
      <c r="BA510" s="18">
        <f>(AY510-AZ510)+BA509</f>
        <v/>
      </c>
      <c r="BB510" s="15" t="n"/>
      <c r="BD510" s="14" t="n"/>
      <c r="BE510" s="18" t="n"/>
      <c r="BF510" s="16" t="n">
        <v>0</v>
      </c>
      <c r="BG510" s="18">
        <f>(BE510-BF510)+BG509</f>
        <v/>
      </c>
      <c r="BH510" s="15" t="n"/>
      <c r="BJ510" s="86" t="n"/>
      <c r="BK510" s="86" t="n"/>
      <c r="BL510" s="24" t="n"/>
      <c r="BM510" s="24" t="n"/>
      <c r="BN510" s="24" t="n"/>
      <c r="BO510" s="24" t="n"/>
      <c r="BP510" s="24" t="n"/>
      <c r="BQ510" s="126" t="n"/>
    </row>
    <row r="511" ht="16.8" customHeight="1">
      <c r="A511" s="15" t="n"/>
      <c r="B511" s="15" t="n"/>
      <c r="C511" s="15" t="inlineStr">
        <is>
          <t xml:space="preserve">Assicurazioni </t>
        </is>
      </c>
      <c r="D511" s="16" t="n"/>
      <c r="E511" s="16" t="n"/>
      <c r="F511" s="16" t="n"/>
      <c r="G511" s="16" t="n">
        <v>0</v>
      </c>
      <c r="H511" s="16" t="n"/>
      <c r="I511" s="4" t="n"/>
      <c r="J511" s="14" t="n"/>
      <c r="K511" s="17">
        <f>C511</f>
        <v/>
      </c>
      <c r="L511" s="16" t="n">
        <v>0</v>
      </c>
      <c r="M511" s="16">
        <f>0.5*(L490+L491-M491)/100</f>
        <v/>
      </c>
      <c r="N511" s="16">
        <f>G511</f>
        <v/>
      </c>
      <c r="O511" s="16">
        <f>O450+M511-N511</f>
        <v/>
      </c>
      <c r="P511" s="18">
        <f>P450+M511</f>
        <v/>
      </c>
      <c r="Q511" s="14" t="n"/>
      <c r="R511" s="18" t="n"/>
      <c r="S511" s="16">
        <f>G511</f>
        <v/>
      </c>
      <c r="T511" s="18">
        <f>(R511-S511)+T510</f>
        <v/>
      </c>
      <c r="U511" s="15">
        <f>C511</f>
        <v/>
      </c>
      <c r="W511" s="14" t="n"/>
      <c r="X511" s="18" t="n"/>
      <c r="Y511" s="16" t="n">
        <v>0</v>
      </c>
      <c r="Z511" s="18">
        <f>(X511-Y511)+Z510</f>
        <v/>
      </c>
      <c r="AA511" s="15" t="n"/>
      <c r="AB511" s="24" t="n"/>
      <c r="AC511" s="15">
        <f>C511</f>
        <v/>
      </c>
      <c r="AD511" s="25" t="n"/>
      <c r="AE511" s="62">
        <f>G511</f>
        <v/>
      </c>
      <c r="AF511" s="63">
        <f>AE511+AF450</f>
        <v/>
      </c>
      <c r="AG511" s="25" t="n"/>
      <c r="AH511" s="24" t="n"/>
      <c r="AI511" s="26" t="n"/>
      <c r="AJ511" s="25" t="n"/>
      <c r="AL511" s="14" t="n"/>
      <c r="AM511" s="18" t="n"/>
      <c r="AN511" s="16" t="n">
        <v>0</v>
      </c>
      <c r="AO511" s="18">
        <f>(AM511-AN511)+AO510</f>
        <v/>
      </c>
      <c r="AP511" s="15" t="n"/>
      <c r="AR511" s="14" t="n"/>
      <c r="AS511" s="18" t="n"/>
      <c r="AT511" s="16" t="n">
        <v>0</v>
      </c>
      <c r="AU511" s="18">
        <f>(AS511-AT511)+AU510</f>
        <v/>
      </c>
      <c r="AV511" s="15" t="n"/>
      <c r="AX511" s="14" t="n"/>
      <c r="AY511" s="18" t="n"/>
      <c r="AZ511" s="16" t="n">
        <v>0</v>
      </c>
      <c r="BA511" s="18">
        <f>(AY511-AZ511)+BA510</f>
        <v/>
      </c>
      <c r="BB511" s="15" t="n"/>
      <c r="BD511" s="14" t="n"/>
      <c r="BE511" s="18" t="n"/>
      <c r="BF511" s="16" t="n">
        <v>0</v>
      </c>
      <c r="BG511" s="18">
        <f>(BE511-BF511)+BG510</f>
        <v/>
      </c>
      <c r="BH511" s="15" t="n"/>
      <c r="BJ511" s="86" t="n"/>
      <c r="BK511" s="86" t="n"/>
      <c r="BL511" s="24" t="n"/>
      <c r="BM511" s="24" t="n"/>
      <c r="BN511" s="24" t="n"/>
      <c r="BO511" s="24" t="n"/>
      <c r="BP511" s="24" t="n"/>
      <c r="BQ511" s="126" t="n"/>
    </row>
    <row r="512" ht="16.8" customHeight="1">
      <c r="A512" s="15" t="n"/>
      <c r="B512" s="15" t="n"/>
      <c r="C512" s="15" t="inlineStr">
        <is>
          <t>Telepass</t>
        </is>
      </c>
      <c r="D512" s="16" t="n"/>
      <c r="E512" s="16" t="n"/>
      <c r="F512" s="16" t="n"/>
      <c r="G512" s="16" t="n">
        <v>0</v>
      </c>
      <c r="H512" s="16" t="n"/>
      <c r="I512" s="4" t="n"/>
      <c r="J512" s="14" t="n"/>
      <c r="K512" s="17" t="inlineStr">
        <is>
          <t>Spese varie (manutenziona auto+ alberghi + varie+ cancelleria)</t>
        </is>
      </c>
      <c r="L512" s="16" t="n"/>
      <c r="M512" s="16">
        <f>2.32*(L490+L491-M491)/100</f>
        <v/>
      </c>
      <c r="N512" s="16">
        <f>H546+H545+G544</f>
        <v/>
      </c>
      <c r="O512" s="16">
        <f>O451+M512-N512</f>
        <v/>
      </c>
      <c r="P512" s="18">
        <f>P451+M512</f>
        <v/>
      </c>
      <c r="Q512" s="14" t="n"/>
      <c r="R512" s="18" t="n"/>
      <c r="S512" s="16">
        <f>G512</f>
        <v/>
      </c>
      <c r="T512" s="18">
        <f>(R512-S512)+T511</f>
        <v/>
      </c>
      <c r="U512" s="15">
        <f>C512</f>
        <v/>
      </c>
      <c r="W512" s="14" t="n"/>
      <c r="X512" s="18" t="n"/>
      <c r="Y512" s="16" t="n">
        <v>0</v>
      </c>
      <c r="Z512" s="18">
        <f>(X512-Y512)+Z511</f>
        <v/>
      </c>
      <c r="AA512" s="15" t="n"/>
      <c r="AB512" s="24" t="n"/>
      <c r="AC512" s="15">
        <f>C512</f>
        <v/>
      </c>
      <c r="AD512" s="25" t="n"/>
      <c r="AE512" s="62">
        <f>G512</f>
        <v/>
      </c>
      <c r="AF512" s="63">
        <f>AE512+AF451</f>
        <v/>
      </c>
      <c r="AG512" s="25" t="n"/>
      <c r="AH512" s="24" t="n"/>
      <c r="AI512" s="26" t="n"/>
      <c r="AJ512" s="25" t="n"/>
      <c r="AL512" s="14" t="n"/>
      <c r="AM512" s="18" t="n"/>
      <c r="AN512" s="16" t="n">
        <v>0</v>
      </c>
      <c r="AO512" s="18">
        <f>(AM512-AN512)+AO511</f>
        <v/>
      </c>
      <c r="AP512" s="15" t="n"/>
      <c r="AR512" s="14" t="n"/>
      <c r="AS512" s="18" t="n"/>
      <c r="AT512" s="16" t="n">
        <v>0</v>
      </c>
      <c r="AU512" s="18">
        <f>(AS512-AT512)+AU511</f>
        <v/>
      </c>
      <c r="AV512" s="15" t="n"/>
      <c r="AX512" s="14" t="n"/>
      <c r="AY512" s="18" t="n"/>
      <c r="AZ512" s="16" t="n">
        <v>0</v>
      </c>
      <c r="BA512" s="18">
        <f>(AY512-AZ512)+BA511</f>
        <v/>
      </c>
      <c r="BB512" s="15" t="n"/>
      <c r="BD512" s="14" t="n"/>
      <c r="BE512" s="18" t="n"/>
      <c r="BF512" s="16" t="n">
        <v>0</v>
      </c>
      <c r="BG512" s="18">
        <f>(BE512-BF512)+BG511</f>
        <v/>
      </c>
      <c r="BH512" s="15" t="n"/>
      <c r="BJ512" s="86" t="n"/>
      <c r="BK512" s="86" t="n"/>
      <c r="BL512" s="24" t="n"/>
      <c r="BM512" s="24" t="n"/>
      <c r="BN512" s="24" t="n"/>
      <c r="BO512" s="24" t="n"/>
      <c r="BP512" s="24" t="n"/>
      <c r="BQ512" s="126" t="n"/>
    </row>
    <row r="513" ht="16.8" customHeight="1">
      <c r="A513" s="15" t="n"/>
      <c r="B513" s="15" t="n"/>
      <c r="C513" s="28" t="inlineStr">
        <is>
          <t>Pubblicità</t>
        </is>
      </c>
      <c r="D513" s="16" t="n">
        <v>0</v>
      </c>
      <c r="E513" s="16" t="n"/>
      <c r="F513" s="16" t="n"/>
      <c r="G513" s="16" t="n">
        <v>0</v>
      </c>
      <c r="H513" s="16" t="n"/>
      <c r="I513" s="4" t="n"/>
      <c r="J513" s="14" t="n"/>
      <c r="K513" s="17" t="n"/>
      <c r="L513" s="16" t="n"/>
      <c r="M513" s="16" t="n"/>
      <c r="N513" s="16" t="inlineStr">
        <is>
          <t>DISPON. BANCARIA</t>
        </is>
      </c>
      <c r="O513" s="16">
        <f>T547+AO547</f>
        <v/>
      </c>
      <c r="P513" s="18" t="n"/>
      <c r="Q513" s="14" t="n"/>
      <c r="R513" s="18" t="n"/>
      <c r="S513" s="16" t="n">
        <v>0</v>
      </c>
      <c r="T513" s="18">
        <f>(R513-S513)+T512</f>
        <v/>
      </c>
      <c r="U513" s="15">
        <f>C513</f>
        <v/>
      </c>
      <c r="W513" s="14" t="n"/>
      <c r="X513" s="18" t="n"/>
      <c r="Y513" s="16" t="n">
        <v>0</v>
      </c>
      <c r="Z513" s="18">
        <f>(X513-Y513)+Z512</f>
        <v/>
      </c>
      <c r="AA513" s="15" t="n"/>
      <c r="AB513" s="24" t="n"/>
      <c r="AC513" s="15">
        <f>C513</f>
        <v/>
      </c>
      <c r="AD513" s="25" t="n"/>
      <c r="AE513" s="62">
        <f>G513</f>
        <v/>
      </c>
      <c r="AF513" s="63">
        <f>AE513+AF452</f>
        <v/>
      </c>
      <c r="AG513" s="25" t="n"/>
      <c r="AH513" s="24" t="n"/>
      <c r="AI513" s="26" t="n"/>
      <c r="AJ513" s="25" t="n"/>
      <c r="AL513" s="14" t="n"/>
      <c r="AM513" s="18" t="n"/>
      <c r="AN513" s="16" t="n"/>
      <c r="AO513" s="18">
        <f>(AM513-AN513)+AO512</f>
        <v/>
      </c>
      <c r="AP513" s="15" t="n"/>
      <c r="AR513" s="14" t="n"/>
      <c r="AS513" s="18" t="n"/>
      <c r="AT513" s="16" t="n"/>
      <c r="AU513" s="18">
        <f>(AS513-AT513)+AU512</f>
        <v/>
      </c>
      <c r="AV513" s="15" t="n"/>
      <c r="AX513" s="14" t="n"/>
      <c r="AY513" s="18" t="n"/>
      <c r="AZ513" s="16" t="n"/>
      <c r="BA513" s="18">
        <f>(AY513-AZ513)+BA512</f>
        <v/>
      </c>
      <c r="BB513" s="15" t="n"/>
      <c r="BD513" s="14" t="n"/>
      <c r="BE513" s="18" t="n"/>
      <c r="BF513" s="16" t="n"/>
      <c r="BG513" s="18">
        <f>(BE513-BF513)+BG512</f>
        <v/>
      </c>
      <c r="BH513" s="15" t="n"/>
      <c r="BJ513" s="86" t="n"/>
      <c r="BK513" s="86" t="n"/>
      <c r="BL513" s="24" t="n"/>
      <c r="BM513" s="24" t="n"/>
      <c r="BN513" s="24" t="n"/>
      <c r="BO513" s="24" t="n"/>
      <c r="BP513" s="24" t="n"/>
      <c r="BQ513" s="126" t="n"/>
    </row>
    <row r="514" ht="16.8" customHeight="1">
      <c r="A514" s="15" t="n"/>
      <c r="B514" s="66" t="n"/>
      <c r="C514" s="15" t="inlineStr">
        <is>
          <t xml:space="preserve">PAG. STIP.           MARZIA </t>
        </is>
      </c>
      <c r="D514" s="67" t="n"/>
      <c r="E514" s="16" t="n">
        <v>0</v>
      </c>
      <c r="F514" s="16" t="n"/>
      <c r="G514" s="16" t="n">
        <v>0</v>
      </c>
      <c r="H514" s="16" t="n"/>
      <c r="I514" s="4" t="n"/>
      <c r="J514" s="14" t="n"/>
      <c r="K514" s="17" t="n"/>
      <c r="L514" s="16" t="n"/>
      <c r="M514" s="16" t="n">
        <v>0</v>
      </c>
      <c r="N514" s="16" t="inlineStr">
        <is>
          <t>SOSPESI PARTICOLARI</t>
        </is>
      </c>
      <c r="O514" s="31">
        <f>L538</f>
        <v/>
      </c>
      <c r="P514" s="32">
        <f>SUM(P493:P512)</f>
        <v/>
      </c>
      <c r="Q514" s="14" t="n"/>
      <c r="R514" s="18" t="n"/>
      <c r="S514" s="16">
        <f>G514</f>
        <v/>
      </c>
      <c r="T514" s="18">
        <f>(R514-S514)+T513</f>
        <v/>
      </c>
      <c r="U514" s="15">
        <f>C514</f>
        <v/>
      </c>
      <c r="W514" s="14" t="n"/>
      <c r="X514" s="18" t="n"/>
      <c r="Y514" s="16" t="n">
        <v>0</v>
      </c>
      <c r="Z514" s="18">
        <f>(X514-Y514)+Z513</f>
        <v/>
      </c>
      <c r="AA514" s="15" t="n"/>
      <c r="AB514" s="24" t="n"/>
      <c r="AC514" s="15">
        <f>C514</f>
        <v/>
      </c>
      <c r="AD514" s="25" t="n"/>
      <c r="AE514" s="62">
        <f>G514</f>
        <v/>
      </c>
      <c r="AF514" s="63">
        <f>AE514+AF453</f>
        <v/>
      </c>
      <c r="AG514" s="25" t="n"/>
      <c r="AH514" s="24" t="n"/>
      <c r="AI514" s="26" t="n"/>
      <c r="AJ514" s="25" t="n"/>
      <c r="AL514" s="14" t="n"/>
      <c r="AM514" s="18" t="n"/>
      <c r="AN514" s="16" t="n">
        <v>0</v>
      </c>
      <c r="AO514" s="18">
        <f>(AM514-AN514)+AO513</f>
        <v/>
      </c>
      <c r="AP514" s="15" t="n"/>
      <c r="AR514" s="14" t="n"/>
      <c r="AS514" s="18" t="n"/>
      <c r="AT514" s="16" t="n">
        <v>0</v>
      </c>
      <c r="AU514" s="18">
        <f>(AS514-AT514)+AU513</f>
        <v/>
      </c>
      <c r="AV514" s="15" t="n"/>
      <c r="AX514" s="14" t="n"/>
      <c r="AY514" s="18" t="n"/>
      <c r="AZ514" s="16" t="n">
        <v>0</v>
      </c>
      <c r="BA514" s="18">
        <f>(AY514-AZ514)+BA513</f>
        <v/>
      </c>
      <c r="BB514" s="15" t="n"/>
      <c r="BD514" s="14" t="n"/>
      <c r="BE514" s="18" t="n"/>
      <c r="BF514" s="16" t="n">
        <v>0</v>
      </c>
      <c r="BG514" s="18">
        <f>(BE514-BF514)+BG513</f>
        <v/>
      </c>
      <c r="BH514" s="15" t="n"/>
      <c r="BJ514" s="86" t="n"/>
      <c r="BK514" s="86" t="n"/>
      <c r="BL514" s="24" t="n"/>
      <c r="BM514" s="24" t="n"/>
      <c r="BN514" s="24" t="n"/>
      <c r="BO514" s="24" t="n"/>
      <c r="BP514" s="24" t="n"/>
      <c r="BQ514" s="126" t="n"/>
    </row>
    <row r="515" ht="16.8" customHeight="1">
      <c r="A515" s="15" t="n"/>
      <c r="B515" s="15" t="n"/>
      <c r="C515" s="15" t="inlineStr">
        <is>
          <t xml:space="preserve">PAG. STIP.           DEBORAH </t>
        </is>
      </c>
      <c r="D515" s="16" t="n"/>
      <c r="E515" s="16" t="n">
        <v>0</v>
      </c>
      <c r="F515" s="16" t="n"/>
      <c r="G515" s="16" t="n">
        <v>0</v>
      </c>
      <c r="H515" s="16" t="n"/>
      <c r="I515" s="4" t="n"/>
      <c r="J515" s="14" t="n"/>
      <c r="K515" s="17" t="n"/>
      <c r="L515" s="16" t="n"/>
      <c r="M515" s="16" t="n">
        <v>0</v>
      </c>
      <c r="N515" s="16" t="inlineStr">
        <is>
          <t>SOSPESI</t>
        </is>
      </c>
      <c r="O515" s="16">
        <f>SUM(L526:L537)+L540</f>
        <v/>
      </c>
      <c r="P515" s="33">
        <f>SUM(O493:O512)</f>
        <v/>
      </c>
      <c r="Q515" s="14" t="n"/>
      <c r="R515" s="18" t="n"/>
      <c r="S515" s="16">
        <f>G515</f>
        <v/>
      </c>
      <c r="T515" s="18">
        <f>(R515-S515)+T514</f>
        <v/>
      </c>
      <c r="U515" s="15">
        <f>C515</f>
        <v/>
      </c>
      <c r="W515" s="14" t="n"/>
      <c r="X515" s="18" t="n"/>
      <c r="Y515" s="16" t="n">
        <v>0</v>
      </c>
      <c r="Z515" s="18">
        <f>(X515-Y515)+Z514</f>
        <v/>
      </c>
      <c r="AA515" s="15" t="n"/>
      <c r="AB515" s="24" t="n"/>
      <c r="AC515" s="15">
        <f>C515</f>
        <v/>
      </c>
      <c r="AD515" s="25" t="n"/>
      <c r="AE515" s="62">
        <f>G515</f>
        <v/>
      </c>
      <c r="AF515" s="63">
        <f>AE515+AF454</f>
        <v/>
      </c>
      <c r="AG515" s="25" t="n"/>
      <c r="AH515" s="24" t="n"/>
      <c r="AI515" s="26" t="n"/>
      <c r="AJ515" s="25" t="n"/>
      <c r="AL515" s="14" t="n"/>
      <c r="AM515" s="18" t="n"/>
      <c r="AN515" s="16" t="n">
        <v>0</v>
      </c>
      <c r="AO515" s="18">
        <f>(AM515-AN515)+AO514</f>
        <v/>
      </c>
      <c r="AP515" s="15" t="n"/>
      <c r="AR515" s="14" t="n"/>
      <c r="AS515" s="18" t="n"/>
      <c r="AT515" s="16" t="n">
        <v>0</v>
      </c>
      <c r="AU515" s="18">
        <f>(AS515-AT515)+AU514</f>
        <v/>
      </c>
      <c r="AV515" s="15" t="n"/>
      <c r="AX515" s="14" t="n"/>
      <c r="AY515" s="18" t="n"/>
      <c r="AZ515" s="16" t="n">
        <v>0</v>
      </c>
      <c r="BA515" s="18">
        <f>(AY515-AZ515)+BA514</f>
        <v/>
      </c>
      <c r="BB515" s="15" t="n"/>
      <c r="BD515" s="14" t="n"/>
      <c r="BE515" s="18" t="n"/>
      <c r="BF515" s="16" t="n">
        <v>0</v>
      </c>
      <c r="BG515" s="18">
        <f>(BE515-BF515)+BG514</f>
        <v/>
      </c>
      <c r="BH515" s="15" t="n"/>
      <c r="BJ515" s="86" t="n"/>
      <c r="BK515" s="86" t="n"/>
      <c r="BL515" s="24" t="n"/>
      <c r="BM515" s="24" t="n"/>
      <c r="BN515" s="24" t="n"/>
      <c r="BO515" s="24" t="n"/>
      <c r="BP515" s="24" t="n"/>
      <c r="BQ515" s="126" t="n"/>
    </row>
    <row r="516" ht="16.8" customHeight="1">
      <c r="A516" s="15" t="n"/>
      <c r="B516" s="15" t="n"/>
      <c r="C516" s="15" t="inlineStr">
        <is>
          <t xml:space="preserve">PAG. STIP.           DORIANA BONIFICO </t>
        </is>
      </c>
      <c r="D516" s="16" t="n"/>
      <c r="E516" s="16" t="n">
        <v>0</v>
      </c>
      <c r="F516" s="16" t="n"/>
      <c r="G516" s="16" t="n">
        <v>0</v>
      </c>
      <c r="H516" s="16" t="n"/>
      <c r="I516" s="4" t="n"/>
      <c r="J516" s="14" t="n"/>
      <c r="K516" s="17" t="n"/>
      <c r="L516" s="16" t="n"/>
      <c r="M516" s="16" t="n"/>
      <c r="N516" s="16" t="inlineStr">
        <is>
          <t>GIROCONTO SINO AD OGGI</t>
        </is>
      </c>
      <c r="O516" s="34">
        <f>O455+O456-F531-F530</f>
        <v/>
      </c>
      <c r="P516" s="35">
        <f>O455+O456+O517-F531-F530-O514-O515</f>
        <v/>
      </c>
      <c r="Q516" s="14" t="n"/>
      <c r="R516" s="18" t="n"/>
      <c r="S516" s="16">
        <f>G516</f>
        <v/>
      </c>
      <c r="T516" s="18">
        <f>(R516-S516)+T515</f>
        <v/>
      </c>
      <c r="U516" s="15" t="n"/>
      <c r="W516" s="14" t="n"/>
      <c r="X516" s="18" t="n"/>
      <c r="Y516" s="16" t="n"/>
      <c r="Z516" s="18">
        <f>(X516-Y516)+Z515</f>
        <v/>
      </c>
      <c r="AA516" s="15" t="n"/>
      <c r="AB516" s="24" t="n"/>
      <c r="AC516" s="15">
        <f>C516</f>
        <v/>
      </c>
      <c r="AD516" s="25" t="n"/>
      <c r="AE516" s="62">
        <f>G516</f>
        <v/>
      </c>
      <c r="AF516" s="63">
        <f>AE516+AF455</f>
        <v/>
      </c>
      <c r="AG516" s="25" t="n"/>
      <c r="AH516" s="24" t="n"/>
      <c r="AI516" s="26" t="n"/>
      <c r="AJ516" s="25" t="n"/>
      <c r="AL516" s="14" t="n"/>
      <c r="AM516" s="18" t="n"/>
      <c r="AN516" s="16" t="n"/>
      <c r="AO516" s="18">
        <f>(AM516-AN516)+AO515</f>
        <v/>
      </c>
      <c r="AP516" s="15" t="n"/>
      <c r="AR516" s="14" t="n"/>
      <c r="AS516" s="18" t="n"/>
      <c r="AT516" s="16" t="n"/>
      <c r="AU516" s="18">
        <f>(AS516-AT516)+AU515</f>
        <v/>
      </c>
      <c r="AV516" s="15" t="n"/>
      <c r="AX516" s="14" t="n"/>
      <c r="AY516" s="18" t="n"/>
      <c r="AZ516" s="16" t="n"/>
      <c r="BA516" s="18">
        <f>(AY516-AZ516)+BA515</f>
        <v/>
      </c>
      <c r="BB516" s="15" t="n"/>
      <c r="BD516" s="14" t="n"/>
      <c r="BE516" s="18" t="n"/>
      <c r="BF516" s="16" t="n"/>
      <c r="BG516" s="18">
        <f>(BE516-BF516)+BG515</f>
        <v/>
      </c>
      <c r="BH516" s="15" t="n"/>
      <c r="BJ516" s="86" t="n"/>
      <c r="BK516" s="86" t="n"/>
      <c r="BL516" s="24" t="n"/>
      <c r="BM516" s="24" t="n"/>
      <c r="BN516" s="24" t="n"/>
      <c r="BO516" s="24" t="n"/>
      <c r="BP516" s="24" t="n"/>
      <c r="BQ516" s="126" t="n"/>
    </row>
    <row r="517" ht="16.8" customHeight="1">
      <c r="A517" s="15" t="n"/>
      <c r="B517" s="15" t="n"/>
      <c r="C517" s="15" t="inlineStr">
        <is>
          <t xml:space="preserve">PAG. STIP.           STEFANIA  BONIFICO </t>
        </is>
      </c>
      <c r="D517" s="16" t="n"/>
      <c r="E517" s="16" t="n">
        <v>0</v>
      </c>
      <c r="F517" s="16" t="n"/>
      <c r="G517" s="16" t="n">
        <v>0</v>
      </c>
      <c r="H517" s="16" t="n"/>
      <c r="I517" s="4" t="n"/>
      <c r="J517" s="14" t="n"/>
      <c r="K517" s="6" t="inlineStr">
        <is>
          <t>TOTALE GIORNATA</t>
        </is>
      </c>
      <c r="L517" s="3">
        <f>SUM(L490:L516)</f>
        <v/>
      </c>
      <c r="M517" s="3">
        <f>SUM(M490:M516)</f>
        <v/>
      </c>
      <c r="N517" s="16" t="inlineStr">
        <is>
          <t>G.C. GIORNO</t>
        </is>
      </c>
      <c r="O517" s="16">
        <f>N490-L491</f>
        <v/>
      </c>
      <c r="P517" s="18" t="n"/>
      <c r="Q517" s="14" t="n"/>
      <c r="R517" s="18" t="n"/>
      <c r="S517" s="16">
        <f>G517</f>
        <v/>
      </c>
      <c r="T517" s="18">
        <f>(R517-S517)+T516</f>
        <v/>
      </c>
      <c r="U517" s="15">
        <f>C517</f>
        <v/>
      </c>
      <c r="W517" s="14" t="n"/>
      <c r="X517" s="18" t="n"/>
      <c r="Y517" s="16" t="n">
        <v>0</v>
      </c>
      <c r="Z517" s="18">
        <f>(X517-Y517)+Z516</f>
        <v/>
      </c>
      <c r="AA517" s="15" t="n"/>
      <c r="AB517" s="24" t="n"/>
      <c r="AC517" s="15">
        <f>C517</f>
        <v/>
      </c>
      <c r="AD517" s="25" t="n"/>
      <c r="AE517" s="62">
        <f>G517</f>
        <v/>
      </c>
      <c r="AF517" s="63">
        <f>AE517+AF456</f>
        <v/>
      </c>
      <c r="AG517" s="25" t="n"/>
      <c r="AH517" s="24" t="n"/>
      <c r="AI517" s="26" t="n"/>
      <c r="AJ517" s="25" t="n"/>
      <c r="AL517" s="14" t="n"/>
      <c r="AM517" s="18" t="n"/>
      <c r="AN517" s="16" t="n">
        <v>0</v>
      </c>
      <c r="AO517" s="18">
        <f>(AM517-AN517)+AO516</f>
        <v/>
      </c>
      <c r="AP517" s="15" t="n"/>
      <c r="AR517" s="14" t="n"/>
      <c r="AS517" s="18" t="n"/>
      <c r="AT517" s="16" t="n">
        <v>0</v>
      </c>
      <c r="AU517" s="18">
        <f>(AS517-AT517)+AU516</f>
        <v/>
      </c>
      <c r="AV517" s="15" t="n"/>
      <c r="AX517" s="14" t="n"/>
      <c r="AY517" s="18" t="n"/>
      <c r="AZ517" s="16" t="n">
        <v>0</v>
      </c>
      <c r="BA517" s="18">
        <f>(AY517-AZ517)+BA516</f>
        <v/>
      </c>
      <c r="BB517" s="15" t="n"/>
      <c r="BD517" s="14" t="n"/>
      <c r="BE517" s="18" t="n"/>
      <c r="BF517" s="16" t="n">
        <v>0</v>
      </c>
      <c r="BG517" s="18">
        <f>(BE517-BF517)+BG516</f>
        <v/>
      </c>
      <c r="BH517" s="15" t="n"/>
      <c r="BJ517" s="86" t="n"/>
      <c r="BK517" s="86" t="n"/>
      <c r="BL517" s="24" t="n"/>
      <c r="BM517" s="24" t="n"/>
      <c r="BN517" s="24" t="n"/>
      <c r="BO517" s="24" t="n"/>
      <c r="BP517" s="24" t="n"/>
      <c r="BQ517" s="126" t="n"/>
    </row>
    <row r="518" ht="16.8" customHeight="1">
      <c r="A518" s="15" t="n"/>
      <c r="B518" s="15" t="n"/>
      <c r="C518" s="15" t="inlineStr">
        <is>
          <t>Pagamento contributi impiegate</t>
        </is>
      </c>
      <c r="D518" s="16" t="n"/>
      <c r="E518" s="16" t="n"/>
      <c r="F518" s="16" t="n"/>
      <c r="G518" s="16" t="n">
        <v>0</v>
      </c>
      <c r="H518" s="16" t="n"/>
      <c r="I518" s="4" t="n"/>
      <c r="J518" s="14" t="n"/>
      <c r="K518" s="6" t="inlineStr">
        <is>
          <t>RIPORTO</t>
        </is>
      </c>
      <c r="L518" s="3">
        <f>L458</f>
        <v/>
      </c>
      <c r="M518" s="3">
        <f>M458</f>
        <v/>
      </c>
      <c r="N518" s="16" t="inlineStr">
        <is>
          <t>SO. VERS/PREL.</t>
        </is>
      </c>
      <c r="O518" s="36">
        <f>(O514+O515)-(O453+O454)</f>
        <v/>
      </c>
      <c r="P518" s="37">
        <f>O517-O518</f>
        <v/>
      </c>
      <c r="Q518" s="14" t="n"/>
      <c r="R518" s="18" t="n"/>
      <c r="S518" s="16">
        <f>G518</f>
        <v/>
      </c>
      <c r="T518" s="18">
        <f>(R518-S518)+T517</f>
        <v/>
      </c>
      <c r="U518" s="15">
        <f>C518</f>
        <v/>
      </c>
      <c r="W518" s="14" t="n"/>
      <c r="X518" s="18" t="n"/>
      <c r="Y518" s="16" t="n">
        <v>0</v>
      </c>
      <c r="Z518" s="18">
        <f>(X518-Y518)+Z517</f>
        <v/>
      </c>
      <c r="AA518" s="15" t="n"/>
      <c r="AB518" s="24" t="n"/>
      <c r="AC518" s="15">
        <f>C518</f>
        <v/>
      </c>
      <c r="AD518" s="25" t="n"/>
      <c r="AE518" s="62">
        <f>G518</f>
        <v/>
      </c>
      <c r="AF518" s="63">
        <f>AE518+AF457</f>
        <v/>
      </c>
      <c r="AG518" s="25" t="n"/>
      <c r="AH518" s="24" t="n"/>
      <c r="AI518" s="26" t="n"/>
      <c r="AJ518" s="25" t="n"/>
      <c r="AL518" s="14" t="n"/>
      <c r="AM518" s="18" t="n"/>
      <c r="AN518" s="16" t="n">
        <v>0</v>
      </c>
      <c r="AO518" s="18">
        <f>(AM518-AN518)+AO517</f>
        <v/>
      </c>
      <c r="AP518" s="15" t="n"/>
      <c r="AR518" s="14" t="n"/>
      <c r="AS518" s="18" t="n"/>
      <c r="AT518" s="16" t="n">
        <v>0</v>
      </c>
      <c r="AU518" s="18">
        <f>(AS518-AT518)+AU517</f>
        <v/>
      </c>
      <c r="AV518" s="15" t="n"/>
      <c r="AX518" s="14" t="n"/>
      <c r="AY518" s="18" t="n"/>
      <c r="AZ518" s="16" t="n">
        <v>0</v>
      </c>
      <c r="BA518" s="18">
        <f>(AY518-AZ518)+BA517</f>
        <v/>
      </c>
      <c r="BB518" s="15" t="n"/>
      <c r="BD518" s="14" t="n"/>
      <c r="BE518" s="18" t="n"/>
      <c r="BF518" s="16" t="n">
        <v>0</v>
      </c>
      <c r="BG518" s="18">
        <f>(BE518-BF518)+BG517</f>
        <v/>
      </c>
      <c r="BH518" s="15" t="n"/>
      <c r="BJ518" s="86" t="n"/>
      <c r="BK518" s="86" t="n"/>
      <c r="BL518" s="24" t="n"/>
      <c r="BM518" s="24" t="n"/>
      <c r="BN518" s="24" t="n"/>
      <c r="BO518" s="24" t="n"/>
      <c r="BP518" s="24" t="n"/>
      <c r="BQ518" s="126" t="n"/>
    </row>
    <row r="519" ht="16.8" customHeight="1" thickBot="1">
      <c r="A519" s="15" t="n"/>
      <c r="B519" s="15" t="n"/>
      <c r="C519" s="15" t="inlineStr">
        <is>
          <t>TOT. PAG. IMPIEGATE</t>
        </is>
      </c>
      <c r="D519" s="16">
        <f>SUM(G514:G518)+SUM(E514:E518)</f>
        <v/>
      </c>
      <c r="E519" s="16" t="n"/>
      <c r="F519" s="16" t="n"/>
      <c r="G519" s="16" t="n"/>
      <c r="H519" s="16" t="n"/>
      <c r="I519" s="4" t="n"/>
      <c r="J519" s="14" t="n"/>
      <c r="K519" s="6" t="inlineStr">
        <is>
          <t>TOTALE AD OGGI</t>
        </is>
      </c>
      <c r="L519" s="3">
        <f>L517+L518</f>
        <v/>
      </c>
      <c r="M519" s="3">
        <f>M517+M518</f>
        <v/>
      </c>
      <c r="N519" s="16" t="inlineStr">
        <is>
          <t>DIFF. GIROCONTO E SOSPESI AUMENTATI O DIMINUITI</t>
        </is>
      </c>
      <c r="O519" s="38">
        <f>O516+O517-O518</f>
        <v/>
      </c>
      <c r="P519" s="39">
        <f>O519-O516</f>
        <v/>
      </c>
      <c r="Q519" s="14" t="n"/>
      <c r="R519" s="18" t="n"/>
      <c r="S519" s="16" t="n">
        <v>0</v>
      </c>
      <c r="T519" s="18">
        <f>(R519-S519)+T518</f>
        <v/>
      </c>
      <c r="U519" s="15" t="n"/>
      <c r="W519" s="14" t="n"/>
      <c r="X519" s="18" t="n"/>
      <c r="Y519" s="16" t="n"/>
      <c r="Z519" s="18">
        <f>(X519-Y519)+Z518</f>
        <v/>
      </c>
      <c r="AA519" s="15" t="n"/>
      <c r="AB519" s="24" t="n"/>
      <c r="AC519" s="15" t="n"/>
      <c r="AD519" s="25" t="n"/>
      <c r="AE519" s="62">
        <f>G519</f>
        <v/>
      </c>
      <c r="AF519" s="63">
        <f>AE519+AF458</f>
        <v/>
      </c>
      <c r="AG519" s="25" t="n"/>
      <c r="AH519" s="24" t="n"/>
      <c r="AI519" s="26" t="n"/>
      <c r="AJ519" s="25" t="n"/>
      <c r="AL519" s="14" t="n"/>
      <c r="AM519" s="18" t="n"/>
      <c r="AN519" s="16" t="n"/>
      <c r="AO519" s="18">
        <f>(AM519-AN519)+AO518</f>
        <v/>
      </c>
      <c r="AP519" s="15" t="n"/>
      <c r="AR519" s="14" t="n"/>
      <c r="AS519" s="18" t="n"/>
      <c r="AT519" s="16" t="n"/>
      <c r="AU519" s="18">
        <f>(AS519-AT519)+AU518</f>
        <v/>
      </c>
      <c r="AV519" s="15" t="n"/>
      <c r="AX519" s="14" t="n"/>
      <c r="AY519" s="18" t="n"/>
      <c r="AZ519" s="16" t="n"/>
      <c r="BA519" s="18">
        <f>(AY519-AZ519)+BA518</f>
        <v/>
      </c>
      <c r="BB519" s="15" t="n"/>
      <c r="BD519" s="14" t="n"/>
      <c r="BE519" s="18" t="n"/>
      <c r="BF519" s="16" t="n"/>
      <c r="BG519" s="18">
        <f>(BE519-BF519)+BG518</f>
        <v/>
      </c>
      <c r="BH519" s="15" t="n"/>
      <c r="BJ519" s="86" t="n"/>
      <c r="BK519" s="86" t="n"/>
      <c r="BL519" s="24" t="n"/>
      <c r="BM519" s="24" t="n"/>
      <c r="BN519" s="24" t="n"/>
      <c r="BO519" s="24" t="n"/>
      <c r="BP519" s="24" t="n"/>
      <c r="BQ519" s="126" t="n"/>
    </row>
    <row r="520" ht="16.8" customHeight="1" thickBot="1" thickTop="1">
      <c r="A520" s="15" t="n"/>
      <c r="B520" s="15" t="n"/>
      <c r="C520" s="15" t="inlineStr">
        <is>
          <t>Pag. Bolletta Telecom  780820</t>
        </is>
      </c>
      <c r="D520" s="16" t="n"/>
      <c r="E520" s="16" t="n"/>
      <c r="F520" s="16" t="n"/>
      <c r="G520" s="16" t="n">
        <v>0</v>
      </c>
      <c r="H520" s="16" t="n"/>
      <c r="I520" s="4" t="n"/>
      <c r="J520" s="14" t="n"/>
      <c r="K520" s="6" t="inlineStr">
        <is>
          <t>SALDO</t>
        </is>
      </c>
      <c r="L520" s="3">
        <f>L519-M519</f>
        <v/>
      </c>
      <c r="M520" s="40" t="n"/>
      <c r="N520" s="29" t="inlineStr">
        <is>
          <t>RISCONTRO</t>
        </is>
      </c>
      <c r="O520" s="41">
        <f>O513+O514+O515+O521</f>
        <v/>
      </c>
      <c r="P520" s="18" t="n"/>
      <c r="Q520" s="14" t="n"/>
      <c r="R520" s="18" t="n"/>
      <c r="S520" s="16">
        <f>G520</f>
        <v/>
      </c>
      <c r="T520" s="18">
        <f>(R520-S520)+T519</f>
        <v/>
      </c>
      <c r="U520" s="15">
        <f>C520</f>
        <v/>
      </c>
      <c r="W520" s="14" t="n"/>
      <c r="X520" s="18" t="n"/>
      <c r="Y520" s="16" t="n">
        <v>0</v>
      </c>
      <c r="Z520" s="18">
        <f>(X520-Y520)+Z519</f>
        <v/>
      </c>
      <c r="AA520" s="15" t="n"/>
      <c r="AB520" s="24" t="n"/>
      <c r="AC520" s="15">
        <f>C520</f>
        <v/>
      </c>
      <c r="AD520" s="25" t="n"/>
      <c r="AE520" s="62">
        <f>G520</f>
        <v/>
      </c>
      <c r="AF520" s="63">
        <f>AE520+AF459</f>
        <v/>
      </c>
      <c r="AG520" s="25" t="n"/>
      <c r="AH520" s="24" t="n"/>
      <c r="AI520" s="26" t="n"/>
      <c r="AJ520" s="25" t="n"/>
      <c r="AL520" s="14" t="n"/>
      <c r="AM520" s="18" t="n"/>
      <c r="AN520" s="16" t="n">
        <v>0</v>
      </c>
      <c r="AO520" s="18">
        <f>(AM520-AN520)+AO519</f>
        <v/>
      </c>
      <c r="AP520" s="15" t="n"/>
      <c r="AR520" s="14" t="n"/>
      <c r="AS520" s="18" t="n"/>
      <c r="AT520" s="16" t="n">
        <v>0</v>
      </c>
      <c r="AU520" s="18">
        <f>(AS520-AT520)+AU519</f>
        <v/>
      </c>
      <c r="AV520" s="15" t="n"/>
      <c r="AX520" s="14" t="n"/>
      <c r="AY520" s="18" t="n"/>
      <c r="AZ520" s="16" t="n">
        <v>0</v>
      </c>
      <c r="BA520" s="18">
        <f>(AY520-AZ520)+BA519</f>
        <v/>
      </c>
      <c r="BB520" s="15" t="n"/>
      <c r="BD520" s="14" t="n"/>
      <c r="BE520" s="18" t="n"/>
      <c r="BF520" s="16" t="n">
        <v>0</v>
      </c>
      <c r="BG520" s="18">
        <f>(BE520-BF520)+BG519</f>
        <v/>
      </c>
      <c r="BH520" s="15" t="n"/>
      <c r="BJ520" s="86" t="n"/>
      <c r="BK520" s="86" t="n"/>
      <c r="BL520" s="24" t="n"/>
      <c r="BM520" s="24" t="n"/>
      <c r="BN520" s="24" t="n"/>
      <c r="BO520" s="24" t="n"/>
      <c r="BP520" s="24" t="n"/>
      <c r="BQ520" s="126" t="n"/>
    </row>
    <row r="521" ht="16.8" customHeight="1" thickBot="1" thickTop="1">
      <c r="A521" s="15" t="n"/>
      <c r="B521" s="15" t="n"/>
      <c r="C521" s="15" t="inlineStr">
        <is>
          <t>Pag. Bolletta Telecom 780344</t>
        </is>
      </c>
      <c r="D521" s="16" t="n"/>
      <c r="E521" s="16" t="n"/>
      <c r="F521" s="16" t="n"/>
      <c r="G521" s="16" t="n">
        <v>0</v>
      </c>
      <c r="H521" s="16" t="n"/>
      <c r="I521" s="4" t="n"/>
      <c r="J521" s="14" t="n"/>
      <c r="K521" s="17" t="n"/>
      <c r="L521" s="16" t="n"/>
      <c r="M521" s="16" t="n"/>
      <c r="N521" s="42" t="inlineStr">
        <is>
          <t>GIROCONTO DEL GIORNO</t>
        </is>
      </c>
      <c r="O521" s="43">
        <f>P515-O514-O515-O513</f>
        <v/>
      </c>
      <c r="P521" s="18" t="n"/>
      <c r="Q521" s="14" t="n"/>
      <c r="R521" s="18" t="n"/>
      <c r="S521" s="16">
        <f>G521</f>
        <v/>
      </c>
      <c r="T521" s="18">
        <f>(R521-S521)+T520</f>
        <v/>
      </c>
      <c r="U521" s="15">
        <f>C521</f>
        <v/>
      </c>
      <c r="W521" s="14" t="n"/>
      <c r="X521" s="18" t="n"/>
      <c r="Y521" s="16" t="n">
        <v>0</v>
      </c>
      <c r="Z521" s="18">
        <f>(X521-Y521)+Z520</f>
        <v/>
      </c>
      <c r="AA521" s="15" t="n"/>
      <c r="AB521" s="24" t="n"/>
      <c r="AC521" s="15">
        <f>C521</f>
        <v/>
      </c>
      <c r="AD521" s="25" t="n"/>
      <c r="AE521" s="62">
        <f>G521</f>
        <v/>
      </c>
      <c r="AF521" s="63">
        <f>AE521+AF460</f>
        <v/>
      </c>
      <c r="AG521" s="25" t="n"/>
      <c r="AH521" s="24" t="n"/>
      <c r="AI521" s="26" t="n"/>
      <c r="AJ521" s="25" t="n"/>
      <c r="AL521" s="14" t="n"/>
      <c r="AM521" s="18" t="n"/>
      <c r="AN521" s="16" t="n">
        <v>0</v>
      </c>
      <c r="AO521" s="18">
        <f>(AM521-AN521)+AO520</f>
        <v/>
      </c>
      <c r="AP521" s="15" t="n"/>
      <c r="AR521" s="14" t="n"/>
      <c r="AS521" s="18" t="n"/>
      <c r="AT521" s="16" t="n">
        <v>0</v>
      </c>
      <c r="AU521" s="18">
        <f>(AS521-AT521)+AU520</f>
        <v/>
      </c>
      <c r="AV521" s="15" t="n"/>
      <c r="AX521" s="14" t="n"/>
      <c r="AY521" s="18" t="n"/>
      <c r="AZ521" s="16" t="n">
        <v>0</v>
      </c>
      <c r="BA521" s="18">
        <f>(AY521-AZ521)+BA520</f>
        <v/>
      </c>
      <c r="BB521" s="15" t="n"/>
      <c r="BD521" s="14" t="n"/>
      <c r="BE521" s="18" t="n"/>
      <c r="BF521" s="16" t="n">
        <v>0</v>
      </c>
      <c r="BG521" s="18">
        <f>(BE521-BF521)+BG520</f>
        <v/>
      </c>
      <c r="BH521" s="15" t="n"/>
      <c r="BJ521" s="86" t="n"/>
      <c r="BK521" s="86" t="n"/>
      <c r="BL521" s="24" t="n"/>
      <c r="BM521" s="24" t="n"/>
      <c r="BN521" s="24" t="n"/>
      <c r="BO521" s="24" t="n"/>
      <c r="BP521" s="24" t="n"/>
      <c r="BQ521" s="126" t="n"/>
    </row>
    <row r="522" ht="16.8" customHeight="1" thickTop="1">
      <c r="A522" s="15" t="n"/>
      <c r="B522" s="15" t="n"/>
      <c r="C522" s="15" t="inlineStr">
        <is>
          <t>Pag. Bolletta Telecom</t>
        </is>
      </c>
      <c r="D522" s="16">
        <f>SUM(G520:G522)</f>
        <v/>
      </c>
      <c r="E522" s="16" t="n"/>
      <c r="F522" s="16" t="n"/>
      <c r="G522" s="16" t="n">
        <v>0</v>
      </c>
      <c r="H522" s="16" t="n"/>
      <c r="I522" s="4" t="n"/>
      <c r="J522" s="14" t="n"/>
      <c r="K522" s="6" t="inlineStr">
        <is>
          <t>C/C ANTICIPI</t>
        </is>
      </c>
      <c r="L522" s="3">
        <f>N461</f>
        <v/>
      </c>
      <c r="M522" s="3" t="n">
        <v>0</v>
      </c>
      <c r="N522" s="3">
        <f>SUM(L522:M522)</f>
        <v/>
      </c>
      <c r="O522" s="44" t="n"/>
      <c r="P522" s="18" t="n"/>
      <c r="Q522" s="14" t="n"/>
      <c r="R522" s="18" t="n"/>
      <c r="S522" s="16">
        <f>G522</f>
        <v/>
      </c>
      <c r="T522" s="18">
        <f>(R522-S522)+T521</f>
        <v/>
      </c>
      <c r="U522" s="15">
        <f>C522</f>
        <v/>
      </c>
      <c r="W522" s="14" t="n"/>
      <c r="X522" s="18" t="n"/>
      <c r="Y522" s="16" t="n">
        <v>0</v>
      </c>
      <c r="Z522" s="18">
        <f>(X522-Y522)+Z521</f>
        <v/>
      </c>
      <c r="AA522" s="15" t="n"/>
      <c r="AB522" s="24" t="n"/>
      <c r="AC522" s="15">
        <f>C522</f>
        <v/>
      </c>
      <c r="AD522" s="25" t="n"/>
      <c r="AE522" s="62">
        <f>G522</f>
        <v/>
      </c>
      <c r="AF522" s="63">
        <f>AE522+AF461</f>
        <v/>
      </c>
      <c r="AG522" s="25" t="n"/>
      <c r="AH522" s="24" t="n"/>
      <c r="AI522" s="26" t="n"/>
      <c r="AJ522" s="25" t="n"/>
      <c r="AL522" s="14" t="n"/>
      <c r="AM522" s="18" t="n"/>
      <c r="AN522" s="16" t="n">
        <v>0</v>
      </c>
      <c r="AO522" s="18">
        <f>(AM522-AN522)+AO521</f>
        <v/>
      </c>
      <c r="AP522" s="15" t="n"/>
      <c r="AR522" s="14" t="n"/>
      <c r="AS522" s="18" t="n"/>
      <c r="AT522" s="16" t="n">
        <v>0</v>
      </c>
      <c r="AU522" s="18">
        <f>(AS522-AT522)+AU521</f>
        <v/>
      </c>
      <c r="AV522" s="15" t="n"/>
      <c r="AX522" s="14" t="n"/>
      <c r="AY522" s="18" t="n"/>
      <c r="AZ522" s="16" t="n">
        <v>0</v>
      </c>
      <c r="BA522" s="18">
        <f>(AY522-AZ522)+BA521</f>
        <v/>
      </c>
      <c r="BB522" s="15" t="n"/>
      <c r="BD522" s="14" t="n"/>
      <c r="BE522" s="18" t="n"/>
      <c r="BF522" s="16" t="n">
        <v>0</v>
      </c>
      <c r="BG522" s="18">
        <f>(BE522-BF522)+BG521</f>
        <v/>
      </c>
      <c r="BH522" s="15" t="n"/>
      <c r="BJ522" s="86" t="n"/>
      <c r="BK522" s="86" t="n"/>
      <c r="BL522" s="24" t="n"/>
      <c r="BM522" s="24" t="n"/>
      <c r="BN522" s="24" t="n"/>
      <c r="BO522" s="24" t="n"/>
      <c r="BP522" s="24" t="n"/>
      <c r="BQ522" s="126" t="n"/>
    </row>
    <row r="523" ht="16.8" customHeight="1">
      <c r="A523" s="15" t="n"/>
      <c r="B523" s="15" t="n"/>
      <c r="C523" s="15" t="inlineStr">
        <is>
          <t xml:space="preserve">PAG. BOLLETTA ENEL  </t>
        </is>
      </c>
      <c r="D523" s="16" t="n"/>
      <c r="E523" s="16" t="n"/>
      <c r="F523" s="16" t="n"/>
      <c r="G523" s="16" t="n">
        <v>0</v>
      </c>
      <c r="H523" s="16" t="n"/>
      <c r="I523" s="4" t="n"/>
      <c r="J523" s="14" t="n"/>
      <c r="K523" s="6" t="inlineStr">
        <is>
          <t>C/CPOSTALE</t>
        </is>
      </c>
      <c r="L523" s="3">
        <f>L462</f>
        <v/>
      </c>
      <c r="M523" s="3">
        <f>H530+G530</f>
        <v/>
      </c>
      <c r="N523" s="45">
        <f>L523+M523</f>
        <v/>
      </c>
      <c r="O523" s="45">
        <f>BA547+BG547</f>
        <v/>
      </c>
      <c r="P523" s="18" t="n"/>
      <c r="Q523" s="14" t="n"/>
      <c r="R523" s="18" t="n"/>
      <c r="S523" s="16">
        <f>G523</f>
        <v/>
      </c>
      <c r="T523" s="18">
        <f>(R523-S523)+T522</f>
        <v/>
      </c>
      <c r="U523" s="15">
        <f>C523</f>
        <v/>
      </c>
      <c r="W523" s="14" t="n"/>
      <c r="X523" s="18" t="n">
        <v>0</v>
      </c>
      <c r="Y523" s="16" t="n">
        <v>0</v>
      </c>
      <c r="Z523" s="18">
        <f>(X523-Y523)+Z522</f>
        <v/>
      </c>
      <c r="AA523" s="15" t="n"/>
      <c r="AB523" s="24" t="n"/>
      <c r="AC523" s="15">
        <f>C523</f>
        <v/>
      </c>
      <c r="AD523" s="25" t="n"/>
      <c r="AE523" s="62">
        <f>G523</f>
        <v/>
      </c>
      <c r="AF523" s="63">
        <f>AE523+AF462</f>
        <v/>
      </c>
      <c r="AG523" s="25" t="n"/>
      <c r="AH523" s="24" t="n"/>
      <c r="AI523" s="26" t="n"/>
      <c r="AJ523" s="25" t="n"/>
      <c r="AL523" s="14" t="n"/>
      <c r="AM523" s="18" t="n"/>
      <c r="AN523" s="16" t="n">
        <v>0</v>
      </c>
      <c r="AO523" s="18">
        <f>(AM523-AN523)+AO522</f>
        <v/>
      </c>
      <c r="AP523" s="15" t="n"/>
      <c r="AR523" s="14" t="n"/>
      <c r="AS523" s="18" t="n"/>
      <c r="AT523" s="16" t="n">
        <v>0</v>
      </c>
      <c r="AU523" s="18">
        <f>(AS523-AT523)+AU522</f>
        <v/>
      </c>
      <c r="AV523" s="15" t="n"/>
      <c r="AX523" s="14" t="n"/>
      <c r="AY523" s="18" t="n"/>
      <c r="AZ523" s="16" t="n">
        <v>0</v>
      </c>
      <c r="BA523" s="18">
        <f>(AY523-AZ523)+BA522</f>
        <v/>
      </c>
      <c r="BB523" s="15" t="n"/>
      <c r="BD523" s="14" t="n"/>
      <c r="BE523" s="18" t="n"/>
      <c r="BF523" s="16" t="n">
        <v>0</v>
      </c>
      <c r="BG523" s="18">
        <f>(BE523-BF523)+BG522</f>
        <v/>
      </c>
      <c r="BH523" s="15" t="n"/>
      <c r="BJ523" s="86" t="n"/>
      <c r="BK523" s="86" t="n"/>
      <c r="BL523" s="24" t="n"/>
      <c r="BM523" s="24" t="n"/>
      <c r="BN523" s="24" t="n"/>
      <c r="BO523" s="24" t="n"/>
      <c r="BP523" s="24" t="n"/>
      <c r="BQ523" s="126" t="n"/>
    </row>
    <row r="524" ht="16.8" customHeight="1">
      <c r="A524" s="15" t="n"/>
      <c r="B524" s="15" t="n"/>
      <c r="C524" s="15" t="inlineStr">
        <is>
          <t>Locazione immobili</t>
        </is>
      </c>
      <c r="D524" s="16" t="n"/>
      <c r="E524" s="16" t="n"/>
      <c r="F524" s="16" t="n"/>
      <c r="G524" s="16" t="n">
        <v>0</v>
      </c>
      <c r="H524" s="16" t="n"/>
      <c r="I524" s="4" t="n"/>
      <c r="J524" s="14" t="n"/>
      <c r="K524" s="6" t="inlineStr">
        <is>
          <t>C/C BANCARIO</t>
        </is>
      </c>
      <c r="L524" s="3">
        <f>T547+Z547+AO547+AU547</f>
        <v/>
      </c>
      <c r="M524" s="16" t="n"/>
      <c r="N524" s="16" t="n"/>
      <c r="O524" s="16" t="n"/>
      <c r="P524" s="18" t="n"/>
      <c r="Q524" s="14" t="n"/>
      <c r="R524" s="18" t="n"/>
      <c r="S524" s="16" t="n">
        <v>0</v>
      </c>
      <c r="T524" s="18">
        <f>(R524-S524)+T523</f>
        <v/>
      </c>
      <c r="U524" s="15" t="n"/>
      <c r="W524" s="14" t="n"/>
      <c r="X524" s="18" t="n"/>
      <c r="Y524" s="16" t="n">
        <v>0</v>
      </c>
      <c r="Z524" s="18">
        <f>(X524-Y524)+Z523</f>
        <v/>
      </c>
      <c r="AA524" s="15" t="n"/>
      <c r="AB524" s="24" t="n"/>
      <c r="AC524" s="15">
        <f>C524</f>
        <v/>
      </c>
      <c r="AD524" s="25" t="n"/>
      <c r="AE524" s="62">
        <f>G524</f>
        <v/>
      </c>
      <c r="AF524" s="63">
        <f>AE524+AF463</f>
        <v/>
      </c>
      <c r="AG524" s="25" t="n"/>
      <c r="AH524" s="24" t="n"/>
      <c r="AI524" s="26" t="n">
        <v>0</v>
      </c>
      <c r="AJ524" s="25" t="n"/>
      <c r="AL524" s="14" t="n"/>
      <c r="AM524" s="18" t="n"/>
      <c r="AN524" s="16" t="n">
        <v>0</v>
      </c>
      <c r="AO524" s="18">
        <f>(AM524-AN524)+AO523</f>
        <v/>
      </c>
      <c r="AP524" s="15" t="n"/>
      <c r="AR524" s="14" t="n"/>
      <c r="AS524" s="18" t="n"/>
      <c r="AT524" s="16" t="n">
        <v>0</v>
      </c>
      <c r="AU524" s="18">
        <f>(AS524-AT524)+AU523</f>
        <v/>
      </c>
      <c r="AV524" s="15" t="n"/>
      <c r="AX524" s="14" t="n"/>
      <c r="AY524" s="18" t="n"/>
      <c r="AZ524" s="16" t="n">
        <v>0</v>
      </c>
      <c r="BA524" s="18">
        <f>(AY524-AZ524)+BA523</f>
        <v/>
      </c>
      <c r="BB524" s="15" t="n"/>
      <c r="BD524" s="14" t="n"/>
      <c r="BE524" s="18" t="n"/>
      <c r="BF524" s="16" t="n">
        <v>0</v>
      </c>
      <c r="BG524" s="18">
        <f>(BE524-BF524)+BG523</f>
        <v/>
      </c>
      <c r="BH524" s="15" t="n"/>
      <c r="BJ524" s="86" t="n"/>
      <c r="BK524" s="86" t="n"/>
      <c r="BL524" s="24" t="n"/>
      <c r="BM524" s="24" t="n"/>
      <c r="BN524" s="24" t="n"/>
      <c r="BO524" s="24" t="n"/>
      <c r="BP524" s="24" t="n"/>
      <c r="BQ524" s="126" t="n"/>
    </row>
    <row r="525" ht="16.8" customHeight="1">
      <c r="A525" s="15" t="n"/>
      <c r="B525" s="15" t="n"/>
      <c r="C525" s="15" t="inlineStr">
        <is>
          <t>Spese condominiali</t>
        </is>
      </c>
      <c r="D525" s="16" t="n"/>
      <c r="E525" s="16" t="n"/>
      <c r="F525" s="16" t="n"/>
      <c r="G525" s="16" t="n">
        <v>0</v>
      </c>
      <c r="H525" s="16" t="n"/>
      <c r="I525" s="4" t="n"/>
      <c r="J525" s="14" t="n"/>
      <c r="K525" s="6" t="inlineStr">
        <is>
          <t>CONTO SOSPESI</t>
        </is>
      </c>
      <c r="L525" s="3" t="n"/>
      <c r="M525" s="46" t="inlineStr">
        <is>
          <t>SOSPESI DEL GIORNO</t>
        </is>
      </c>
      <c r="N525" s="46" t="n"/>
      <c r="O525" s="16" t="n"/>
      <c r="P525" s="18" t="n"/>
      <c r="Q525" s="14" t="n"/>
      <c r="R525" s="18" t="n"/>
      <c r="S525" s="16">
        <f>G525</f>
        <v/>
      </c>
      <c r="T525" s="18">
        <f>(R525-S525)+T524</f>
        <v/>
      </c>
      <c r="U525" s="15">
        <f>C525</f>
        <v/>
      </c>
      <c r="W525" s="14" t="n"/>
      <c r="X525" s="18" t="n"/>
      <c r="Y525" s="16" t="n">
        <v>0</v>
      </c>
      <c r="Z525" s="18">
        <f>(X525-Y525)+Z524</f>
        <v/>
      </c>
      <c r="AA525" s="15" t="n"/>
      <c r="AB525" s="24" t="n"/>
      <c r="AC525" s="15">
        <f>C525</f>
        <v/>
      </c>
      <c r="AD525" s="25" t="n"/>
      <c r="AE525" s="62">
        <f>G525</f>
        <v/>
      </c>
      <c r="AF525" s="63">
        <f>AE525+AF464</f>
        <v/>
      </c>
      <c r="AG525" s="25" t="n"/>
      <c r="AH525" s="24" t="n"/>
      <c r="AI525" s="26" t="n"/>
      <c r="AJ525" s="25" t="n"/>
      <c r="AL525" s="14" t="n"/>
      <c r="AM525" s="18" t="n"/>
      <c r="AN525" s="16" t="n">
        <v>0</v>
      </c>
      <c r="AO525" s="18">
        <f>(AM525-AN525)+AO524</f>
        <v/>
      </c>
      <c r="AP525" s="15" t="n"/>
      <c r="AR525" s="14" t="n"/>
      <c r="AS525" s="18" t="n"/>
      <c r="AT525" s="16" t="n">
        <v>0</v>
      </c>
      <c r="AU525" s="18">
        <f>(AS525-AT525)+AU524</f>
        <v/>
      </c>
      <c r="AV525" s="15" t="n"/>
      <c r="AX525" s="14" t="n"/>
      <c r="AY525" s="18" t="n"/>
      <c r="AZ525" s="16" t="n">
        <v>0</v>
      </c>
      <c r="BA525" s="18">
        <f>(AY525-AZ525)+BA524</f>
        <v/>
      </c>
      <c r="BB525" s="15" t="n"/>
      <c r="BD525" s="14" t="n"/>
      <c r="BE525" s="18" t="n"/>
      <c r="BF525" s="16" t="n">
        <v>0</v>
      </c>
      <c r="BG525" s="18">
        <f>(BE525-BF525)+BG524</f>
        <v/>
      </c>
      <c r="BH525" s="15" t="n"/>
      <c r="BJ525" s="86" t="n"/>
      <c r="BK525" s="86" t="n"/>
      <c r="BL525" s="24" t="n"/>
      <c r="BM525" s="24" t="n"/>
      <c r="BN525" s="24" t="n"/>
      <c r="BO525" s="24" t="n"/>
      <c r="BP525" s="24" t="n"/>
      <c r="BQ525" s="126" t="n"/>
    </row>
    <row r="526" ht="16.8" customHeight="1">
      <c r="A526" s="15" t="n"/>
      <c r="B526" s="15" t="n"/>
      <c r="C526" s="15" t="inlineStr">
        <is>
          <t>TOT. SPESE AFFITTO  TEL. LUCE</t>
        </is>
      </c>
      <c r="D526" s="16">
        <f>SUM(G520:G525)</f>
        <v/>
      </c>
      <c r="E526" s="16" t="n"/>
      <c r="F526" s="16" t="n"/>
      <c r="G526" s="16" t="n"/>
      <c r="H526" s="16" t="n"/>
      <c r="I526" s="4" t="n"/>
      <c r="J526" s="14" t="n"/>
      <c r="K526" s="50" t="inlineStr">
        <is>
          <t>SOMMA SOSPESO 10/11</t>
        </is>
      </c>
      <c r="L526" s="50" t="n">
        <v>114.5</v>
      </c>
      <c r="M526" s="16" t="inlineStr">
        <is>
          <t>NOME</t>
        </is>
      </c>
      <c r="N526" s="16" t="inlineStr">
        <is>
          <t>IMPORTO</t>
        </is>
      </c>
      <c r="O526" s="16" t="n"/>
      <c r="P526" s="18" t="n"/>
      <c r="Q526" s="14" t="n"/>
      <c r="R526" s="18" t="n"/>
      <c r="S526" s="16" t="n">
        <v>0</v>
      </c>
      <c r="T526" s="18">
        <f>(R526-S526)+T525</f>
        <v/>
      </c>
      <c r="U526" s="15" t="n"/>
      <c r="W526" s="14" t="n"/>
      <c r="X526" s="18" t="n"/>
      <c r="Y526" s="16" t="n"/>
      <c r="Z526" s="18">
        <f>(X526-Y526)+Z525</f>
        <v/>
      </c>
      <c r="AA526" s="15" t="n"/>
      <c r="AB526" s="24" t="n"/>
      <c r="AC526" s="15">
        <f>C526</f>
        <v/>
      </c>
      <c r="AD526" s="25" t="n"/>
      <c r="AE526" s="62">
        <f>G526</f>
        <v/>
      </c>
      <c r="AF526" s="63">
        <f>AE526+AF465</f>
        <v/>
      </c>
      <c r="AG526" s="25" t="n"/>
      <c r="AH526" s="24" t="n"/>
      <c r="AI526" s="26" t="n"/>
      <c r="AJ526" s="25" t="n"/>
      <c r="AL526" s="14" t="n"/>
      <c r="AM526" s="18" t="n"/>
      <c r="AN526" s="16" t="n"/>
      <c r="AO526" s="18">
        <f>(AM526-AN526)+AO525</f>
        <v/>
      </c>
      <c r="AP526" s="15" t="n"/>
      <c r="AR526" s="14" t="n"/>
      <c r="AS526" s="18" t="n"/>
      <c r="AT526" s="16" t="n"/>
      <c r="AU526" s="18">
        <f>(AS526-AT526)+AU525</f>
        <v/>
      </c>
      <c r="AV526" s="15" t="n"/>
      <c r="AX526" s="14" t="n"/>
      <c r="AY526" s="18" t="n"/>
      <c r="AZ526" s="16" t="n"/>
      <c r="BA526" s="18">
        <f>(AY526-AZ526)+BA525</f>
        <v/>
      </c>
      <c r="BB526" s="15" t="n"/>
      <c r="BD526" s="14" t="n"/>
      <c r="BE526" s="18" t="n"/>
      <c r="BF526" s="16" t="n"/>
      <c r="BG526" s="18">
        <f>(BE526-BF526)+BG525</f>
        <v/>
      </c>
      <c r="BH526" s="15" t="n"/>
      <c r="BJ526" s="86" t="n"/>
      <c r="BK526" s="86" t="n"/>
      <c r="BL526" s="24" t="n"/>
      <c r="BM526" s="24" t="n"/>
      <c r="BN526" s="24" t="n"/>
      <c r="BO526" s="24" t="n"/>
      <c r="BP526" s="24" t="n"/>
      <c r="BQ526" s="126" t="n"/>
    </row>
    <row r="527" ht="16.8" customHeight="1">
      <c r="A527" s="15" t="n"/>
      <c r="B527" s="15" t="n"/>
      <c r="C527" s="15" t="inlineStr">
        <is>
          <t xml:space="preserve">RIVALSA </t>
        </is>
      </c>
      <c r="D527" s="16" t="n"/>
      <c r="E527" s="16" t="n"/>
      <c r="F527" s="16" t="n"/>
      <c r="G527" s="16" t="n">
        <v>0</v>
      </c>
      <c r="H527" s="16" t="n"/>
      <c r="I527" s="4" t="n"/>
      <c r="J527" s="14" t="n"/>
      <c r="K527" s="16" t="inlineStr">
        <is>
          <t>ERRATO VERS, 11/1  2.573,35</t>
        </is>
      </c>
      <c r="L527" s="16" t="n">
        <v>-0.02</v>
      </c>
      <c r="M527" s="30" t="inlineStr">
        <is>
          <t>A3T 2/12</t>
        </is>
      </c>
      <c r="N527" s="30" t="n">
        <v>130</v>
      </c>
      <c r="O527" s="16" t="n"/>
      <c r="P527" s="18" t="n"/>
      <c r="Q527" s="14" t="n"/>
      <c r="R527" s="18" t="n"/>
      <c r="S527" s="16">
        <f>G527</f>
        <v/>
      </c>
      <c r="T527" s="18">
        <f>(R527-S527)+T526</f>
        <v/>
      </c>
      <c r="U527" s="15" t="n"/>
      <c r="W527" s="14" t="n"/>
      <c r="X527" s="18" t="n">
        <v>0</v>
      </c>
      <c r="Y527" s="16" t="n">
        <v>0</v>
      </c>
      <c r="Z527" s="18">
        <f>(X527-Y527)+Z526</f>
        <v/>
      </c>
      <c r="AA527" s="15" t="n"/>
      <c r="AB527" s="24" t="n"/>
      <c r="AC527" s="15">
        <f>C527</f>
        <v/>
      </c>
      <c r="AD527" s="25" t="n"/>
      <c r="AE527" s="62">
        <f>G527</f>
        <v/>
      </c>
      <c r="AF527" s="63">
        <f>AE527+AF466</f>
        <v/>
      </c>
      <c r="AG527" s="25" t="n"/>
      <c r="AH527" s="24" t="n"/>
      <c r="AI527" s="26" t="n"/>
      <c r="AJ527" s="25" t="n"/>
      <c r="AL527" s="14" t="n"/>
      <c r="AM527" s="18" t="n"/>
      <c r="AN527" s="16" t="n"/>
      <c r="AO527" s="18">
        <f>(AM527-AN527)+AO526</f>
        <v/>
      </c>
      <c r="AP527" s="15" t="n"/>
      <c r="AR527" s="14" t="n"/>
      <c r="AS527" s="18" t="n"/>
      <c r="AT527" s="16" t="n"/>
      <c r="AU527" s="18">
        <f>(AS527-AT527)+AU526</f>
        <v/>
      </c>
      <c r="AV527" s="15" t="n"/>
      <c r="AX527" s="14" t="n"/>
      <c r="AY527" s="18" t="n"/>
      <c r="AZ527" s="16" t="n"/>
      <c r="BA527" s="18">
        <f>(AY527-AZ527)+BA526</f>
        <v/>
      </c>
      <c r="BB527" s="15" t="n"/>
      <c r="BD527" s="14" t="n"/>
      <c r="BE527" s="18" t="n"/>
      <c r="BF527" s="16" t="n"/>
      <c r="BG527" s="18">
        <f>(BE527-BF527)+BG526</f>
        <v/>
      </c>
      <c r="BH527" s="15" t="n"/>
      <c r="BJ527" s="86" t="n"/>
      <c r="BK527" s="86" t="n"/>
      <c r="BL527" s="24" t="n"/>
      <c r="BM527" s="24" t="n"/>
      <c r="BN527" s="24" t="n"/>
      <c r="BO527" s="24" t="n"/>
      <c r="BP527" s="24" t="n"/>
      <c r="BQ527" s="126" t="n"/>
    </row>
    <row r="528" ht="16.8" customHeight="1">
      <c r="A528" s="15" t="n"/>
      <c r="B528" s="15" t="n"/>
      <c r="C528" s="15" t="inlineStr">
        <is>
          <t>COMMERCIALISTA</t>
        </is>
      </c>
      <c r="D528" s="16" t="n"/>
      <c r="E528" s="16" t="n"/>
      <c r="F528" s="16" t="n"/>
      <c r="G528" s="16" t="n">
        <v>0</v>
      </c>
      <c r="H528" s="16" t="n"/>
      <c r="I528" s="4" t="n"/>
      <c r="J528" s="14" t="n"/>
      <c r="K528" s="25" t="n"/>
      <c r="L528" s="83" t="n">
        <v>0</v>
      </c>
      <c r="M528" s="16" t="n"/>
      <c r="N528" s="73" t="n">
        <v>0</v>
      </c>
      <c r="O528" s="16" t="n"/>
      <c r="P528" s="18" t="n"/>
      <c r="Q528" s="14" t="n"/>
      <c r="R528" s="18" t="n"/>
      <c r="S528" s="16">
        <f>G528</f>
        <v/>
      </c>
      <c r="T528" s="18">
        <f>(R528-S528)+T527</f>
        <v/>
      </c>
      <c r="U528" s="15">
        <f>C528</f>
        <v/>
      </c>
      <c r="W528" s="14" t="n"/>
      <c r="X528" s="18" t="n">
        <v>0</v>
      </c>
      <c r="Y528" s="16" t="n">
        <v>0</v>
      </c>
      <c r="Z528" s="18">
        <f>(X528-Y528)+Z527</f>
        <v/>
      </c>
      <c r="AA528" s="15" t="n"/>
      <c r="AB528" s="24" t="n"/>
      <c r="AC528" s="15">
        <f>C528</f>
        <v/>
      </c>
      <c r="AD528" s="25" t="n"/>
      <c r="AE528" s="62">
        <f>G528</f>
        <v/>
      </c>
      <c r="AF528" s="63">
        <f>AE528+AF467</f>
        <v/>
      </c>
      <c r="AG528" s="25" t="n"/>
      <c r="AH528" s="24" t="n"/>
      <c r="AI528" s="26" t="n"/>
      <c r="AJ528" s="25" t="n"/>
      <c r="AL528" s="14" t="n"/>
      <c r="AM528" s="18" t="n"/>
      <c r="AN528" s="16" t="n">
        <v>0</v>
      </c>
      <c r="AO528" s="18">
        <f>(AM528-AN528)+AO527</f>
        <v/>
      </c>
      <c r="AP528" s="15" t="n"/>
      <c r="AR528" s="14" t="n"/>
      <c r="AS528" s="18" t="n"/>
      <c r="AT528" s="16" t="n">
        <v>0</v>
      </c>
      <c r="AU528" s="18">
        <f>(AS528-AT528)+AU527</f>
        <v/>
      </c>
      <c r="AV528" s="15" t="n"/>
      <c r="AX528" s="14" t="n"/>
      <c r="AY528" s="18" t="n"/>
      <c r="AZ528" s="16" t="n">
        <v>0</v>
      </c>
      <c r="BA528" s="18">
        <f>(AY528-AZ528)+BA527</f>
        <v/>
      </c>
      <c r="BB528" s="15" t="n"/>
      <c r="BD528" s="14" t="n"/>
      <c r="BE528" s="18" t="n"/>
      <c r="BF528" s="16" t="n">
        <v>0</v>
      </c>
      <c r="BG528" s="18">
        <f>(BE528-BF528)+BG527</f>
        <v/>
      </c>
      <c r="BH528" s="15" t="n"/>
      <c r="BJ528" s="86" t="n"/>
      <c r="BK528" s="86" t="n"/>
      <c r="BL528" s="24" t="n"/>
      <c r="BM528" s="24" t="n"/>
      <c r="BN528" s="24" t="n"/>
      <c r="BO528" s="24" t="n"/>
      <c r="BP528" s="24" t="n"/>
      <c r="BQ528" s="126" t="n"/>
    </row>
    <row r="529" ht="16.8" customHeight="1">
      <c r="A529" s="15" t="n"/>
      <c r="B529" s="15" t="n"/>
      <c r="C529" s="64" t="inlineStr">
        <is>
          <t>CASSA PREVIDENZA  AGENTI  + QUOTA GAA</t>
        </is>
      </c>
      <c r="D529" s="16" t="n"/>
      <c r="E529" s="16" t="n"/>
      <c r="F529" s="16" t="n"/>
      <c r="G529" s="16" t="n">
        <v>0</v>
      </c>
      <c r="H529" s="16" t="n">
        <v>0</v>
      </c>
      <c r="I529" s="4" t="n"/>
      <c r="J529" s="14" t="n"/>
      <c r="K529" s="16" t="n"/>
      <c r="L529" s="73" t="n">
        <v>0</v>
      </c>
      <c r="M529" s="16" t="inlineStr">
        <is>
          <t>LEGNANO 9/1</t>
        </is>
      </c>
      <c r="N529" s="16" t="n">
        <v>658</v>
      </c>
      <c r="O529" s="16" t="n"/>
      <c r="P529" s="18" t="n"/>
      <c r="Q529" s="14" t="n"/>
      <c r="R529" s="18" t="n"/>
      <c r="S529" s="16">
        <f>G529</f>
        <v/>
      </c>
      <c r="T529" s="18">
        <f>(R529-S529)+T528</f>
        <v/>
      </c>
      <c r="U529" s="15">
        <f>C529</f>
        <v/>
      </c>
      <c r="W529" s="14" t="n"/>
      <c r="X529" s="18" t="n">
        <v>0</v>
      </c>
      <c r="Y529" s="16" t="n">
        <v>0</v>
      </c>
      <c r="Z529" s="18">
        <f>(X529-Y529)+Z528</f>
        <v/>
      </c>
      <c r="AA529" s="15" t="n"/>
      <c r="AB529" s="24" t="n"/>
      <c r="AC529" s="15">
        <f>C529</f>
        <v/>
      </c>
      <c r="AD529" s="25" t="n"/>
      <c r="AE529" s="62">
        <f>G529</f>
        <v/>
      </c>
      <c r="AF529" s="63">
        <f>AE529+AF468</f>
        <v/>
      </c>
      <c r="AG529" s="25" t="n"/>
      <c r="AH529" s="24" t="n"/>
      <c r="AI529" s="26" t="n"/>
      <c r="AJ529" s="25" t="n"/>
      <c r="AL529" s="14" t="n"/>
      <c r="AM529" s="18" t="n"/>
      <c r="AN529" s="16" t="n">
        <v>0</v>
      </c>
      <c r="AO529" s="18">
        <f>(AM529-AN529)+AO528</f>
        <v/>
      </c>
      <c r="AP529" s="15" t="n"/>
      <c r="AR529" s="14" t="n"/>
      <c r="AS529" s="18" t="n"/>
      <c r="AT529" s="16" t="n">
        <v>0</v>
      </c>
      <c r="AU529" s="18">
        <f>(AS529-AT529)+AU528</f>
        <v/>
      </c>
      <c r="AV529" s="15" t="n"/>
      <c r="AX529" s="14" t="n"/>
      <c r="AY529" s="18" t="n"/>
      <c r="AZ529" s="16" t="n">
        <v>0</v>
      </c>
      <c r="BA529" s="18">
        <f>(AY529-AZ529)+BA528</f>
        <v/>
      </c>
      <c r="BB529" s="15" t="n"/>
      <c r="BD529" s="14" t="n"/>
      <c r="BE529" s="18" t="n"/>
      <c r="BF529" s="16" t="n">
        <v>0</v>
      </c>
      <c r="BG529" s="18">
        <f>(BE529-BF529)+BG528</f>
        <v/>
      </c>
      <c r="BH529" s="15" t="n"/>
      <c r="BJ529" s="86" t="n"/>
      <c r="BK529" s="86" t="n"/>
      <c r="BL529" s="24" t="n"/>
      <c r="BM529" s="24" t="n"/>
      <c r="BN529" s="24" t="n"/>
      <c r="BO529" s="24" t="n"/>
      <c r="BP529" s="24" t="n"/>
      <c r="BQ529" s="126" t="n"/>
    </row>
    <row r="530" ht="16.8" customHeight="1">
      <c r="A530" s="15" t="n"/>
      <c r="B530" s="15" t="n"/>
      <c r="C530" s="15" t="inlineStr">
        <is>
          <t>GIROCONTO PROVV. GENERALI</t>
        </is>
      </c>
      <c r="D530" s="16" t="n"/>
      <c r="E530" s="16" t="n"/>
      <c r="F530" s="85" t="n">
        <v>11605.54</v>
      </c>
      <c r="G530" s="16" t="n">
        <v>0</v>
      </c>
      <c r="H530" s="16" t="n">
        <v>0</v>
      </c>
      <c r="I530" s="4" t="n"/>
      <c r="J530" s="14" t="n"/>
      <c r="K530" s="16" t="inlineStr">
        <is>
          <t>GALLARATE  4/1</t>
        </is>
      </c>
      <c r="L530" s="73" t="n">
        <v>204</v>
      </c>
      <c r="M530" s="30" t="n"/>
      <c r="N530" s="30" t="n">
        <v>0</v>
      </c>
      <c r="O530" s="16" t="n"/>
      <c r="P530" s="18" t="n"/>
      <c r="Q530" s="14" t="n"/>
      <c r="R530" s="18">
        <f>F530</f>
        <v/>
      </c>
      <c r="S530" s="16" t="n">
        <v>0</v>
      </c>
      <c r="T530" s="18">
        <f>(R530-S530)+T529</f>
        <v/>
      </c>
      <c r="U530" s="15" t="n"/>
      <c r="W530" s="14" t="inlineStr">
        <is>
          <t>\</t>
        </is>
      </c>
      <c r="X530" s="18" t="n">
        <v>0</v>
      </c>
      <c r="Y530" s="16" t="n"/>
      <c r="Z530" s="18">
        <f>(X530-Y530)+Z529</f>
        <v/>
      </c>
      <c r="AA530" s="15" t="n"/>
      <c r="AB530" s="24" t="n"/>
      <c r="AC530" s="15">
        <f>C530</f>
        <v/>
      </c>
      <c r="AD530" s="25" t="n"/>
      <c r="AE530" s="62">
        <f>G530</f>
        <v/>
      </c>
      <c r="AF530" s="63">
        <f>AE530+AF469</f>
        <v/>
      </c>
      <c r="AG530" s="25" t="n"/>
      <c r="AH530" s="24" t="n"/>
      <c r="AI530" s="26" t="n"/>
      <c r="AJ530" s="25" t="n"/>
      <c r="AL530" s="14" t="n"/>
      <c r="AM530" s="18" t="n"/>
      <c r="AN530" s="16" t="n"/>
      <c r="AO530" s="18">
        <f>(AM530-AN530)+AO529</f>
        <v/>
      </c>
      <c r="AP530" s="15" t="n"/>
      <c r="AR530" s="14" t="n"/>
      <c r="AS530" s="18" t="n"/>
      <c r="AT530" s="16" t="n"/>
      <c r="AU530" s="18">
        <f>(AS530-AT530)+AU529</f>
        <v/>
      </c>
      <c r="AV530" s="15" t="n"/>
      <c r="AX530" s="14" t="n"/>
      <c r="AY530" s="18" t="n"/>
      <c r="AZ530" s="16" t="n"/>
      <c r="BA530" s="18">
        <f>(AY530-AZ530)+BA529</f>
        <v/>
      </c>
      <c r="BB530" s="15" t="n"/>
      <c r="BD530" s="14" t="n"/>
      <c r="BE530" s="18">
        <f>H530</f>
        <v/>
      </c>
      <c r="BF530" s="16" t="n"/>
      <c r="BG530" s="18">
        <f>(BE530-BF530)+BG529</f>
        <v/>
      </c>
      <c r="BH530" s="15" t="n"/>
      <c r="BJ530" s="86" t="n"/>
      <c r="BK530" s="86" t="n"/>
      <c r="BL530" s="24" t="n"/>
      <c r="BM530" s="24" t="n"/>
      <c r="BN530" s="24" t="n"/>
      <c r="BO530" s="24" t="n"/>
      <c r="BP530" s="24" t="n"/>
      <c r="BQ530" s="126" t="n"/>
    </row>
    <row r="531" ht="16.8" customHeight="1">
      <c r="A531" s="15" t="n"/>
      <c r="B531" s="15" t="n"/>
      <c r="C531" s="47" t="inlineStr">
        <is>
          <t>VERSAMENTO PROVV. MATURATE</t>
        </is>
      </c>
      <c r="D531" s="16" t="n"/>
      <c r="E531" s="16" t="n"/>
      <c r="F531" s="1" t="n">
        <v>10223.94</v>
      </c>
      <c r="G531" s="16" t="n">
        <v>0</v>
      </c>
      <c r="H531" s="16" t="n"/>
      <c r="I531" s="4" t="n"/>
      <c r="J531" s="14" t="n"/>
      <c r="K531" s="30" t="inlineStr">
        <is>
          <t>RIVALSA UCA 11/2023 PAG. 2/12/2023</t>
        </is>
      </c>
      <c r="L531" s="16" t="n">
        <v>100</v>
      </c>
      <c r="M531" s="16" t="n"/>
      <c r="N531" s="16" t="n">
        <v>0</v>
      </c>
      <c r="O531" s="16" t="n"/>
      <c r="P531" s="18" t="n"/>
      <c r="Q531" s="14" t="n"/>
      <c r="R531" s="49">
        <f>F531</f>
        <v/>
      </c>
      <c r="S531" s="16" t="n">
        <v>0</v>
      </c>
      <c r="T531" s="18">
        <f>(R531-S531)+T530</f>
        <v/>
      </c>
      <c r="U531" s="17">
        <f>C531</f>
        <v/>
      </c>
      <c r="W531" s="14" t="n"/>
      <c r="X531" s="18" t="n">
        <v>0</v>
      </c>
      <c r="Y531" s="16" t="n">
        <v>0</v>
      </c>
      <c r="Z531" s="18">
        <f>(X531-Y531)+Z530</f>
        <v/>
      </c>
      <c r="AA531" s="15" t="n"/>
      <c r="AB531" s="24" t="n"/>
      <c r="AC531" s="64" t="inlineStr">
        <is>
          <t>QUOTA GAA</t>
        </is>
      </c>
      <c r="AD531" s="65" t="n"/>
      <c r="AE531" s="65">
        <f>G531</f>
        <v/>
      </c>
      <c r="AF531" s="63">
        <f>AE531+AF470</f>
        <v/>
      </c>
      <c r="AG531" s="25" t="n"/>
      <c r="AH531" s="24" t="n"/>
      <c r="AI531" s="26" t="n"/>
      <c r="AJ531" s="25" t="n"/>
      <c r="AL531" s="14" t="n"/>
      <c r="AM531" s="18" t="n">
        <v>0</v>
      </c>
      <c r="AN531" s="16" t="n">
        <v>0</v>
      </c>
      <c r="AO531" s="18">
        <f>(AM531-AN531)+AO530</f>
        <v/>
      </c>
      <c r="AP531" s="15" t="n"/>
      <c r="AR531" s="14" t="n"/>
      <c r="AS531" s="18" t="n"/>
      <c r="AT531" s="16" t="n">
        <v>0</v>
      </c>
      <c r="AU531" s="18">
        <f>(AS531-AT531)+AU530</f>
        <v/>
      </c>
      <c r="AV531" s="15" t="n"/>
      <c r="AX531" s="14" t="n"/>
      <c r="AY531" s="18" t="n"/>
      <c r="AZ531" s="16" t="n">
        <v>0</v>
      </c>
      <c r="BA531" s="18">
        <f>(AY531-AZ531)+BA530</f>
        <v/>
      </c>
      <c r="BB531" s="15" t="n"/>
      <c r="BD531" s="14" t="n"/>
      <c r="BE531" s="18" t="n"/>
      <c r="BF531" s="16" t="n">
        <v>0</v>
      </c>
      <c r="BG531" s="18">
        <f>(BE531-BF531)+BG530</f>
        <v/>
      </c>
      <c r="BH531" s="15" t="n"/>
      <c r="BJ531" s="86" t="n"/>
      <c r="BK531" s="86" t="n"/>
      <c r="BL531" s="24" t="n"/>
      <c r="BM531" s="24" t="n"/>
      <c r="BN531" s="24" t="n"/>
      <c r="BO531" s="24" t="n"/>
      <c r="BP531" s="24" t="n"/>
      <c r="BQ531" s="126" t="n"/>
    </row>
    <row r="532" ht="16.8" customHeight="1">
      <c r="A532" s="15" t="n"/>
      <c r="B532" s="15" t="n"/>
      <c r="C532" s="15" t="inlineStr">
        <is>
          <t>TASSE</t>
        </is>
      </c>
      <c r="D532" s="16" t="n"/>
      <c r="E532" s="16" t="n"/>
      <c r="F532" s="16" t="n"/>
      <c r="G532" s="16" t="n">
        <v>0</v>
      </c>
      <c r="H532" s="16" t="n"/>
      <c r="I532" s="4" t="n"/>
      <c r="J532" s="14" t="n"/>
      <c r="K532" s="3" t="inlineStr">
        <is>
          <t>RIVALSA UCA 2 RATA</t>
        </is>
      </c>
      <c r="L532" s="16" t="n">
        <v>100</v>
      </c>
      <c r="M532" s="50" t="inlineStr">
        <is>
          <t>RHO  10/1</t>
        </is>
      </c>
      <c r="N532" s="50" t="n">
        <v>265</v>
      </c>
      <c r="O532" s="16" t="n"/>
      <c r="P532" s="18" t="n"/>
      <c r="Q532" s="14" t="n"/>
      <c r="R532" s="18" t="n"/>
      <c r="S532" s="16">
        <f>G532</f>
        <v/>
      </c>
      <c r="T532" s="18">
        <f>(R532-S532)+T531</f>
        <v/>
      </c>
      <c r="U532" s="15" t="inlineStr">
        <is>
          <t>Tasse</t>
        </is>
      </c>
      <c r="W532" s="14" t="n"/>
      <c r="X532" s="18" t="n"/>
      <c r="Y532" s="16" t="n">
        <v>0</v>
      </c>
      <c r="Z532" s="18">
        <f>(X532-Y532)+Z531</f>
        <v/>
      </c>
      <c r="AA532" s="15" t="n"/>
      <c r="AB532" s="24" t="n"/>
      <c r="AC532" s="15">
        <f>C532</f>
        <v/>
      </c>
      <c r="AD532" s="25" t="n"/>
      <c r="AE532" s="62">
        <f>G532</f>
        <v/>
      </c>
      <c r="AF532" s="63">
        <f>AE532+AF471</f>
        <v/>
      </c>
      <c r="AG532" s="25" t="n"/>
      <c r="AH532" s="24" t="n"/>
      <c r="AI532" s="26" t="n"/>
      <c r="AJ532" s="25" t="n"/>
      <c r="AL532" s="14" t="n"/>
      <c r="AM532" s="18" t="n">
        <v>0</v>
      </c>
      <c r="AN532" s="16" t="n">
        <v>0</v>
      </c>
      <c r="AO532" s="18">
        <f>(AM532-AN532)+AO531</f>
        <v/>
      </c>
      <c r="AP532" s="15" t="n"/>
      <c r="AR532" s="14" t="n"/>
      <c r="AS532" s="18" t="n">
        <v>0</v>
      </c>
      <c r="AT532" s="16" t="n">
        <v>0</v>
      </c>
      <c r="AU532" s="18">
        <f>(AS532-AT532)+AU531</f>
        <v/>
      </c>
      <c r="AV532" s="15" t="n"/>
      <c r="AX532" s="14" t="n"/>
      <c r="AY532" s="18" t="n">
        <v>0</v>
      </c>
      <c r="AZ532" s="16" t="n">
        <v>0</v>
      </c>
      <c r="BA532" s="18">
        <f>(AY532-AZ532)+BA531</f>
        <v/>
      </c>
      <c r="BB532" s="15" t="n"/>
      <c r="BD532" s="14" t="n"/>
      <c r="BE532" s="18" t="n">
        <v>0</v>
      </c>
      <c r="BF532" s="16" t="n">
        <v>0</v>
      </c>
      <c r="BG532" s="18">
        <f>(BE532-BF532)+BG531</f>
        <v/>
      </c>
      <c r="BH532" s="15" t="n"/>
      <c r="BJ532" s="86" t="n"/>
      <c r="BK532" s="86" t="n"/>
      <c r="BL532" s="24" t="n"/>
      <c r="BM532" s="24" t="n"/>
      <c r="BN532" s="24" t="n"/>
      <c r="BO532" s="24" t="n"/>
      <c r="BP532" s="24" t="n"/>
      <c r="BQ532" s="126" t="n"/>
    </row>
    <row r="533" ht="16.8" customHeight="1">
      <c r="A533" s="15" t="n"/>
      <c r="B533" s="15" t="n"/>
      <c r="C533" s="15" t="inlineStr">
        <is>
          <t>PREL.  ACC. PER AMM-  GIGI</t>
        </is>
      </c>
      <c r="D533" s="16" t="n"/>
      <c r="E533" s="16" t="n"/>
      <c r="F533" s="16" t="n">
        <v>0</v>
      </c>
      <c r="G533" s="16" t="n">
        <v>0</v>
      </c>
      <c r="H533" s="16" t="n"/>
      <c r="I533" s="4" t="n"/>
      <c r="J533" s="14" t="n"/>
      <c r="K533" s="16" t="n"/>
      <c r="L533" s="16" t="n">
        <v>0</v>
      </c>
      <c r="M533" s="16" t="inlineStr">
        <is>
          <t>LEGNANO 10/1</t>
        </is>
      </c>
      <c r="N533" s="16" t="n">
        <v>1002.5</v>
      </c>
      <c r="O533" s="16" t="n"/>
      <c r="P533" s="18" t="n"/>
      <c r="Q533" s="14" t="n"/>
      <c r="R533" s="18" t="n"/>
      <c r="S533" s="16">
        <f>G533</f>
        <v/>
      </c>
      <c r="T533" s="18">
        <f>(R533-S533)+T532</f>
        <v/>
      </c>
      <c r="U533" s="15">
        <f>C533</f>
        <v/>
      </c>
      <c r="W533" s="14" t="n"/>
      <c r="X533" s="18" t="n"/>
      <c r="Y533" s="16" t="n">
        <v>0</v>
      </c>
      <c r="Z533" s="18">
        <f>(X533-Y533)+Z532</f>
        <v/>
      </c>
      <c r="AA533" s="15" t="n"/>
      <c r="AB533" s="24" t="n"/>
      <c r="AC533" s="15">
        <f>C533</f>
        <v/>
      </c>
      <c r="AD533" s="25" t="n"/>
      <c r="AE533" s="62">
        <f>G533</f>
        <v/>
      </c>
      <c r="AF533" s="63">
        <f>AE533+AF472</f>
        <v/>
      </c>
      <c r="AG533" s="25" t="n"/>
      <c r="AH533" s="24" t="n"/>
      <c r="AI533" s="26" t="n"/>
      <c r="AJ533" s="25" t="n"/>
      <c r="AL533" s="14" t="n"/>
      <c r="AM533" s="18" t="n">
        <v>0</v>
      </c>
      <c r="AN533" s="16" t="n">
        <v>0</v>
      </c>
      <c r="AO533" s="18">
        <f>(AM533-AN533)+AO532</f>
        <v/>
      </c>
      <c r="AP533" s="15" t="n"/>
      <c r="AR533" s="14" t="n"/>
      <c r="AS533" s="18" t="n">
        <v>0</v>
      </c>
      <c r="AT533" s="16" t="n">
        <v>0</v>
      </c>
      <c r="AU533" s="18">
        <f>(AS533-AT533)+AU532</f>
        <v/>
      </c>
      <c r="AV533" s="15" t="n"/>
      <c r="AX533" s="14" t="n"/>
      <c r="AY533" s="18" t="n">
        <v>0</v>
      </c>
      <c r="AZ533" s="16" t="n">
        <v>0</v>
      </c>
      <c r="BA533" s="18">
        <f>(AY533-AZ533)+BA532</f>
        <v/>
      </c>
      <c r="BB533" s="15" t="n"/>
      <c r="BD533" s="14" t="n"/>
      <c r="BE533" s="18" t="n">
        <v>0</v>
      </c>
      <c r="BF533" s="16" t="n">
        <v>0</v>
      </c>
      <c r="BG533" s="18">
        <f>(BE533-BF533)+BG532</f>
        <v/>
      </c>
      <c r="BH533" s="15" t="n"/>
      <c r="BJ533" s="86" t="n"/>
      <c r="BK533" s="86" t="n"/>
      <c r="BL533" s="24" t="n"/>
      <c r="BM533" s="24" t="n"/>
      <c r="BN533" s="24" t="n"/>
      <c r="BO533" s="24" t="n"/>
      <c r="BP533" s="24" t="n"/>
      <c r="BQ533" s="126" t="n"/>
    </row>
    <row r="534" ht="16.8" customHeight="1">
      <c r="A534" s="15" t="n"/>
      <c r="B534" s="15" t="n"/>
      <c r="C534" s="15" t="inlineStr">
        <is>
          <t>PREL.  ACC. PER AMM-. RENZO</t>
        </is>
      </c>
      <c r="D534" s="16" t="n"/>
      <c r="E534" s="16" t="n"/>
      <c r="F534" s="16" t="n">
        <v>0</v>
      </c>
      <c r="G534" s="16" t="n">
        <v>0</v>
      </c>
      <c r="H534" s="16" t="n"/>
      <c r="I534" s="4" t="n"/>
      <c r="J534" s="14" t="n"/>
      <c r="K534" s="16" t="n"/>
      <c r="L534" s="16" t="n">
        <v>0</v>
      </c>
      <c r="M534" s="16" t="inlineStr">
        <is>
          <t>SOMMA 10/1</t>
        </is>
      </c>
      <c r="N534" s="16" t="n">
        <v>338</v>
      </c>
      <c r="O534" s="16" t="n"/>
      <c r="P534" s="18" t="n"/>
      <c r="Q534" s="14" t="n"/>
      <c r="R534" s="18" t="n">
        <v>0</v>
      </c>
      <c r="S534" s="16">
        <f>G534</f>
        <v/>
      </c>
      <c r="T534" s="18">
        <f>(R534-S534)+T533</f>
        <v/>
      </c>
      <c r="U534" s="15">
        <f>C534</f>
        <v/>
      </c>
      <c r="W534" s="14" t="n"/>
      <c r="X534" s="18" t="n">
        <v>0</v>
      </c>
      <c r="Y534" s="16" t="n"/>
      <c r="Z534" s="18">
        <f>(X534-Y534)+Z533</f>
        <v/>
      </c>
      <c r="AA534" s="15" t="n"/>
      <c r="AB534" s="24" t="n"/>
      <c r="AC534" s="15">
        <f>C534</f>
        <v/>
      </c>
      <c r="AD534" s="25" t="n"/>
      <c r="AE534" s="62">
        <f>G534</f>
        <v/>
      </c>
      <c r="AF534" s="63">
        <f>AE534+AF473</f>
        <v/>
      </c>
      <c r="AG534" s="25" t="n"/>
      <c r="AH534" s="24" t="n"/>
      <c r="AI534" s="26" t="n"/>
      <c r="AJ534" s="25" t="n"/>
      <c r="AL534" s="14" t="n"/>
      <c r="AM534" s="18" t="n">
        <v>0</v>
      </c>
      <c r="AN534" s="16" t="n"/>
      <c r="AO534" s="18">
        <f>(AM534-AN534)+AO533</f>
        <v/>
      </c>
      <c r="AP534" s="15" t="n"/>
      <c r="AR534" s="14" t="n"/>
      <c r="AS534" s="18" t="n">
        <v>0</v>
      </c>
      <c r="AT534" s="16" t="n"/>
      <c r="AU534" s="18">
        <f>(AS534-AT534)+AU533</f>
        <v/>
      </c>
      <c r="AV534" s="15" t="n"/>
      <c r="AX534" s="14" t="n"/>
      <c r="AY534" s="18" t="n">
        <v>0</v>
      </c>
      <c r="AZ534" s="16" t="n"/>
      <c r="BA534" s="18">
        <f>(AY534-AZ534)+BA533</f>
        <v/>
      </c>
      <c r="BB534" s="15" t="n"/>
      <c r="BD534" s="14" t="n"/>
      <c r="BE534" s="18" t="n">
        <v>0</v>
      </c>
      <c r="BF534" s="16" t="n"/>
      <c r="BG534" s="18">
        <f>(BE534-BF534)+BG533</f>
        <v/>
      </c>
      <c r="BH534" s="15" t="n"/>
      <c r="BJ534" s="86" t="n"/>
      <c r="BK534" s="86" t="n"/>
      <c r="BL534" s="24" t="n"/>
      <c r="BM534" s="24" t="n"/>
      <c r="BN534" s="24" t="n"/>
      <c r="BO534" s="24" t="n"/>
      <c r="BP534" s="24" t="n"/>
      <c r="BQ534" s="126" t="n"/>
    </row>
    <row r="535" ht="16.8" customHeight="1">
      <c r="A535" s="15" t="n"/>
      <c r="B535" s="15" t="n"/>
      <c r="C535" s="15" t="inlineStr">
        <is>
          <t>VERS. RHO  4/1  0,01+28/120,07</t>
        </is>
      </c>
      <c r="D535" s="16" t="n"/>
      <c r="E535" s="16" t="n"/>
      <c r="F535" s="16" t="n">
        <v>2442.53</v>
      </c>
      <c r="G535" s="16" t="n"/>
      <c r="H535" s="16" t="n"/>
      <c r="I535" s="4" t="n"/>
      <c r="J535" s="14" t="n"/>
      <c r="K535" s="16" t="n"/>
      <c r="L535" s="16" t="n">
        <v>0</v>
      </c>
      <c r="M535" s="16" t="inlineStr">
        <is>
          <t>AGOS  10/1</t>
        </is>
      </c>
      <c r="N535" s="16" t="n">
        <v>412.5</v>
      </c>
      <c r="O535" s="16" t="n"/>
      <c r="P535" s="18" t="n"/>
      <c r="Q535" s="14" t="n"/>
      <c r="R535" s="18" t="n">
        <v>0</v>
      </c>
      <c r="S535" s="16" t="n">
        <v>0</v>
      </c>
      <c r="T535" s="18">
        <f>(R535-S535)+T534</f>
        <v/>
      </c>
      <c r="U535" s="15" t="n"/>
      <c r="W535" s="14" t="n"/>
      <c r="X535" s="18">
        <f>F535</f>
        <v/>
      </c>
      <c r="Y535" s="16" t="n">
        <v>0</v>
      </c>
      <c r="Z535" s="18">
        <f>(X535-Y535)+Z534</f>
        <v/>
      </c>
      <c r="AA535" s="15">
        <f>C535</f>
        <v/>
      </c>
      <c r="AB535" s="24" t="n"/>
      <c r="AC535" s="15" t="n"/>
      <c r="AD535" s="25" t="n"/>
      <c r="AE535" s="62" t="n"/>
      <c r="AF535" s="63" t="n"/>
      <c r="AG535" s="25" t="n"/>
      <c r="AH535" s="24" t="n"/>
      <c r="AI535" s="26" t="n"/>
      <c r="AJ535" s="25" t="n"/>
      <c r="AL535" s="14" t="n"/>
      <c r="AM535" s="18" t="n">
        <v>0</v>
      </c>
      <c r="AN535" s="16" t="n"/>
      <c r="AO535" s="18">
        <f>(AM535-AN535)+AO534</f>
        <v/>
      </c>
      <c r="AP535" s="15" t="n"/>
      <c r="AR535" s="14" t="n"/>
      <c r="AS535" s="18" t="n">
        <v>0</v>
      </c>
      <c r="AT535" s="16" t="n"/>
      <c r="AU535" s="18">
        <f>(AS535-AT535)+AU534</f>
        <v/>
      </c>
      <c r="AV535" s="15" t="n"/>
      <c r="AX535" s="14" t="n"/>
      <c r="AY535" s="18" t="n">
        <v>0</v>
      </c>
      <c r="AZ535" s="16" t="n"/>
      <c r="BA535" s="18">
        <f>(AY535-AZ535)+BA534</f>
        <v/>
      </c>
      <c r="BB535" s="15" t="n"/>
      <c r="BD535" s="14" t="n"/>
      <c r="BE535" s="18" t="n">
        <v>0</v>
      </c>
      <c r="BF535" s="16" t="n"/>
      <c r="BG535" s="18">
        <f>(BE535-BF535)+BG534</f>
        <v/>
      </c>
      <c r="BH535" s="15" t="n"/>
      <c r="BJ535" s="86" t="n"/>
      <c r="BK535" s="86" t="n"/>
      <c r="BL535" s="24" t="n"/>
      <c r="BM535" s="24" t="n"/>
      <c r="BN535" s="24" t="n"/>
      <c r="BO535" s="24" t="n"/>
      <c r="BP535" s="24" t="n"/>
      <c r="BQ535" s="126" t="n"/>
    </row>
    <row r="536" ht="16.8" customHeight="1">
      <c r="A536" s="15" t="n"/>
      <c r="B536" s="15" t="n"/>
      <c r="C536" s="15" t="inlineStr">
        <is>
          <t xml:space="preserve">   "   9/1  91,00+60+60 + 8/1  464,94+ 4/1 1089,50+477,01  5/1 + 50 TUTELA 5/1</t>
        </is>
      </c>
      <c r="D536" s="16" t="n"/>
      <c r="E536" s="16" t="n"/>
      <c r="F536" s="16" t="n">
        <v>0</v>
      </c>
      <c r="G536" s="16" t="n"/>
      <c r="H536" s="16" t="n">
        <v>0</v>
      </c>
      <c r="I536" s="4" t="n"/>
      <c r="J536" s="14" t="n"/>
      <c r="K536" s="16" t="n"/>
      <c r="L536" s="16" t="n">
        <v>0</v>
      </c>
      <c r="M536" s="16" t="n"/>
      <c r="N536" s="16" t="n">
        <v>0</v>
      </c>
      <c r="O536" s="16" t="n"/>
      <c r="P536" s="18" t="n"/>
      <c r="Q536" s="14" t="n"/>
      <c r="R536" s="18" t="n">
        <v>0</v>
      </c>
      <c r="S536" s="16" t="n">
        <v>0</v>
      </c>
      <c r="T536" s="18">
        <f>(R536-S536)+T535</f>
        <v/>
      </c>
      <c r="U536" s="15" t="n"/>
      <c r="W536" s="14" t="n"/>
      <c r="X536" s="18">
        <f>F536</f>
        <v/>
      </c>
      <c r="Y536" s="16" t="n"/>
      <c r="Z536" s="18">
        <f>(X536-Y536)+Z535</f>
        <v/>
      </c>
      <c r="AA536" s="15" t="n"/>
      <c r="AB536" s="24" t="n"/>
      <c r="AC536" s="15" t="n"/>
      <c r="AD536" s="25" t="n"/>
      <c r="AE536" s="62" t="n"/>
      <c r="AF536" s="63" t="n"/>
      <c r="AG536" s="25" t="n"/>
      <c r="AH536" s="24" t="n"/>
      <c r="AI536" s="26" t="n"/>
      <c r="AJ536" s="25" t="n"/>
      <c r="AL536" s="14" t="n"/>
      <c r="AM536" s="18" t="n">
        <v>0</v>
      </c>
      <c r="AN536" s="16" t="n"/>
      <c r="AO536" s="18">
        <f>(AM536-AN536)+AO535</f>
        <v/>
      </c>
      <c r="AP536" s="15" t="n"/>
      <c r="AR536" s="14" t="n"/>
      <c r="AS536" s="18" t="n">
        <v>0</v>
      </c>
      <c r="AT536" s="16" t="n"/>
      <c r="AU536" s="18">
        <f>(AS536-AT536)+AU535</f>
        <v/>
      </c>
      <c r="AV536" s="15" t="n"/>
      <c r="AX536" s="14" t="n"/>
      <c r="AY536" s="18" t="n">
        <v>0</v>
      </c>
      <c r="AZ536" s="16" t="n"/>
      <c r="BA536" s="18">
        <f>(AY536-AZ536)+BA535</f>
        <v/>
      </c>
      <c r="BB536" s="15" t="n"/>
      <c r="BD536" s="14" t="n"/>
      <c r="BE536" s="18" t="n">
        <v>0</v>
      </c>
      <c r="BF536" s="16" t="n"/>
      <c r="BG536" s="18">
        <f>(BE536-BF536)+BG535</f>
        <v/>
      </c>
      <c r="BH536" s="15" t="n"/>
      <c r="BJ536" s="86" t="n"/>
      <c r="BK536" s="86" t="n"/>
      <c r="BL536" s="24" t="n"/>
      <c r="BM536" s="24" t="n"/>
      <c r="BN536" s="24" t="n"/>
      <c r="BO536" s="24" t="n"/>
      <c r="BP536" s="24" t="n"/>
      <c r="BQ536" s="126" t="n"/>
    </row>
    <row r="537" ht="16.8" customHeight="1">
      <c r="A537" s="15" t="n"/>
      <c r="B537" s="15" t="n"/>
      <c r="C537" s="15" t="inlineStr">
        <is>
          <t>VERS. SOMMA L. 8/1 155,50+ 0,50  3/1 + 0,50 10/1 LANZA</t>
        </is>
      </c>
      <c r="D537" s="16" t="n"/>
      <c r="E537" s="16" t="n"/>
      <c r="F537" s="16" t="n">
        <v>2573.35</v>
      </c>
      <c r="G537" s="16" t="n"/>
      <c r="H537" s="16" t="n"/>
      <c r="I537" s="4" t="n"/>
      <c r="J537" s="14" t="n"/>
      <c r="K537" s="16" t="inlineStr">
        <is>
          <t>BONIFICO IN PIU EKOLINE  13/12</t>
        </is>
      </c>
      <c r="L537" s="16" t="n">
        <v>-9</v>
      </c>
      <c r="M537" s="16" t="n"/>
      <c r="N537" s="16" t="n">
        <v>0</v>
      </c>
      <c r="O537" s="16" t="n"/>
      <c r="P537" s="18" t="n"/>
      <c r="Q537" s="14" t="n"/>
      <c r="R537" s="18" t="n">
        <v>0</v>
      </c>
      <c r="S537" s="16" t="n">
        <v>0</v>
      </c>
      <c r="T537" s="18">
        <f>(R537-S537)+T536</f>
        <v/>
      </c>
      <c r="U537" s="15" t="n"/>
      <c r="W537" s="14" t="n"/>
      <c r="X537" s="18">
        <f>F537</f>
        <v/>
      </c>
      <c r="Y537" s="16" t="n"/>
      <c r="Z537" s="18">
        <f>(X537-Y537)+Z536</f>
        <v/>
      </c>
      <c r="AA537" s="15" t="n"/>
      <c r="AB537" s="24" t="n"/>
      <c r="AC537" s="15" t="n"/>
      <c r="AD537" s="25" t="n"/>
      <c r="AE537" s="62" t="n"/>
      <c r="AF537" s="63" t="n"/>
      <c r="AG537" s="25" t="n"/>
      <c r="AH537" s="24" t="n"/>
      <c r="AI537" s="26" t="n"/>
      <c r="AJ537" s="25" t="n"/>
      <c r="AL537" s="14" t="n"/>
      <c r="AM537" s="18" t="n">
        <v>0</v>
      </c>
      <c r="AN537" s="16" t="n"/>
      <c r="AO537" s="18">
        <f>(AM537-AN537)+AO536</f>
        <v/>
      </c>
      <c r="AP537" s="15" t="n"/>
      <c r="AR537" s="14" t="n"/>
      <c r="AS537" s="18" t="n">
        <v>0</v>
      </c>
      <c r="AT537" s="16" t="n"/>
      <c r="AU537" s="18">
        <f>(AS537-AT537)+AU536</f>
        <v/>
      </c>
      <c r="AV537" s="15" t="n"/>
      <c r="AX537" s="14" t="n"/>
      <c r="AY537" s="18" t="n">
        <v>0</v>
      </c>
      <c r="AZ537" s="16" t="n"/>
      <c r="BA537" s="18">
        <f>(AY537-AZ537)+BA536</f>
        <v/>
      </c>
      <c r="BB537" s="15" t="n"/>
      <c r="BD537" s="14" t="n"/>
      <c r="BE537" s="18" t="n">
        <v>0</v>
      </c>
      <c r="BF537" s="16" t="n"/>
      <c r="BG537" s="18">
        <f>(BE537-BF537)+BG536</f>
        <v/>
      </c>
      <c r="BH537" s="15" t="n"/>
      <c r="BJ537" s="86" t="n"/>
      <c r="BK537" s="86" t="n"/>
      <c r="BL537" s="24" t="n"/>
      <c r="BM537" s="24" t="n"/>
      <c r="BN537" s="24" t="n"/>
      <c r="BO537" s="24" t="n"/>
      <c r="BP537" s="24" t="n"/>
      <c r="BQ537" s="126" t="n"/>
    </row>
    <row r="538" ht="16.8" customHeight="1">
      <c r="A538" s="15" t="n"/>
      <c r="B538" s="15" t="n"/>
      <c r="C538" s="15" t="inlineStr">
        <is>
          <t xml:space="preserve">   "    GALL. 1457,00  10/1 + 338,51 8/1 + 621,32  5/1</t>
        </is>
      </c>
      <c r="D538" s="16" t="n"/>
      <c r="E538" s="16" t="n"/>
      <c r="F538" s="16" t="n">
        <v>0</v>
      </c>
      <c r="G538" s="16" t="n">
        <v>0</v>
      </c>
      <c r="H538" s="16" t="n"/>
      <c r="I538" s="4" t="n"/>
      <c r="J538" s="14" t="n"/>
      <c r="K538" s="17" t="inlineStr">
        <is>
          <t>SOSPESI PARTICOLARI</t>
        </is>
      </c>
      <c r="L538" s="51">
        <f>AI547</f>
        <v/>
      </c>
      <c r="M538" s="16" t="n"/>
      <c r="N538" s="16" t="n"/>
      <c r="O538" s="16" t="n"/>
      <c r="P538" s="18" t="n"/>
      <c r="Q538" s="14" t="n"/>
      <c r="R538" s="18" t="n">
        <v>0</v>
      </c>
      <c r="S538" s="16" t="n">
        <v>0</v>
      </c>
      <c r="T538" s="18">
        <f>(R538-S538)+T537</f>
        <v/>
      </c>
      <c r="U538" s="15" t="n"/>
      <c r="W538" s="14" t="n"/>
      <c r="X538" s="18">
        <f>F538</f>
        <v/>
      </c>
      <c r="Y538" s="16" t="n">
        <v>0</v>
      </c>
      <c r="Z538" s="18">
        <f>(X538-Y538)+Z537</f>
        <v/>
      </c>
      <c r="AA538" s="15">
        <f>C538</f>
        <v/>
      </c>
      <c r="AB538" s="24" t="n"/>
      <c r="AC538" s="15" t="n"/>
      <c r="AD538" s="25" t="n"/>
      <c r="AE538" s="62" t="n"/>
      <c r="AF538" s="63" t="n"/>
      <c r="AG538" s="25" t="n"/>
      <c r="AH538" s="24" t="n"/>
      <c r="AI538" s="26" t="n"/>
      <c r="AJ538" s="25" t="n"/>
      <c r="AL538" s="14" t="n"/>
      <c r="AM538" s="18" t="n">
        <v>0</v>
      </c>
      <c r="AN538" s="16" t="n"/>
      <c r="AO538" s="18">
        <f>(AM538-AN538)+AO537</f>
        <v/>
      </c>
      <c r="AP538" s="15" t="n"/>
      <c r="AR538" s="14" t="n"/>
      <c r="AS538" s="18" t="n">
        <v>0</v>
      </c>
      <c r="AT538" s="16" t="n"/>
      <c r="AU538" s="18">
        <f>(AS538-AT538)+AU537</f>
        <v/>
      </c>
      <c r="AV538" s="15" t="n"/>
      <c r="AX538" s="14" t="n"/>
      <c r="AY538" s="18" t="n">
        <v>0</v>
      </c>
      <c r="AZ538" s="16" t="n"/>
      <c r="BA538" s="18">
        <f>(AY538-AZ538)+BA537</f>
        <v/>
      </c>
      <c r="BB538" s="15" t="n"/>
      <c r="BD538" s="14" t="n"/>
      <c r="BE538" s="18" t="n">
        <v>0</v>
      </c>
      <c r="BF538" s="16" t="n"/>
      <c r="BG538" s="18">
        <f>(BE538-BF538)+BG537</f>
        <v/>
      </c>
      <c r="BH538" s="15" t="n"/>
      <c r="BJ538" s="86" t="n"/>
      <c r="BK538" s="86" t="n"/>
      <c r="BL538" s="24" t="n"/>
      <c r="BM538" s="24" t="n"/>
      <c r="BN538" s="24" t="n"/>
      <c r="BO538" s="24" t="n"/>
      <c r="BP538" s="24" t="n"/>
      <c r="BQ538" s="126" t="n"/>
    </row>
    <row r="539" ht="16.8" customHeight="1">
      <c r="A539" s="15" t="n"/>
      <c r="B539" s="15" t="n"/>
      <c r="C539" s="68" t="inlineStr">
        <is>
          <t>VERSAMENTO</t>
        </is>
      </c>
      <c r="D539" s="16" t="n"/>
      <c r="E539" s="16" t="n"/>
      <c r="F539" s="16" t="n">
        <v>0</v>
      </c>
      <c r="G539" s="16" t="n"/>
      <c r="H539" s="16" t="n"/>
      <c r="I539" s="4" t="n"/>
      <c r="J539" s="14" t="n"/>
      <c r="K539" s="17" t="inlineStr">
        <is>
          <t>TOTALE SOSPESI</t>
        </is>
      </c>
      <c r="L539" s="16">
        <f>SUM(L526:L538)</f>
        <v/>
      </c>
      <c r="M539" s="16" t="n"/>
      <c r="N539" s="16" t="n"/>
      <c r="O539" s="16" t="n"/>
      <c r="P539" s="18" t="n"/>
      <c r="Q539" s="14" t="n"/>
      <c r="R539" s="18" t="n">
        <v>0</v>
      </c>
      <c r="S539" s="16" t="n"/>
      <c r="T539" s="18">
        <f>(R539-S539)+T538</f>
        <v/>
      </c>
      <c r="U539" s="15" t="n"/>
      <c r="W539" s="14" t="n"/>
      <c r="X539" s="18" t="n">
        <v>0</v>
      </c>
      <c r="Y539" s="16" t="n"/>
      <c r="Z539" s="18">
        <f>(X539-Y539)+Z538</f>
        <v/>
      </c>
      <c r="AA539" s="15">
        <f>C539</f>
        <v/>
      </c>
      <c r="AB539" s="24" t="n"/>
      <c r="AC539" s="15" t="n"/>
      <c r="AD539" s="25" t="n"/>
      <c r="AE539" s="62" t="n"/>
      <c r="AF539" s="63" t="n"/>
      <c r="AG539" s="25" t="n"/>
      <c r="AH539" s="24" t="n"/>
      <c r="AI539" s="26" t="n"/>
      <c r="AJ539" s="25" t="n"/>
      <c r="AL539" s="14" t="n"/>
      <c r="AM539" s="18" t="n">
        <v>0</v>
      </c>
      <c r="AN539" s="16" t="n"/>
      <c r="AO539" s="18">
        <f>(AM539-AN539)+AO538</f>
        <v/>
      </c>
      <c r="AP539" s="15" t="n"/>
      <c r="AR539" s="14" t="n"/>
      <c r="AS539" s="18" t="n">
        <v>0</v>
      </c>
      <c r="AT539" s="16" t="n"/>
      <c r="AU539" s="18">
        <f>(AS539-AT539)+AU538</f>
        <v/>
      </c>
      <c r="AV539" s="15">
        <f>C539</f>
        <v/>
      </c>
      <c r="AX539" s="14" t="n"/>
      <c r="AY539" s="18" t="n">
        <v>0</v>
      </c>
      <c r="AZ539" s="16" t="n"/>
      <c r="BA539" s="18">
        <f>(AY539-AZ539)+BA538</f>
        <v/>
      </c>
      <c r="BB539" s="15" t="n"/>
      <c r="BD539" s="14" t="n"/>
      <c r="BE539" s="18" t="n">
        <v>0</v>
      </c>
      <c r="BF539" s="16" t="n"/>
      <c r="BG539" s="18">
        <f>(BE539-BF539)+BG538</f>
        <v/>
      </c>
      <c r="BH539" s="15" t="n"/>
      <c r="BJ539" s="86" t="n"/>
      <c r="BK539" s="86" t="n"/>
      <c r="BL539" s="24" t="n"/>
      <c r="BM539" s="24" t="n"/>
      <c r="BN539" s="24" t="n"/>
      <c r="BO539" s="24" t="n"/>
      <c r="BP539" s="24" t="n"/>
      <c r="BQ539" s="126" t="n"/>
    </row>
    <row r="540" ht="16.8" customHeight="1">
      <c r="A540" s="15" t="n"/>
      <c r="B540" s="15" t="n"/>
      <c r="C540" s="15" t="inlineStr">
        <is>
          <t>BONIFICI</t>
        </is>
      </c>
      <c r="D540" s="16" t="n"/>
      <c r="E540" s="16" t="n"/>
      <c r="F540" s="16">
        <f>'BONIFICI GENERALI '!B362+'BONIFICI CATTOLICA'!B362</f>
        <v/>
      </c>
      <c r="G540" s="85">
        <f>F530</f>
        <v/>
      </c>
      <c r="H540" s="16" t="n"/>
      <c r="I540" s="4" t="n"/>
      <c r="J540" s="14" t="n"/>
      <c r="K540" s="17" t="inlineStr">
        <is>
          <t>SOSPESI DEL GIORNO</t>
        </is>
      </c>
      <c r="L540" s="16">
        <f>SUM(N527:N540)</f>
        <v/>
      </c>
      <c r="M540" s="44" t="n"/>
      <c r="N540" s="16" t="n"/>
      <c r="O540" s="16" t="n"/>
      <c r="P540" s="18" t="n"/>
      <c r="Q540" s="14" t="n"/>
      <c r="R540" s="18" t="n">
        <v>0</v>
      </c>
      <c r="S540" s="16" t="n"/>
      <c r="T540" s="18">
        <f>(R540-S540)+T539</f>
        <v/>
      </c>
      <c r="U540" s="15" t="n"/>
      <c r="W540" s="14" t="n"/>
      <c r="X540" s="18">
        <f>F540</f>
        <v/>
      </c>
      <c r="Y540" s="16">
        <f>G540</f>
        <v/>
      </c>
      <c r="Z540" s="18">
        <f>(X540-Y540)+Z539</f>
        <v/>
      </c>
      <c r="AA540" s="15">
        <f>C540</f>
        <v/>
      </c>
      <c r="AB540" s="24" t="n"/>
      <c r="AC540" s="15" t="n"/>
      <c r="AD540" s="25" t="n"/>
      <c r="AE540" s="62" t="n"/>
      <c r="AF540" s="63" t="n"/>
      <c r="AG540" s="25" t="n"/>
      <c r="AH540" s="24" t="n"/>
      <c r="AI540" s="26" t="n"/>
      <c r="AJ540" s="25" t="n"/>
      <c r="AL540" s="14" t="n"/>
      <c r="AM540" s="18" t="n">
        <v>0</v>
      </c>
      <c r="AN540" s="16" t="n"/>
      <c r="AO540" s="18">
        <f>(AM540-AN540)+AO539</f>
        <v/>
      </c>
      <c r="AP540" s="15" t="n"/>
      <c r="AR540" s="14" t="n"/>
      <c r="AS540" s="18" t="n">
        <v>0</v>
      </c>
      <c r="AT540" s="16" t="n"/>
      <c r="AU540" s="18">
        <f>(AS540-AT540)+AU539</f>
        <v/>
      </c>
      <c r="AV540" s="15">
        <f>C540</f>
        <v/>
      </c>
      <c r="AX540" s="14" t="n"/>
      <c r="AY540" s="18" t="n">
        <v>0</v>
      </c>
      <c r="AZ540" s="16" t="n"/>
      <c r="BA540" s="18">
        <f>(AY540-AZ540)+BA539</f>
        <v/>
      </c>
      <c r="BB540" s="15" t="n"/>
      <c r="BD540" s="14" t="n"/>
      <c r="BE540" s="18" t="n">
        <v>0</v>
      </c>
      <c r="BF540" s="16" t="n"/>
      <c r="BG540" s="18">
        <f>(BE540-BF540)+BG539</f>
        <v/>
      </c>
      <c r="BH540" s="15" t="n"/>
      <c r="BJ540" s="86" t="n"/>
      <c r="BK540" s="86" t="n"/>
      <c r="BL540" s="24" t="n"/>
      <c r="BM540" s="24" t="n"/>
      <c r="BN540" s="24" t="n"/>
      <c r="BO540" s="24" t="n"/>
      <c r="BP540" s="24" t="n"/>
      <c r="BQ540" s="126" t="n"/>
    </row>
    <row r="541" ht="16.8" customHeight="1">
      <c r="A541" s="15" t="n"/>
      <c r="B541" s="15" t="n"/>
      <c r="C541" s="47" t="inlineStr">
        <is>
          <t>PREL .PROVVIGIONI MATURATE</t>
        </is>
      </c>
      <c r="D541" s="16" t="n"/>
      <c r="E541" s="16" t="n"/>
      <c r="F541" s="16" t="n">
        <v>0</v>
      </c>
      <c r="G541" s="1">
        <f>F531</f>
        <v/>
      </c>
      <c r="H541" s="16">
        <f>G541-D432-D433-D435</f>
        <v/>
      </c>
      <c r="I541" s="4" t="n"/>
      <c r="J541" s="14" t="n"/>
      <c r="K541" s="53">
        <f>A490</f>
        <v/>
      </c>
      <c r="L541" s="3">
        <f>D490+D491-E495+D492-E492+D495-E490+B493</f>
        <v/>
      </c>
      <c r="M541" s="3" t="n"/>
      <c r="N541" s="3" t="n"/>
      <c r="O541" s="16" t="n"/>
      <c r="P541" s="18" t="n"/>
      <c r="Q541" s="14" t="n"/>
      <c r="R541" s="18" t="n"/>
      <c r="S541" s="16" t="n"/>
      <c r="T541" s="18">
        <f>(R541-S541)+T540</f>
        <v/>
      </c>
      <c r="U541" s="15" t="n"/>
      <c r="W541" s="14" t="n"/>
      <c r="X541" s="18" t="n"/>
      <c r="Y541" s="1">
        <f>G541</f>
        <v/>
      </c>
      <c r="Z541" s="18">
        <f>(X541-Y541)+Z540</f>
        <v/>
      </c>
      <c r="AA541" s="15">
        <f>C541</f>
        <v/>
      </c>
      <c r="AB541" s="24" t="n"/>
      <c r="AC541" s="15" t="inlineStr">
        <is>
          <t>BOLLO AUTO</t>
        </is>
      </c>
      <c r="AD541" s="25" t="n"/>
      <c r="AE541" s="62">
        <f>H542</f>
        <v/>
      </c>
      <c r="AF541" s="63">
        <f>AE541+AF480</f>
        <v/>
      </c>
      <c r="AG541" s="25" t="n"/>
      <c r="AH541" s="24" t="n"/>
      <c r="AI541" s="26" t="n"/>
      <c r="AJ541" s="25" t="n"/>
      <c r="AL541" s="14" t="n"/>
      <c r="AM541" s="18" t="n"/>
      <c r="AN541" s="25" t="n">
        <v>0</v>
      </c>
      <c r="AO541" s="18">
        <f>(AM541-AN541)+AO540</f>
        <v/>
      </c>
      <c r="AP541" s="15" t="n"/>
      <c r="AR541" s="14" t="n"/>
      <c r="AS541" s="18" t="n"/>
      <c r="AT541" s="25" t="n">
        <v>0</v>
      </c>
      <c r="AU541" s="18">
        <f>(AS541-AT541)+AU540</f>
        <v/>
      </c>
      <c r="AV541" s="15" t="n"/>
      <c r="AX541" s="14" t="n"/>
      <c r="AY541" s="18" t="n"/>
      <c r="AZ541" s="25" t="n">
        <v>0</v>
      </c>
      <c r="BA541" s="18">
        <f>(AY541-AZ541)+BA540</f>
        <v/>
      </c>
      <c r="BB541" s="15" t="n"/>
      <c r="BD541" s="14" t="n"/>
      <c r="BE541" s="18" t="n"/>
      <c r="BF541" s="25" t="n">
        <v>0</v>
      </c>
      <c r="BG541" s="18">
        <f>(BE541-BF541)+BG540</f>
        <v/>
      </c>
      <c r="BH541" s="15" t="n"/>
      <c r="BJ541" s="86" t="n"/>
      <c r="BK541" s="86" t="n"/>
      <c r="BL541" s="24" t="n"/>
      <c r="BM541" s="24" t="n"/>
      <c r="BN541" s="24" t="n"/>
      <c r="BO541" s="24" t="n"/>
      <c r="BP541" s="24" t="n"/>
      <c r="BQ541" s="126" t="n"/>
    </row>
    <row r="542" ht="16.8" customHeight="1">
      <c r="A542" s="15" t="n"/>
      <c r="B542" s="15" t="n"/>
      <c r="C542" s="15" t="inlineStr">
        <is>
          <t>Spese manutenzione auto</t>
        </is>
      </c>
      <c r="D542" s="16" t="n"/>
      <c r="E542" s="16" t="n">
        <v>0</v>
      </c>
      <c r="F542" s="16" t="n">
        <v>0</v>
      </c>
      <c r="G542" s="16" t="n">
        <v>0</v>
      </c>
      <c r="H542" s="16" t="n"/>
      <c r="I542" s="4" t="n"/>
      <c r="J542" s="14" t="n"/>
      <c r="K542" s="17" t="n"/>
      <c r="L542" s="16" t="n"/>
      <c r="M542" s="16" t="n"/>
      <c r="N542" s="16" t="n"/>
      <c r="O542" s="16" t="n"/>
      <c r="P542" s="18" t="n"/>
      <c r="Q542" s="14" t="n"/>
      <c r="R542" s="18" t="n"/>
      <c r="S542" s="16">
        <f>G542</f>
        <v/>
      </c>
      <c r="T542" s="18">
        <f>(R542-S542)+T541</f>
        <v/>
      </c>
      <c r="U542" s="15">
        <f>C542</f>
        <v/>
      </c>
      <c r="W542" s="14" t="n"/>
      <c r="X542" s="18" t="n"/>
      <c r="Y542" s="16" t="n">
        <v>0</v>
      </c>
      <c r="Z542" s="18">
        <f>(X542-Y542)+Z541</f>
        <v/>
      </c>
      <c r="AA542" s="15" t="n"/>
      <c r="AB542" s="24" t="n"/>
      <c r="AC542" s="15">
        <f>C542</f>
        <v/>
      </c>
      <c r="AD542" s="25" t="n"/>
      <c r="AE542" s="62">
        <f>G542</f>
        <v/>
      </c>
      <c r="AF542" s="63">
        <f>AE542+AF481</f>
        <v/>
      </c>
      <c r="AG542" s="25" t="n"/>
      <c r="AH542" s="24" t="n"/>
      <c r="AI542" s="26" t="n"/>
      <c r="AJ542" s="25" t="n"/>
      <c r="AL542" s="14" t="n"/>
      <c r="AM542" s="18" t="n"/>
      <c r="AN542" s="16" t="n"/>
      <c r="AO542" s="18">
        <f>(AM542-AN542)+AO541</f>
        <v/>
      </c>
      <c r="AP542" s="15" t="n"/>
      <c r="AR542" s="14" t="n"/>
      <c r="AS542" s="18" t="n"/>
      <c r="AT542" s="16" t="n"/>
      <c r="AU542" s="18">
        <f>(AS542-AT542)+AU541</f>
        <v/>
      </c>
      <c r="AV542" s="15" t="n"/>
      <c r="AX542" s="14" t="n"/>
      <c r="AY542" s="18" t="n"/>
      <c r="AZ542" s="16" t="n"/>
      <c r="BA542" s="18">
        <f>(AY542-AZ542)+BA541</f>
        <v/>
      </c>
      <c r="BB542" s="15" t="n"/>
      <c r="BD542" s="14" t="n"/>
      <c r="BE542" s="18" t="n"/>
      <c r="BF542" s="16" t="n"/>
      <c r="BG542" s="18">
        <f>(BE542-BF542)+BG541</f>
        <v/>
      </c>
      <c r="BH542" s="15" t="n"/>
      <c r="BJ542" s="86" t="n"/>
      <c r="BK542" s="86" t="n"/>
      <c r="BL542" s="24" t="n"/>
      <c r="BM542" s="24" t="n"/>
      <c r="BN542" s="24" t="n"/>
      <c r="BO542" s="24" t="n"/>
      <c r="BP542" s="24" t="n"/>
      <c r="BQ542" s="126" t="n"/>
    </row>
    <row r="543" ht="16.8" customHeight="1">
      <c r="A543" s="15" t="n"/>
      <c r="B543" s="15" t="n"/>
      <c r="C543" s="15" t="inlineStr">
        <is>
          <t>Spese alberghi etc</t>
        </is>
      </c>
      <c r="D543" s="16" t="n">
        <v>0</v>
      </c>
      <c r="E543" s="16" t="n"/>
      <c r="F543" s="16" t="n">
        <v>0</v>
      </c>
      <c r="G543" s="16" t="n">
        <v>0</v>
      </c>
      <c r="H543" s="16" t="n"/>
      <c r="I543" s="4" t="n"/>
      <c r="J543" s="14" t="n"/>
      <c r="K543" s="17" t="n"/>
      <c r="L543" s="16" t="n">
        <v>0</v>
      </c>
      <c r="M543" s="16" t="n"/>
      <c r="N543" s="16" t="n"/>
      <c r="O543" s="16" t="n"/>
      <c r="P543" s="18" t="n"/>
      <c r="Q543" s="14" t="n"/>
      <c r="R543" s="18" t="n"/>
      <c r="S543" s="16" t="n">
        <v>0</v>
      </c>
      <c r="T543" s="18">
        <f>(R543-S543)+T542</f>
        <v/>
      </c>
      <c r="U543" s="15">
        <f>C543</f>
        <v/>
      </c>
      <c r="W543" s="14" t="n"/>
      <c r="X543" s="18" t="n">
        <v>0</v>
      </c>
      <c r="Y543" s="16" t="n">
        <v>0</v>
      </c>
      <c r="Z543" s="18">
        <f>(X543-Y543)+Z542</f>
        <v/>
      </c>
      <c r="AA543" s="15" t="n"/>
      <c r="AB543" s="24" t="n"/>
      <c r="AC543" s="15">
        <f>C543</f>
        <v/>
      </c>
      <c r="AD543" s="25" t="n"/>
      <c r="AE543" s="62">
        <f>G543</f>
        <v/>
      </c>
      <c r="AF543" s="63">
        <f>AE543+AF482</f>
        <v/>
      </c>
      <c r="AG543" s="25" t="n"/>
      <c r="AH543" s="24" t="n"/>
      <c r="AI543" s="26" t="n"/>
      <c r="AJ543" s="25" t="n"/>
      <c r="AL543" s="14" t="n"/>
      <c r="AM543" s="18" t="n"/>
      <c r="AN543" s="16" t="n">
        <v>0</v>
      </c>
      <c r="AO543" s="18">
        <f>(AM543-AN543)+AO542</f>
        <v/>
      </c>
      <c r="AP543" s="15" t="n"/>
      <c r="AR543" s="14" t="n"/>
      <c r="AS543" s="18" t="n"/>
      <c r="AT543" s="16" t="n">
        <v>0</v>
      </c>
      <c r="AU543" s="18">
        <f>(AS543-AT543)+AU542</f>
        <v/>
      </c>
      <c r="AV543" s="15" t="n"/>
      <c r="AX543" s="14" t="n"/>
      <c r="AY543" s="18" t="n"/>
      <c r="AZ543" s="16" t="n">
        <v>0</v>
      </c>
      <c r="BA543" s="18">
        <f>(AY543-AZ543)+BA542</f>
        <v/>
      </c>
      <c r="BB543" s="15" t="n"/>
      <c r="BD543" s="14" t="n"/>
      <c r="BE543" s="18" t="n"/>
      <c r="BF543" s="16" t="n">
        <v>0</v>
      </c>
      <c r="BG543" s="18">
        <f>(BE543-BF543)+BG542</f>
        <v/>
      </c>
      <c r="BH543" s="15" t="n"/>
      <c r="BJ543" s="86" t="n"/>
      <c r="BK543" s="86" t="n"/>
      <c r="BL543" s="24" t="n"/>
      <c r="BM543" s="24" t="n"/>
      <c r="BN543" s="24" t="n"/>
      <c r="BO543" s="24" t="n"/>
      <c r="BP543" s="24" t="n"/>
      <c r="BQ543" s="126" t="n"/>
    </row>
    <row r="544" ht="16.8" customHeight="1">
      <c r="A544" s="15" t="inlineStr">
        <is>
          <t>SOSPESO CONTO ANTICPI POZZI</t>
        </is>
      </c>
      <c r="B544" s="15" t="n"/>
      <c r="C544" s="15" t="n"/>
      <c r="D544" s="16">
        <f>SUM(G542:G544)</f>
        <v/>
      </c>
      <c r="E544" s="16" t="n">
        <v>0</v>
      </c>
      <c r="F544" s="16" t="n"/>
      <c r="G544" s="16" t="n">
        <v>0</v>
      </c>
      <c r="H544" s="16" t="n"/>
      <c r="I544" s="4" t="n"/>
      <c r="J544" s="14" t="n"/>
      <c r="K544" s="6" t="inlineStr">
        <is>
          <t>TOTALE SOMMA</t>
        </is>
      </c>
      <c r="L544" s="3">
        <f>SUM(L524:L538)+N523+L540+L541</f>
        <v/>
      </c>
      <c r="M544" s="3">
        <f>SUM(O493:O512)+N522</f>
        <v/>
      </c>
      <c r="N544" s="16" t="n"/>
      <c r="O544" s="16" t="n"/>
      <c r="P544" s="18" t="n"/>
      <c r="Q544" s="14" t="n"/>
      <c r="R544" s="18" t="n"/>
      <c r="S544" s="16" t="n">
        <v>0</v>
      </c>
      <c r="T544" s="18">
        <f>(R544-S544)+T543</f>
        <v/>
      </c>
      <c r="U544" s="15" t="n"/>
      <c r="W544" s="14" t="n"/>
      <c r="X544" s="18" t="n">
        <v>0</v>
      </c>
      <c r="Y544" s="16" t="n">
        <v>0</v>
      </c>
      <c r="Z544" s="18">
        <f>(X544-Y544)+Z543</f>
        <v/>
      </c>
      <c r="AA544" s="15" t="n"/>
      <c r="AB544" s="24" t="n"/>
      <c r="AC544" s="15">
        <f>C544</f>
        <v/>
      </c>
      <c r="AD544" s="25" t="n"/>
      <c r="AE544" s="62">
        <f>G544</f>
        <v/>
      </c>
      <c r="AF544" s="63">
        <f>AE544+AF483</f>
        <v/>
      </c>
      <c r="AG544" s="25" t="n"/>
      <c r="AH544" s="24" t="inlineStr">
        <is>
          <t>TOTALE SOSPESI</t>
        </is>
      </c>
      <c r="AI544" s="26">
        <f>SUM(AI491:AI543)</f>
        <v/>
      </c>
      <c r="AJ544" s="25" t="n"/>
      <c r="AL544" s="14" t="n"/>
      <c r="AM544" s="18" t="n"/>
      <c r="AN544" s="16" t="n">
        <v>0</v>
      </c>
      <c r="AO544" s="18">
        <f>(AM544-AN544)+AO543</f>
        <v/>
      </c>
      <c r="AP544" s="15" t="n"/>
      <c r="AR544" s="14" t="n"/>
      <c r="AS544" s="18" t="n"/>
      <c r="AT544" s="16" t="n">
        <v>0</v>
      </c>
      <c r="AU544" s="18">
        <f>(AS544-AT544)+AU543</f>
        <v/>
      </c>
      <c r="AV544" s="16" t="n"/>
      <c r="AX544" s="14" t="n"/>
      <c r="AY544" s="18" t="n"/>
      <c r="AZ544" s="16" t="n">
        <v>0</v>
      </c>
      <c r="BA544" s="18">
        <f>(AY544-AZ544)+BA543</f>
        <v/>
      </c>
      <c r="BB544" s="15" t="n"/>
      <c r="BD544" s="14" t="n"/>
      <c r="BE544" s="18" t="n"/>
      <c r="BF544" s="16" t="n">
        <v>0</v>
      </c>
      <c r="BG544" s="18">
        <f>(BE544-BF544)+BG543</f>
        <v/>
      </c>
      <c r="BH544" s="15" t="n"/>
      <c r="BJ544" s="86" t="n"/>
      <c r="BK544" s="86" t="n"/>
      <c r="BL544" s="24" t="n"/>
      <c r="BM544" s="24" t="n"/>
      <c r="BN544" s="24" t="n"/>
      <c r="BO544" s="24" t="n"/>
      <c r="BP544" s="24" t="n"/>
      <c r="BQ544" s="126" t="n"/>
    </row>
    <row r="545" ht="16.8" customHeight="1">
      <c r="A545" s="15" t="n">
        <v>1050</v>
      </c>
      <c r="B545" s="15" t="n"/>
      <c r="C545" s="64" t="inlineStr">
        <is>
          <t>BONIFICO TAUBERT</t>
        </is>
      </c>
      <c r="D545" s="16" t="n"/>
      <c r="E545" s="16" t="n">
        <v>0</v>
      </c>
      <c r="F545" s="16" t="n"/>
      <c r="G545" s="16" t="n">
        <v>222.5</v>
      </c>
      <c r="H545" s="16" t="n">
        <v>0</v>
      </c>
      <c r="I545" s="84">
        <f>I547-I496</f>
        <v/>
      </c>
      <c r="J545" s="14" t="n"/>
      <c r="K545" s="6" t="inlineStr">
        <is>
          <t>SALDO C-D</t>
        </is>
      </c>
      <c r="L545" s="3">
        <f>L544-M544</f>
        <v/>
      </c>
      <c r="M545" s="16" t="n"/>
      <c r="N545" s="16" t="n"/>
      <c r="O545" s="16" t="n"/>
      <c r="P545" s="18" t="n"/>
      <c r="Q545" s="14" t="n"/>
      <c r="R545" s="18" t="n"/>
      <c r="S545" s="16" t="n">
        <v>0</v>
      </c>
      <c r="T545" s="18">
        <f>(R545-S545)+T544</f>
        <v/>
      </c>
      <c r="U545" s="15" t="n"/>
      <c r="W545" s="14" t="n"/>
      <c r="X545" s="18" t="n">
        <v>0</v>
      </c>
      <c r="Y545" s="16">
        <f>G545</f>
        <v/>
      </c>
      <c r="Z545" s="18">
        <f>(X545-Y545)+Z544</f>
        <v/>
      </c>
      <c r="AA545" s="15">
        <f>C545</f>
        <v/>
      </c>
      <c r="AB545" s="24" t="n"/>
      <c r="AC545" s="71" t="inlineStr">
        <is>
          <t>TOTALE SPESE AD OGGI</t>
        </is>
      </c>
      <c r="AD545" s="65" t="n"/>
      <c r="AE545" s="65" t="n">
        <v>0</v>
      </c>
      <c r="AF545" s="63">
        <f>SUM(AF497:AF544)</f>
        <v/>
      </c>
      <c r="AG545" s="25" t="n"/>
      <c r="AH545" s="24" t="inlineStr">
        <is>
          <t>SOSPESI VERSATI</t>
        </is>
      </c>
      <c r="AI545" s="26" t="n"/>
      <c r="AJ545" s="25">
        <f>SUM(AJ491:AJ544)</f>
        <v/>
      </c>
      <c r="AL545" s="14" t="n"/>
      <c r="AM545" s="18" t="n"/>
      <c r="AN545" s="16" t="n"/>
      <c r="AO545" s="18">
        <f>(AM545-AN545)+AO544</f>
        <v/>
      </c>
      <c r="AP545" s="15" t="n"/>
      <c r="AR545" s="14" t="n"/>
      <c r="AS545" s="18" t="n"/>
      <c r="AT545" s="16" t="n">
        <v>0</v>
      </c>
      <c r="AU545" s="18">
        <f>(AS545-AT545)+AU544</f>
        <v/>
      </c>
      <c r="AV545" s="15" t="n"/>
      <c r="AX545" s="14" t="n"/>
      <c r="AY545" s="18" t="n"/>
      <c r="AZ545" s="16" t="n"/>
      <c r="BA545" s="18">
        <f>(AY545-AZ545)+BA544</f>
        <v/>
      </c>
      <c r="BB545" s="15" t="n"/>
      <c r="BD545" s="14" t="n"/>
      <c r="BE545" s="18" t="n"/>
      <c r="BF545" s="16" t="n"/>
      <c r="BG545" s="18">
        <f>(BE545-BF545)+BG544</f>
        <v/>
      </c>
      <c r="BH545" s="15" t="n"/>
      <c r="BJ545" s="86" t="n"/>
      <c r="BK545" s="86" t="n"/>
      <c r="BL545" s="24" t="n"/>
      <c r="BM545" s="24" t="n"/>
      <c r="BN545" s="24" t="n"/>
      <c r="BO545" s="24" t="n"/>
      <c r="BP545" s="24" t="n"/>
      <c r="BQ545" s="126" t="n"/>
    </row>
    <row r="546" ht="16.8" customHeight="1">
      <c r="A546" s="15" t="n"/>
      <c r="B546" s="15" t="n"/>
      <c r="C546" s="64" t="inlineStr">
        <is>
          <t>BONIFICO VEGEZZI</t>
        </is>
      </c>
      <c r="D546" s="16" t="n"/>
      <c r="E546" s="16" t="n"/>
      <c r="F546" s="16" t="n"/>
      <c r="G546" s="16" t="n">
        <v>186</v>
      </c>
      <c r="H546" s="16" t="n">
        <v>0</v>
      </c>
      <c r="I546" s="4" t="n"/>
      <c r="J546" s="14" t="n"/>
      <c r="K546" s="6" t="inlineStr">
        <is>
          <t>SALDO CATTOLICA</t>
        </is>
      </c>
      <c r="L546" s="55">
        <f>D547+E547+A547+B547+B494</f>
        <v/>
      </c>
      <c r="M546" s="16" t="n"/>
      <c r="N546" s="16" t="n"/>
      <c r="O546" s="56" t="n"/>
      <c r="P546" s="18" t="n"/>
      <c r="Q546" s="14" t="n"/>
      <c r="R546" s="18" t="n"/>
      <c r="S546" s="16" t="n">
        <v>0</v>
      </c>
      <c r="T546" s="18">
        <f>(R546-S546)+T545</f>
        <v/>
      </c>
      <c r="U546" s="15" t="n"/>
      <c r="W546" s="14" t="n"/>
      <c r="X546" s="18" t="n"/>
      <c r="Y546" s="16">
        <f>G546</f>
        <v/>
      </c>
      <c r="Z546" s="18">
        <f>(X546-Y546)+Z545</f>
        <v/>
      </c>
      <c r="AA546" s="15">
        <f>C546</f>
        <v/>
      </c>
      <c r="AB546" s="24" t="n"/>
      <c r="AC546" s="71" t="inlineStr">
        <is>
          <t>TOTALE PROVVIGIONI AD OGGI</t>
        </is>
      </c>
      <c r="AD546" s="65" t="n"/>
      <c r="AE546" s="65">
        <f>G546</f>
        <v/>
      </c>
      <c r="AF546" s="63">
        <f>AF485+AD490+AD491</f>
        <v/>
      </c>
      <c r="AG546" s="25" t="n"/>
      <c r="AH546" s="24" t="n"/>
      <c r="AI546" s="26" t="n"/>
      <c r="AJ546" s="25" t="n"/>
      <c r="AL546" s="14" t="n"/>
      <c r="AM546" s="18" t="n"/>
      <c r="AN546" s="16" t="n"/>
      <c r="AO546" s="18">
        <f>(AM546-AN546)+AO545</f>
        <v/>
      </c>
      <c r="AP546" s="15" t="n"/>
      <c r="AR546" s="14" t="n"/>
      <c r="AS546" s="18" t="n"/>
      <c r="AT546" s="16" t="n"/>
      <c r="AU546" s="18">
        <f>(AS546-AT546)+AU545</f>
        <v/>
      </c>
      <c r="AV546" s="15" t="n"/>
      <c r="AX546" s="14" t="n"/>
      <c r="AY546" s="18" t="n"/>
      <c r="AZ546" s="16" t="n"/>
      <c r="BA546" s="18">
        <f>(AY546-AZ546)+BA545</f>
        <v/>
      </c>
      <c r="BB546" s="15" t="n"/>
      <c r="BD546" s="14" t="n"/>
      <c r="BE546" s="18" t="n"/>
      <c r="BF546" s="16" t="n"/>
      <c r="BG546" s="18">
        <f>(BE546-BF546)+BG545</f>
        <v/>
      </c>
      <c r="BH546" s="15" t="n"/>
      <c r="BJ546" s="86" t="n"/>
      <c r="BK546" s="86" t="n"/>
      <c r="BL546" s="24" t="n"/>
      <c r="BM546" s="24" t="n"/>
      <c r="BN546" s="24" t="n"/>
      <c r="BO546" s="24" t="n"/>
      <c r="BP546" s="24" t="n"/>
      <c r="BQ546" s="126" t="n"/>
    </row>
    <row r="547" ht="16.8" customHeight="1">
      <c r="A547" s="92">
        <f>D492-D494+A486-E492</f>
        <v/>
      </c>
      <c r="B547" s="44">
        <f>D495-D497+B486</f>
        <v/>
      </c>
      <c r="C547" s="57" t="inlineStr">
        <is>
          <t>Check = controllo Saldo Cattolica</t>
        </is>
      </c>
      <c r="D547" s="44">
        <f>D490-D493-E490+D486</f>
        <v/>
      </c>
      <c r="E547" s="44">
        <f>D491-D496+E486</f>
        <v/>
      </c>
      <c r="F547" s="72">
        <f>D493+D494+D496+F486-E494</f>
        <v/>
      </c>
      <c r="G547" s="81">
        <f>D493+D494-E494+D496+G486</f>
        <v/>
      </c>
      <c r="H547" s="44">
        <f>G541+G540+H486</f>
        <v/>
      </c>
      <c r="I547" s="79">
        <f>G547-H547</f>
        <v/>
      </c>
      <c r="J547" s="58" t="n"/>
      <c r="K547" s="6" t="inlineStr">
        <is>
          <t>SALDO PROVVIGIONALE</t>
        </is>
      </c>
      <c r="L547" s="3">
        <f>L545-L546</f>
        <v/>
      </c>
      <c r="M547" s="27" t="inlineStr">
        <is>
          <t>DIFF. S.DO CATTOLICA</t>
        </is>
      </c>
      <c r="N547" s="27">
        <f>O547-L546</f>
        <v/>
      </c>
      <c r="O547" s="44">
        <f>Z547+AU547+N523+SUM(L526:L537)+SUM(N527:N537)+L541-D493-D496-D492+E494</f>
        <v/>
      </c>
      <c r="P547" s="18" t="n"/>
      <c r="Q547" s="58" t="n"/>
      <c r="R547" s="59" t="n"/>
      <c r="S547" s="44" t="n"/>
      <c r="T547" s="59">
        <f>(R547-S547)+T546</f>
        <v/>
      </c>
      <c r="U547" s="57" t="n"/>
      <c r="W547" s="58" t="n"/>
      <c r="X547" s="59" t="n"/>
      <c r="Y547" s="44" t="n">
        <v>0</v>
      </c>
      <c r="Z547" s="59">
        <f>(X547-Y547)+Z546</f>
        <v/>
      </c>
      <c r="AA547" s="57" t="n"/>
      <c r="AB547" s="60" t="n"/>
      <c r="AC547" s="60" t="inlineStr">
        <is>
          <t>UTILE NETTO</t>
        </is>
      </c>
      <c r="AD547" s="23">
        <f>SUM(AD490:AD546)-SUM(AE490:AE544)+AD486</f>
        <v/>
      </c>
      <c r="AE547" s="23">
        <f>AF533+AF534</f>
        <v/>
      </c>
      <c r="AF547" s="23">
        <f>AD547+AE547</f>
        <v/>
      </c>
      <c r="AG547" s="23" t="inlineStr">
        <is>
          <t>UTILE LORDO</t>
        </is>
      </c>
      <c r="AH547" s="60" t="inlineStr">
        <is>
          <t>SALDO</t>
        </is>
      </c>
      <c r="AI547" s="61">
        <f>AI544-AJ545</f>
        <v/>
      </c>
      <c r="AJ547" s="23" t="n"/>
      <c r="AL547" s="58" t="n"/>
      <c r="AM547" s="59" t="n"/>
      <c r="AN547" s="44" t="n"/>
      <c r="AO547" s="59">
        <f>(AM547-AN547)+AO546</f>
        <v/>
      </c>
      <c r="AP547" s="57" t="n"/>
      <c r="AR547" s="58" t="n"/>
      <c r="AS547" s="59" t="n"/>
      <c r="AT547" s="44" t="n"/>
      <c r="AU547" s="59">
        <f>(AS547-AT547)+AU546</f>
        <v/>
      </c>
      <c r="AV547" s="57" t="n"/>
      <c r="AX547" s="58" t="n"/>
      <c r="AY547" s="59" t="n"/>
      <c r="AZ547" s="44" t="n"/>
      <c r="BA547" s="59">
        <f>(AY547-AZ547)+BA546</f>
        <v/>
      </c>
      <c r="BB547" s="57" t="n"/>
      <c r="BD547" s="58" t="n"/>
      <c r="BE547" s="59" t="n"/>
      <c r="BF547" s="44" t="n"/>
      <c r="BG547" s="59">
        <f>(BE547-BF547)+BG546</f>
        <v/>
      </c>
      <c r="BH547" s="57" t="n"/>
      <c r="BJ547" s="21">
        <f>SUM(BJ491:BJ546)</f>
        <v/>
      </c>
      <c r="BK547" s="21" t="n"/>
      <c r="BL547" s="89">
        <f>SUM(BL490:BL546)</f>
        <v/>
      </c>
      <c r="BM547" s="8" t="inlineStr">
        <is>
          <t>TOTALE GENERALI</t>
        </is>
      </c>
      <c r="BN547" s="89">
        <f>SUM(BN490:BN546)</f>
        <v/>
      </c>
      <c r="BO547" s="8">
        <f>SUM(BO491:BO546)</f>
        <v/>
      </c>
      <c r="BP547" s="8">
        <f>BL547+BN547</f>
        <v/>
      </c>
      <c r="BQ547" s="8" t="n"/>
    </row>
    <row r="549" ht="16.8" customHeight="1">
      <c r="A549" s="50" t="n"/>
    </row>
    <row r="550" ht="16.8" customHeight="1">
      <c r="A550" s="2" t="n"/>
      <c r="B550" s="2" t="n"/>
      <c r="C550" s="2" t="inlineStr">
        <is>
          <t>DESCRIZIONE</t>
        </is>
      </c>
      <c r="D550" s="3" t="inlineStr">
        <is>
          <t>CASSA E.</t>
        </is>
      </c>
      <c r="E550" s="3" t="inlineStr">
        <is>
          <t>CASSA U.</t>
        </is>
      </c>
      <c r="F550" s="3" t="inlineStr">
        <is>
          <t>BANCA E.</t>
        </is>
      </c>
      <c r="G550" s="3" t="inlineStr">
        <is>
          <t>BANCA U.</t>
        </is>
      </c>
      <c r="H550" s="104" t="inlineStr">
        <is>
          <t>PROVVIGIONI</t>
        </is>
      </c>
      <c r="I550" s="76" t="n"/>
      <c r="J550" s="5" t="inlineStr">
        <is>
          <t>DATA</t>
        </is>
      </c>
      <c r="K550" s="6" t="inlineStr">
        <is>
          <t>DESCRIZIONE</t>
        </is>
      </c>
      <c r="L550" s="3" t="inlineStr">
        <is>
          <t>ENTRATE</t>
        </is>
      </c>
      <c r="M550" s="3" t="inlineStr">
        <is>
          <t>USCITE</t>
        </is>
      </c>
      <c r="N550" s="3" t="inlineStr">
        <is>
          <t xml:space="preserve">PREL. </t>
        </is>
      </c>
      <c r="O550" s="3" t="inlineStr">
        <is>
          <t>TOTALE</t>
        </is>
      </c>
      <c r="P550" s="3" t="inlineStr">
        <is>
          <t>BUDGET</t>
        </is>
      </c>
      <c r="Q550" s="5" t="inlineStr">
        <is>
          <t>DATA</t>
        </is>
      </c>
      <c r="R550" s="3" t="inlineStr">
        <is>
          <t>ENTRATE</t>
        </is>
      </c>
      <c r="S550" s="3" t="inlineStr">
        <is>
          <t>USCITE</t>
        </is>
      </c>
      <c r="T550" s="3" t="inlineStr">
        <is>
          <t>SALDO</t>
        </is>
      </c>
      <c r="U550" s="2" t="inlineStr">
        <is>
          <t>CONTO A3T  10223</t>
        </is>
      </c>
      <c r="W550" s="5" t="inlineStr">
        <is>
          <t>DATA</t>
        </is>
      </c>
      <c r="X550" s="3" t="inlineStr">
        <is>
          <t>ENTRATE</t>
        </is>
      </c>
      <c r="Y550" s="3" t="inlineStr">
        <is>
          <t>USCITE</t>
        </is>
      </c>
      <c r="Z550" s="3" t="inlineStr">
        <is>
          <t>SALDO</t>
        </is>
      </c>
      <c r="AA550" s="2" t="inlineStr">
        <is>
          <t>CONTO SEPARATO 10226</t>
        </is>
      </c>
      <c r="AB550" s="8" t="inlineStr">
        <is>
          <t>DATA</t>
        </is>
      </c>
      <c r="AC550" s="9" t="inlineStr">
        <is>
          <t>DESCRIZIONE</t>
        </is>
      </c>
      <c r="AD550" s="10" t="inlineStr">
        <is>
          <t xml:space="preserve">ENTRATE </t>
        </is>
      </c>
      <c r="AE550" s="10" t="inlineStr">
        <is>
          <t>USCITE</t>
        </is>
      </c>
      <c r="AF550" s="11" t="inlineStr">
        <is>
          <t>TOTALI</t>
        </is>
      </c>
      <c r="AG550" s="11" t="inlineStr">
        <is>
          <t>FINE MESE</t>
        </is>
      </c>
      <c r="AH550" s="12" t="inlineStr">
        <is>
          <t>CARTELLA SOSPESI</t>
        </is>
      </c>
      <c r="AI550" s="13" t="n"/>
      <c r="AJ550" s="11" t="n"/>
      <c r="AL550" s="5" t="inlineStr">
        <is>
          <t>DATA</t>
        </is>
      </c>
      <c r="AM550" s="3" t="inlineStr">
        <is>
          <t>ENTRATE</t>
        </is>
      </c>
      <c r="AN550" s="3" t="inlineStr">
        <is>
          <t>USCITE</t>
        </is>
      </c>
      <c r="AO550" s="3" t="inlineStr">
        <is>
          <t>SALDO</t>
        </is>
      </c>
      <c r="AP550" s="2" t="inlineStr">
        <is>
          <t>CONTO A3T 2</t>
        </is>
      </c>
      <c r="AR550" s="5" t="inlineStr">
        <is>
          <t>DATA</t>
        </is>
      </c>
      <c r="AS550" s="3" t="inlineStr">
        <is>
          <t>ENTRATE</t>
        </is>
      </c>
      <c r="AT550" s="3" t="inlineStr">
        <is>
          <t>USCITE</t>
        </is>
      </c>
      <c r="AU550" s="3" t="inlineStr">
        <is>
          <t>SALDO</t>
        </is>
      </c>
      <c r="AV550" s="2" t="inlineStr">
        <is>
          <t>CONTO SEPARATO 2</t>
        </is>
      </c>
      <c r="AX550" s="5" t="inlineStr">
        <is>
          <t>DATA</t>
        </is>
      </c>
      <c r="AY550" s="3" t="inlineStr">
        <is>
          <t>ENTRATE</t>
        </is>
      </c>
      <c r="AZ550" s="3" t="inlineStr">
        <is>
          <t>USCITE</t>
        </is>
      </c>
      <c r="BA550" s="3" t="inlineStr">
        <is>
          <t>SALDO</t>
        </is>
      </c>
      <c r="BB550" s="2" t="inlineStr">
        <is>
          <t>CCP AMICONE</t>
        </is>
      </c>
      <c r="BD550" s="5" t="inlineStr">
        <is>
          <t>DATA</t>
        </is>
      </c>
      <c r="BE550" s="3" t="inlineStr">
        <is>
          <t>ENTRATE</t>
        </is>
      </c>
      <c r="BF550" s="3" t="inlineStr">
        <is>
          <t>USCITE</t>
        </is>
      </c>
      <c r="BG550" s="3" t="inlineStr">
        <is>
          <t>SALDO</t>
        </is>
      </c>
      <c r="BH550" s="2" t="inlineStr">
        <is>
          <t>CCP A.R.L.</t>
        </is>
      </c>
      <c r="BJ550" s="21" t="inlineStr">
        <is>
          <t>A/B CONT CATTOLICA</t>
        </is>
      </c>
      <c r="BK550" s="21" t="inlineStr">
        <is>
          <t>DATA</t>
        </is>
      </c>
      <c r="BL550" s="8" t="inlineStr">
        <is>
          <t>CATTOLICA</t>
        </is>
      </c>
      <c r="BM550" s="8" t="inlineStr">
        <is>
          <t>DATA</t>
        </is>
      </c>
      <c r="BN550" s="8" t="inlineStr">
        <is>
          <t>GENERALI</t>
        </is>
      </c>
      <c r="BO550" s="8" t="inlineStr">
        <is>
          <t>ASSEGNI /CONTANTI</t>
        </is>
      </c>
      <c r="BP550" s="8" t="inlineStr">
        <is>
          <t>DATA</t>
        </is>
      </c>
      <c r="BQ550" s="9" t="inlineStr">
        <is>
          <t>NOTE</t>
        </is>
      </c>
    </row>
    <row r="551" ht="16.8" customHeight="1">
      <c r="A551" s="14" t="n">
        <v>45303</v>
      </c>
      <c r="B551" s="15" t="inlineStr">
        <is>
          <t>GENERTEL</t>
        </is>
      </c>
      <c r="C551" s="15" t="inlineStr">
        <is>
          <t>Incasso CATTOLICA</t>
        </is>
      </c>
      <c r="D551" s="16" t="n">
        <v>25964.55</v>
      </c>
      <c r="E551" s="16" t="n">
        <v>0</v>
      </c>
      <c r="F551" s="16" t="n"/>
      <c r="G551" s="16" t="n"/>
      <c r="H551" s="105" t="n"/>
      <c r="I551" s="4" t="n"/>
      <c r="J551" s="14">
        <f>A551</f>
        <v/>
      </c>
      <c r="K551" s="17" t="inlineStr">
        <is>
          <t>PROVVIGIONI</t>
        </is>
      </c>
      <c r="L551" s="16">
        <f>D554+D557+D555+D558</f>
        <v/>
      </c>
      <c r="M551" s="16" t="n"/>
      <c r="N551" s="82">
        <f>L551+L552-M552</f>
        <v/>
      </c>
      <c r="O551" s="80">
        <f>D554+D557+D555-E555-E554+O490</f>
        <v/>
      </c>
      <c r="P551" s="18" t="n"/>
      <c r="Q551" s="14">
        <f>J551</f>
        <v/>
      </c>
      <c r="R551" s="18" t="n"/>
      <c r="S551" s="16" t="n"/>
      <c r="T551" s="18">
        <f>T547</f>
        <v/>
      </c>
      <c r="U551" s="15" t="n"/>
      <c r="W551" s="14">
        <f>A551</f>
        <v/>
      </c>
      <c r="X551" s="18" t="n"/>
      <c r="Y551" s="16" t="n"/>
      <c r="Z551" s="18">
        <f>Z547</f>
        <v/>
      </c>
      <c r="AA551" s="15" t="n"/>
      <c r="AB551" s="19">
        <f>A551</f>
        <v/>
      </c>
      <c r="AC551" s="12" t="inlineStr">
        <is>
          <t>PROVV. + PROVV. COL 10</t>
        </is>
      </c>
      <c r="AD551" s="11">
        <f>N551</f>
        <v/>
      </c>
      <c r="AE551" s="11" t="n"/>
      <c r="AF551" s="20" t="n"/>
      <c r="AG551" s="20" t="n"/>
      <c r="AH551" s="21" t="inlineStr">
        <is>
          <t>NOME</t>
        </is>
      </c>
      <c r="AI551" s="22" t="inlineStr">
        <is>
          <t>IMPORTO</t>
        </is>
      </c>
      <c r="AJ551" s="23" t="inlineStr">
        <is>
          <t>VERSAMENTI</t>
        </is>
      </c>
      <c r="AL551" s="14">
        <f>A551</f>
        <v/>
      </c>
      <c r="AM551" s="18" t="n"/>
      <c r="AN551" s="16" t="n"/>
      <c r="AO551" s="18" t="n">
        <v>0</v>
      </c>
      <c r="AP551" s="15" t="n"/>
      <c r="AR551" s="14">
        <f>A551</f>
        <v/>
      </c>
      <c r="AS551" s="18" t="n"/>
      <c r="AT551" s="16" t="n"/>
      <c r="AU551" s="18" t="n">
        <v>0</v>
      </c>
      <c r="AV551" s="15" t="n"/>
      <c r="AX551" s="14">
        <f>A551</f>
        <v/>
      </c>
      <c r="AY551" s="18" t="n"/>
      <c r="AZ551" s="16" t="n"/>
      <c r="BA551" s="18">
        <f>BA547</f>
        <v/>
      </c>
      <c r="BB551" s="15" t="n"/>
      <c r="BD551" s="14">
        <f>AX551</f>
        <v/>
      </c>
      <c r="BE551" s="18" t="n"/>
      <c r="BF551" s="16" t="n"/>
      <c r="BG551" s="18">
        <f>BG547</f>
        <v/>
      </c>
      <c r="BH551" s="15" t="n"/>
      <c r="BJ551" s="87">
        <f>A551</f>
        <v/>
      </c>
      <c r="BK551" s="87">
        <f>A551</f>
        <v/>
      </c>
      <c r="BL551" s="24" t="inlineStr">
        <is>
          <t>BONIFICI</t>
        </is>
      </c>
      <c r="BM551" s="88">
        <f>BK551</f>
        <v/>
      </c>
      <c r="BN551" s="24" t="inlineStr">
        <is>
          <t>BONIFICI</t>
        </is>
      </c>
      <c r="BO551" s="24" t="n"/>
      <c r="BP551" s="88">
        <f>BK551</f>
        <v/>
      </c>
      <c r="BQ551" s="126" t="n"/>
    </row>
    <row r="552" ht="16.8" customHeight="1">
      <c r="A552" s="15" t="n"/>
      <c r="B552" s="15" t="n"/>
      <c r="C552" s="15" t="inlineStr">
        <is>
          <t>Incasso UCA</t>
        </is>
      </c>
      <c r="D552" s="16" t="n">
        <v>0</v>
      </c>
      <c r="E552" s="16" t="n"/>
      <c r="F552" s="16" t="n"/>
      <c r="G552" s="16" t="n"/>
      <c r="H552" s="105" t="inlineStr">
        <is>
          <t>CATTOLICA</t>
        </is>
      </c>
      <c r="I552" s="4" t="n"/>
      <c r="J552" s="14" t="n"/>
      <c r="K552" s="17" t="inlineStr">
        <is>
          <t>PROVVIGIONI COL 10</t>
        </is>
      </c>
      <c r="L552" s="16" t="n">
        <v>0</v>
      </c>
      <c r="M552" s="16">
        <f>E555</f>
        <v/>
      </c>
      <c r="N552" s="16" t="n"/>
      <c r="O552" s="16" t="n"/>
      <c r="P552" s="18" t="n"/>
      <c r="Q552" s="14" t="n"/>
      <c r="R552" s="18" t="n"/>
      <c r="S552" s="16" t="n"/>
      <c r="T552" s="18">
        <f>(R552-S552)+T551</f>
        <v/>
      </c>
      <c r="U552" s="15" t="n"/>
      <c r="W552" s="14" t="n"/>
      <c r="X552" s="18" t="n"/>
      <c r="Y552" s="16" t="n"/>
      <c r="Z552" s="18">
        <f>(X552-Y552)+Z551</f>
        <v/>
      </c>
      <c r="AA552" s="15" t="n"/>
      <c r="AB552" s="24" t="n"/>
      <c r="AC552" s="24" t="inlineStr">
        <is>
          <t>RICAVI DIVERSI</t>
        </is>
      </c>
      <c r="AD552" s="25" t="n"/>
      <c r="AE552" s="25" t="n"/>
      <c r="AF552" s="25" t="n"/>
      <c r="AG552" s="25" t="n"/>
      <c r="AH552" s="12" t="inlineStr">
        <is>
          <t>RIPORTO</t>
        </is>
      </c>
      <c r="AI552" s="26">
        <f>AI547</f>
        <v/>
      </c>
      <c r="AJ552" s="25" t="n"/>
      <c r="AL552" s="14" t="n"/>
      <c r="AM552" s="18" t="n"/>
      <c r="AN552" s="16" t="n"/>
      <c r="AO552" s="18">
        <f>(AM552-AN552)+AO551</f>
        <v/>
      </c>
      <c r="AP552" s="15" t="n"/>
      <c r="AR552" s="14" t="n"/>
      <c r="AS552" s="18" t="n"/>
      <c r="AT552" s="16" t="n"/>
      <c r="AU552" s="18">
        <f>(AS552-AT552)+AU551</f>
        <v/>
      </c>
      <c r="AV552" s="15" t="n"/>
      <c r="AX552" s="14" t="n"/>
      <c r="AY552" s="18" t="n"/>
      <c r="AZ552" s="16" t="n"/>
      <c r="BA552" s="18">
        <f>(AY552-AZ552)+BA551</f>
        <v/>
      </c>
      <c r="BB552" s="15" t="n"/>
      <c r="BD552" s="14" t="n"/>
      <c r="BE552" s="18" t="n"/>
      <c r="BF552" s="16" t="n"/>
      <c r="BG552" s="18">
        <f>(BE552-BF552)+BG551</f>
        <v/>
      </c>
      <c r="BH552" s="15" t="n"/>
      <c r="BJ552" s="86" t="n">
        <v>0</v>
      </c>
      <c r="BK552" s="90" t="n"/>
      <c r="BL552" s="24" t="n">
        <v>0</v>
      </c>
      <c r="BM552" s="91" t="n"/>
      <c r="BN552" s="24" t="n">
        <v>0</v>
      </c>
      <c r="BO552" s="24" t="n">
        <v>0</v>
      </c>
      <c r="BP552" s="91" t="n"/>
      <c r="BQ552" s="126" t="n"/>
    </row>
    <row r="553" ht="16.8" customHeight="1">
      <c r="A553" s="15" t="n"/>
      <c r="B553" s="15" t="n"/>
      <c r="C553" s="15" t="inlineStr">
        <is>
          <t>Incassi GENERALI</t>
        </is>
      </c>
      <c r="D553" s="16" t="n">
        <v>23478.53</v>
      </c>
      <c r="E553" s="16" t="n">
        <v>506.5</v>
      </c>
      <c r="F553" s="16" t="n"/>
      <c r="G553" s="16" t="n"/>
      <c r="H553" s="105">
        <f>D554+H492</f>
        <v/>
      </c>
      <c r="I553" s="4" t="n"/>
      <c r="J553" s="14" t="n"/>
      <c r="K553" s="17" t="inlineStr">
        <is>
          <t>SALDO CATTOLICA</t>
        </is>
      </c>
      <c r="L553" s="16">
        <f>D551+D552+D553+D556-D554-D555-D557-D558-E553-E551+B554</f>
        <v/>
      </c>
      <c r="M553" s="16" t="n">
        <v>0</v>
      </c>
      <c r="N553" s="16" t="n"/>
      <c r="O553" s="16" t="n">
        <v>0</v>
      </c>
      <c r="P553" s="18" t="n"/>
      <c r="Q553" s="14" t="n"/>
      <c r="R553" s="18" t="n"/>
      <c r="S553" s="16" t="n"/>
      <c r="T553" s="18">
        <f>(R553-S553)+T552</f>
        <v/>
      </c>
      <c r="U553" s="15" t="n"/>
      <c r="W553" s="14" t="n"/>
      <c r="X553" s="18" t="n"/>
      <c r="Y553" s="16" t="n"/>
      <c r="Z553" s="18">
        <f>(X553-Y553)+Z552</f>
        <v/>
      </c>
      <c r="AA553" s="15" t="n"/>
      <c r="AB553" s="24" t="n"/>
      <c r="AC553" s="24" t="n"/>
      <c r="AD553" s="25" t="n"/>
      <c r="AE553" s="25" t="n"/>
      <c r="AF553" s="25" t="n"/>
      <c r="AG553" s="25" t="n"/>
      <c r="AH553" s="24" t="n"/>
      <c r="AI553" s="26" t="n"/>
      <c r="AJ553" s="25" t="n"/>
      <c r="AL553" s="14" t="n"/>
      <c r="AM553" s="18" t="n"/>
      <c r="AN553" s="16" t="n"/>
      <c r="AO553" s="18">
        <f>(AM553-AN553)+AO552</f>
        <v/>
      </c>
      <c r="AP553" s="15" t="n"/>
      <c r="AR553" s="14" t="n"/>
      <c r="AS553" s="18" t="n"/>
      <c r="AT553" s="16" t="n"/>
      <c r="AU553" s="18">
        <f>(AS553-AT553)+AU552</f>
        <v/>
      </c>
      <c r="AV553" s="15" t="n"/>
      <c r="AX553" s="14" t="n"/>
      <c r="AY553" s="18" t="n"/>
      <c r="AZ553" s="16" t="n"/>
      <c r="BA553" s="18">
        <f>(AY553-AZ553)+BA552</f>
        <v/>
      </c>
      <c r="BB553" s="15" t="n"/>
      <c r="BD553" s="14" t="n"/>
      <c r="BE553" s="18" t="n"/>
      <c r="BF553" s="16" t="n"/>
      <c r="BG553" s="18">
        <f>(BE553-BF553)+BG552</f>
        <v/>
      </c>
      <c r="BH553" s="15" t="n"/>
      <c r="BJ553" s="86" t="n">
        <v>0</v>
      </c>
      <c r="BK553" s="90" t="n"/>
      <c r="BL553" s="24" t="n">
        <v>0</v>
      </c>
      <c r="BM553" s="91" t="n"/>
      <c r="BN553" s="24" t="n">
        <v>0</v>
      </c>
      <c r="BO553" s="24" t="n">
        <v>0</v>
      </c>
      <c r="BP553" s="91" t="n"/>
      <c r="BQ553" s="126" t="n"/>
    </row>
    <row r="554" ht="16.8" customHeight="1">
      <c r="A554" s="15" t="inlineStr">
        <is>
          <t xml:space="preserve">TENCONI </t>
        </is>
      </c>
      <c r="B554" s="15" t="n">
        <v>136.29</v>
      </c>
      <c r="C554" s="15" t="inlineStr">
        <is>
          <t>Provvigioni CATTOLICA</t>
        </is>
      </c>
      <c r="D554" s="16" t="n">
        <v>2384</v>
      </c>
      <c r="E554" s="16" t="n"/>
      <c r="F554" s="16" t="n"/>
      <c r="G554" s="16" t="n"/>
      <c r="H554" s="105" t="inlineStr">
        <is>
          <t>GENERALI</t>
        </is>
      </c>
      <c r="I554" s="4" t="n"/>
      <c r="J554" s="14" t="n"/>
      <c r="K554" s="17">
        <f>C593</f>
        <v/>
      </c>
      <c r="L554" s="16" t="n"/>
      <c r="M554" s="16">
        <f>10*(L551+L552-M552)/100</f>
        <v/>
      </c>
      <c r="N554" s="16">
        <f>G593</f>
        <v/>
      </c>
      <c r="O554" s="16">
        <f>O493+M554-N554</f>
        <v/>
      </c>
      <c r="P554" s="18">
        <f>P493+M554</f>
        <v/>
      </c>
      <c r="Q554" s="14" t="n"/>
      <c r="R554" s="18" t="n"/>
      <c r="S554" s="16" t="n"/>
      <c r="T554" s="18">
        <f>(R554-S554)+T553</f>
        <v/>
      </c>
      <c r="U554" s="15" t="n"/>
      <c r="W554" s="14" t="n"/>
      <c r="X554" s="18" t="n"/>
      <c r="Y554" s="16" t="n"/>
      <c r="Z554" s="18">
        <f>(X554-Y554)+Z553</f>
        <v/>
      </c>
      <c r="AA554" s="15" t="n"/>
      <c r="AB554" s="24" t="n"/>
      <c r="AC554" s="24" t="n"/>
      <c r="AD554" s="25" t="n"/>
      <c r="AE554" s="25" t="n"/>
      <c r="AF554" s="25" t="n"/>
      <c r="AG554" s="25" t="n"/>
      <c r="AH554" s="17" t="n"/>
      <c r="AI554" s="16" t="n">
        <v>0</v>
      </c>
      <c r="AJ554" s="25" t="n"/>
      <c r="AL554" s="14" t="n"/>
      <c r="AM554" s="18" t="n"/>
      <c r="AN554" s="16" t="n"/>
      <c r="AO554" s="18">
        <f>(AM554-AN554)+AO553</f>
        <v/>
      </c>
      <c r="AP554" s="15" t="n"/>
      <c r="AR554" s="14" t="n"/>
      <c r="AS554" s="18" t="n"/>
      <c r="AT554" s="16" t="n"/>
      <c r="AU554" s="18">
        <f>(AS554-AT554)+AU553</f>
        <v/>
      </c>
      <c r="AV554" s="15" t="n"/>
      <c r="AX554" s="14" t="n"/>
      <c r="AY554" s="18" t="n"/>
      <c r="AZ554" s="16" t="n"/>
      <c r="BA554" s="18">
        <f>(AY554-AZ554)+BA553</f>
        <v/>
      </c>
      <c r="BB554" s="15" t="n"/>
      <c r="BD554" s="14" t="n"/>
      <c r="BE554" s="18" t="n"/>
      <c r="BF554" s="16" t="n"/>
      <c r="BG554" s="18">
        <f>(BE554-BF554)+BG553</f>
        <v/>
      </c>
      <c r="BH554" s="15" t="n"/>
      <c r="BJ554" s="86" t="n">
        <v>0</v>
      </c>
      <c r="BK554" s="90" t="n"/>
      <c r="BL554" s="24" t="n">
        <v>0</v>
      </c>
      <c r="BM554" s="91" t="n"/>
      <c r="BN554" s="24" t="n">
        <v>0</v>
      </c>
      <c r="BO554" s="24" t="n">
        <v>0</v>
      </c>
      <c r="BP554" s="91" t="n"/>
      <c r="BQ554" s="126" t="n"/>
    </row>
    <row r="555" ht="16.8" customHeight="1">
      <c r="A555" s="15" t="inlineStr">
        <is>
          <t>GABRIELA</t>
        </is>
      </c>
      <c r="B555" s="16">
        <f>B554+B494</f>
        <v/>
      </c>
      <c r="C555" s="15" t="inlineStr">
        <is>
          <t>Provvigioni GENERALI</t>
        </is>
      </c>
      <c r="D555" s="16" t="n">
        <v>3668.48</v>
      </c>
      <c r="E555" s="16" t="n">
        <v>0</v>
      </c>
      <c r="F555" s="16" t="n"/>
      <c r="G555" s="16" t="n"/>
      <c r="H555" s="105">
        <f>D555+H494</f>
        <v/>
      </c>
      <c r="I555" s="4" t="n"/>
      <c r="J555" s="14" t="n"/>
      <c r="K555" s="17">
        <f>C563</f>
        <v/>
      </c>
      <c r="L555" s="16" t="n"/>
      <c r="M555" s="16">
        <f>8.37*(L551+L552-M552)/100</f>
        <v/>
      </c>
      <c r="N555" s="16">
        <f>D563</f>
        <v/>
      </c>
      <c r="O555" s="16">
        <f>O494+M555-N555</f>
        <v/>
      </c>
      <c r="P555" s="18">
        <f>P494+M555</f>
        <v/>
      </c>
      <c r="Q555" s="14" t="n"/>
      <c r="R555" s="18" t="n"/>
      <c r="S555" s="16" t="n"/>
      <c r="T555" s="18">
        <f>(R555-S555)+T554</f>
        <v/>
      </c>
      <c r="U555" s="15" t="n"/>
      <c r="W555" s="14" t="n"/>
      <c r="X555" s="18" t="n"/>
      <c r="Y555" s="16" t="n"/>
      <c r="Z555" s="18">
        <f>(X555-Y555)+Z554</f>
        <v/>
      </c>
      <c r="AA555" s="15" t="n"/>
      <c r="AB555" s="24" t="n"/>
      <c r="AC555" s="17" t="n"/>
      <c r="AD555" s="25" t="n"/>
      <c r="AE555" s="25" t="n"/>
      <c r="AF555" s="25" t="n"/>
      <c r="AG555" s="25" t="n"/>
      <c r="AH555" s="24" t="n"/>
      <c r="AI555" s="26" t="n"/>
      <c r="AJ555" s="25" t="n"/>
      <c r="AL555" s="14" t="n"/>
      <c r="AM555" s="18" t="n"/>
      <c r="AN555" s="16" t="n"/>
      <c r="AO555" s="18">
        <f>(AM555-AN555)+AO554</f>
        <v/>
      </c>
      <c r="AP555" s="15" t="n"/>
      <c r="AR555" s="14" t="n"/>
      <c r="AS555" s="18" t="n"/>
      <c r="AT555" s="16" t="n"/>
      <c r="AU555" s="18">
        <f>(AS555-AT555)+AU554</f>
        <v/>
      </c>
      <c r="AV555" s="15" t="n"/>
      <c r="AX555" s="14" t="n"/>
      <c r="AY555" s="18" t="n"/>
      <c r="AZ555" s="16" t="n"/>
      <c r="BA555" s="18">
        <f>(AY555-AZ555)+BA554</f>
        <v/>
      </c>
      <c r="BB555" s="15" t="n"/>
      <c r="BD555" s="14" t="n"/>
      <c r="BE555" s="18" t="n"/>
      <c r="BF555" s="16" t="n"/>
      <c r="BG555" s="18">
        <f>(BE555-BF555)+BG554</f>
        <v/>
      </c>
      <c r="BH555" s="15" t="n"/>
      <c r="BJ555" s="86" t="n">
        <v>0</v>
      </c>
      <c r="BK555" s="90" t="n"/>
      <c r="BL555" s="24" t="n">
        <v>0</v>
      </c>
      <c r="BM555" s="91" t="n"/>
      <c r="BN555" s="24" t="n">
        <v>0</v>
      </c>
      <c r="BO555" s="24" t="n"/>
      <c r="BP555" s="24" t="n"/>
      <c r="BQ555" s="126" t="n"/>
    </row>
    <row r="556" ht="16.8" customHeight="1">
      <c r="A556" s="15" t="n"/>
      <c r="B556" s="15" t="n"/>
      <c r="C556" s="15" t="inlineStr">
        <is>
          <t>Incasso TUTELA LEGALE</t>
        </is>
      </c>
      <c r="D556" s="16" t="n">
        <v>40</v>
      </c>
      <c r="E556" s="16" t="n">
        <v>0</v>
      </c>
      <c r="F556" s="16" t="n"/>
      <c r="G556" s="16" t="n"/>
      <c r="H556" s="105" t="inlineStr">
        <is>
          <t>UCA</t>
        </is>
      </c>
      <c r="I556" s="77" t="inlineStr">
        <is>
          <t>check provv.</t>
        </is>
      </c>
      <c r="J556" s="14" t="n"/>
      <c r="K556" s="15">
        <f>C580</f>
        <v/>
      </c>
      <c r="L556" s="16" t="n"/>
      <c r="M556" s="16">
        <f>15.35*(L551+L552-M552)/100</f>
        <v/>
      </c>
      <c r="N556" s="16">
        <f>D580</f>
        <v/>
      </c>
      <c r="O556" s="16">
        <f>O495+M556-N556</f>
        <v/>
      </c>
      <c r="P556" s="18">
        <f>P495+M556</f>
        <v/>
      </c>
      <c r="Q556" s="14" t="n"/>
      <c r="R556" s="18" t="n"/>
      <c r="S556" s="16" t="n"/>
      <c r="T556" s="18">
        <f>(R556-S556)+T555</f>
        <v/>
      </c>
      <c r="U556" s="15" t="n"/>
      <c r="W556" s="14" t="n"/>
      <c r="X556" s="18" t="n"/>
      <c r="Y556" s="16" t="n"/>
      <c r="Z556" s="18">
        <f>(X556-Y556)+Z555</f>
        <v/>
      </c>
      <c r="AA556" s="15" t="n"/>
      <c r="AB556" s="24" t="n"/>
      <c r="AC556" s="17" t="n"/>
      <c r="AD556" s="25" t="n"/>
      <c r="AE556" s="25" t="n"/>
      <c r="AF556" s="25" t="n"/>
      <c r="AG556" s="25" t="n"/>
      <c r="AH556" s="24" t="n"/>
      <c r="AI556" s="26" t="n"/>
      <c r="AJ556" s="25" t="n"/>
      <c r="AL556" s="14" t="n"/>
      <c r="AM556" s="18" t="n"/>
      <c r="AN556" s="16" t="n"/>
      <c r="AO556" s="18">
        <f>(AM556-AN556)+AO555</f>
        <v/>
      </c>
      <c r="AP556" s="15" t="n"/>
      <c r="AR556" s="14" t="n"/>
      <c r="AS556" s="18" t="n"/>
      <c r="AT556" s="16" t="n"/>
      <c r="AU556" s="18">
        <f>(AS556-AT556)+AU555</f>
        <v/>
      </c>
      <c r="AV556" s="15" t="n"/>
      <c r="AX556" s="14" t="n"/>
      <c r="AY556" s="18" t="n"/>
      <c r="AZ556" s="16" t="n"/>
      <c r="BA556" s="18">
        <f>(AY556-AZ556)+BA555</f>
        <v/>
      </c>
      <c r="BB556" s="15" t="n"/>
      <c r="BD556" s="14" t="n"/>
      <c r="BE556" s="18" t="n"/>
      <c r="BF556" s="16" t="n"/>
      <c r="BG556" s="18">
        <f>(BE556-BF556)+BG555</f>
        <v/>
      </c>
      <c r="BH556" s="15" t="n"/>
      <c r="BJ556" s="86" t="n">
        <v>0</v>
      </c>
      <c r="BK556" s="90" t="n"/>
      <c r="BL556" s="24" t="n">
        <v>0</v>
      </c>
      <c r="BM556" s="91" t="n"/>
      <c r="BN556" s="24" t="n">
        <v>0</v>
      </c>
      <c r="BO556" s="24" t="n"/>
      <c r="BP556" s="24" t="n"/>
      <c r="BQ556" s="126" t="n"/>
    </row>
    <row r="557" ht="16.8" customHeight="1">
      <c r="A557" s="15" t="n"/>
      <c r="B557" s="15" t="inlineStr">
        <is>
          <t>***</t>
        </is>
      </c>
      <c r="C557" s="15" t="inlineStr">
        <is>
          <t>Provvigioni UCA</t>
        </is>
      </c>
      <c r="D557" s="16" t="n">
        <v>0</v>
      </c>
      <c r="E557" s="16" t="n"/>
      <c r="F557" s="16" t="n"/>
      <c r="G557" s="16" t="n"/>
      <c r="H557" s="105">
        <f>D557+H496</f>
        <v/>
      </c>
      <c r="I557" s="78">
        <f>D554+D555-E555+D557</f>
        <v/>
      </c>
      <c r="J557" s="14" t="n"/>
      <c r="K557" s="15" t="inlineStr">
        <is>
          <t>Benzina auto gigi e papà</t>
        </is>
      </c>
      <c r="L557" s="16" t="n"/>
      <c r="M557" s="16">
        <f>2.6*(L551+L552-M552)/100</f>
        <v/>
      </c>
      <c r="N557" s="16">
        <f>D568</f>
        <v/>
      </c>
      <c r="O557" s="16">
        <f>O496+M557-N557</f>
        <v/>
      </c>
      <c r="P557" s="18">
        <f>P496+M557</f>
        <v/>
      </c>
      <c r="Q557" s="14" t="n"/>
      <c r="R557" s="18" t="n"/>
      <c r="S557" s="16" t="n"/>
      <c r="T557" s="18">
        <f>(R557-S557)+T556</f>
        <v/>
      </c>
      <c r="U557" s="15" t="n"/>
      <c r="W557" s="14" t="n"/>
      <c r="X557" s="18" t="n"/>
      <c r="Y557" s="16" t="n"/>
      <c r="Z557" s="18">
        <f>(X557-Y557)+Z556</f>
        <v/>
      </c>
      <c r="AA557" s="15" t="n"/>
      <c r="AB557" s="24" t="n"/>
      <c r="AC557" s="17" t="n"/>
      <c r="AD557" s="25" t="n"/>
      <c r="AE557" s="25" t="n"/>
      <c r="AF557" s="25" t="n"/>
      <c r="AG557" s="25" t="n"/>
      <c r="AH557" s="24" t="n"/>
      <c r="AI557" s="26" t="n"/>
      <c r="AJ557" s="25" t="n"/>
      <c r="AL557" s="14" t="n"/>
      <c r="AM557" s="18" t="n"/>
      <c r="AN557" s="16" t="n"/>
      <c r="AO557" s="18">
        <f>(AM557-AN557)+AO556</f>
        <v/>
      </c>
      <c r="AP557" s="15" t="n"/>
      <c r="AR557" s="14" t="n"/>
      <c r="AS557" s="18" t="n"/>
      <c r="AT557" s="16" t="n"/>
      <c r="AU557" s="18">
        <f>(AS557-AT557)+AU556</f>
        <v/>
      </c>
      <c r="AV557" s="15" t="n"/>
      <c r="AX557" s="14" t="n"/>
      <c r="AY557" s="18" t="n"/>
      <c r="AZ557" s="16" t="n"/>
      <c r="BA557" s="18">
        <f>(AY557-AZ557)+BA556</f>
        <v/>
      </c>
      <c r="BB557" s="15" t="n"/>
      <c r="BD557" s="14" t="n"/>
      <c r="BE557" s="18" t="n"/>
      <c r="BF557" s="16" t="n"/>
      <c r="BG557" s="18">
        <f>(BE557-BF557)+BG556</f>
        <v/>
      </c>
      <c r="BH557" s="15" t="n"/>
      <c r="BJ557" s="86" t="n">
        <v>0</v>
      </c>
      <c r="BK557" s="90" t="n"/>
      <c r="BL557" s="24" t="n">
        <v>0</v>
      </c>
      <c r="BM557" s="91" t="n"/>
      <c r="BN557" s="24" t="n">
        <v>0</v>
      </c>
      <c r="BO557" s="24" t="n"/>
      <c r="BP557" s="24" t="n"/>
      <c r="BQ557" s="126" t="n"/>
    </row>
    <row r="558" ht="16.8" customHeight="1">
      <c r="A558" s="15" t="n"/>
      <c r="B558" s="15" t="n"/>
      <c r="C558" s="15" t="inlineStr">
        <is>
          <t>Provvigioni TUTELA LEGALE</t>
        </is>
      </c>
      <c r="D558" s="16" t="n">
        <v>10.67</v>
      </c>
      <c r="E558" s="16" t="n"/>
      <c r="F558" s="16" t="n"/>
      <c r="G558" s="16" t="n">
        <v>0</v>
      </c>
      <c r="H558" s="105" t="inlineStr">
        <is>
          <t>TUTELA</t>
        </is>
      </c>
      <c r="I558" s="4" t="n"/>
      <c r="J558" s="14" t="n"/>
      <c r="K558" s="15" t="inlineStr">
        <is>
          <t>Spese bancari einteressi passivi e spese postali</t>
        </is>
      </c>
      <c r="L558" s="16" t="n"/>
      <c r="M558" s="16">
        <f>2.6*(L551+L552-M552)/100</f>
        <v/>
      </c>
      <c r="N558" s="16">
        <f>G569+H569</f>
        <v/>
      </c>
      <c r="O558" s="16">
        <f>O497+M558-N558</f>
        <v/>
      </c>
      <c r="P558" s="18">
        <f>P497+M558</f>
        <v/>
      </c>
      <c r="Q558" s="14" t="n"/>
      <c r="R558" s="18" t="n"/>
      <c r="S558" s="16">
        <f>G558</f>
        <v/>
      </c>
      <c r="T558" s="18">
        <f>(R558-S558)+T557</f>
        <v/>
      </c>
      <c r="U558" s="15">
        <f>C558</f>
        <v/>
      </c>
      <c r="W558" s="14" t="n"/>
      <c r="X558" s="18" t="n"/>
      <c r="Y558" s="16" t="n">
        <v>0</v>
      </c>
      <c r="Z558" s="18">
        <f>(X558-Y558)+Z557</f>
        <v/>
      </c>
      <c r="AA558" s="15" t="n"/>
      <c r="AB558" s="24" t="n"/>
      <c r="AC558" s="15">
        <f>C558</f>
        <v/>
      </c>
      <c r="AD558" s="25" t="n"/>
      <c r="AE558" s="62">
        <f>G558</f>
        <v/>
      </c>
      <c r="AF558" s="63">
        <f>AE558+AF497</f>
        <v/>
      </c>
      <c r="AG558" s="25" t="n"/>
      <c r="AH558" s="17" t="n"/>
      <c r="AI558" s="16" t="n">
        <v>0</v>
      </c>
      <c r="AJ558" s="25" t="n"/>
      <c r="AL558" s="14" t="n"/>
      <c r="AM558" s="18" t="n"/>
      <c r="AN558" s="16" t="n">
        <v>0</v>
      </c>
      <c r="AO558" s="18">
        <f>(AM558-AN558)+AO557</f>
        <v/>
      </c>
      <c r="AP558" s="15" t="n"/>
      <c r="AR558" s="14" t="n"/>
      <c r="AS558" s="18" t="n"/>
      <c r="AT558" s="16" t="n">
        <v>0</v>
      </c>
      <c r="AU558" s="18">
        <f>(AS558-AT558)+AU557</f>
        <v/>
      </c>
      <c r="AV558" s="15" t="n"/>
      <c r="AX558" s="14" t="n"/>
      <c r="AY558" s="18" t="n"/>
      <c r="AZ558" s="16" t="n">
        <v>0</v>
      </c>
      <c r="BA558" s="18">
        <f>(AY558-AZ558)+BA557</f>
        <v/>
      </c>
      <c r="BB558" s="15" t="n"/>
      <c r="BD558" s="14" t="n"/>
      <c r="BE558" s="18" t="n"/>
      <c r="BF558" s="16" t="n">
        <v>0</v>
      </c>
      <c r="BG558" s="18">
        <f>(BE558-BF558)+BG557</f>
        <v/>
      </c>
      <c r="BH558" s="15" t="n"/>
      <c r="BJ558" s="86" t="n">
        <v>0</v>
      </c>
      <c r="BK558" s="90" t="n"/>
      <c r="BL558" s="24" t="n">
        <v>0</v>
      </c>
      <c r="BM558" s="91" t="n"/>
      <c r="BN558" s="24" t="n">
        <v>0</v>
      </c>
      <c r="BO558" s="24" t="n"/>
      <c r="BP558" s="24" t="n"/>
      <c r="BQ558" s="126" t="n"/>
    </row>
    <row r="559" ht="16.8" customHeight="1">
      <c r="A559" s="15" t="n"/>
      <c r="B559" s="15" t="n"/>
      <c r="C559" s="15" t="inlineStr">
        <is>
          <t xml:space="preserve">PAG. PROVV. SILVIO CATTANEO MESE DI </t>
        </is>
      </c>
      <c r="D559" s="16" t="n"/>
      <c r="E559" s="16" t="n"/>
      <c r="F559" s="16" t="n"/>
      <c r="G559" s="16" t="n">
        <v>0</v>
      </c>
      <c r="H559" s="105">
        <f>D558+H498</f>
        <v/>
      </c>
      <c r="I559" s="4" t="n"/>
      <c r="J559" s="14" t="n"/>
      <c r="K559" s="15" t="inlineStr">
        <is>
          <t>Telepass</t>
        </is>
      </c>
      <c r="L559" s="16" t="n"/>
      <c r="M559" s="16">
        <f>0.46*(L551+L552-M552)/100</f>
        <v/>
      </c>
      <c r="N559" s="16">
        <f>G573</f>
        <v/>
      </c>
      <c r="O559" s="16">
        <f>O498+M559-N559</f>
        <v/>
      </c>
      <c r="P559" s="18">
        <f>P498+M559</f>
        <v/>
      </c>
      <c r="Q559" s="14" t="n"/>
      <c r="R559" s="18" t="n"/>
      <c r="S559" s="16">
        <f>G559</f>
        <v/>
      </c>
      <c r="T559" s="18">
        <f>(R559-S559)+T558</f>
        <v/>
      </c>
      <c r="U559" s="15">
        <f>C559</f>
        <v/>
      </c>
      <c r="W559" s="14" t="n"/>
      <c r="X559" s="18" t="n"/>
      <c r="Y559" s="16" t="n">
        <v>0</v>
      </c>
      <c r="Z559" s="18">
        <f>(X559-Y559)+Z558</f>
        <v/>
      </c>
      <c r="AA559" s="15" t="n"/>
      <c r="AB559" s="24" t="n"/>
      <c r="AC559" s="15">
        <f>C559</f>
        <v/>
      </c>
      <c r="AD559" s="25" t="n"/>
      <c r="AE559" s="62">
        <f>G559</f>
        <v/>
      </c>
      <c r="AF559" s="63">
        <f>AE559+AF498</f>
        <v/>
      </c>
      <c r="AG559" s="25" t="n"/>
      <c r="AH559" s="16" t="n"/>
      <c r="AI559" s="16" t="n">
        <v>0</v>
      </c>
      <c r="AJ559" s="25" t="n"/>
      <c r="AL559" s="14" t="n"/>
      <c r="AM559" s="18" t="n">
        <v>0</v>
      </c>
      <c r="AN559" s="16" t="n">
        <v>0</v>
      </c>
      <c r="AO559" s="18">
        <f>(AM559-AN559)+AO558</f>
        <v/>
      </c>
      <c r="AP559" s="15" t="n"/>
      <c r="AR559" s="14" t="n"/>
      <c r="AS559" s="18" t="n">
        <v>0</v>
      </c>
      <c r="AT559" s="16" t="n">
        <v>0</v>
      </c>
      <c r="AU559" s="18">
        <f>(AS559-AT559)+AU558</f>
        <v/>
      </c>
      <c r="AV559" s="15" t="n"/>
      <c r="AX559" s="14" t="n"/>
      <c r="AY559" s="18" t="n">
        <v>0</v>
      </c>
      <c r="AZ559" s="16" t="n">
        <v>0</v>
      </c>
      <c r="BA559" s="18">
        <f>(AY559-AZ559)+BA558</f>
        <v/>
      </c>
      <c r="BB559" s="15" t="n"/>
      <c r="BD559" s="14" t="n"/>
      <c r="BE559" s="18" t="n">
        <v>0</v>
      </c>
      <c r="BF559" s="16" t="n">
        <v>0</v>
      </c>
      <c r="BG559" s="18">
        <f>(BE559-BF559)+BG558</f>
        <v/>
      </c>
      <c r="BH559" s="15" t="n"/>
      <c r="BJ559" s="86" t="n">
        <v>0</v>
      </c>
      <c r="BK559" s="90" t="n"/>
      <c r="BL559" s="24" t="n">
        <v>0</v>
      </c>
      <c r="BM559" s="91" t="n"/>
      <c r="BN559" s="24" t="n">
        <v>0</v>
      </c>
      <c r="BO559" s="24" t="n"/>
      <c r="BP559" s="24" t="n"/>
      <c r="BQ559" s="126" t="n"/>
    </row>
    <row r="560" ht="16.8" customHeight="1">
      <c r="A560" s="15" t="n"/>
      <c r="B560" s="15" t="n"/>
      <c r="C560" s="15" t="inlineStr">
        <is>
          <t>PAG. PROVV. AMICONE RENZO MESE DI</t>
        </is>
      </c>
      <c r="D560" s="16" t="n"/>
      <c r="E560" s="16" t="n"/>
      <c r="F560" s="16" t="n"/>
      <c r="G560" s="16" t="n">
        <v>0</v>
      </c>
      <c r="H560" s="105" t="n"/>
      <c r="I560" s="4" t="n"/>
      <c r="J560" s="14" t="n"/>
      <c r="K560" s="15" t="inlineStr">
        <is>
          <t>Spese telefonia</t>
        </is>
      </c>
      <c r="L560" s="16" t="n"/>
      <c r="M560" s="16">
        <f>0.28*(L551+L552-M552)/100</f>
        <v/>
      </c>
      <c r="N560" s="16">
        <f>D583</f>
        <v/>
      </c>
      <c r="O560" s="16">
        <f>O499+M560-N560</f>
        <v/>
      </c>
      <c r="P560" s="18">
        <f>P499+M560</f>
        <v/>
      </c>
      <c r="Q560" s="14" t="n"/>
      <c r="R560" s="18" t="n"/>
      <c r="S560" s="16">
        <f>G560</f>
        <v/>
      </c>
      <c r="T560" s="18">
        <f>(R560-S560)+T559</f>
        <v/>
      </c>
      <c r="U560" s="15">
        <f>C560</f>
        <v/>
      </c>
      <c r="W560" s="14" t="n"/>
      <c r="X560" s="18" t="n"/>
      <c r="Y560" s="16" t="n">
        <v>0</v>
      </c>
      <c r="Z560" s="18">
        <f>(X560-Y560)+Z559</f>
        <v/>
      </c>
      <c r="AA560" s="15" t="n"/>
      <c r="AB560" s="24" t="n"/>
      <c r="AC560" s="15">
        <f>C560</f>
        <v/>
      </c>
      <c r="AD560" s="25" t="n"/>
      <c r="AE560" s="62">
        <f>G560</f>
        <v/>
      </c>
      <c r="AF560" s="63">
        <f>AE560+AF499</f>
        <v/>
      </c>
      <c r="AG560" s="25" t="n"/>
      <c r="AH560" s="24" t="n"/>
      <c r="AI560" s="26" t="n"/>
      <c r="AJ560" s="25" t="n"/>
      <c r="AL560" s="14" t="n"/>
      <c r="AM560" s="18" t="n"/>
      <c r="AN560" s="16" t="n">
        <v>0</v>
      </c>
      <c r="AO560" s="18">
        <f>(AM560-AN560)+AO559</f>
        <v/>
      </c>
      <c r="AP560" s="15" t="n"/>
      <c r="AR560" s="14" t="n"/>
      <c r="AS560" s="18" t="n"/>
      <c r="AT560" s="16" t="n">
        <v>0</v>
      </c>
      <c r="AU560" s="18">
        <f>(AS560-AT560)+AU559</f>
        <v/>
      </c>
      <c r="AV560" s="15" t="n"/>
      <c r="AX560" s="14" t="n"/>
      <c r="AY560" s="18" t="n"/>
      <c r="AZ560" s="16" t="n">
        <v>0</v>
      </c>
      <c r="BA560" s="18">
        <f>(AY560-AZ560)+BA559</f>
        <v/>
      </c>
      <c r="BB560" s="15" t="n"/>
      <c r="BD560" s="14" t="n"/>
      <c r="BE560" s="18" t="n"/>
      <c r="BF560" s="16" t="n">
        <v>0</v>
      </c>
      <c r="BG560" s="18">
        <f>(BE560-BF560)+BG559</f>
        <v/>
      </c>
      <c r="BH560" s="15" t="n"/>
      <c r="BJ560" s="86" t="n">
        <v>0</v>
      </c>
      <c r="BK560" s="90" t="n"/>
      <c r="BL560" s="24" t="n">
        <v>0</v>
      </c>
      <c r="BM560" s="24" t="n"/>
      <c r="BN560" s="24" t="n"/>
      <c r="BO560" s="24" t="n"/>
      <c r="BP560" s="24" t="n"/>
      <c r="BQ560" s="126" t="n"/>
    </row>
    <row r="561" ht="16.8" customHeight="1">
      <c r="A561" s="15" t="n"/>
      <c r="B561" s="15" t="n"/>
      <c r="C561" s="15" t="inlineStr">
        <is>
          <t>PAG. PROVV. VINCENZO  DI VITO</t>
        </is>
      </c>
      <c r="D561" s="16" t="n"/>
      <c r="E561" s="16" t="n"/>
      <c r="F561" s="16" t="n"/>
      <c r="G561" s="16" t="n">
        <v>0</v>
      </c>
      <c r="H561" s="105" t="n"/>
      <c r="I561" s="4" t="n"/>
      <c r="J561" s="14" t="n"/>
      <c r="K561" s="15">
        <f>C571</f>
        <v/>
      </c>
      <c r="L561" s="16" t="n"/>
      <c r="M561" s="16">
        <f>0.28*(L551+L552-M552)/100</f>
        <v/>
      </c>
      <c r="N561" s="16">
        <f>G571</f>
        <v/>
      </c>
      <c r="O561" s="16">
        <f>O500+M561-N561</f>
        <v/>
      </c>
      <c r="P561" s="18">
        <f>P500+M561</f>
        <v/>
      </c>
      <c r="Q561" s="14" t="n"/>
      <c r="R561" s="18" t="n"/>
      <c r="S561" s="16">
        <f>G561</f>
        <v/>
      </c>
      <c r="T561" s="18">
        <f>(R561-S561)+T560</f>
        <v/>
      </c>
      <c r="U561" s="15">
        <f>C561</f>
        <v/>
      </c>
      <c r="W561" s="14" t="n"/>
      <c r="X561" s="18" t="n"/>
      <c r="Y561" s="16" t="n">
        <v>0</v>
      </c>
      <c r="Z561" s="18">
        <f>(X561-Y561)+Z560</f>
        <v/>
      </c>
      <c r="AA561" s="15" t="n"/>
      <c r="AB561" s="24" t="n"/>
      <c r="AC561" s="15">
        <f>C561</f>
        <v/>
      </c>
      <c r="AD561" s="25" t="n"/>
      <c r="AE561" s="62">
        <f>G561</f>
        <v/>
      </c>
      <c r="AF561" s="63">
        <f>AE561+AF500</f>
        <v/>
      </c>
      <c r="AG561" s="25" t="n"/>
      <c r="AH561" s="24" t="n"/>
      <c r="AI561" s="26" t="n"/>
      <c r="AJ561" s="25" t="n"/>
      <c r="AL561" s="14" t="n"/>
      <c r="AM561" s="18" t="n"/>
      <c r="AN561" s="16" t="n">
        <v>0</v>
      </c>
      <c r="AO561" s="18">
        <f>(AM561-AN561)+AO560</f>
        <v/>
      </c>
      <c r="AP561" s="15" t="n"/>
      <c r="AR561" s="14" t="n"/>
      <c r="AS561" s="18" t="n"/>
      <c r="AT561" s="16" t="n">
        <v>0</v>
      </c>
      <c r="AU561" s="18">
        <f>(AS561-AT561)+AU560</f>
        <v/>
      </c>
      <c r="AV561" s="15" t="n"/>
      <c r="AX561" s="14" t="n"/>
      <c r="AY561" s="18" t="n"/>
      <c r="AZ561" s="16" t="n">
        <v>0</v>
      </c>
      <c r="BA561" s="18">
        <f>(AY561-AZ561)+BA560</f>
        <v/>
      </c>
      <c r="BB561" s="15" t="n"/>
      <c r="BD561" s="14" t="n"/>
      <c r="BE561" s="18" t="n"/>
      <c r="BF561" s="16" t="n">
        <v>0</v>
      </c>
      <c r="BG561" s="18">
        <f>(BE561-BF561)+BG560</f>
        <v/>
      </c>
      <c r="BH561" s="15" t="n"/>
      <c r="BJ561" s="86" t="n">
        <v>0</v>
      </c>
      <c r="BK561" s="90" t="n"/>
      <c r="BL561" s="24" t="n"/>
      <c r="BM561" s="24" t="n"/>
      <c r="BN561" s="24" t="n"/>
      <c r="BO561" s="24" t="n"/>
      <c r="BP561" s="24" t="n"/>
      <c r="BQ561" s="126" t="n"/>
    </row>
    <row r="562" ht="16.8" customHeight="1">
      <c r="A562" s="15" t="n"/>
      <c r="B562" s="15" t="n"/>
      <c r="C562" s="15" t="inlineStr">
        <is>
          <t>PAG. PROVV. FRANCESCOMARCHESOLI</t>
        </is>
      </c>
      <c r="D562" s="16" t="n"/>
      <c r="E562" s="16" t="n"/>
      <c r="F562" s="16" t="n"/>
      <c r="G562" s="16" t="n">
        <v>0</v>
      </c>
      <c r="H562" s="16" t="n"/>
      <c r="I562" s="4" t="n"/>
      <c r="J562" s="14" t="n"/>
      <c r="K562" s="15">
        <f>C574</f>
        <v/>
      </c>
      <c r="L562" s="16" t="n"/>
      <c r="M562" s="16">
        <f>0.28*(L551+L552-M552)/100</f>
        <v/>
      </c>
      <c r="N562" s="16">
        <f>G574</f>
        <v/>
      </c>
      <c r="O562" s="16">
        <f>O501+M562-N562</f>
        <v/>
      </c>
      <c r="P562" s="18">
        <f>P501+M562</f>
        <v/>
      </c>
      <c r="Q562" s="14" t="n"/>
      <c r="R562" s="18" t="n"/>
      <c r="S562" s="16">
        <f>G562</f>
        <v/>
      </c>
      <c r="T562" s="18">
        <f>(R562-S562)+T561</f>
        <v/>
      </c>
      <c r="U562" s="15">
        <f>C562</f>
        <v/>
      </c>
      <c r="W562" s="14" t="n"/>
      <c r="X562" s="18" t="n"/>
      <c r="Y562" s="16" t="n">
        <v>0</v>
      </c>
      <c r="Z562" s="18">
        <f>(X562-Y562)+Z561</f>
        <v/>
      </c>
      <c r="AA562" s="15" t="n"/>
      <c r="AB562" s="24" t="n"/>
      <c r="AC562" s="15">
        <f>C562</f>
        <v/>
      </c>
      <c r="AD562" s="25" t="n"/>
      <c r="AE562" s="62">
        <f>G562</f>
        <v/>
      </c>
      <c r="AF562" s="63">
        <f>AE562+AF501</f>
        <v/>
      </c>
      <c r="AG562" s="25" t="n"/>
      <c r="AH562" s="24" t="n"/>
      <c r="AI562" s="26" t="n"/>
      <c r="AJ562" s="25" t="n"/>
      <c r="AL562" s="14" t="n"/>
      <c r="AM562" s="18" t="n"/>
      <c r="AN562" s="16" t="n">
        <v>0</v>
      </c>
      <c r="AO562" s="18">
        <f>(AM562-AN562)+AO561</f>
        <v/>
      </c>
      <c r="AP562" s="15" t="n"/>
      <c r="AR562" s="14" t="n"/>
      <c r="AS562" s="18" t="n"/>
      <c r="AT562" s="16" t="n">
        <v>0</v>
      </c>
      <c r="AU562" s="18">
        <f>(AS562-AT562)+AU561</f>
        <v/>
      </c>
      <c r="AV562" s="15" t="n"/>
      <c r="AX562" s="14" t="n"/>
      <c r="AY562" s="18" t="n"/>
      <c r="AZ562" s="16" t="n">
        <v>0</v>
      </c>
      <c r="BA562" s="18">
        <f>(AY562-AZ562)+BA561</f>
        <v/>
      </c>
      <c r="BB562" s="15" t="n"/>
      <c r="BD562" s="14" t="n"/>
      <c r="BE562" s="18" t="n"/>
      <c r="BF562" s="16" t="n">
        <v>0</v>
      </c>
      <c r="BG562" s="18">
        <f>(BE562-BF562)+BG561</f>
        <v/>
      </c>
      <c r="BH562" s="15" t="n"/>
      <c r="BJ562" s="86" t="n">
        <v>0</v>
      </c>
      <c r="BK562" s="90" t="n"/>
      <c r="BL562" s="24" t="n"/>
      <c r="BM562" s="24" t="n"/>
      <c r="BN562" s="24" t="n"/>
      <c r="BO562" s="24" t="n"/>
      <c r="BP562" s="24" t="n"/>
      <c r="BQ562" s="126" t="n"/>
    </row>
    <row r="563" ht="16.8" customHeight="1">
      <c r="A563" s="15" t="n"/>
      <c r="B563" s="15" t="n"/>
      <c r="C563" s="15" t="inlineStr">
        <is>
          <t>TOT. PAG. PRODUTTORI</t>
        </is>
      </c>
      <c r="D563" s="16">
        <f>SUM(G555:G562)+E558+E559+E560+E561+E562</f>
        <v/>
      </c>
      <c r="E563" s="16" t="n"/>
      <c r="F563" s="16" t="n"/>
      <c r="G563" s="16" t="n"/>
      <c r="H563" s="16" t="n"/>
      <c r="I563" s="4" t="n"/>
      <c r="J563" s="14" t="n"/>
      <c r="K563" s="15">
        <f>C584</f>
        <v/>
      </c>
      <c r="L563" s="16" t="n"/>
      <c r="M563" s="16">
        <f>0.46*(L551+L552-M552)/100</f>
        <v/>
      </c>
      <c r="N563" s="16">
        <f>G584</f>
        <v/>
      </c>
      <c r="O563" s="16">
        <f>O502+M563-N563</f>
        <v/>
      </c>
      <c r="P563" s="18">
        <f>P502+M563</f>
        <v/>
      </c>
      <c r="Q563" s="14" t="n"/>
      <c r="R563" s="18" t="n"/>
      <c r="S563" s="16" t="n">
        <v>0</v>
      </c>
      <c r="T563" s="18">
        <f>(R563-S563)+T562</f>
        <v/>
      </c>
      <c r="U563" s="15" t="n"/>
      <c r="W563" s="14" t="n"/>
      <c r="X563" s="18" t="n"/>
      <c r="Y563" s="16" t="n">
        <v>0</v>
      </c>
      <c r="Z563" s="18">
        <f>(X563-Y563)+Z562</f>
        <v/>
      </c>
      <c r="AA563" s="15" t="n"/>
      <c r="AB563" s="24" t="n"/>
      <c r="AC563" s="15" t="n"/>
      <c r="AD563" s="25" t="n"/>
      <c r="AE563" s="62" t="n"/>
      <c r="AF563" s="63" t="n"/>
      <c r="AG563" s="25" t="n"/>
      <c r="AH563" s="24" t="n"/>
      <c r="AI563" s="26" t="n"/>
      <c r="AJ563" s="25" t="n"/>
      <c r="AL563" s="14" t="n"/>
      <c r="AM563" s="18" t="n"/>
      <c r="AN563" s="16" t="n">
        <v>0</v>
      </c>
      <c r="AO563" s="18">
        <f>(AM563-AN563)+AO562</f>
        <v/>
      </c>
      <c r="AP563" s="15" t="n"/>
      <c r="AR563" s="14" t="n"/>
      <c r="AS563" s="18" t="n"/>
      <c r="AT563" s="16" t="n">
        <v>0</v>
      </c>
      <c r="AU563" s="18">
        <f>(AS563-AT563)+AU562</f>
        <v/>
      </c>
      <c r="AV563" s="15" t="n"/>
      <c r="AX563" s="14" t="n"/>
      <c r="AY563" s="18" t="n"/>
      <c r="AZ563" s="16" t="n">
        <v>0</v>
      </c>
      <c r="BA563" s="18">
        <f>(AY563-AZ563)+BA562</f>
        <v/>
      </c>
      <c r="BB563" s="15" t="n"/>
      <c r="BD563" s="14" t="n"/>
      <c r="BE563" s="18" t="n"/>
      <c r="BF563" s="16" t="n">
        <v>0</v>
      </c>
      <c r="BG563" s="18">
        <f>(BE563-BF563)+BG562</f>
        <v/>
      </c>
      <c r="BH563" s="15" t="n"/>
      <c r="BJ563" s="86" t="n">
        <v>0</v>
      </c>
      <c r="BK563" s="90" t="n"/>
      <c r="BL563" s="24" t="n"/>
      <c r="BM563" s="24" t="n"/>
      <c r="BN563" s="24" t="n"/>
      <c r="BO563" s="24" t="n"/>
      <c r="BP563" s="24" t="n"/>
      <c r="BQ563" s="126" t="n"/>
    </row>
    <row r="564" ht="16.8" customHeight="1">
      <c r="A564" s="15" t="n"/>
      <c r="B564" s="15" t="n"/>
      <c r="C564" s="15" t="inlineStr">
        <is>
          <t>Sinistro</t>
        </is>
      </c>
      <c r="D564" s="16" t="n"/>
      <c r="E564" s="16" t="n"/>
      <c r="F564" s="16" t="n"/>
      <c r="G564" s="16" t="n"/>
      <c r="H564" s="16">
        <f>SUM(H551:H563)</f>
        <v/>
      </c>
      <c r="I564" s="4" t="n"/>
      <c r="J564" s="14" t="n"/>
      <c r="K564" s="15" t="inlineStr">
        <is>
          <t>Locazioni immobiliari</t>
        </is>
      </c>
      <c r="L564" s="16" t="n"/>
      <c r="M564" s="16">
        <f>14.4*(L551+L552-M552)/100</f>
        <v/>
      </c>
      <c r="N564" s="16">
        <f>G585</f>
        <v/>
      </c>
      <c r="O564" s="16">
        <f>O503+M564-N564</f>
        <v/>
      </c>
      <c r="P564" s="18">
        <f>P503+M564</f>
        <v/>
      </c>
      <c r="Q564" s="14" t="n"/>
      <c r="R564" s="18" t="n"/>
      <c r="S564" s="16" t="n">
        <v>0</v>
      </c>
      <c r="T564" s="18">
        <f>(R564-S564)+T563</f>
        <v/>
      </c>
      <c r="U564" s="15" t="n"/>
      <c r="W564" s="14" t="n"/>
      <c r="X564" s="18" t="n"/>
      <c r="Y564" s="16" t="n">
        <v>0</v>
      </c>
      <c r="Z564" s="18">
        <f>(X564-Y564)+Z563</f>
        <v/>
      </c>
      <c r="AA564" s="15">
        <f>C564</f>
        <v/>
      </c>
      <c r="AB564" s="24" t="n"/>
      <c r="AC564" s="15" t="n"/>
      <c r="AD564" s="25" t="n"/>
      <c r="AE564" s="62" t="n"/>
      <c r="AF564" s="63" t="n"/>
      <c r="AG564" s="25" t="n"/>
      <c r="AH564" s="24" t="n"/>
      <c r="AI564" s="26" t="n"/>
      <c r="AJ564" s="25" t="n"/>
      <c r="AL564" s="14" t="n"/>
      <c r="AM564" s="18" t="n"/>
      <c r="AN564" s="16" t="n">
        <v>0</v>
      </c>
      <c r="AO564" s="18">
        <f>(AM564-AN564)+AO563</f>
        <v/>
      </c>
      <c r="AP564" s="15" t="n"/>
      <c r="AR564" s="14" t="n"/>
      <c r="AS564" s="18" t="n"/>
      <c r="AT564" s="16" t="n">
        <v>0</v>
      </c>
      <c r="AU564" s="18">
        <f>(AS564-AT564)+AU563</f>
        <v/>
      </c>
      <c r="AV564" s="15" t="n"/>
      <c r="AX564" s="14" t="n"/>
      <c r="AY564" s="18" t="n"/>
      <c r="AZ564" s="16" t="n">
        <v>0</v>
      </c>
      <c r="BA564" s="18">
        <f>(AY564-AZ564)+BA563</f>
        <v/>
      </c>
      <c r="BB564" s="15" t="n"/>
      <c r="BD564" s="14" t="n"/>
      <c r="BE564" s="18" t="n"/>
      <c r="BF564" s="16" t="n">
        <v>0</v>
      </c>
      <c r="BG564" s="18">
        <f>(BE564-BF564)+BG563</f>
        <v/>
      </c>
      <c r="BH564" s="15" t="n"/>
      <c r="BJ564" s="86" t="n">
        <v>0</v>
      </c>
      <c r="BK564" s="90" t="n"/>
      <c r="BL564" s="24" t="n"/>
      <c r="BM564" s="24" t="n"/>
      <c r="BN564" s="24" t="n"/>
      <c r="BO564" s="24" t="n"/>
      <c r="BP564" s="24" t="n"/>
      <c r="BQ564" s="126" t="n"/>
    </row>
    <row r="565" ht="16.8" customHeight="1">
      <c r="A565" s="15" t="n"/>
      <c r="B565" s="15" t="n"/>
      <c r="C565" s="15" t="inlineStr">
        <is>
          <t>SINISTRO</t>
        </is>
      </c>
      <c r="D565" s="16">
        <f>E564+G564</f>
        <v/>
      </c>
      <c r="E565" s="16" t="n"/>
      <c r="F565" s="16" t="n"/>
      <c r="G565" s="16" t="n"/>
      <c r="H565" s="16" t="n"/>
      <c r="I565" s="4" t="n"/>
      <c r="J565" s="14" t="n"/>
      <c r="K565" s="15">
        <f>C586</f>
        <v/>
      </c>
      <c r="L565" s="16">
        <f>D574</f>
        <v/>
      </c>
      <c r="M565" s="16">
        <f>1.4*(L551+L552-M552)/100</f>
        <v/>
      </c>
      <c r="N565" s="16">
        <f>G586</f>
        <v/>
      </c>
      <c r="O565" s="16">
        <f>O504+M565-N565</f>
        <v/>
      </c>
      <c r="P565" s="18">
        <f>P504+M565</f>
        <v/>
      </c>
      <c r="Q565" s="14" t="n"/>
      <c r="R565" s="18" t="n"/>
      <c r="S565" s="16" t="n">
        <v>0</v>
      </c>
      <c r="T565" s="18">
        <f>(R565-S565)+T564</f>
        <v/>
      </c>
      <c r="U565" s="15" t="n"/>
      <c r="W565" s="14" t="n"/>
      <c r="X565" s="18" t="n"/>
      <c r="Y565" s="16" t="n">
        <v>0</v>
      </c>
      <c r="Z565" s="18">
        <f>(X565-Y565)+Z564</f>
        <v/>
      </c>
      <c r="AA565" s="15" t="n"/>
      <c r="AB565" s="24" t="n"/>
      <c r="AC565" s="64" t="inlineStr">
        <is>
          <t>INTERESSI PASSIIVI</t>
        </is>
      </c>
      <c r="AD565" s="65" t="n"/>
      <c r="AE565" s="65">
        <f>H569</f>
        <v/>
      </c>
      <c r="AF565" s="63">
        <f>AE565+AF504</f>
        <v/>
      </c>
      <c r="AG565" s="25" t="n"/>
      <c r="AH565" s="24" t="n"/>
      <c r="AI565" s="26" t="n"/>
      <c r="AJ565" s="25" t="n">
        <v>0</v>
      </c>
      <c r="AL565" s="14" t="n"/>
      <c r="AM565" s="18" t="n"/>
      <c r="AN565" s="16" t="n">
        <v>0</v>
      </c>
      <c r="AO565" s="18">
        <f>(AM565-AN565)+AO564</f>
        <v/>
      </c>
      <c r="AP565" s="15" t="n"/>
      <c r="AR565" s="14" t="n"/>
      <c r="AS565" s="18" t="n"/>
      <c r="AT565" s="16" t="n">
        <v>0</v>
      </c>
      <c r="AU565" s="18">
        <f>(AS565-AT565)+AU564</f>
        <v/>
      </c>
      <c r="AV565" s="15" t="n"/>
      <c r="AX565" s="14" t="n"/>
      <c r="AY565" s="18" t="n"/>
      <c r="AZ565" s="16" t="n">
        <v>0</v>
      </c>
      <c r="BA565" s="18">
        <f>(AY565-AZ565)+BA564</f>
        <v/>
      </c>
      <c r="BB565" s="15" t="n"/>
      <c r="BD565" s="14" t="n"/>
      <c r="BE565" s="18" t="n"/>
      <c r="BF565" s="16" t="n">
        <v>0</v>
      </c>
      <c r="BG565" s="18">
        <f>(BE565-BF565)+BG564</f>
        <v/>
      </c>
      <c r="BH565" s="15" t="n"/>
      <c r="BJ565" s="86" t="n"/>
      <c r="BK565" s="86" t="n"/>
      <c r="BL565" s="24" t="n"/>
      <c r="BM565" s="24" t="n"/>
      <c r="BN565" s="24" t="n"/>
      <c r="BO565" s="24" t="n"/>
      <c r="BP565" s="24" t="n"/>
      <c r="BQ565" s="126" t="n"/>
    </row>
    <row r="566" ht="16.8" customHeight="1">
      <c r="A566" s="15" t="n"/>
      <c r="B566" s="15" t="n"/>
      <c r="C566" s="15" t="inlineStr">
        <is>
          <t xml:space="preserve">Francobolli    </t>
        </is>
      </c>
      <c r="D566" s="16" t="n"/>
      <c r="E566" s="16" t="n"/>
      <c r="F566" s="16" t="n"/>
      <c r="G566" s="16" t="n">
        <v>0</v>
      </c>
      <c r="H566" s="16" t="n"/>
      <c r="I566" s="4" t="n"/>
      <c r="J566" s="14" t="n"/>
      <c r="K566" s="15">
        <f>C588</f>
        <v/>
      </c>
      <c r="L566" s="16" t="n"/>
      <c r="M566" s="16">
        <f>0*(L551+L552-M552)/100</f>
        <v/>
      </c>
      <c r="N566" s="16">
        <f>G588</f>
        <v/>
      </c>
      <c r="O566" s="16">
        <f>O505+M566-N566</f>
        <v/>
      </c>
      <c r="P566" s="18">
        <f>P505+M566</f>
        <v/>
      </c>
      <c r="Q566" s="14" t="n"/>
      <c r="R566" s="18" t="n"/>
      <c r="S566" s="16">
        <f>G566</f>
        <v/>
      </c>
      <c r="T566" s="18">
        <f>(R566-S566)+T565</f>
        <v/>
      </c>
      <c r="U566" s="15">
        <f>C566</f>
        <v/>
      </c>
      <c r="W566" s="14" t="n"/>
      <c r="X566" s="18" t="n"/>
      <c r="Y566" s="16" t="n"/>
      <c r="Z566" s="18">
        <f>(X566-Y566)+Z565</f>
        <v/>
      </c>
      <c r="AA566" s="15" t="n"/>
      <c r="AB566" s="24" t="n"/>
      <c r="AC566" s="15">
        <f>C566</f>
        <v/>
      </c>
      <c r="AD566" s="25" t="n"/>
      <c r="AE566" s="62">
        <f>G566</f>
        <v/>
      </c>
      <c r="AF566" s="63">
        <f>AE566+AF505</f>
        <v/>
      </c>
      <c r="AG566" s="25" t="n"/>
      <c r="AH566" s="24" t="n"/>
      <c r="AI566" s="26" t="n"/>
      <c r="AJ566" s="25" t="n"/>
      <c r="AL566" s="14" t="n"/>
      <c r="AM566" s="18" t="n"/>
      <c r="AN566" s="16" t="n"/>
      <c r="AO566" s="18">
        <f>(AM566-AN566)+AO565</f>
        <v/>
      </c>
      <c r="AP566" s="15" t="n"/>
      <c r="AR566" s="14" t="n"/>
      <c r="AS566" s="18" t="n"/>
      <c r="AT566" s="16" t="n"/>
      <c r="AU566" s="18">
        <f>(AS566-AT566)+AU565</f>
        <v/>
      </c>
      <c r="AV566" s="15" t="n"/>
      <c r="AX566" s="14" t="n"/>
      <c r="AY566" s="18" t="n"/>
      <c r="AZ566" s="16" t="n"/>
      <c r="BA566" s="18">
        <f>(AY566-AZ566)+BA565</f>
        <v/>
      </c>
      <c r="BB566" s="15" t="n"/>
      <c r="BD566" s="14" t="n"/>
      <c r="BE566" s="18" t="n"/>
      <c r="BF566" s="16" t="n"/>
      <c r="BG566" s="18">
        <f>(BE566-BF566)+BG565</f>
        <v/>
      </c>
      <c r="BH566" s="15" t="n"/>
      <c r="BJ566" s="86" t="n"/>
      <c r="BK566" s="86" t="n"/>
      <c r="BL566" s="24" t="n"/>
      <c r="BM566" s="24" t="n"/>
      <c r="BN566" s="24" t="n"/>
      <c r="BO566" s="24" t="n"/>
      <c r="BP566" s="24" t="n"/>
      <c r="BQ566" s="126" t="n"/>
    </row>
    <row r="567" ht="16.8" customHeight="1">
      <c r="A567" s="15" t="n"/>
      <c r="B567" s="15" t="n"/>
      <c r="C567" s="15" t="inlineStr">
        <is>
          <t xml:space="preserve">PAG. FATT. SOMMESE PETROLI </t>
        </is>
      </c>
      <c r="D567" s="16" t="n"/>
      <c r="E567" s="16" t="n"/>
      <c r="F567" s="16" t="n"/>
      <c r="G567" s="16" t="n">
        <v>0</v>
      </c>
      <c r="H567" s="16" t="n"/>
      <c r="I567" s="4" t="n"/>
      <c r="J567" s="14" t="n"/>
      <c r="K567" s="15">
        <f>C589</f>
        <v/>
      </c>
      <c r="L567" s="16" t="n"/>
      <c r="M567" s="16">
        <f>1.86*(L551+L552-M552)/100</f>
        <v/>
      </c>
      <c r="N567" s="16">
        <f>G589</f>
        <v/>
      </c>
      <c r="O567" s="16">
        <f>O506+M567-N567</f>
        <v/>
      </c>
      <c r="P567" s="18">
        <f>P506+M567</f>
        <v/>
      </c>
      <c r="Q567" s="14" t="n"/>
      <c r="R567" s="18" t="n"/>
      <c r="S567" s="16">
        <f>G567</f>
        <v/>
      </c>
      <c r="T567" s="18">
        <f>(R567-S567)+T566</f>
        <v/>
      </c>
      <c r="U567" s="15">
        <f>C567</f>
        <v/>
      </c>
      <c r="W567" s="14" t="n"/>
      <c r="X567" s="18" t="n"/>
      <c r="Y567" s="16" t="n">
        <v>0</v>
      </c>
      <c r="Z567" s="18">
        <f>(X567-Y567)+Z566</f>
        <v/>
      </c>
      <c r="AA567" s="15" t="n"/>
      <c r="AB567" s="24" t="n"/>
      <c r="AC567" s="15">
        <f>C567</f>
        <v/>
      </c>
      <c r="AD567" s="25" t="n"/>
      <c r="AE567" s="62">
        <f>G567</f>
        <v/>
      </c>
      <c r="AF567" s="63">
        <f>AE567+AF506</f>
        <v/>
      </c>
      <c r="AG567" s="25" t="n"/>
      <c r="AH567" s="24" t="n"/>
      <c r="AI567" s="26" t="n"/>
      <c r="AJ567" s="25" t="n"/>
      <c r="AL567" s="14" t="n"/>
      <c r="AM567" s="18" t="n"/>
      <c r="AN567" s="16" t="n">
        <v>0</v>
      </c>
      <c r="AO567" s="18">
        <f>(AM567-AN567)+AO566</f>
        <v/>
      </c>
      <c r="AP567" s="15" t="n"/>
      <c r="AR567" s="14" t="n"/>
      <c r="AS567" s="18" t="n"/>
      <c r="AT567" s="16" t="n">
        <v>0</v>
      </c>
      <c r="AU567" s="18">
        <f>(AS567-AT567)+AU566</f>
        <v/>
      </c>
      <c r="AV567" s="15" t="n"/>
      <c r="AX567" s="14" t="n"/>
      <c r="AY567" s="18" t="n"/>
      <c r="AZ567" s="16" t="n">
        <v>0</v>
      </c>
      <c r="BA567" s="18">
        <f>(AY567-AZ567)+BA566</f>
        <v/>
      </c>
      <c r="BB567" s="15" t="n"/>
      <c r="BD567" s="14" t="n"/>
      <c r="BE567" s="18" t="n"/>
      <c r="BF567" s="16" t="n">
        <v>0</v>
      </c>
      <c r="BG567" s="18">
        <f>(BE567-BF567)+BG566</f>
        <v/>
      </c>
      <c r="BH567" s="15" t="n"/>
      <c r="BJ567" s="86" t="n"/>
      <c r="BK567" s="86" t="n"/>
      <c r="BL567" s="24" t="n"/>
      <c r="BM567" s="24" t="n"/>
      <c r="BN567" s="24" t="n"/>
      <c r="BO567" s="24" t="n"/>
      <c r="BP567" s="24" t="n"/>
      <c r="BQ567" s="126" t="n"/>
    </row>
    <row r="568" ht="16.8" customHeight="1">
      <c r="A568" s="15" t="n"/>
      <c r="B568" s="15" t="n"/>
      <c r="C568" s="15" t="inlineStr">
        <is>
          <t>Benzina auto papa'</t>
        </is>
      </c>
      <c r="D568" s="16">
        <f>SUM(G567:G568)</f>
        <v/>
      </c>
      <c r="E568" s="16" t="n">
        <v>0</v>
      </c>
      <c r="F568" s="16" t="n"/>
      <c r="G568" s="16" t="n">
        <v>0</v>
      </c>
      <c r="H568" s="16" t="n"/>
      <c r="I568" s="4" t="n"/>
      <c r="J568" s="14" t="n"/>
      <c r="K568" s="15">
        <f>C590</f>
        <v/>
      </c>
      <c r="L568" s="16" t="n">
        <v>0</v>
      </c>
      <c r="M568" s="16">
        <f>0.7*(L551+L552-M552)/100</f>
        <v/>
      </c>
      <c r="N568" s="16">
        <f>G590</f>
        <v/>
      </c>
      <c r="O568" s="16">
        <f>O507+M568-N568</f>
        <v/>
      </c>
      <c r="P568" s="18">
        <f>P507+M568</f>
        <v/>
      </c>
      <c r="Q568" s="14" t="n"/>
      <c r="R568" s="18" t="n"/>
      <c r="S568" s="16">
        <f>G568</f>
        <v/>
      </c>
      <c r="T568" s="18">
        <f>(R568-S568)+T567</f>
        <v/>
      </c>
      <c r="U568" s="15">
        <f>C568</f>
        <v/>
      </c>
      <c r="W568" s="14" t="n"/>
      <c r="X568" s="18" t="n"/>
      <c r="Y568" s="16" t="n">
        <v>0</v>
      </c>
      <c r="Z568" s="18">
        <f>(X568-Y568)+Z567</f>
        <v/>
      </c>
      <c r="AA568" s="15" t="n"/>
      <c r="AB568" s="24" t="n"/>
      <c r="AC568" s="15">
        <f>C568</f>
        <v/>
      </c>
      <c r="AD568" s="25" t="n"/>
      <c r="AE568" s="62">
        <f>G568</f>
        <v/>
      </c>
      <c r="AF568" s="63">
        <f>AE568+AF507</f>
        <v/>
      </c>
      <c r="AG568" s="25" t="n"/>
      <c r="AH568" s="24" t="n"/>
      <c r="AI568" s="26" t="n">
        <v>0</v>
      </c>
      <c r="AJ568" s="25" t="n"/>
      <c r="AL568" s="14" t="n"/>
      <c r="AM568" s="18" t="n"/>
      <c r="AN568" s="16" t="n">
        <v>0</v>
      </c>
      <c r="AO568" s="18">
        <f>(AM568-AN568)+AO567</f>
        <v/>
      </c>
      <c r="AP568" s="15" t="n"/>
      <c r="AR568" s="14" t="n"/>
      <c r="AS568" s="18" t="n"/>
      <c r="AT568" s="16" t="n">
        <v>0</v>
      </c>
      <c r="AU568" s="18">
        <f>(AS568-AT568)+AU567</f>
        <v/>
      </c>
      <c r="AV568" s="15" t="n"/>
      <c r="AX568" s="14" t="n"/>
      <c r="AY568" s="18" t="n"/>
      <c r="AZ568" s="16" t="n">
        <v>0</v>
      </c>
      <c r="BA568" s="18">
        <f>(AY568-AZ568)+BA567</f>
        <v/>
      </c>
      <c r="BB568" s="15" t="n"/>
      <c r="BD568" s="14" t="n"/>
      <c r="BE568" s="18" t="n"/>
      <c r="BF568" s="16" t="n">
        <v>0</v>
      </c>
      <c r="BG568" s="18">
        <f>(BE568-BF568)+BG567</f>
        <v/>
      </c>
      <c r="BH568" s="15" t="n"/>
      <c r="BJ568" s="86" t="n"/>
      <c r="BK568" s="86" t="n"/>
      <c r="BL568" s="24" t="n"/>
      <c r="BM568" s="24" t="n"/>
      <c r="BN568" s="24" t="n"/>
      <c r="BO568" s="24" t="n"/>
      <c r="BP568" s="24" t="n"/>
      <c r="BQ568" s="126" t="n"/>
    </row>
    <row r="569" ht="16.8" customHeight="1">
      <c r="A569" s="15" t="n"/>
      <c r="B569" s="15" t="n"/>
      <c r="C569" s="28" t="inlineStr">
        <is>
          <t>COMM. BPM 10226 SETTIMANA DAL 8 AL 12/1</t>
        </is>
      </c>
      <c r="D569" s="16" t="n"/>
      <c r="E569" s="16" t="n">
        <v>0</v>
      </c>
      <c r="F569" s="16" t="n">
        <v>0</v>
      </c>
      <c r="G569" s="16" t="n">
        <v>11.44</v>
      </c>
      <c r="H569" s="27" t="n">
        <v>0</v>
      </c>
      <c r="I569" s="4" t="n"/>
      <c r="J569" s="14" t="n"/>
      <c r="K569" s="15">
        <f>C594</f>
        <v/>
      </c>
      <c r="L569" s="16" t="n">
        <v>0</v>
      </c>
      <c r="M569" s="16">
        <f>18.82*(L551+L552-M552)/100</f>
        <v/>
      </c>
      <c r="N569" s="16">
        <f>G594</f>
        <v/>
      </c>
      <c r="O569" s="16">
        <f>O508+M569-N569</f>
        <v/>
      </c>
      <c r="P569" s="18">
        <f>P508+M569</f>
        <v/>
      </c>
      <c r="Q569" s="14" t="n"/>
      <c r="R569" s="18" t="n"/>
      <c r="S569" s="16" t="n">
        <v>0</v>
      </c>
      <c r="T569" s="18">
        <f>(R569-S569)+T568</f>
        <v/>
      </c>
      <c r="U569" s="15" t="n"/>
      <c r="W569" s="14" t="n"/>
      <c r="X569" s="18" t="n"/>
      <c r="Y569" s="69">
        <f>G569</f>
        <v/>
      </c>
      <c r="Z569" s="18">
        <f>(X569-Y569)+Z568</f>
        <v/>
      </c>
      <c r="AA569" s="15">
        <f>C569</f>
        <v/>
      </c>
      <c r="AB569" s="24" t="n"/>
      <c r="AC569" s="15">
        <f>C569</f>
        <v/>
      </c>
      <c r="AD569" s="25" t="n"/>
      <c r="AE569" s="62" t="n">
        <v>0</v>
      </c>
      <c r="AF569" s="63">
        <f>AE569+AF508</f>
        <v/>
      </c>
      <c r="AG569" s="25" t="n"/>
      <c r="AH569" s="24" t="n"/>
      <c r="AI569" s="26" t="n"/>
      <c r="AJ569" s="25" t="n"/>
      <c r="AL569" s="14" t="n"/>
      <c r="AM569" s="18" t="n"/>
      <c r="AN569" s="16" t="n">
        <v>0</v>
      </c>
      <c r="AO569" s="18">
        <f>(AM569-AN569)+AO568</f>
        <v/>
      </c>
      <c r="AP569" s="15" t="n"/>
      <c r="AR569" s="14" t="n"/>
      <c r="AS569" s="18" t="n"/>
      <c r="AT569" s="16" t="n">
        <v>0</v>
      </c>
      <c r="AU569" s="18">
        <f>(AS569-AT569)+AU568</f>
        <v/>
      </c>
      <c r="AV569" s="15">
        <f>C569</f>
        <v/>
      </c>
      <c r="AX569" s="14" t="n"/>
      <c r="AY569" s="18" t="n"/>
      <c r="AZ569" s="16" t="n">
        <v>0</v>
      </c>
      <c r="BA569" s="18">
        <f>(AY569-AZ569)+BA568</f>
        <v/>
      </c>
      <c r="BB569" s="15" t="n"/>
      <c r="BD569" s="14" t="n"/>
      <c r="BE569" s="18" t="n"/>
      <c r="BF569" s="16" t="n">
        <v>0</v>
      </c>
      <c r="BG569" s="18">
        <f>(BE569-BF569)+BG568</f>
        <v/>
      </c>
      <c r="BH569" s="15" t="n"/>
      <c r="BJ569" s="86" t="n"/>
      <c r="BK569" s="86" t="n"/>
      <c r="BL569" s="24" t="n"/>
      <c r="BM569" s="24" t="n"/>
      <c r="BN569" s="24" t="n"/>
      <c r="BO569" s="24" t="n"/>
      <c r="BP569" s="24" t="n"/>
      <c r="BQ569" s="126" t="n"/>
    </row>
    <row r="570" ht="16.8" customHeight="1">
      <c r="A570" s="15" t="n"/>
      <c r="B570" s="15" t="n"/>
      <c r="C570" s="15" t="n"/>
      <c r="D570" s="16" t="n"/>
      <c r="E570" s="16" t="n"/>
      <c r="F570" s="16" t="n"/>
      <c r="G570" s="16" t="n">
        <v>0</v>
      </c>
      <c r="H570" s="27" t="n">
        <v>0</v>
      </c>
      <c r="I570" s="4" t="n"/>
      <c r="J570" s="14" t="n"/>
      <c r="K570" s="15">
        <f>C595</f>
        <v/>
      </c>
      <c r="L570" s="16" t="n">
        <v>0</v>
      </c>
      <c r="M570" s="16">
        <f>18.82*(L551+L552-M552)/100</f>
        <v/>
      </c>
      <c r="N570" s="29">
        <f>G595</f>
        <v/>
      </c>
      <c r="O570" s="16">
        <f>O509+M570-N570</f>
        <v/>
      </c>
      <c r="P570" s="18">
        <f>P509+M570</f>
        <v/>
      </c>
      <c r="Q570" s="14" t="n"/>
      <c r="R570" s="18" t="n"/>
      <c r="S570" s="16">
        <f>G570</f>
        <v/>
      </c>
      <c r="T570" s="18">
        <f>(R570-S570)+T569</f>
        <v/>
      </c>
      <c r="U570" s="15">
        <f>C570</f>
        <v/>
      </c>
      <c r="W570" s="14" t="n"/>
      <c r="X570" s="18" t="n"/>
      <c r="Y570" s="16" t="n">
        <v>0</v>
      </c>
      <c r="Z570" s="18">
        <f>(X570-Y570)+Z569</f>
        <v/>
      </c>
      <c r="AA570" s="15" t="n"/>
      <c r="AB570" s="24" t="n"/>
      <c r="AC570" s="15">
        <f>C570</f>
        <v/>
      </c>
      <c r="AD570" s="25" t="n"/>
      <c r="AE570" s="62">
        <f>G570</f>
        <v/>
      </c>
      <c r="AF570" s="63">
        <f>AE570+AF509</f>
        <v/>
      </c>
      <c r="AG570" s="25" t="n"/>
      <c r="AH570" s="24" t="n"/>
      <c r="AI570" s="26" t="n"/>
      <c r="AJ570" s="25" t="n"/>
      <c r="AL570" s="14" t="n"/>
      <c r="AM570" s="18" t="n"/>
      <c r="AN570" s="16" t="n">
        <v>0</v>
      </c>
      <c r="AO570" s="18">
        <f>(AM570-AN570)+AO569</f>
        <v/>
      </c>
      <c r="AP570" s="15" t="n"/>
      <c r="AR570" s="14" t="n"/>
      <c r="AS570" s="18" t="n"/>
      <c r="AT570" s="16" t="n">
        <v>0</v>
      </c>
      <c r="AU570" s="18">
        <f>(AS570-AT570)+AU569</f>
        <v/>
      </c>
      <c r="AV570" s="15" t="n"/>
      <c r="AX570" s="14" t="n"/>
      <c r="AY570" s="18" t="n"/>
      <c r="AZ570" s="16" t="n">
        <v>0</v>
      </c>
      <c r="BA570" s="18">
        <f>(AY570-AZ570)+BA569</f>
        <v/>
      </c>
      <c r="BB570" s="15" t="n"/>
      <c r="BD570" s="14" t="n"/>
      <c r="BE570" s="18" t="n"/>
      <c r="BF570" s="16" t="n">
        <v>0</v>
      </c>
      <c r="BG570" s="18">
        <f>(BE570-BF570)+BG569</f>
        <v/>
      </c>
      <c r="BH570" s="15" t="n"/>
      <c r="BJ570" s="86" t="n"/>
      <c r="BK570" s="86" t="n"/>
      <c r="BL570" s="24" t="n"/>
      <c r="BM570" s="24" t="n"/>
      <c r="BN570" s="24" t="n"/>
      <c r="BO570" s="24" t="n"/>
      <c r="BP570" s="24" t="n"/>
      <c r="BQ570" s="126" t="n"/>
    </row>
    <row r="571" ht="16.8" customHeight="1">
      <c r="A571" s="15" t="n"/>
      <c r="B571" s="15" t="n"/>
      <c r="C571" s="28" t="inlineStr">
        <is>
          <t>Materiale pulizia</t>
        </is>
      </c>
      <c r="D571" s="16" t="n"/>
      <c r="E571" s="16" t="n"/>
      <c r="F571" s="16" t="n"/>
      <c r="G571" s="16" t="n">
        <v>0</v>
      </c>
      <c r="H571" s="16" t="n"/>
      <c r="I571" s="4" t="n"/>
      <c r="J571" s="14" t="n"/>
      <c r="K571" s="15">
        <f>C566</f>
        <v/>
      </c>
      <c r="L571" s="16" t="n">
        <v>0</v>
      </c>
      <c r="M571" s="16">
        <f>0.5*(L551+L552-M552)/100</f>
        <v/>
      </c>
      <c r="N571" s="16">
        <f>G566</f>
        <v/>
      </c>
      <c r="O571" s="16">
        <f>O510+M571-N571</f>
        <v/>
      </c>
      <c r="P571" s="18">
        <f>P510+M571</f>
        <v/>
      </c>
      <c r="Q571" s="14" t="n"/>
      <c r="R571" s="18" t="n"/>
      <c r="S571" s="16">
        <f>G571</f>
        <v/>
      </c>
      <c r="T571" s="18">
        <f>(R571-S571)+T570</f>
        <v/>
      </c>
      <c r="U571" s="15">
        <f>C571</f>
        <v/>
      </c>
      <c r="W571" s="14" t="n"/>
      <c r="X571" s="18" t="n"/>
      <c r="Y571" s="16" t="n">
        <v>0</v>
      </c>
      <c r="Z571" s="18">
        <f>(X571-Y571)+Z570</f>
        <v/>
      </c>
      <c r="AA571" s="15" t="n"/>
      <c r="AB571" s="24" t="n"/>
      <c r="AC571" s="15">
        <f>C571</f>
        <v/>
      </c>
      <c r="AD571" s="25" t="n"/>
      <c r="AE571" s="62">
        <f>G571</f>
        <v/>
      </c>
      <c r="AF571" s="63">
        <f>AE571+AF510</f>
        <v/>
      </c>
      <c r="AG571" s="25" t="n"/>
      <c r="AH571" s="24" t="n"/>
      <c r="AI571" s="26" t="n"/>
      <c r="AJ571" s="25" t="n"/>
      <c r="AL571" s="14" t="n"/>
      <c r="AM571" s="18" t="n"/>
      <c r="AN571" s="16" t="n">
        <v>0</v>
      </c>
      <c r="AO571" s="18">
        <f>(AM571-AN571)+AO570</f>
        <v/>
      </c>
      <c r="AP571" s="15" t="n"/>
      <c r="AR571" s="14" t="n"/>
      <c r="AS571" s="18" t="n"/>
      <c r="AT571" s="16" t="n">
        <v>0</v>
      </c>
      <c r="AU571" s="18">
        <f>(AS571-AT571)+AU570</f>
        <v/>
      </c>
      <c r="AV571" s="15" t="n"/>
      <c r="AX571" s="14" t="n"/>
      <c r="AY571" s="18" t="n"/>
      <c r="AZ571" s="16" t="n">
        <v>0</v>
      </c>
      <c r="BA571" s="18">
        <f>(AY571-AZ571)+BA570</f>
        <v/>
      </c>
      <c r="BB571" s="15" t="n"/>
      <c r="BD571" s="14" t="n"/>
      <c r="BE571" s="18" t="n"/>
      <c r="BF571" s="16" t="n">
        <v>0</v>
      </c>
      <c r="BG571" s="18">
        <f>(BE571-BF571)+BG570</f>
        <v/>
      </c>
      <c r="BH571" s="15" t="n"/>
      <c r="BJ571" s="86" t="n"/>
      <c r="BK571" s="86" t="n"/>
      <c r="BL571" s="24" t="n"/>
      <c r="BM571" s="24" t="n"/>
      <c r="BN571" s="24" t="n"/>
      <c r="BO571" s="24" t="n"/>
      <c r="BP571" s="24" t="n"/>
      <c r="BQ571" s="126" t="n"/>
    </row>
    <row r="572" ht="16.8" customHeight="1">
      <c r="A572" s="15" t="n"/>
      <c r="B572" s="15" t="n"/>
      <c r="C572" s="15" t="inlineStr">
        <is>
          <t xml:space="preserve">Assicurazioni </t>
        </is>
      </c>
      <c r="D572" s="16" t="n"/>
      <c r="E572" s="16" t="n"/>
      <c r="F572" s="16" t="n"/>
      <c r="G572" s="16" t="n">
        <v>0</v>
      </c>
      <c r="H572" s="16" t="n"/>
      <c r="I572" s="4" t="n"/>
      <c r="J572" s="14" t="n"/>
      <c r="K572" s="17">
        <f>C572</f>
        <v/>
      </c>
      <c r="L572" s="16" t="n">
        <v>0</v>
      </c>
      <c r="M572" s="16">
        <f>0.5*(L551+L552-M552)/100</f>
        <v/>
      </c>
      <c r="N572" s="16">
        <f>G572</f>
        <v/>
      </c>
      <c r="O572" s="16">
        <f>O511+M572-N572</f>
        <v/>
      </c>
      <c r="P572" s="18">
        <f>P511+M572</f>
        <v/>
      </c>
      <c r="Q572" s="14" t="n"/>
      <c r="R572" s="18" t="n"/>
      <c r="S572" s="16">
        <f>G572</f>
        <v/>
      </c>
      <c r="T572" s="18">
        <f>(R572-S572)+T571</f>
        <v/>
      </c>
      <c r="U572" s="15">
        <f>C572</f>
        <v/>
      </c>
      <c r="W572" s="14" t="n"/>
      <c r="X572" s="18" t="n"/>
      <c r="Y572" s="16" t="n">
        <v>0</v>
      </c>
      <c r="Z572" s="18">
        <f>(X572-Y572)+Z571</f>
        <v/>
      </c>
      <c r="AA572" s="15" t="n"/>
      <c r="AB572" s="24" t="n"/>
      <c r="AC572" s="15">
        <f>C572</f>
        <v/>
      </c>
      <c r="AD572" s="25" t="n"/>
      <c r="AE572" s="62">
        <f>G572</f>
        <v/>
      </c>
      <c r="AF572" s="63">
        <f>AE572+AF511</f>
        <v/>
      </c>
      <c r="AG572" s="25" t="n"/>
      <c r="AH572" s="24" t="n"/>
      <c r="AI572" s="26" t="n"/>
      <c r="AJ572" s="25" t="n"/>
      <c r="AL572" s="14" t="n"/>
      <c r="AM572" s="18" t="n"/>
      <c r="AN572" s="16" t="n">
        <v>0</v>
      </c>
      <c r="AO572" s="18">
        <f>(AM572-AN572)+AO571</f>
        <v/>
      </c>
      <c r="AP572" s="15" t="n"/>
      <c r="AR572" s="14" t="n"/>
      <c r="AS572" s="18" t="n"/>
      <c r="AT572" s="16" t="n">
        <v>0</v>
      </c>
      <c r="AU572" s="18">
        <f>(AS572-AT572)+AU571</f>
        <v/>
      </c>
      <c r="AV572" s="15" t="n"/>
      <c r="AX572" s="14" t="n"/>
      <c r="AY572" s="18" t="n"/>
      <c r="AZ572" s="16" t="n">
        <v>0</v>
      </c>
      <c r="BA572" s="18">
        <f>(AY572-AZ572)+BA571</f>
        <v/>
      </c>
      <c r="BB572" s="15" t="n"/>
      <c r="BD572" s="14" t="n"/>
      <c r="BE572" s="18" t="n"/>
      <c r="BF572" s="16" t="n">
        <v>0</v>
      </c>
      <c r="BG572" s="18">
        <f>(BE572-BF572)+BG571</f>
        <v/>
      </c>
      <c r="BH572" s="15" t="n"/>
      <c r="BJ572" s="86" t="n"/>
      <c r="BK572" s="86" t="n"/>
      <c r="BL572" s="24" t="n"/>
      <c r="BM572" s="24" t="n"/>
      <c r="BN572" s="24" t="n"/>
      <c r="BO572" s="24" t="n"/>
      <c r="BP572" s="24" t="n"/>
      <c r="BQ572" s="126" t="n"/>
    </row>
    <row r="573" ht="16.8" customHeight="1">
      <c r="A573" s="15" t="n"/>
      <c r="B573" s="15" t="n"/>
      <c r="C573" s="15" t="inlineStr">
        <is>
          <t>Telepass</t>
        </is>
      </c>
      <c r="D573" s="16" t="n"/>
      <c r="E573" s="16" t="n"/>
      <c r="F573" s="16" t="n"/>
      <c r="G573" s="16" t="n">
        <v>0</v>
      </c>
      <c r="H573" s="16" t="n"/>
      <c r="I573" s="4" t="n"/>
      <c r="J573" s="14" t="n"/>
      <c r="K573" s="17" t="inlineStr">
        <is>
          <t>Spese varie (manutenziona auto+ alberghi + varie+ cancelleria)</t>
        </is>
      </c>
      <c r="L573" s="16" t="n"/>
      <c r="M573" s="16">
        <f>2.32*(L551+L552-M552)/100</f>
        <v/>
      </c>
      <c r="N573" s="16">
        <f>H607+H606+G605</f>
        <v/>
      </c>
      <c r="O573" s="16">
        <f>O512+M573-N573</f>
        <v/>
      </c>
      <c r="P573" s="18">
        <f>P512+M573</f>
        <v/>
      </c>
      <c r="Q573" s="14" t="n"/>
      <c r="R573" s="18" t="n"/>
      <c r="S573" s="16">
        <f>G573</f>
        <v/>
      </c>
      <c r="T573" s="18">
        <f>(R573-S573)+T572</f>
        <v/>
      </c>
      <c r="U573" s="15">
        <f>C573</f>
        <v/>
      </c>
      <c r="W573" s="14" t="n"/>
      <c r="X573" s="18" t="n"/>
      <c r="Y573" s="16" t="n">
        <v>0</v>
      </c>
      <c r="Z573" s="18">
        <f>(X573-Y573)+Z572</f>
        <v/>
      </c>
      <c r="AA573" s="15" t="n"/>
      <c r="AB573" s="24" t="n"/>
      <c r="AC573" s="15">
        <f>C573</f>
        <v/>
      </c>
      <c r="AD573" s="25" t="n"/>
      <c r="AE573" s="62">
        <f>G573</f>
        <v/>
      </c>
      <c r="AF573" s="63">
        <f>AE573+AF512</f>
        <v/>
      </c>
      <c r="AG573" s="25" t="n"/>
      <c r="AH573" s="24" t="n"/>
      <c r="AI573" s="26" t="n"/>
      <c r="AJ573" s="25" t="n"/>
      <c r="AL573" s="14" t="n"/>
      <c r="AM573" s="18" t="n"/>
      <c r="AN573" s="16" t="n">
        <v>0</v>
      </c>
      <c r="AO573" s="18">
        <f>(AM573-AN573)+AO572</f>
        <v/>
      </c>
      <c r="AP573" s="15" t="n"/>
      <c r="AR573" s="14" t="n"/>
      <c r="AS573" s="18" t="n"/>
      <c r="AT573" s="16" t="n">
        <v>0</v>
      </c>
      <c r="AU573" s="18">
        <f>(AS573-AT573)+AU572</f>
        <v/>
      </c>
      <c r="AV573" s="15" t="n"/>
      <c r="AX573" s="14" t="n"/>
      <c r="AY573" s="18" t="n"/>
      <c r="AZ573" s="16" t="n">
        <v>0</v>
      </c>
      <c r="BA573" s="18">
        <f>(AY573-AZ573)+BA572</f>
        <v/>
      </c>
      <c r="BB573" s="15" t="n"/>
      <c r="BD573" s="14" t="n"/>
      <c r="BE573" s="18" t="n"/>
      <c r="BF573" s="16" t="n">
        <v>0</v>
      </c>
      <c r="BG573" s="18">
        <f>(BE573-BF573)+BG572</f>
        <v/>
      </c>
      <c r="BH573" s="15" t="n"/>
      <c r="BJ573" s="86" t="n"/>
      <c r="BK573" s="86" t="n"/>
      <c r="BL573" s="24" t="n"/>
      <c r="BM573" s="24" t="n"/>
      <c r="BN573" s="24" t="n"/>
      <c r="BO573" s="24" t="n"/>
      <c r="BP573" s="24" t="n"/>
      <c r="BQ573" s="126" t="n"/>
    </row>
    <row r="574" ht="16.8" customHeight="1">
      <c r="A574" s="15" t="n"/>
      <c r="B574" s="15" t="n"/>
      <c r="C574" s="28" t="inlineStr">
        <is>
          <t>Pubblicità</t>
        </is>
      </c>
      <c r="D574" s="16" t="n">
        <v>0</v>
      </c>
      <c r="E574" s="16" t="n"/>
      <c r="F574" s="16" t="n"/>
      <c r="G574" s="16" t="n">
        <v>0</v>
      </c>
      <c r="H574" s="16" t="n"/>
      <c r="I574" s="4" t="n"/>
      <c r="J574" s="14" t="n"/>
      <c r="K574" s="17" t="n"/>
      <c r="L574" s="16" t="n"/>
      <c r="M574" s="16" t="n"/>
      <c r="N574" s="16" t="inlineStr">
        <is>
          <t>DISPON. BANCARIA</t>
        </is>
      </c>
      <c r="O574" s="16">
        <f>T608+AO608</f>
        <v/>
      </c>
      <c r="P574" s="18" t="n"/>
      <c r="Q574" s="14" t="n"/>
      <c r="R574" s="18" t="n"/>
      <c r="S574" s="16" t="n">
        <v>0</v>
      </c>
      <c r="T574" s="18">
        <f>(R574-S574)+T573</f>
        <v/>
      </c>
      <c r="U574" s="15">
        <f>C574</f>
        <v/>
      </c>
      <c r="W574" s="14" t="n"/>
      <c r="X574" s="18" t="n"/>
      <c r="Y574" s="16" t="n">
        <v>0</v>
      </c>
      <c r="Z574" s="18">
        <f>(X574-Y574)+Z573</f>
        <v/>
      </c>
      <c r="AA574" s="15" t="n"/>
      <c r="AB574" s="24" t="n"/>
      <c r="AC574" s="15">
        <f>C574</f>
        <v/>
      </c>
      <c r="AD574" s="25" t="n"/>
      <c r="AE574" s="62">
        <f>G574</f>
        <v/>
      </c>
      <c r="AF574" s="63">
        <f>AE574+AF513</f>
        <v/>
      </c>
      <c r="AG574" s="25" t="n"/>
      <c r="AH574" s="24" t="n"/>
      <c r="AI574" s="26" t="n"/>
      <c r="AJ574" s="25" t="n"/>
      <c r="AL574" s="14" t="n"/>
      <c r="AM574" s="18" t="n"/>
      <c r="AN574" s="16" t="n"/>
      <c r="AO574" s="18">
        <f>(AM574-AN574)+AO573</f>
        <v/>
      </c>
      <c r="AP574" s="15" t="n"/>
      <c r="AR574" s="14" t="n"/>
      <c r="AS574" s="18" t="n"/>
      <c r="AT574" s="16" t="n"/>
      <c r="AU574" s="18">
        <f>(AS574-AT574)+AU573</f>
        <v/>
      </c>
      <c r="AV574" s="15" t="n"/>
      <c r="AX574" s="14" t="n"/>
      <c r="AY574" s="18" t="n"/>
      <c r="AZ574" s="16" t="n"/>
      <c r="BA574" s="18">
        <f>(AY574-AZ574)+BA573</f>
        <v/>
      </c>
      <c r="BB574" s="15" t="n"/>
      <c r="BD574" s="14" t="n"/>
      <c r="BE574" s="18" t="n"/>
      <c r="BF574" s="16" t="n"/>
      <c r="BG574" s="18">
        <f>(BE574-BF574)+BG573</f>
        <v/>
      </c>
      <c r="BH574" s="15" t="n"/>
      <c r="BJ574" s="86" t="n"/>
      <c r="BK574" s="86" t="n"/>
      <c r="BL574" s="24" t="n"/>
      <c r="BM574" s="24" t="n"/>
      <c r="BN574" s="24" t="n"/>
      <c r="BO574" s="24" t="n"/>
      <c r="BP574" s="24" t="n"/>
      <c r="BQ574" s="126" t="n"/>
    </row>
    <row r="575" ht="16.8" customHeight="1">
      <c r="A575" s="15" t="n"/>
      <c r="B575" s="66" t="n"/>
      <c r="C575" s="15" t="inlineStr">
        <is>
          <t xml:space="preserve">PAG. STIP.           MARZIA </t>
        </is>
      </c>
      <c r="D575" s="67" t="n"/>
      <c r="E575" s="16" t="n">
        <v>0</v>
      </c>
      <c r="F575" s="16" t="n"/>
      <c r="G575" s="16" t="n">
        <v>0</v>
      </c>
      <c r="H575" s="16" t="n"/>
      <c r="I575" s="4" t="n"/>
      <c r="J575" s="14" t="n"/>
      <c r="K575" s="17" t="n"/>
      <c r="L575" s="16" t="n"/>
      <c r="M575" s="16" t="n">
        <v>0</v>
      </c>
      <c r="N575" s="16" t="inlineStr">
        <is>
          <t>SOSPESI PARTICOLARI</t>
        </is>
      </c>
      <c r="O575" s="31">
        <f>L599</f>
        <v/>
      </c>
      <c r="P575" s="32">
        <f>SUM(P554:P573)</f>
        <v/>
      </c>
      <c r="Q575" s="14" t="n"/>
      <c r="R575" s="18" t="n"/>
      <c r="S575" s="16">
        <f>G575</f>
        <v/>
      </c>
      <c r="T575" s="18">
        <f>(R575-S575)+T574</f>
        <v/>
      </c>
      <c r="U575" s="15">
        <f>C575</f>
        <v/>
      </c>
      <c r="W575" s="14" t="n"/>
      <c r="X575" s="18" t="n"/>
      <c r="Y575" s="16" t="n">
        <v>0</v>
      </c>
      <c r="Z575" s="18">
        <f>(X575-Y575)+Z574</f>
        <v/>
      </c>
      <c r="AA575" s="15" t="n"/>
      <c r="AB575" s="24" t="n"/>
      <c r="AC575" s="15">
        <f>C575</f>
        <v/>
      </c>
      <c r="AD575" s="25" t="n"/>
      <c r="AE575" s="62">
        <f>G575</f>
        <v/>
      </c>
      <c r="AF575" s="63">
        <f>AE575+AF514</f>
        <v/>
      </c>
      <c r="AG575" s="25" t="n"/>
      <c r="AH575" s="24" t="n"/>
      <c r="AI575" s="26" t="n"/>
      <c r="AJ575" s="25" t="n"/>
      <c r="AL575" s="14" t="n"/>
      <c r="AM575" s="18" t="n"/>
      <c r="AN575" s="16" t="n">
        <v>0</v>
      </c>
      <c r="AO575" s="18">
        <f>(AM575-AN575)+AO574</f>
        <v/>
      </c>
      <c r="AP575" s="15" t="n"/>
      <c r="AR575" s="14" t="n"/>
      <c r="AS575" s="18" t="n"/>
      <c r="AT575" s="16" t="n">
        <v>0</v>
      </c>
      <c r="AU575" s="18">
        <f>(AS575-AT575)+AU574</f>
        <v/>
      </c>
      <c r="AV575" s="15" t="n"/>
      <c r="AX575" s="14" t="n"/>
      <c r="AY575" s="18" t="n"/>
      <c r="AZ575" s="16" t="n">
        <v>0</v>
      </c>
      <c r="BA575" s="18">
        <f>(AY575-AZ575)+BA574</f>
        <v/>
      </c>
      <c r="BB575" s="15" t="n"/>
      <c r="BD575" s="14" t="n"/>
      <c r="BE575" s="18" t="n"/>
      <c r="BF575" s="16" t="n">
        <v>0</v>
      </c>
      <c r="BG575" s="18">
        <f>(BE575-BF575)+BG574</f>
        <v/>
      </c>
      <c r="BH575" s="15" t="n"/>
      <c r="BJ575" s="86" t="n"/>
      <c r="BK575" s="86" t="n"/>
      <c r="BL575" s="24" t="n"/>
      <c r="BM575" s="24" t="n"/>
      <c r="BN575" s="24" t="n"/>
      <c r="BO575" s="24" t="n"/>
      <c r="BP575" s="24" t="n"/>
      <c r="BQ575" s="126" t="n"/>
    </row>
    <row r="576" ht="16.8" customHeight="1">
      <c r="A576" s="15" t="n"/>
      <c r="B576" s="15" t="n"/>
      <c r="C576" s="15" t="inlineStr">
        <is>
          <t xml:space="preserve">PAG. STIP.           DEBORAH </t>
        </is>
      </c>
      <c r="D576" s="16" t="n"/>
      <c r="E576" s="16" t="n">
        <v>0</v>
      </c>
      <c r="F576" s="16" t="n"/>
      <c r="G576" s="16" t="n">
        <v>0</v>
      </c>
      <c r="H576" s="16" t="n"/>
      <c r="I576" s="4" t="n"/>
      <c r="J576" s="14" t="n"/>
      <c r="K576" s="17" t="n"/>
      <c r="L576" s="16" t="n"/>
      <c r="M576" s="16" t="n">
        <v>0</v>
      </c>
      <c r="N576" s="16" t="inlineStr">
        <is>
          <t>SOSPESI</t>
        </is>
      </c>
      <c r="O576" s="16">
        <f>SUM(L587:L598)+L601</f>
        <v/>
      </c>
      <c r="P576" s="33">
        <f>SUM(O554:O573)</f>
        <v/>
      </c>
      <c r="Q576" s="14" t="n"/>
      <c r="R576" s="18" t="n"/>
      <c r="S576" s="16">
        <f>G576</f>
        <v/>
      </c>
      <c r="T576" s="18">
        <f>(R576-S576)+T575</f>
        <v/>
      </c>
      <c r="U576" s="15">
        <f>C576</f>
        <v/>
      </c>
      <c r="W576" s="14" t="n"/>
      <c r="X576" s="18" t="n"/>
      <c r="Y576" s="16" t="n">
        <v>0</v>
      </c>
      <c r="Z576" s="18">
        <f>(X576-Y576)+Z575</f>
        <v/>
      </c>
      <c r="AA576" s="15" t="n"/>
      <c r="AB576" s="24" t="n"/>
      <c r="AC576" s="15">
        <f>C576</f>
        <v/>
      </c>
      <c r="AD576" s="25" t="n"/>
      <c r="AE576" s="62">
        <f>G576</f>
        <v/>
      </c>
      <c r="AF576" s="63">
        <f>AE576+AF515</f>
        <v/>
      </c>
      <c r="AG576" s="25" t="n"/>
      <c r="AH576" s="24" t="n"/>
      <c r="AI576" s="26" t="n"/>
      <c r="AJ576" s="25" t="n"/>
      <c r="AL576" s="14" t="n"/>
      <c r="AM576" s="18" t="n"/>
      <c r="AN576" s="16" t="n">
        <v>0</v>
      </c>
      <c r="AO576" s="18">
        <f>(AM576-AN576)+AO575</f>
        <v/>
      </c>
      <c r="AP576" s="15" t="n"/>
      <c r="AR576" s="14" t="n"/>
      <c r="AS576" s="18" t="n"/>
      <c r="AT576" s="16" t="n">
        <v>0</v>
      </c>
      <c r="AU576" s="18">
        <f>(AS576-AT576)+AU575</f>
        <v/>
      </c>
      <c r="AV576" s="15" t="n"/>
      <c r="AX576" s="14" t="n"/>
      <c r="AY576" s="18" t="n"/>
      <c r="AZ576" s="16" t="n">
        <v>0</v>
      </c>
      <c r="BA576" s="18">
        <f>(AY576-AZ576)+BA575</f>
        <v/>
      </c>
      <c r="BB576" s="15" t="n"/>
      <c r="BD576" s="14" t="n"/>
      <c r="BE576" s="18" t="n"/>
      <c r="BF576" s="16" t="n">
        <v>0</v>
      </c>
      <c r="BG576" s="18">
        <f>(BE576-BF576)+BG575</f>
        <v/>
      </c>
      <c r="BH576" s="15" t="n"/>
      <c r="BJ576" s="86" t="n"/>
      <c r="BK576" s="86" t="n"/>
      <c r="BL576" s="24" t="n"/>
      <c r="BM576" s="24" t="n"/>
      <c r="BN576" s="24" t="n"/>
      <c r="BO576" s="24" t="n"/>
      <c r="BP576" s="24" t="n"/>
      <c r="BQ576" s="126" t="n"/>
    </row>
    <row r="577" ht="16.8" customHeight="1">
      <c r="A577" s="15" t="n"/>
      <c r="B577" s="15" t="n"/>
      <c r="C577" s="15" t="inlineStr">
        <is>
          <t xml:space="preserve">PAG. STIP.           DORIANA BONIFICO </t>
        </is>
      </c>
      <c r="D577" s="16" t="n"/>
      <c r="E577" s="16" t="n">
        <v>0</v>
      </c>
      <c r="F577" s="16" t="n"/>
      <c r="G577" s="16" t="n">
        <v>0</v>
      </c>
      <c r="H577" s="16" t="n"/>
      <c r="I577" s="4" t="n"/>
      <c r="J577" s="14" t="n"/>
      <c r="K577" s="17" t="n"/>
      <c r="L577" s="16" t="n"/>
      <c r="M577" s="16" t="n"/>
      <c r="N577" s="16" t="inlineStr">
        <is>
          <t>GIROCONTO SINO AD OGGI</t>
        </is>
      </c>
      <c r="O577" s="34">
        <f>O516+O517-F592-F591</f>
        <v/>
      </c>
      <c r="P577" s="35">
        <f>O516+O517+O578-F592-F591-O575-O576</f>
        <v/>
      </c>
      <c r="Q577" s="14" t="n"/>
      <c r="R577" s="18" t="n"/>
      <c r="S577" s="16">
        <f>G577</f>
        <v/>
      </c>
      <c r="T577" s="18">
        <f>(R577-S577)+T576</f>
        <v/>
      </c>
      <c r="U577" s="15" t="n"/>
      <c r="W577" s="14" t="n"/>
      <c r="X577" s="18" t="n"/>
      <c r="Y577" s="16" t="n"/>
      <c r="Z577" s="18">
        <f>(X577-Y577)+Z576</f>
        <v/>
      </c>
      <c r="AA577" s="15" t="n"/>
      <c r="AB577" s="24" t="n"/>
      <c r="AC577" s="15">
        <f>C577</f>
        <v/>
      </c>
      <c r="AD577" s="25" t="n"/>
      <c r="AE577" s="62">
        <f>G577</f>
        <v/>
      </c>
      <c r="AF577" s="63">
        <f>AE577+AF516</f>
        <v/>
      </c>
      <c r="AG577" s="25" t="n"/>
      <c r="AH577" s="24" t="n"/>
      <c r="AI577" s="26" t="n"/>
      <c r="AJ577" s="25" t="n"/>
      <c r="AL577" s="14" t="n"/>
      <c r="AM577" s="18" t="n"/>
      <c r="AN577" s="16" t="n"/>
      <c r="AO577" s="18">
        <f>(AM577-AN577)+AO576</f>
        <v/>
      </c>
      <c r="AP577" s="15" t="n"/>
      <c r="AR577" s="14" t="n"/>
      <c r="AS577" s="18" t="n"/>
      <c r="AT577" s="16" t="n"/>
      <c r="AU577" s="18">
        <f>(AS577-AT577)+AU576</f>
        <v/>
      </c>
      <c r="AV577" s="15" t="n"/>
      <c r="AX577" s="14" t="n"/>
      <c r="AY577" s="18" t="n"/>
      <c r="AZ577" s="16" t="n"/>
      <c r="BA577" s="18">
        <f>(AY577-AZ577)+BA576</f>
        <v/>
      </c>
      <c r="BB577" s="15" t="n"/>
      <c r="BD577" s="14" t="n"/>
      <c r="BE577" s="18" t="n"/>
      <c r="BF577" s="16" t="n"/>
      <c r="BG577" s="18">
        <f>(BE577-BF577)+BG576</f>
        <v/>
      </c>
      <c r="BH577" s="15" t="n"/>
      <c r="BJ577" s="86" t="n"/>
      <c r="BK577" s="86" t="n"/>
      <c r="BL577" s="24" t="n"/>
      <c r="BM577" s="24" t="n"/>
      <c r="BN577" s="24" t="n"/>
      <c r="BO577" s="24" t="n"/>
      <c r="BP577" s="24" t="n"/>
      <c r="BQ577" s="126" t="n"/>
    </row>
    <row r="578" ht="16.8" customHeight="1">
      <c r="A578" s="15" t="n"/>
      <c r="B578" s="15" t="n"/>
      <c r="C578" s="15" t="inlineStr">
        <is>
          <t xml:space="preserve">PAG. STIP.           STEFANIA  BONIFICO </t>
        </is>
      </c>
      <c r="D578" s="16" t="n"/>
      <c r="E578" s="16" t="n">
        <v>0</v>
      </c>
      <c r="F578" s="16" t="n"/>
      <c r="G578" s="16" t="n">
        <v>0</v>
      </c>
      <c r="H578" s="16" t="n"/>
      <c r="I578" s="4" t="n"/>
      <c r="J578" s="14" t="n"/>
      <c r="K578" s="6" t="inlineStr">
        <is>
          <t>TOTALE GIORNATA</t>
        </is>
      </c>
      <c r="L578" s="3">
        <f>SUM(L551:L577)</f>
        <v/>
      </c>
      <c r="M578" s="3">
        <f>SUM(M551:M577)</f>
        <v/>
      </c>
      <c r="N578" s="16" t="inlineStr">
        <is>
          <t>G.C. GIORNO</t>
        </is>
      </c>
      <c r="O578" s="16">
        <f>N551-L552</f>
        <v/>
      </c>
      <c r="P578" s="18" t="n"/>
      <c r="Q578" s="14" t="n"/>
      <c r="R578" s="18" t="n"/>
      <c r="S578" s="16">
        <f>G578</f>
        <v/>
      </c>
      <c r="T578" s="18">
        <f>(R578-S578)+T577</f>
        <v/>
      </c>
      <c r="U578" s="15">
        <f>C578</f>
        <v/>
      </c>
      <c r="W578" s="14" t="n"/>
      <c r="X578" s="18" t="n"/>
      <c r="Y578" s="16" t="n">
        <v>0</v>
      </c>
      <c r="Z578" s="18">
        <f>(X578-Y578)+Z577</f>
        <v/>
      </c>
      <c r="AA578" s="15" t="n"/>
      <c r="AB578" s="24" t="n"/>
      <c r="AC578" s="15">
        <f>C578</f>
        <v/>
      </c>
      <c r="AD578" s="25" t="n"/>
      <c r="AE578" s="62">
        <f>G578</f>
        <v/>
      </c>
      <c r="AF578" s="63">
        <f>AE578+AF517</f>
        <v/>
      </c>
      <c r="AG578" s="25" t="n"/>
      <c r="AH578" s="24" t="n"/>
      <c r="AI578" s="26" t="n"/>
      <c r="AJ578" s="25" t="n"/>
      <c r="AL578" s="14" t="n"/>
      <c r="AM578" s="18" t="n"/>
      <c r="AN578" s="16" t="n">
        <v>0</v>
      </c>
      <c r="AO578" s="18">
        <f>(AM578-AN578)+AO577</f>
        <v/>
      </c>
      <c r="AP578" s="15" t="n"/>
      <c r="AR578" s="14" t="n"/>
      <c r="AS578" s="18" t="n"/>
      <c r="AT578" s="16" t="n">
        <v>0</v>
      </c>
      <c r="AU578" s="18">
        <f>(AS578-AT578)+AU577</f>
        <v/>
      </c>
      <c r="AV578" s="15" t="n"/>
      <c r="AX578" s="14" t="n"/>
      <c r="AY578" s="18" t="n"/>
      <c r="AZ578" s="16" t="n">
        <v>0</v>
      </c>
      <c r="BA578" s="18">
        <f>(AY578-AZ578)+BA577</f>
        <v/>
      </c>
      <c r="BB578" s="15" t="n"/>
      <c r="BD578" s="14" t="n"/>
      <c r="BE578" s="18" t="n"/>
      <c r="BF578" s="16" t="n">
        <v>0</v>
      </c>
      <c r="BG578" s="18">
        <f>(BE578-BF578)+BG577</f>
        <v/>
      </c>
      <c r="BH578" s="15" t="n"/>
      <c r="BJ578" s="86" t="n"/>
      <c r="BK578" s="86" t="n"/>
      <c r="BL578" s="24" t="n"/>
      <c r="BM578" s="24" t="n"/>
      <c r="BN578" s="24" t="n"/>
      <c r="BO578" s="24" t="n"/>
      <c r="BP578" s="24" t="n"/>
      <c r="BQ578" s="126" t="n"/>
    </row>
    <row r="579" ht="16.8" customHeight="1">
      <c r="A579" s="15" t="n"/>
      <c r="B579" s="15" t="n"/>
      <c r="C579" s="15" t="inlineStr">
        <is>
          <t>Pagamento contributi impiegate</t>
        </is>
      </c>
      <c r="D579" s="16" t="n"/>
      <c r="E579" s="16" t="n"/>
      <c r="F579" s="16" t="n"/>
      <c r="G579" s="16" t="n">
        <v>0</v>
      </c>
      <c r="H579" s="16" t="n"/>
      <c r="I579" s="4" t="n"/>
      <c r="J579" s="14" t="n"/>
      <c r="K579" s="6" t="inlineStr">
        <is>
          <t>RIPORTO</t>
        </is>
      </c>
      <c r="L579" s="3">
        <f>L519</f>
        <v/>
      </c>
      <c r="M579" s="3">
        <f>M519</f>
        <v/>
      </c>
      <c r="N579" s="16" t="inlineStr">
        <is>
          <t>SO. VERS/PREL.</t>
        </is>
      </c>
      <c r="O579" s="36">
        <f>(O575+O576)-(O514+O515)</f>
        <v/>
      </c>
      <c r="P579" s="37">
        <f>O578-O579</f>
        <v/>
      </c>
      <c r="Q579" s="14" t="n"/>
      <c r="R579" s="18" t="n"/>
      <c r="S579" s="16">
        <f>G579</f>
        <v/>
      </c>
      <c r="T579" s="18">
        <f>(R579-S579)+T578</f>
        <v/>
      </c>
      <c r="U579" s="15">
        <f>C579</f>
        <v/>
      </c>
      <c r="W579" s="14" t="n"/>
      <c r="X579" s="18" t="n"/>
      <c r="Y579" s="16" t="n">
        <v>0</v>
      </c>
      <c r="Z579" s="18">
        <f>(X579-Y579)+Z578</f>
        <v/>
      </c>
      <c r="AA579" s="15" t="n"/>
      <c r="AB579" s="24" t="n"/>
      <c r="AC579" s="15">
        <f>C579</f>
        <v/>
      </c>
      <c r="AD579" s="25" t="n"/>
      <c r="AE579" s="62">
        <f>G579</f>
        <v/>
      </c>
      <c r="AF579" s="63">
        <f>AE579+AF518</f>
        <v/>
      </c>
      <c r="AG579" s="25" t="n"/>
      <c r="AH579" s="24" t="n"/>
      <c r="AI579" s="26" t="n"/>
      <c r="AJ579" s="25" t="n"/>
      <c r="AL579" s="14" t="n"/>
      <c r="AM579" s="18" t="n"/>
      <c r="AN579" s="16" t="n">
        <v>0</v>
      </c>
      <c r="AO579" s="18">
        <f>(AM579-AN579)+AO578</f>
        <v/>
      </c>
      <c r="AP579" s="15" t="n"/>
      <c r="AR579" s="14" t="n"/>
      <c r="AS579" s="18" t="n"/>
      <c r="AT579" s="16" t="n">
        <v>0</v>
      </c>
      <c r="AU579" s="18">
        <f>(AS579-AT579)+AU578</f>
        <v/>
      </c>
      <c r="AV579" s="15" t="n"/>
      <c r="AX579" s="14" t="n"/>
      <c r="AY579" s="18" t="n"/>
      <c r="AZ579" s="16" t="n">
        <v>0</v>
      </c>
      <c r="BA579" s="18">
        <f>(AY579-AZ579)+BA578</f>
        <v/>
      </c>
      <c r="BB579" s="15" t="n"/>
      <c r="BD579" s="14" t="n"/>
      <c r="BE579" s="18" t="n"/>
      <c r="BF579" s="16" t="n">
        <v>0</v>
      </c>
      <c r="BG579" s="18">
        <f>(BE579-BF579)+BG578</f>
        <v/>
      </c>
      <c r="BH579" s="15" t="n"/>
      <c r="BJ579" s="86" t="n"/>
      <c r="BK579" s="86" t="n"/>
      <c r="BL579" s="24" t="n"/>
      <c r="BM579" s="24" t="n"/>
      <c r="BN579" s="24" t="n"/>
      <c r="BO579" s="24" t="n"/>
      <c r="BP579" s="24" t="n"/>
      <c r="BQ579" s="126" t="n"/>
    </row>
    <row r="580" ht="16.8" customHeight="1" thickBot="1">
      <c r="A580" s="15" t="n"/>
      <c r="B580" s="15" t="n"/>
      <c r="C580" s="15" t="inlineStr">
        <is>
          <t>TOT. PAG. IMPIEGATE</t>
        </is>
      </c>
      <c r="D580" s="16">
        <f>SUM(G575:G579)+SUM(E575:E579)</f>
        <v/>
      </c>
      <c r="E580" s="16" t="n"/>
      <c r="F580" s="16" t="n"/>
      <c r="G580" s="16" t="n"/>
      <c r="H580" s="16" t="n"/>
      <c r="I580" s="4" t="n"/>
      <c r="J580" s="14" t="n"/>
      <c r="K580" s="6" t="inlineStr">
        <is>
          <t>TOTALE AD OGGI</t>
        </is>
      </c>
      <c r="L580" s="3">
        <f>L578+L579</f>
        <v/>
      </c>
      <c r="M580" s="3">
        <f>M578+M579</f>
        <v/>
      </c>
      <c r="N580" s="16" t="inlineStr">
        <is>
          <t>DIFF. GIROCONTO E SOSPESI AUMENTATI O DIMINUITI</t>
        </is>
      </c>
      <c r="O580" s="38">
        <f>O577+O578-O579</f>
        <v/>
      </c>
      <c r="P580" s="39">
        <f>O580-O577</f>
        <v/>
      </c>
      <c r="Q580" s="14" t="n"/>
      <c r="R580" s="18" t="n"/>
      <c r="S580" s="16" t="n">
        <v>0</v>
      </c>
      <c r="T580" s="18">
        <f>(R580-S580)+T579</f>
        <v/>
      </c>
      <c r="U580" s="15" t="n"/>
      <c r="W580" s="14" t="n"/>
      <c r="X580" s="18" t="n"/>
      <c r="Y580" s="16" t="n"/>
      <c r="Z580" s="18">
        <f>(X580-Y580)+Z579</f>
        <v/>
      </c>
      <c r="AA580" s="15" t="n"/>
      <c r="AB580" s="24" t="n"/>
      <c r="AC580" s="15" t="n"/>
      <c r="AD580" s="25" t="n"/>
      <c r="AE580" s="62">
        <f>G580</f>
        <v/>
      </c>
      <c r="AF580" s="63">
        <f>AE580+AF519</f>
        <v/>
      </c>
      <c r="AG580" s="25" t="n"/>
      <c r="AH580" s="24" t="n"/>
      <c r="AI580" s="26" t="n"/>
      <c r="AJ580" s="25" t="n"/>
      <c r="AL580" s="14" t="n"/>
      <c r="AM580" s="18" t="n"/>
      <c r="AN580" s="16" t="n"/>
      <c r="AO580" s="18">
        <f>(AM580-AN580)+AO579</f>
        <v/>
      </c>
      <c r="AP580" s="15" t="n"/>
      <c r="AR580" s="14" t="n"/>
      <c r="AS580" s="18" t="n"/>
      <c r="AT580" s="16" t="n"/>
      <c r="AU580" s="18">
        <f>(AS580-AT580)+AU579</f>
        <v/>
      </c>
      <c r="AV580" s="15" t="n"/>
      <c r="AX580" s="14" t="n"/>
      <c r="AY580" s="18" t="n"/>
      <c r="AZ580" s="16" t="n"/>
      <c r="BA580" s="18">
        <f>(AY580-AZ580)+BA579</f>
        <v/>
      </c>
      <c r="BB580" s="15" t="n"/>
      <c r="BD580" s="14" t="n"/>
      <c r="BE580" s="18" t="n"/>
      <c r="BF580" s="16" t="n"/>
      <c r="BG580" s="18">
        <f>(BE580-BF580)+BG579</f>
        <v/>
      </c>
      <c r="BH580" s="15" t="n"/>
      <c r="BJ580" s="86" t="n"/>
      <c r="BK580" s="86" t="n"/>
      <c r="BL580" s="24" t="n"/>
      <c r="BM580" s="24" t="n"/>
      <c r="BN580" s="24" t="n"/>
      <c r="BO580" s="24" t="n"/>
      <c r="BP580" s="24" t="n"/>
      <c r="BQ580" s="126" t="n"/>
    </row>
    <row r="581" ht="16.8" customHeight="1" thickBot="1" thickTop="1">
      <c r="A581" s="15" t="n"/>
      <c r="B581" s="15" t="n"/>
      <c r="C581" s="15" t="inlineStr">
        <is>
          <t>Pag. Bolletta Telecom  780820</t>
        </is>
      </c>
      <c r="D581" s="16" t="n"/>
      <c r="E581" s="16" t="n"/>
      <c r="F581" s="16" t="n"/>
      <c r="G581" s="16" t="n">
        <v>0</v>
      </c>
      <c r="H581" s="16" t="n"/>
      <c r="I581" s="4" t="n"/>
      <c r="J581" s="14" t="n"/>
      <c r="K581" s="6" t="inlineStr">
        <is>
          <t>SALDO</t>
        </is>
      </c>
      <c r="L581" s="3">
        <f>L580-M580</f>
        <v/>
      </c>
      <c r="M581" s="40" t="n"/>
      <c r="N581" s="29" t="inlineStr">
        <is>
          <t>RISCONTRO</t>
        </is>
      </c>
      <c r="O581" s="41">
        <f>O574+O575+O576+O582</f>
        <v/>
      </c>
      <c r="P581" s="18" t="n"/>
      <c r="Q581" s="14" t="n"/>
      <c r="R581" s="18" t="n"/>
      <c r="S581" s="16">
        <f>G581</f>
        <v/>
      </c>
      <c r="T581" s="18">
        <f>(R581-S581)+T580</f>
        <v/>
      </c>
      <c r="U581" s="15">
        <f>C581</f>
        <v/>
      </c>
      <c r="W581" s="14" t="n"/>
      <c r="X581" s="18" t="n"/>
      <c r="Y581" s="16" t="n">
        <v>0</v>
      </c>
      <c r="Z581" s="18">
        <f>(X581-Y581)+Z580</f>
        <v/>
      </c>
      <c r="AA581" s="15" t="n"/>
      <c r="AB581" s="24" t="n"/>
      <c r="AC581" s="15">
        <f>C581</f>
        <v/>
      </c>
      <c r="AD581" s="25" t="n"/>
      <c r="AE581" s="62">
        <f>G581</f>
        <v/>
      </c>
      <c r="AF581" s="63">
        <f>AE581+AF520</f>
        <v/>
      </c>
      <c r="AG581" s="25" t="n"/>
      <c r="AH581" s="24" t="n"/>
      <c r="AI581" s="26" t="n"/>
      <c r="AJ581" s="25" t="n"/>
      <c r="AL581" s="14" t="n"/>
      <c r="AM581" s="18" t="n"/>
      <c r="AN581" s="16" t="n">
        <v>0</v>
      </c>
      <c r="AO581" s="18">
        <f>(AM581-AN581)+AO580</f>
        <v/>
      </c>
      <c r="AP581" s="15" t="n"/>
      <c r="AR581" s="14" t="n"/>
      <c r="AS581" s="18" t="n"/>
      <c r="AT581" s="16" t="n">
        <v>0</v>
      </c>
      <c r="AU581" s="18">
        <f>(AS581-AT581)+AU580</f>
        <v/>
      </c>
      <c r="AV581" s="15" t="n"/>
      <c r="AX581" s="14" t="n"/>
      <c r="AY581" s="18" t="n"/>
      <c r="AZ581" s="16" t="n">
        <v>0</v>
      </c>
      <c r="BA581" s="18">
        <f>(AY581-AZ581)+BA580</f>
        <v/>
      </c>
      <c r="BB581" s="15" t="n"/>
      <c r="BD581" s="14" t="n"/>
      <c r="BE581" s="18" t="n"/>
      <c r="BF581" s="16" t="n">
        <v>0</v>
      </c>
      <c r="BG581" s="18">
        <f>(BE581-BF581)+BG580</f>
        <v/>
      </c>
      <c r="BH581" s="15" t="n"/>
      <c r="BJ581" s="86" t="n"/>
      <c r="BK581" s="86" t="n"/>
      <c r="BL581" s="24" t="n"/>
      <c r="BM581" s="24" t="n"/>
      <c r="BN581" s="24" t="n"/>
      <c r="BO581" s="24" t="n"/>
      <c r="BP581" s="24" t="n"/>
      <c r="BQ581" s="126" t="n"/>
    </row>
    <row r="582" ht="16.8" customHeight="1" thickBot="1" thickTop="1">
      <c r="A582" s="15" t="n"/>
      <c r="B582" s="15" t="n"/>
      <c r="C582" s="15" t="inlineStr">
        <is>
          <t>Pag. Bolletta Telecom 780344</t>
        </is>
      </c>
      <c r="D582" s="16" t="n"/>
      <c r="E582" s="16" t="n"/>
      <c r="F582" s="16" t="n"/>
      <c r="G582" s="16" t="n">
        <v>0</v>
      </c>
      <c r="H582" s="16" t="n"/>
      <c r="I582" s="4" t="n"/>
      <c r="J582" s="14" t="n"/>
      <c r="K582" s="17" t="n"/>
      <c r="L582" s="16" t="n"/>
      <c r="M582" s="16" t="n"/>
      <c r="N582" s="42" t="inlineStr">
        <is>
          <t>GIROCONTO DEL GIORNO</t>
        </is>
      </c>
      <c r="O582" s="43">
        <f>P576-O575-O576-O574</f>
        <v/>
      </c>
      <c r="P582" s="18" t="n"/>
      <c r="Q582" s="14" t="n"/>
      <c r="R582" s="18" t="n"/>
      <c r="S582" s="16">
        <f>G582</f>
        <v/>
      </c>
      <c r="T582" s="18">
        <f>(R582-S582)+T581</f>
        <v/>
      </c>
      <c r="U582" s="15">
        <f>C582</f>
        <v/>
      </c>
      <c r="W582" s="14" t="n"/>
      <c r="X582" s="18" t="n"/>
      <c r="Y582" s="16" t="n">
        <v>0</v>
      </c>
      <c r="Z582" s="18">
        <f>(X582-Y582)+Z581</f>
        <v/>
      </c>
      <c r="AA582" s="15" t="n"/>
      <c r="AB582" s="24" t="n"/>
      <c r="AC582" s="15">
        <f>C582</f>
        <v/>
      </c>
      <c r="AD582" s="25" t="n"/>
      <c r="AE582" s="62">
        <f>G582</f>
        <v/>
      </c>
      <c r="AF582" s="63">
        <f>AE582+AF521</f>
        <v/>
      </c>
      <c r="AG582" s="25" t="n"/>
      <c r="AH582" s="24" t="n"/>
      <c r="AI582" s="26" t="n"/>
      <c r="AJ582" s="25" t="n"/>
      <c r="AL582" s="14" t="n"/>
      <c r="AM582" s="18" t="n"/>
      <c r="AN582" s="16" t="n">
        <v>0</v>
      </c>
      <c r="AO582" s="18">
        <f>(AM582-AN582)+AO581</f>
        <v/>
      </c>
      <c r="AP582" s="15" t="n"/>
      <c r="AR582" s="14" t="n"/>
      <c r="AS582" s="18" t="n"/>
      <c r="AT582" s="16" t="n">
        <v>0</v>
      </c>
      <c r="AU582" s="18">
        <f>(AS582-AT582)+AU581</f>
        <v/>
      </c>
      <c r="AV582" s="15" t="n"/>
      <c r="AX582" s="14" t="n"/>
      <c r="AY582" s="18" t="n"/>
      <c r="AZ582" s="16" t="n">
        <v>0</v>
      </c>
      <c r="BA582" s="18">
        <f>(AY582-AZ582)+BA581</f>
        <v/>
      </c>
      <c r="BB582" s="15" t="n"/>
      <c r="BD582" s="14" t="n"/>
      <c r="BE582" s="18" t="n"/>
      <c r="BF582" s="16" t="n">
        <v>0</v>
      </c>
      <c r="BG582" s="18">
        <f>(BE582-BF582)+BG581</f>
        <v/>
      </c>
      <c r="BH582" s="15" t="n"/>
      <c r="BJ582" s="86" t="n"/>
      <c r="BK582" s="86" t="n"/>
      <c r="BL582" s="24" t="n"/>
      <c r="BM582" s="24" t="n"/>
      <c r="BN582" s="24" t="n"/>
      <c r="BO582" s="24" t="n"/>
      <c r="BP582" s="24" t="n"/>
      <c r="BQ582" s="126" t="n"/>
    </row>
    <row r="583" ht="16.8" customHeight="1" thickTop="1">
      <c r="A583" s="15" t="n"/>
      <c r="B583" s="15" t="n"/>
      <c r="C583" s="15" t="inlineStr">
        <is>
          <t>Pag. Bolletta Telecom</t>
        </is>
      </c>
      <c r="D583" s="16">
        <f>SUM(G581:G583)</f>
        <v/>
      </c>
      <c r="E583" s="16" t="n"/>
      <c r="F583" s="16" t="n"/>
      <c r="G583" s="16" t="n">
        <v>0</v>
      </c>
      <c r="H583" s="16" t="n"/>
      <c r="I583" s="4" t="n"/>
      <c r="J583" s="14" t="n"/>
      <c r="K583" s="6" t="inlineStr">
        <is>
          <t>C/C ANTICIPI</t>
        </is>
      </c>
      <c r="L583" s="3">
        <f>N522</f>
        <v/>
      </c>
      <c r="M583" s="3" t="n">
        <v>0</v>
      </c>
      <c r="N583" s="3">
        <f>SUM(L583:M583)</f>
        <v/>
      </c>
      <c r="O583" s="44" t="n"/>
      <c r="P583" s="18" t="n"/>
      <c r="Q583" s="14" t="n"/>
      <c r="R583" s="18" t="n"/>
      <c r="S583" s="16">
        <f>G583</f>
        <v/>
      </c>
      <c r="T583" s="18">
        <f>(R583-S583)+T582</f>
        <v/>
      </c>
      <c r="U583" s="15">
        <f>C583</f>
        <v/>
      </c>
      <c r="W583" s="14" t="n"/>
      <c r="X583" s="18" t="n"/>
      <c r="Y583" s="16" t="n">
        <v>0</v>
      </c>
      <c r="Z583" s="18">
        <f>(X583-Y583)+Z582</f>
        <v/>
      </c>
      <c r="AA583" s="15" t="n"/>
      <c r="AB583" s="24" t="n"/>
      <c r="AC583" s="15">
        <f>C583</f>
        <v/>
      </c>
      <c r="AD583" s="25" t="n"/>
      <c r="AE583" s="62">
        <f>G583</f>
        <v/>
      </c>
      <c r="AF583" s="63">
        <f>AE583+AF522</f>
        <v/>
      </c>
      <c r="AG583" s="25" t="n"/>
      <c r="AH583" s="24" t="n"/>
      <c r="AI583" s="26" t="n"/>
      <c r="AJ583" s="25" t="n"/>
      <c r="AL583" s="14" t="n"/>
      <c r="AM583" s="18" t="n"/>
      <c r="AN583" s="16" t="n">
        <v>0</v>
      </c>
      <c r="AO583" s="18">
        <f>(AM583-AN583)+AO582</f>
        <v/>
      </c>
      <c r="AP583" s="15" t="n"/>
      <c r="AR583" s="14" t="n"/>
      <c r="AS583" s="18" t="n"/>
      <c r="AT583" s="16" t="n">
        <v>0</v>
      </c>
      <c r="AU583" s="18">
        <f>(AS583-AT583)+AU582</f>
        <v/>
      </c>
      <c r="AV583" s="15" t="n"/>
      <c r="AX583" s="14" t="n"/>
      <c r="AY583" s="18" t="n"/>
      <c r="AZ583" s="16" t="n">
        <v>0</v>
      </c>
      <c r="BA583" s="18">
        <f>(AY583-AZ583)+BA582</f>
        <v/>
      </c>
      <c r="BB583" s="15" t="n"/>
      <c r="BD583" s="14" t="n"/>
      <c r="BE583" s="18" t="n"/>
      <c r="BF583" s="16" t="n">
        <v>0</v>
      </c>
      <c r="BG583" s="18">
        <f>(BE583-BF583)+BG582</f>
        <v/>
      </c>
      <c r="BH583" s="15" t="n"/>
      <c r="BJ583" s="86" t="n"/>
      <c r="BK583" s="86" t="n"/>
      <c r="BL583" s="24" t="n"/>
      <c r="BM583" s="24" t="n"/>
      <c r="BN583" s="24" t="n"/>
      <c r="BO583" s="24" t="n"/>
      <c r="BP583" s="24" t="n"/>
      <c r="BQ583" s="126" t="n"/>
    </row>
    <row r="584" ht="16.8" customHeight="1">
      <c r="A584" s="15" t="n"/>
      <c r="B584" s="15" t="n"/>
      <c r="C584" s="15" t="inlineStr">
        <is>
          <t xml:space="preserve">PAG. BOLLETTA ENEL  </t>
        </is>
      </c>
      <c r="D584" s="16" t="n"/>
      <c r="E584" s="16" t="n"/>
      <c r="F584" s="16" t="n"/>
      <c r="G584" s="16" t="n">
        <v>0</v>
      </c>
      <c r="H584" s="16" t="n"/>
      <c r="I584" s="4" t="n"/>
      <c r="J584" s="14" t="n"/>
      <c r="K584" s="6" t="inlineStr">
        <is>
          <t>C/CPOSTALE</t>
        </is>
      </c>
      <c r="L584" s="3">
        <f>L523</f>
        <v/>
      </c>
      <c r="M584" s="3">
        <f>H591+G591</f>
        <v/>
      </c>
      <c r="N584" s="45">
        <f>L584+M584</f>
        <v/>
      </c>
      <c r="O584" s="45">
        <f>BA608+BG608</f>
        <v/>
      </c>
      <c r="P584" s="18" t="n"/>
      <c r="Q584" s="14" t="n"/>
      <c r="R584" s="18" t="n"/>
      <c r="S584" s="16">
        <f>G584</f>
        <v/>
      </c>
      <c r="T584" s="18">
        <f>(R584-S584)+T583</f>
        <v/>
      </c>
      <c r="U584" s="15">
        <f>C584</f>
        <v/>
      </c>
      <c r="W584" s="14" t="n"/>
      <c r="X584" s="18" t="n">
        <v>0</v>
      </c>
      <c r="Y584" s="16" t="n">
        <v>0</v>
      </c>
      <c r="Z584" s="18">
        <f>(X584-Y584)+Z583</f>
        <v/>
      </c>
      <c r="AA584" s="15" t="n"/>
      <c r="AB584" s="24" t="n"/>
      <c r="AC584" s="15">
        <f>C584</f>
        <v/>
      </c>
      <c r="AD584" s="25" t="n"/>
      <c r="AE584" s="62">
        <f>G584</f>
        <v/>
      </c>
      <c r="AF584" s="63">
        <f>AE584+AF523</f>
        <v/>
      </c>
      <c r="AG584" s="25" t="n"/>
      <c r="AH584" s="24" t="n"/>
      <c r="AI584" s="26" t="n"/>
      <c r="AJ584" s="25" t="n"/>
      <c r="AL584" s="14" t="n"/>
      <c r="AM584" s="18" t="n"/>
      <c r="AN584" s="16" t="n">
        <v>0</v>
      </c>
      <c r="AO584" s="18">
        <f>(AM584-AN584)+AO583</f>
        <v/>
      </c>
      <c r="AP584" s="15" t="n"/>
      <c r="AR584" s="14" t="n"/>
      <c r="AS584" s="18" t="n"/>
      <c r="AT584" s="16" t="n">
        <v>0</v>
      </c>
      <c r="AU584" s="18">
        <f>(AS584-AT584)+AU583</f>
        <v/>
      </c>
      <c r="AV584" s="15" t="n"/>
      <c r="AX584" s="14" t="n"/>
      <c r="AY584" s="18" t="n"/>
      <c r="AZ584" s="16" t="n">
        <v>0</v>
      </c>
      <c r="BA584" s="18">
        <f>(AY584-AZ584)+BA583</f>
        <v/>
      </c>
      <c r="BB584" s="15" t="n"/>
      <c r="BD584" s="14" t="n"/>
      <c r="BE584" s="18" t="n"/>
      <c r="BF584" s="16" t="n">
        <v>0</v>
      </c>
      <c r="BG584" s="18">
        <f>(BE584-BF584)+BG583</f>
        <v/>
      </c>
      <c r="BH584" s="15" t="n"/>
      <c r="BJ584" s="86" t="n"/>
      <c r="BK584" s="86" t="n"/>
      <c r="BL584" s="24" t="n"/>
      <c r="BM584" s="24" t="n"/>
      <c r="BN584" s="24" t="n"/>
      <c r="BO584" s="24" t="n"/>
      <c r="BP584" s="24" t="n"/>
      <c r="BQ584" s="126" t="n"/>
    </row>
    <row r="585" ht="16.8" customHeight="1">
      <c r="A585" s="15" t="n"/>
      <c r="B585" s="15" t="n"/>
      <c r="C585" s="15" t="inlineStr">
        <is>
          <t>PAG. AFFITTO LEGNANO</t>
        </is>
      </c>
      <c r="D585" s="16" t="n"/>
      <c r="E585" s="16" t="n"/>
      <c r="F585" s="16" t="n"/>
      <c r="G585" s="16" t="n">
        <v>833.33</v>
      </c>
      <c r="H585" s="16" t="n"/>
      <c r="I585" s="4" t="n"/>
      <c r="J585" s="14" t="n"/>
      <c r="K585" s="6" t="inlineStr">
        <is>
          <t>C/C BANCARIO</t>
        </is>
      </c>
      <c r="L585" s="3">
        <f>T608+Z608+AO608+AU608</f>
        <v/>
      </c>
      <c r="M585" s="16" t="n"/>
      <c r="N585" s="16" t="n"/>
      <c r="O585" s="16" t="n"/>
      <c r="P585" s="18" t="n"/>
      <c r="Q585" s="14" t="n"/>
      <c r="R585" s="18" t="n"/>
      <c r="S585" s="16">
        <f>G585</f>
        <v/>
      </c>
      <c r="T585" s="18">
        <f>(R585-S585)+T584</f>
        <v/>
      </c>
      <c r="U585" s="15" t="n"/>
      <c r="W585" s="14" t="n"/>
      <c r="X585" s="18" t="n"/>
      <c r="Y585" s="16" t="n">
        <v>0</v>
      </c>
      <c r="Z585" s="18">
        <f>(X585-Y585)+Z584</f>
        <v/>
      </c>
      <c r="AA585" s="15" t="n"/>
      <c r="AB585" s="24" t="n"/>
      <c r="AC585" s="15">
        <f>C585</f>
        <v/>
      </c>
      <c r="AD585" s="25" t="n"/>
      <c r="AE585" s="62">
        <f>G585</f>
        <v/>
      </c>
      <c r="AF585" s="63">
        <f>AE585+AF524</f>
        <v/>
      </c>
      <c r="AG585" s="25" t="n"/>
      <c r="AH585" s="24" t="n"/>
      <c r="AI585" s="26" t="n">
        <v>0</v>
      </c>
      <c r="AJ585" s="25" t="n"/>
      <c r="AL585" s="14" t="n"/>
      <c r="AM585" s="18" t="n"/>
      <c r="AN585" s="16" t="n">
        <v>0</v>
      </c>
      <c r="AO585" s="18">
        <f>(AM585-AN585)+AO584</f>
        <v/>
      </c>
      <c r="AP585" s="15" t="n"/>
      <c r="AR585" s="14" t="n"/>
      <c r="AS585" s="18" t="n"/>
      <c r="AT585" s="16" t="n">
        <v>0</v>
      </c>
      <c r="AU585" s="18">
        <f>(AS585-AT585)+AU584</f>
        <v/>
      </c>
      <c r="AV585" s="15" t="n"/>
      <c r="AX585" s="14" t="n"/>
      <c r="AY585" s="18" t="n"/>
      <c r="AZ585" s="16" t="n">
        <v>0</v>
      </c>
      <c r="BA585" s="18">
        <f>(AY585-AZ585)+BA584</f>
        <v/>
      </c>
      <c r="BB585" s="15" t="n"/>
      <c r="BD585" s="14" t="n"/>
      <c r="BE585" s="18" t="n"/>
      <c r="BF585" s="16" t="n">
        <v>0</v>
      </c>
      <c r="BG585" s="18">
        <f>(BE585-BF585)+BG584</f>
        <v/>
      </c>
      <c r="BH585" s="15" t="n"/>
      <c r="BJ585" s="86" t="n"/>
      <c r="BK585" s="86" t="n"/>
      <c r="BL585" s="24" t="n"/>
      <c r="BM585" s="24" t="n"/>
      <c r="BN585" s="24" t="n"/>
      <c r="BO585" s="24" t="n"/>
      <c r="BP585" s="24" t="n"/>
      <c r="BQ585" s="126" t="n"/>
    </row>
    <row r="586" ht="16.8" customHeight="1">
      <c r="A586" s="15" t="n"/>
      <c r="B586" s="15" t="n"/>
      <c r="C586" s="15" t="inlineStr">
        <is>
          <t>Spese condominiali</t>
        </is>
      </c>
      <c r="D586" s="16" t="n"/>
      <c r="E586" s="16" t="n"/>
      <c r="F586" s="16" t="n"/>
      <c r="G586" s="16" t="n">
        <v>0</v>
      </c>
      <c r="H586" s="16" t="n"/>
      <c r="I586" s="4" t="n"/>
      <c r="J586" s="14" t="n"/>
      <c r="K586" s="6" t="inlineStr">
        <is>
          <t>CONTO SOSPESI</t>
        </is>
      </c>
      <c r="L586" s="3" t="n"/>
      <c r="M586" s="46" t="inlineStr">
        <is>
          <t>SOSPESI DEL GIORNO</t>
        </is>
      </c>
      <c r="N586" s="46" t="n"/>
      <c r="O586" s="16" t="n"/>
      <c r="P586" s="18" t="n"/>
      <c r="Q586" s="14" t="n"/>
      <c r="R586" s="18" t="n"/>
      <c r="S586" s="16">
        <f>G586</f>
        <v/>
      </c>
      <c r="T586" s="18">
        <f>(R586-S586)+T585</f>
        <v/>
      </c>
      <c r="U586" s="15">
        <f>C586</f>
        <v/>
      </c>
      <c r="W586" s="14" t="n"/>
      <c r="X586" s="18" t="n"/>
      <c r="Y586" s="16" t="n">
        <v>0</v>
      </c>
      <c r="Z586" s="18">
        <f>(X586-Y586)+Z585</f>
        <v/>
      </c>
      <c r="AA586" s="15" t="n"/>
      <c r="AB586" s="24" t="n"/>
      <c r="AC586" s="15">
        <f>C586</f>
        <v/>
      </c>
      <c r="AD586" s="25" t="n"/>
      <c r="AE586" s="62">
        <f>G586</f>
        <v/>
      </c>
      <c r="AF586" s="63">
        <f>AE586+AF525</f>
        <v/>
      </c>
      <c r="AG586" s="25" t="n"/>
      <c r="AH586" s="24" t="n"/>
      <c r="AI586" s="26" t="n"/>
      <c r="AJ586" s="25" t="n"/>
      <c r="AL586" s="14" t="n"/>
      <c r="AM586" s="18" t="n"/>
      <c r="AN586" s="16" t="n">
        <v>0</v>
      </c>
      <c r="AO586" s="18">
        <f>(AM586-AN586)+AO585</f>
        <v/>
      </c>
      <c r="AP586" s="15" t="n"/>
      <c r="AR586" s="14" t="n"/>
      <c r="AS586" s="18" t="n"/>
      <c r="AT586" s="16" t="n">
        <v>0</v>
      </c>
      <c r="AU586" s="18">
        <f>(AS586-AT586)+AU585</f>
        <v/>
      </c>
      <c r="AV586" s="15" t="n"/>
      <c r="AX586" s="14" t="n"/>
      <c r="AY586" s="18" t="n"/>
      <c r="AZ586" s="16" t="n">
        <v>0</v>
      </c>
      <c r="BA586" s="18">
        <f>(AY586-AZ586)+BA585</f>
        <v/>
      </c>
      <c r="BB586" s="15" t="n"/>
      <c r="BD586" s="14" t="n"/>
      <c r="BE586" s="18" t="n"/>
      <c r="BF586" s="16" t="n">
        <v>0</v>
      </c>
      <c r="BG586" s="18">
        <f>(BE586-BF586)+BG585</f>
        <v/>
      </c>
      <c r="BH586" s="15" t="n"/>
      <c r="BJ586" s="86" t="n"/>
      <c r="BK586" s="86" t="n"/>
      <c r="BL586" s="24" t="n"/>
      <c r="BM586" s="24" t="n"/>
      <c r="BN586" s="24" t="n"/>
      <c r="BO586" s="24" t="n"/>
      <c r="BP586" s="24" t="n"/>
      <c r="BQ586" s="126" t="n"/>
    </row>
    <row r="587" ht="16.8" customHeight="1">
      <c r="A587" s="15" t="n"/>
      <c r="B587" s="15" t="n"/>
      <c r="C587" s="15" t="inlineStr">
        <is>
          <t>TOT. SPESE AFFITTO  TEL. LUCE</t>
        </is>
      </c>
      <c r="D587" s="16">
        <f>SUM(G581:G586)</f>
        <v/>
      </c>
      <c r="E587" s="16" t="n"/>
      <c r="F587" s="16" t="n"/>
      <c r="G587" s="16" t="n"/>
      <c r="H587" s="16" t="n"/>
      <c r="I587" s="4" t="n"/>
      <c r="J587" s="14" t="n"/>
      <c r="K587" s="50" t="inlineStr">
        <is>
          <t>SOMMA SOSPESO 10/11</t>
        </is>
      </c>
      <c r="L587" s="50" t="n">
        <v>114.5</v>
      </c>
      <c r="M587" s="16" t="inlineStr">
        <is>
          <t>NOME</t>
        </is>
      </c>
      <c r="N587" s="16" t="inlineStr">
        <is>
          <t>IMPORTO</t>
        </is>
      </c>
      <c r="O587" s="16" t="n"/>
      <c r="P587" s="18" t="n"/>
      <c r="Q587" s="14" t="n"/>
      <c r="R587" s="18" t="n"/>
      <c r="S587" s="16" t="n">
        <v>0</v>
      </c>
      <c r="T587" s="18">
        <f>(R587-S587)+T586</f>
        <v/>
      </c>
      <c r="U587" s="15" t="n"/>
      <c r="W587" s="14" t="n"/>
      <c r="X587" s="18" t="n"/>
      <c r="Y587" s="16" t="n"/>
      <c r="Z587" s="18">
        <f>(X587-Y587)+Z586</f>
        <v/>
      </c>
      <c r="AA587" s="15" t="n"/>
      <c r="AB587" s="24" t="n"/>
      <c r="AC587" s="15">
        <f>C587</f>
        <v/>
      </c>
      <c r="AD587" s="25" t="n"/>
      <c r="AE587" s="62">
        <f>G587</f>
        <v/>
      </c>
      <c r="AF587" s="63">
        <f>AE587+AF526</f>
        <v/>
      </c>
      <c r="AG587" s="25" t="n"/>
      <c r="AH587" s="24" t="n"/>
      <c r="AI587" s="26" t="n"/>
      <c r="AJ587" s="25" t="n"/>
      <c r="AL587" s="14" t="n"/>
      <c r="AM587" s="18" t="n"/>
      <c r="AN587" s="16" t="n"/>
      <c r="AO587" s="18">
        <f>(AM587-AN587)+AO586</f>
        <v/>
      </c>
      <c r="AP587" s="15" t="n"/>
      <c r="AR587" s="14" t="n"/>
      <c r="AS587" s="18" t="n"/>
      <c r="AT587" s="16" t="n"/>
      <c r="AU587" s="18">
        <f>(AS587-AT587)+AU586</f>
        <v/>
      </c>
      <c r="AV587" s="15" t="n"/>
      <c r="AX587" s="14" t="n"/>
      <c r="AY587" s="18" t="n"/>
      <c r="AZ587" s="16" t="n"/>
      <c r="BA587" s="18">
        <f>(AY587-AZ587)+BA586</f>
        <v/>
      </c>
      <c r="BB587" s="15" t="n"/>
      <c r="BD587" s="14" t="n"/>
      <c r="BE587" s="18" t="n"/>
      <c r="BF587" s="16" t="n"/>
      <c r="BG587" s="18">
        <f>(BE587-BF587)+BG586</f>
        <v/>
      </c>
      <c r="BH587" s="15" t="n"/>
      <c r="BJ587" s="86" t="n"/>
      <c r="BK587" s="86" t="n"/>
      <c r="BL587" s="24" t="n"/>
      <c r="BM587" s="24" t="n"/>
      <c r="BN587" s="24" t="n"/>
      <c r="BO587" s="24" t="n"/>
      <c r="BP587" s="24" t="n"/>
      <c r="BQ587" s="126" t="n"/>
    </row>
    <row r="588" ht="16.8" customHeight="1">
      <c r="A588" s="15" t="n"/>
      <c r="B588" s="15" t="n"/>
      <c r="C588" s="15" t="inlineStr">
        <is>
          <t xml:space="preserve">RIVALSA </t>
        </is>
      </c>
      <c r="D588" s="16" t="n"/>
      <c r="E588" s="16" t="n"/>
      <c r="F588" s="16" t="n"/>
      <c r="G588" s="16" t="n">
        <v>0</v>
      </c>
      <c r="H588" s="16" t="n"/>
      <c r="I588" s="4" t="n"/>
      <c r="J588" s="14" t="n"/>
      <c r="K588" s="16" t="inlineStr">
        <is>
          <t>ERRATO VERS, 11/1  2.573,35</t>
        </is>
      </c>
      <c r="L588" s="16" t="n">
        <v>-0.02</v>
      </c>
      <c r="M588" s="30" t="inlineStr">
        <is>
          <t>A3T 2/12</t>
        </is>
      </c>
      <c r="N588" s="30" t="n">
        <v>130</v>
      </c>
      <c r="O588" s="16" t="n"/>
      <c r="P588" s="18" t="n"/>
      <c r="Q588" s="14" t="n"/>
      <c r="R588" s="18" t="n"/>
      <c r="S588" s="16">
        <f>G588</f>
        <v/>
      </c>
      <c r="T588" s="18">
        <f>(R588-S588)+T587</f>
        <v/>
      </c>
      <c r="U588" s="15" t="n"/>
      <c r="W588" s="14" t="n"/>
      <c r="X588" s="18" t="n">
        <v>0</v>
      </c>
      <c r="Y588" s="16" t="n">
        <v>0</v>
      </c>
      <c r="Z588" s="18">
        <f>(X588-Y588)+Z587</f>
        <v/>
      </c>
      <c r="AA588" s="15" t="n"/>
      <c r="AB588" s="24" t="n"/>
      <c r="AC588" s="15">
        <f>C588</f>
        <v/>
      </c>
      <c r="AD588" s="25" t="n"/>
      <c r="AE588" s="62">
        <f>G588</f>
        <v/>
      </c>
      <c r="AF588" s="63">
        <f>AE588+AF527</f>
        <v/>
      </c>
      <c r="AG588" s="25" t="n"/>
      <c r="AH588" s="24" t="n"/>
      <c r="AI588" s="26" t="n"/>
      <c r="AJ588" s="25" t="n"/>
      <c r="AL588" s="14" t="n"/>
      <c r="AM588" s="18" t="n"/>
      <c r="AN588" s="16" t="n"/>
      <c r="AO588" s="18">
        <f>(AM588-AN588)+AO587</f>
        <v/>
      </c>
      <c r="AP588" s="15" t="n"/>
      <c r="AR588" s="14" t="n"/>
      <c r="AS588" s="18" t="n"/>
      <c r="AT588" s="16" t="n"/>
      <c r="AU588" s="18">
        <f>(AS588-AT588)+AU587</f>
        <v/>
      </c>
      <c r="AV588" s="15" t="n"/>
      <c r="AX588" s="14" t="n"/>
      <c r="AY588" s="18" t="n"/>
      <c r="AZ588" s="16" t="n"/>
      <c r="BA588" s="18">
        <f>(AY588-AZ588)+BA587</f>
        <v/>
      </c>
      <c r="BB588" s="15" t="n"/>
      <c r="BD588" s="14" t="n"/>
      <c r="BE588" s="18" t="n"/>
      <c r="BF588" s="16" t="n"/>
      <c r="BG588" s="18">
        <f>(BE588-BF588)+BG587</f>
        <v/>
      </c>
      <c r="BH588" s="15" t="n"/>
      <c r="BJ588" s="86" t="n"/>
      <c r="BK588" s="86" t="n"/>
      <c r="BL588" s="24" t="n"/>
      <c r="BM588" s="24" t="n"/>
      <c r="BN588" s="24" t="n"/>
      <c r="BO588" s="24" t="n"/>
      <c r="BP588" s="24" t="n"/>
      <c r="BQ588" s="126" t="n"/>
    </row>
    <row r="589" ht="16.8" customHeight="1">
      <c r="A589" s="15" t="n"/>
      <c r="B589" s="15" t="n"/>
      <c r="C589" s="15" t="inlineStr">
        <is>
          <t>COMMERCIALISTA</t>
        </is>
      </c>
      <c r="D589" s="16" t="n"/>
      <c r="E589" s="16" t="n"/>
      <c r="F589" s="16" t="n"/>
      <c r="G589" s="16" t="n">
        <v>0</v>
      </c>
      <c r="H589" s="16" t="n"/>
      <c r="I589" s="4" t="n"/>
      <c r="J589" s="14" t="n"/>
      <c r="K589" s="25" t="inlineStr">
        <is>
          <t>ROSSETTI 11/1</t>
        </is>
      </c>
      <c r="L589" s="83" t="n">
        <v>23</v>
      </c>
      <c r="M589" s="16" t="n"/>
      <c r="N589" s="73" t="n">
        <v>0</v>
      </c>
      <c r="O589" s="16" t="n"/>
      <c r="P589" s="18" t="n"/>
      <c r="Q589" s="14" t="n"/>
      <c r="R589" s="18" t="n"/>
      <c r="S589" s="16">
        <f>G589</f>
        <v/>
      </c>
      <c r="T589" s="18">
        <f>(R589-S589)+T588</f>
        <v/>
      </c>
      <c r="U589" s="15">
        <f>C589</f>
        <v/>
      </c>
      <c r="W589" s="14" t="n"/>
      <c r="X589" s="18" t="n">
        <v>0</v>
      </c>
      <c r="Y589" s="16" t="n">
        <v>0</v>
      </c>
      <c r="Z589" s="18">
        <f>(X589-Y589)+Z588</f>
        <v/>
      </c>
      <c r="AA589" s="15" t="n"/>
      <c r="AB589" s="24" t="n"/>
      <c r="AC589" s="15">
        <f>C589</f>
        <v/>
      </c>
      <c r="AD589" s="25" t="n"/>
      <c r="AE589" s="62">
        <f>G589</f>
        <v/>
      </c>
      <c r="AF589" s="63">
        <f>AE589+AF528</f>
        <v/>
      </c>
      <c r="AG589" s="25" t="n"/>
      <c r="AH589" s="24" t="n"/>
      <c r="AI589" s="26" t="n"/>
      <c r="AJ589" s="25" t="n"/>
      <c r="AL589" s="14" t="n"/>
      <c r="AM589" s="18" t="n"/>
      <c r="AN589" s="16" t="n">
        <v>0</v>
      </c>
      <c r="AO589" s="18">
        <f>(AM589-AN589)+AO588</f>
        <v/>
      </c>
      <c r="AP589" s="15" t="n"/>
      <c r="AR589" s="14" t="n"/>
      <c r="AS589" s="18" t="n"/>
      <c r="AT589" s="16" t="n">
        <v>0</v>
      </c>
      <c r="AU589" s="18">
        <f>(AS589-AT589)+AU588</f>
        <v/>
      </c>
      <c r="AV589" s="15" t="n"/>
      <c r="AX589" s="14" t="n"/>
      <c r="AY589" s="18" t="n"/>
      <c r="AZ589" s="16" t="n">
        <v>0</v>
      </c>
      <c r="BA589" s="18">
        <f>(AY589-AZ589)+BA588</f>
        <v/>
      </c>
      <c r="BB589" s="15" t="n"/>
      <c r="BD589" s="14" t="n"/>
      <c r="BE589" s="18" t="n"/>
      <c r="BF589" s="16" t="n">
        <v>0</v>
      </c>
      <c r="BG589" s="18">
        <f>(BE589-BF589)+BG588</f>
        <v/>
      </c>
      <c r="BH589" s="15" t="n"/>
      <c r="BJ589" s="86" t="n"/>
      <c r="BK589" s="86" t="n"/>
      <c r="BL589" s="24" t="n"/>
      <c r="BM589" s="24" t="n"/>
      <c r="BN589" s="24" t="n"/>
      <c r="BO589" s="24" t="n"/>
      <c r="BP589" s="24" t="n"/>
      <c r="BQ589" s="126" t="n"/>
    </row>
    <row r="590" ht="16.8" customHeight="1">
      <c r="A590" s="15" t="n"/>
      <c r="B590" s="15" t="n"/>
      <c r="C590" s="64" t="inlineStr">
        <is>
          <t>CASSA PREVIDENZA  AGENTI  + QUOTA GAA</t>
        </is>
      </c>
      <c r="D590" s="16" t="n"/>
      <c r="E590" s="16" t="n"/>
      <c r="F590" s="16" t="n"/>
      <c r="G590" s="16" t="n">
        <v>0</v>
      </c>
      <c r="H590" s="16" t="n">
        <v>0</v>
      </c>
      <c r="I590" s="4" t="n"/>
      <c r="J590" s="14" t="n"/>
      <c r="K590" s="16" t="inlineStr">
        <is>
          <t>LEGNANO PAPA 11/1</t>
        </is>
      </c>
      <c r="L590" s="73" t="n">
        <v>654</v>
      </c>
      <c r="M590" s="16" t="inlineStr">
        <is>
          <t>LEGNANO 9/1</t>
        </is>
      </c>
      <c r="N590" s="16" t="n">
        <v>658</v>
      </c>
      <c r="O590" s="16" t="n"/>
      <c r="P590" s="18" t="n"/>
      <c r="Q590" s="14" t="n"/>
      <c r="R590" s="18" t="n"/>
      <c r="S590" s="16">
        <f>G590</f>
        <v/>
      </c>
      <c r="T590" s="18">
        <f>(R590-S590)+T589</f>
        <v/>
      </c>
      <c r="U590" s="15">
        <f>C590</f>
        <v/>
      </c>
      <c r="W590" s="14" t="n"/>
      <c r="X590" s="18" t="n">
        <v>0</v>
      </c>
      <c r="Y590" s="16" t="n">
        <v>0</v>
      </c>
      <c r="Z590" s="18">
        <f>(X590-Y590)+Z589</f>
        <v/>
      </c>
      <c r="AA590" s="15" t="n"/>
      <c r="AB590" s="24" t="n"/>
      <c r="AC590" s="15">
        <f>C590</f>
        <v/>
      </c>
      <c r="AD590" s="25" t="n"/>
      <c r="AE590" s="62">
        <f>G590</f>
        <v/>
      </c>
      <c r="AF590" s="63">
        <f>AE590+AF529</f>
        <v/>
      </c>
      <c r="AG590" s="25" t="n"/>
      <c r="AH590" s="24" t="n"/>
      <c r="AI590" s="26" t="n"/>
      <c r="AJ590" s="25" t="n"/>
      <c r="AL590" s="14" t="n"/>
      <c r="AM590" s="18" t="n"/>
      <c r="AN590" s="16" t="n">
        <v>0</v>
      </c>
      <c r="AO590" s="18">
        <f>(AM590-AN590)+AO589</f>
        <v/>
      </c>
      <c r="AP590" s="15" t="n"/>
      <c r="AR590" s="14" t="n"/>
      <c r="AS590" s="18" t="n"/>
      <c r="AT590" s="16" t="n">
        <v>0</v>
      </c>
      <c r="AU590" s="18">
        <f>(AS590-AT590)+AU589</f>
        <v/>
      </c>
      <c r="AV590" s="15" t="n"/>
      <c r="AX590" s="14" t="n"/>
      <c r="AY590" s="18" t="n"/>
      <c r="AZ590" s="16" t="n">
        <v>0</v>
      </c>
      <c r="BA590" s="18">
        <f>(AY590-AZ590)+BA589</f>
        <v/>
      </c>
      <c r="BB590" s="15" t="n"/>
      <c r="BD590" s="14" t="n"/>
      <c r="BE590" s="18" t="n"/>
      <c r="BF590" s="16" t="n">
        <v>0</v>
      </c>
      <c r="BG590" s="18">
        <f>(BE590-BF590)+BG589</f>
        <v/>
      </c>
      <c r="BH590" s="15" t="n"/>
      <c r="BJ590" s="86" t="n"/>
      <c r="BK590" s="86" t="n"/>
      <c r="BL590" s="24" t="n"/>
      <c r="BM590" s="24" t="n"/>
      <c r="BN590" s="24" t="n"/>
      <c r="BO590" s="24" t="n"/>
      <c r="BP590" s="24" t="n"/>
      <c r="BQ590" s="126" t="n"/>
    </row>
    <row r="591" ht="16.8" customHeight="1">
      <c r="A591" s="15" t="n"/>
      <c r="B591" s="15" t="n"/>
      <c r="C591" s="15" t="inlineStr">
        <is>
          <t>GIROCONTO PROVV. GENERALI</t>
        </is>
      </c>
      <c r="D591" s="16" t="n"/>
      <c r="E591" s="16" t="n"/>
      <c r="F591" s="85" t="n">
        <v>0</v>
      </c>
      <c r="G591" s="16" t="n">
        <v>0</v>
      </c>
      <c r="H591" s="16" t="n">
        <v>0</v>
      </c>
      <c r="I591" s="4" t="n"/>
      <c r="J591" s="14" t="n"/>
      <c r="K591" s="16" t="inlineStr">
        <is>
          <t>GALLARATE  4/1</t>
        </is>
      </c>
      <c r="L591" s="73" t="n">
        <v>204</v>
      </c>
      <c r="M591" s="30" t="n"/>
      <c r="N591" s="30" t="n">
        <v>0</v>
      </c>
      <c r="O591" s="16" t="n"/>
      <c r="P591" s="18" t="n"/>
      <c r="Q591" s="14" t="n"/>
      <c r="R591" s="18">
        <f>F591</f>
        <v/>
      </c>
      <c r="S591" s="16" t="n">
        <v>0</v>
      </c>
      <c r="T591" s="18">
        <f>(R591-S591)+T590</f>
        <v/>
      </c>
      <c r="U591" s="15" t="n"/>
      <c r="W591" s="14" t="inlineStr">
        <is>
          <t>\</t>
        </is>
      </c>
      <c r="X591" s="18" t="n">
        <v>0</v>
      </c>
      <c r="Y591" s="16" t="n"/>
      <c r="Z591" s="18">
        <f>(X591-Y591)+Z590</f>
        <v/>
      </c>
      <c r="AA591" s="15" t="n"/>
      <c r="AB591" s="24" t="n"/>
      <c r="AC591" s="15">
        <f>C591</f>
        <v/>
      </c>
      <c r="AD591" s="25" t="n"/>
      <c r="AE591" s="62">
        <f>G591</f>
        <v/>
      </c>
      <c r="AF591" s="63">
        <f>AE591+AF530</f>
        <v/>
      </c>
      <c r="AG591" s="25" t="n"/>
      <c r="AH591" s="24" t="n"/>
      <c r="AI591" s="26" t="n"/>
      <c r="AJ591" s="25" t="n"/>
      <c r="AL591" s="14" t="n"/>
      <c r="AM591" s="18" t="n"/>
      <c r="AN591" s="16" t="n"/>
      <c r="AO591" s="18">
        <f>(AM591-AN591)+AO590</f>
        <v/>
      </c>
      <c r="AP591" s="15" t="n"/>
      <c r="AR591" s="14" t="n"/>
      <c r="AS591" s="18" t="n"/>
      <c r="AT591" s="16" t="n"/>
      <c r="AU591" s="18">
        <f>(AS591-AT591)+AU590</f>
        <v/>
      </c>
      <c r="AV591" s="15" t="n"/>
      <c r="AX591" s="14" t="n"/>
      <c r="AY591" s="18" t="n"/>
      <c r="AZ591" s="16" t="n"/>
      <c r="BA591" s="18">
        <f>(AY591-AZ591)+BA590</f>
        <v/>
      </c>
      <c r="BB591" s="15" t="n"/>
      <c r="BD591" s="14" t="n"/>
      <c r="BE591" s="18">
        <f>H591</f>
        <v/>
      </c>
      <c r="BF591" s="16" t="n"/>
      <c r="BG591" s="18">
        <f>(BE591-BF591)+BG590</f>
        <v/>
      </c>
      <c r="BH591" s="15" t="n"/>
      <c r="BJ591" s="86" t="n"/>
      <c r="BK591" s="86" t="n"/>
      <c r="BL591" s="24" t="n"/>
      <c r="BM591" s="24" t="n"/>
      <c r="BN591" s="24" t="n"/>
      <c r="BO591" s="24" t="n"/>
      <c r="BP591" s="24" t="n"/>
      <c r="BQ591" s="126" t="n"/>
    </row>
    <row r="592" ht="16.8" customHeight="1">
      <c r="A592" s="15" t="n"/>
      <c r="B592" s="15" t="n"/>
      <c r="C592" s="47" t="inlineStr">
        <is>
          <t>VERSAMENTO PROVV. MATURATE</t>
        </is>
      </c>
      <c r="D592" s="16" t="n"/>
      <c r="E592" s="16" t="n"/>
      <c r="F592" s="1" t="n">
        <v>0</v>
      </c>
      <c r="G592" s="16" t="n">
        <v>0</v>
      </c>
      <c r="H592" s="16" t="n"/>
      <c r="I592" s="4" t="n"/>
      <c r="J592" s="14" t="n"/>
      <c r="K592" s="30" t="inlineStr">
        <is>
          <t>GALLARATE 11/1</t>
        </is>
      </c>
      <c r="L592" s="30" t="n">
        <v>220</v>
      </c>
      <c r="M592" s="16" t="n"/>
      <c r="N592" s="16" t="n">
        <v>0</v>
      </c>
      <c r="O592" s="16" t="n"/>
      <c r="P592" s="18" t="n"/>
      <c r="Q592" s="14" t="n"/>
      <c r="R592" s="49">
        <f>F592</f>
        <v/>
      </c>
      <c r="S592" s="16" t="n">
        <v>0</v>
      </c>
      <c r="T592" s="18">
        <f>(R592-S592)+T591</f>
        <v/>
      </c>
      <c r="U592" s="17">
        <f>C592</f>
        <v/>
      </c>
      <c r="W592" s="14" t="n"/>
      <c r="X592" s="18" t="n">
        <v>0</v>
      </c>
      <c r="Y592" s="16" t="n">
        <v>0</v>
      </c>
      <c r="Z592" s="18">
        <f>(X592-Y592)+Z591</f>
        <v/>
      </c>
      <c r="AA592" s="15" t="n"/>
      <c r="AB592" s="24" t="n"/>
      <c r="AC592" s="64" t="inlineStr">
        <is>
          <t>QUOTA GAA</t>
        </is>
      </c>
      <c r="AD592" s="65" t="n"/>
      <c r="AE592" s="65">
        <f>G592</f>
        <v/>
      </c>
      <c r="AF592" s="63">
        <f>AE592+AF531</f>
        <v/>
      </c>
      <c r="AG592" s="25" t="n"/>
      <c r="AH592" s="24" t="n"/>
      <c r="AI592" s="26" t="n"/>
      <c r="AJ592" s="25" t="n"/>
      <c r="AL592" s="14" t="n"/>
      <c r="AM592" s="18" t="n">
        <v>0</v>
      </c>
      <c r="AN592" s="16" t="n">
        <v>0</v>
      </c>
      <c r="AO592" s="18">
        <f>(AM592-AN592)+AO591</f>
        <v/>
      </c>
      <c r="AP592" s="15" t="n"/>
      <c r="AR592" s="14" t="n"/>
      <c r="AS592" s="18" t="n"/>
      <c r="AT592" s="16" t="n">
        <v>0</v>
      </c>
      <c r="AU592" s="18">
        <f>(AS592-AT592)+AU591</f>
        <v/>
      </c>
      <c r="AV592" s="15" t="n"/>
      <c r="AX592" s="14" t="n"/>
      <c r="AY592" s="18" t="n"/>
      <c r="AZ592" s="16" t="n">
        <v>0</v>
      </c>
      <c r="BA592" s="18">
        <f>(AY592-AZ592)+BA591</f>
        <v/>
      </c>
      <c r="BB592" s="15" t="n"/>
      <c r="BD592" s="14" t="n"/>
      <c r="BE592" s="18" t="n"/>
      <c r="BF592" s="16" t="n">
        <v>0</v>
      </c>
      <c r="BG592" s="18">
        <f>(BE592-BF592)+BG591</f>
        <v/>
      </c>
      <c r="BH592" s="15" t="n"/>
      <c r="BJ592" s="86" t="n"/>
      <c r="BK592" s="86" t="n"/>
      <c r="BL592" s="24" t="n"/>
      <c r="BM592" s="24" t="n"/>
      <c r="BN592" s="24" t="n"/>
      <c r="BO592" s="24" t="n"/>
      <c r="BP592" s="24" t="n"/>
      <c r="BQ592" s="126" t="n"/>
    </row>
    <row r="593" ht="16.8" customHeight="1">
      <c r="A593" s="15" t="n"/>
      <c r="B593" s="15" t="n"/>
      <c r="C593" s="15" t="inlineStr">
        <is>
          <t>TASSE</t>
        </is>
      </c>
      <c r="D593" s="16" t="n"/>
      <c r="E593" s="16" t="n"/>
      <c r="F593" s="16" t="n"/>
      <c r="G593" s="16" t="n">
        <v>0</v>
      </c>
      <c r="H593" s="16" t="n"/>
      <c r="I593" s="4" t="n"/>
      <c r="J593" s="14" t="n"/>
      <c r="K593" s="30" t="inlineStr">
        <is>
          <t>RHO 11/1</t>
        </is>
      </c>
      <c r="L593" s="73" t="n">
        <v>709.04</v>
      </c>
      <c r="M593" s="50" t="inlineStr">
        <is>
          <t>RHO  10/1</t>
        </is>
      </c>
      <c r="N593" s="50" t="n">
        <v>265</v>
      </c>
      <c r="O593" s="16" t="n"/>
      <c r="P593" s="18" t="n"/>
      <c r="Q593" s="14" t="n"/>
      <c r="R593" s="18" t="n"/>
      <c r="S593" s="16">
        <f>G593</f>
        <v/>
      </c>
      <c r="T593" s="18">
        <f>(R593-S593)+T592</f>
        <v/>
      </c>
      <c r="U593" s="15" t="inlineStr">
        <is>
          <t>Tasse</t>
        </is>
      </c>
      <c r="W593" s="14" t="n"/>
      <c r="X593" s="18" t="n"/>
      <c r="Y593" s="16" t="n">
        <v>0</v>
      </c>
      <c r="Z593" s="18">
        <f>(X593-Y593)+Z592</f>
        <v/>
      </c>
      <c r="AA593" s="15" t="n"/>
      <c r="AB593" s="24" t="n"/>
      <c r="AC593" s="15">
        <f>C593</f>
        <v/>
      </c>
      <c r="AD593" s="25" t="n"/>
      <c r="AE593" s="62">
        <f>G593</f>
        <v/>
      </c>
      <c r="AF593" s="63">
        <f>AE593+AF532</f>
        <v/>
      </c>
      <c r="AG593" s="25" t="n"/>
      <c r="AH593" s="24" t="n"/>
      <c r="AI593" s="26" t="n"/>
      <c r="AJ593" s="25" t="n"/>
      <c r="AL593" s="14" t="n"/>
      <c r="AM593" s="18" t="n">
        <v>0</v>
      </c>
      <c r="AN593" s="16" t="n">
        <v>0</v>
      </c>
      <c r="AO593" s="18">
        <f>(AM593-AN593)+AO592</f>
        <v/>
      </c>
      <c r="AP593" s="15" t="n"/>
      <c r="AR593" s="14" t="n"/>
      <c r="AS593" s="18" t="n">
        <v>0</v>
      </c>
      <c r="AT593" s="16" t="n">
        <v>0</v>
      </c>
      <c r="AU593" s="18">
        <f>(AS593-AT593)+AU592</f>
        <v/>
      </c>
      <c r="AV593" s="15" t="n"/>
      <c r="AX593" s="14" t="n"/>
      <c r="AY593" s="18" t="n">
        <v>0</v>
      </c>
      <c r="AZ593" s="16" t="n">
        <v>0</v>
      </c>
      <c r="BA593" s="18">
        <f>(AY593-AZ593)+BA592</f>
        <v/>
      </c>
      <c r="BB593" s="15" t="n"/>
      <c r="BD593" s="14" t="n"/>
      <c r="BE593" s="18" t="n">
        <v>0</v>
      </c>
      <c r="BF593" s="16" t="n">
        <v>0</v>
      </c>
      <c r="BG593" s="18">
        <f>(BE593-BF593)+BG592</f>
        <v/>
      </c>
      <c r="BH593" s="15" t="n"/>
      <c r="BJ593" s="86" t="n"/>
      <c r="BK593" s="86" t="n"/>
      <c r="BL593" s="24" t="n"/>
      <c r="BM593" s="24" t="n"/>
      <c r="BN593" s="24" t="n"/>
      <c r="BO593" s="24" t="n"/>
      <c r="BP593" s="24" t="n"/>
      <c r="BQ593" s="126" t="n"/>
    </row>
    <row r="594" ht="16.8" customHeight="1">
      <c r="A594" s="15" t="n"/>
      <c r="B594" s="15" t="n"/>
      <c r="C594" s="15" t="inlineStr">
        <is>
          <t>PREL.  ACC. PER AMM-  GIGI DICEMBRE 2023</t>
        </is>
      </c>
      <c r="D594" s="16" t="n"/>
      <c r="E594" s="16" t="n"/>
      <c r="F594" s="16" t="n">
        <v>0</v>
      </c>
      <c r="G594" s="16" t="n">
        <v>3500</v>
      </c>
      <c r="H594" s="16" t="n"/>
      <c r="I594" s="4" t="n"/>
      <c r="J594" s="14" t="n"/>
      <c r="K594" s="16" t="inlineStr">
        <is>
          <t>AGOS  11/</t>
        </is>
      </c>
      <c r="L594" s="16" t="n">
        <v>1290</v>
      </c>
      <c r="M594" s="16" t="inlineStr">
        <is>
          <t>LEGNANO 10/1</t>
        </is>
      </c>
      <c r="N594" s="16" t="n">
        <v>1002.5</v>
      </c>
      <c r="O594" s="16" t="n"/>
      <c r="P594" s="18" t="n"/>
      <c r="Q594" s="14" t="n"/>
      <c r="R594" s="18" t="n"/>
      <c r="S594" s="16">
        <f>G594</f>
        <v/>
      </c>
      <c r="T594" s="18">
        <f>(R594-S594)+T593</f>
        <v/>
      </c>
      <c r="U594" s="15">
        <f>C594</f>
        <v/>
      </c>
      <c r="W594" s="14" t="n"/>
      <c r="X594" s="18" t="n"/>
      <c r="Y594" s="16" t="n">
        <v>0</v>
      </c>
      <c r="Z594" s="18">
        <f>(X594-Y594)+Z593</f>
        <v/>
      </c>
      <c r="AA594" s="15" t="n"/>
      <c r="AB594" s="24" t="n"/>
      <c r="AC594" s="15">
        <f>C594</f>
        <v/>
      </c>
      <c r="AD594" s="25" t="n"/>
      <c r="AE594" s="62">
        <f>G594</f>
        <v/>
      </c>
      <c r="AF594" s="63">
        <f>AE594+AF533</f>
        <v/>
      </c>
      <c r="AG594" s="25" t="n"/>
      <c r="AH594" s="24" t="n"/>
      <c r="AI594" s="26" t="n"/>
      <c r="AJ594" s="25" t="n"/>
      <c r="AL594" s="14" t="n"/>
      <c r="AM594" s="18" t="n">
        <v>0</v>
      </c>
      <c r="AN594" s="16" t="n">
        <v>0</v>
      </c>
      <c r="AO594" s="18">
        <f>(AM594-AN594)+AO593</f>
        <v/>
      </c>
      <c r="AP594" s="15" t="n"/>
      <c r="AR594" s="14" t="n"/>
      <c r="AS594" s="18" t="n">
        <v>0</v>
      </c>
      <c r="AT594" s="16" t="n">
        <v>0</v>
      </c>
      <c r="AU594" s="18">
        <f>(AS594-AT594)+AU593</f>
        <v/>
      </c>
      <c r="AV594" s="15" t="n"/>
      <c r="AX594" s="14" t="n"/>
      <c r="AY594" s="18" t="n">
        <v>0</v>
      </c>
      <c r="AZ594" s="16" t="n">
        <v>0</v>
      </c>
      <c r="BA594" s="18">
        <f>(AY594-AZ594)+BA593</f>
        <v/>
      </c>
      <c r="BB594" s="15" t="n"/>
      <c r="BD594" s="14" t="n"/>
      <c r="BE594" s="18" t="n">
        <v>0</v>
      </c>
      <c r="BF594" s="16" t="n">
        <v>0</v>
      </c>
      <c r="BG594" s="18">
        <f>(BE594-BF594)+BG593</f>
        <v/>
      </c>
      <c r="BH594" s="15" t="n"/>
      <c r="BJ594" s="86" t="n"/>
      <c r="BK594" s="86" t="n"/>
      <c r="BL594" s="24" t="n"/>
      <c r="BM594" s="24" t="n"/>
      <c r="BN594" s="24" t="n"/>
      <c r="BO594" s="24" t="n"/>
      <c r="BP594" s="24" t="n"/>
      <c r="BQ594" s="126" t="n"/>
    </row>
    <row r="595" ht="16.8" customHeight="1">
      <c r="A595" s="15" t="n"/>
      <c r="B595" s="15" t="n"/>
      <c r="C595" s="15" t="inlineStr">
        <is>
          <t>PREL.  RIMBORSO SPESE GIGI DICEMBRE 2023</t>
        </is>
      </c>
      <c r="D595" s="16" t="n"/>
      <c r="E595" s="16" t="n"/>
      <c r="F595" s="16" t="n">
        <v>0</v>
      </c>
      <c r="G595" s="16" t="n">
        <v>1460</v>
      </c>
      <c r="H595" s="16" t="n"/>
      <c r="I595" s="4" t="n"/>
      <c r="J595" s="14" t="n"/>
      <c r="K595" s="16" t="inlineStr">
        <is>
          <t>SOMMA 11/1</t>
        </is>
      </c>
      <c r="L595" s="16" t="n">
        <v>300</v>
      </c>
      <c r="M595" s="16" t="inlineStr">
        <is>
          <t>SOMMA 10/1</t>
        </is>
      </c>
      <c r="N595" s="16" t="n">
        <v>338</v>
      </c>
      <c r="O595" s="16" t="n"/>
      <c r="P595" s="18" t="n"/>
      <c r="Q595" s="14" t="n"/>
      <c r="R595" s="18" t="n">
        <v>0</v>
      </c>
      <c r="S595" s="16">
        <f>G595</f>
        <v/>
      </c>
      <c r="T595" s="18">
        <f>(R595-S595)+T594</f>
        <v/>
      </c>
      <c r="U595" s="15">
        <f>C595</f>
        <v/>
      </c>
      <c r="W595" s="14" t="n"/>
      <c r="X595" s="18" t="n">
        <v>0</v>
      </c>
      <c r="Y595" s="16" t="n"/>
      <c r="Z595" s="18">
        <f>(X595-Y595)+Z594</f>
        <v/>
      </c>
      <c r="AA595" s="15" t="n"/>
      <c r="AB595" s="24" t="n"/>
      <c r="AC595" s="15">
        <f>C595</f>
        <v/>
      </c>
      <c r="AD595" s="25" t="n"/>
      <c r="AE595" s="62">
        <f>G595</f>
        <v/>
      </c>
      <c r="AF595" s="63">
        <f>AE595+AF534</f>
        <v/>
      </c>
      <c r="AG595" s="25" t="n"/>
      <c r="AH595" s="24" t="n"/>
      <c r="AI595" s="26" t="n"/>
      <c r="AJ595" s="25" t="n"/>
      <c r="AL595" s="14" t="n"/>
      <c r="AM595" s="18" t="n">
        <v>0</v>
      </c>
      <c r="AN595" s="16" t="n"/>
      <c r="AO595" s="18">
        <f>(AM595-AN595)+AO594</f>
        <v/>
      </c>
      <c r="AP595" s="15" t="n"/>
      <c r="AR595" s="14" t="n"/>
      <c r="AS595" s="18" t="n">
        <v>0</v>
      </c>
      <c r="AT595" s="16" t="n"/>
      <c r="AU595" s="18">
        <f>(AS595-AT595)+AU594</f>
        <v/>
      </c>
      <c r="AV595" s="15" t="n"/>
      <c r="AX595" s="14" t="n"/>
      <c r="AY595" s="18" t="n">
        <v>0</v>
      </c>
      <c r="AZ595" s="16" t="n"/>
      <c r="BA595" s="18">
        <f>(AY595-AZ595)+BA594</f>
        <v/>
      </c>
      <c r="BB595" s="15" t="n"/>
      <c r="BD595" s="14" t="n"/>
      <c r="BE595" s="18" t="n">
        <v>0</v>
      </c>
      <c r="BF595" s="16" t="n"/>
      <c r="BG595" s="18">
        <f>(BE595-BF595)+BG594</f>
        <v/>
      </c>
      <c r="BH595" s="15" t="n"/>
      <c r="BJ595" s="86" t="n"/>
      <c r="BK595" s="86" t="n"/>
      <c r="BL595" s="24" t="n"/>
      <c r="BM595" s="24" t="n"/>
      <c r="BN595" s="24" t="n"/>
      <c r="BO595" s="24" t="n"/>
      <c r="BP595" s="24" t="n"/>
      <c r="BQ595" s="126" t="n"/>
    </row>
    <row r="596" ht="16.8" customHeight="1">
      <c r="A596" s="15" t="n"/>
      <c r="B596" s="15" t="n"/>
      <c r="C596" s="15" t="inlineStr">
        <is>
          <t>AGOS  10/1</t>
        </is>
      </c>
      <c r="D596" s="16" t="n"/>
      <c r="E596" s="16" t="n"/>
      <c r="F596" s="16" t="n">
        <v>412.5</v>
      </c>
      <c r="G596" s="16" t="n"/>
      <c r="H596" s="16" t="n"/>
      <c r="I596" s="4" t="n"/>
      <c r="J596" s="14" t="n"/>
      <c r="K596" s="16" t="inlineStr">
        <is>
          <t>POZZI 11/1 ANTICIPO AGENTE</t>
        </is>
      </c>
      <c r="L596" s="16" t="n">
        <v>1050</v>
      </c>
      <c r="M596" s="30" t="inlineStr">
        <is>
          <t>RIVALSA UCA 11/2023 PAG. 2/12/2023</t>
        </is>
      </c>
      <c r="N596" s="16" t="n">
        <v>100</v>
      </c>
      <c r="O596" s="16" t="n"/>
      <c r="P596" s="18" t="n"/>
      <c r="Q596" s="14" t="n"/>
      <c r="R596" s="18" t="n">
        <v>0</v>
      </c>
      <c r="S596" s="16" t="n">
        <v>0</v>
      </c>
      <c r="T596" s="18">
        <f>(R596-S596)+T595</f>
        <v/>
      </c>
      <c r="U596" s="15" t="n"/>
      <c r="W596" s="14" t="n"/>
      <c r="X596" s="18">
        <f>F596</f>
        <v/>
      </c>
      <c r="Y596" s="16" t="n">
        <v>0</v>
      </c>
      <c r="Z596" s="18">
        <f>(X596-Y596)+Z595</f>
        <v/>
      </c>
      <c r="AA596" s="15">
        <f>C596</f>
        <v/>
      </c>
      <c r="AB596" s="24" t="n"/>
      <c r="AC596" s="15" t="n"/>
      <c r="AD596" s="25" t="n"/>
      <c r="AE596" s="62" t="n"/>
      <c r="AF596" s="63" t="n"/>
      <c r="AG596" s="25" t="n"/>
      <c r="AH596" s="24" t="n"/>
      <c r="AI596" s="26" t="n"/>
      <c r="AJ596" s="25" t="n"/>
      <c r="AL596" s="14" t="n"/>
      <c r="AM596" s="18" t="n">
        <v>0</v>
      </c>
      <c r="AN596" s="16" t="n"/>
      <c r="AO596" s="18">
        <f>(AM596-AN596)+AO595</f>
        <v/>
      </c>
      <c r="AP596" s="15" t="n"/>
      <c r="AR596" s="14" t="n"/>
      <c r="AS596" s="18" t="n">
        <v>0</v>
      </c>
      <c r="AT596" s="16" t="n"/>
      <c r="AU596" s="18">
        <f>(AS596-AT596)+AU595</f>
        <v/>
      </c>
      <c r="AV596" s="15" t="n"/>
      <c r="AX596" s="14" t="n"/>
      <c r="AY596" s="18" t="n">
        <v>0</v>
      </c>
      <c r="AZ596" s="16" t="n"/>
      <c r="BA596" s="18">
        <f>(AY596-AZ596)+BA595</f>
        <v/>
      </c>
      <c r="BB596" s="15" t="n"/>
      <c r="BD596" s="14" t="n"/>
      <c r="BE596" s="18" t="n">
        <v>0</v>
      </c>
      <c r="BF596" s="16" t="n"/>
      <c r="BG596" s="18">
        <f>(BE596-BF596)+BG595</f>
        <v/>
      </c>
      <c r="BH596" s="15" t="n"/>
      <c r="BJ596" s="86" t="n"/>
      <c r="BK596" s="86" t="n"/>
      <c r="BL596" s="24" t="n"/>
      <c r="BM596" s="24" t="n"/>
      <c r="BN596" s="24" t="n"/>
      <c r="BO596" s="24" t="n"/>
      <c r="BP596" s="24" t="n"/>
      <c r="BQ596" s="126" t="n"/>
    </row>
    <row r="597" ht="16.8" customHeight="1">
      <c r="A597" s="15" t="n"/>
      <c r="B597" s="15" t="n"/>
      <c r="C597" s="15" t="inlineStr">
        <is>
          <t>VERSAMENTO</t>
        </is>
      </c>
      <c r="D597" s="16" t="n"/>
      <c r="E597" s="16" t="n"/>
      <c r="F597" s="16" t="n">
        <v>0</v>
      </c>
      <c r="G597" s="16" t="n"/>
      <c r="H597" s="16" t="n">
        <v>0</v>
      </c>
      <c r="I597" s="4" t="n"/>
      <c r="J597" s="14" t="n"/>
      <c r="K597" s="16" t="n"/>
      <c r="L597" s="16" t="n">
        <v>0</v>
      </c>
      <c r="M597" s="3" t="inlineStr">
        <is>
          <t>RIVALSA UCA 2 RATA</t>
        </is>
      </c>
      <c r="N597" s="16" t="n">
        <v>100</v>
      </c>
      <c r="O597" s="16" t="n"/>
      <c r="P597" s="18" t="n"/>
      <c r="Q597" s="14" t="n"/>
      <c r="R597" s="18" t="n">
        <v>0</v>
      </c>
      <c r="S597" s="16" t="n">
        <v>0</v>
      </c>
      <c r="T597" s="18">
        <f>(R597-S597)+T596</f>
        <v/>
      </c>
      <c r="U597" s="15" t="n"/>
      <c r="W597" s="14" t="n"/>
      <c r="X597" s="18">
        <f>F597</f>
        <v/>
      </c>
      <c r="Y597" s="16" t="n"/>
      <c r="Z597" s="18">
        <f>(X597-Y597)+Z596</f>
        <v/>
      </c>
      <c r="AA597" s="15" t="n"/>
      <c r="AB597" s="24" t="n"/>
      <c r="AC597" s="15" t="n"/>
      <c r="AD597" s="25" t="n"/>
      <c r="AE597" s="62" t="n"/>
      <c r="AF597" s="63" t="n"/>
      <c r="AG597" s="25" t="n"/>
      <c r="AH597" s="24" t="n"/>
      <c r="AI597" s="26" t="n"/>
      <c r="AJ597" s="25" t="n"/>
      <c r="AL597" s="14" t="n"/>
      <c r="AM597" s="18" t="n">
        <v>0</v>
      </c>
      <c r="AN597" s="16" t="n"/>
      <c r="AO597" s="18">
        <f>(AM597-AN597)+AO596</f>
        <v/>
      </c>
      <c r="AP597" s="15" t="n"/>
      <c r="AR597" s="14" t="n"/>
      <c r="AS597" s="18" t="n">
        <v>0</v>
      </c>
      <c r="AT597" s="16" t="n"/>
      <c r="AU597" s="18">
        <f>(AS597-AT597)+AU596</f>
        <v/>
      </c>
      <c r="AV597" s="15" t="n"/>
      <c r="AX597" s="14" t="n"/>
      <c r="AY597" s="18" t="n">
        <v>0</v>
      </c>
      <c r="AZ597" s="16" t="n"/>
      <c r="BA597" s="18">
        <f>(AY597-AZ597)+BA596</f>
        <v/>
      </c>
      <c r="BB597" s="15" t="n"/>
      <c r="BD597" s="14" t="n"/>
      <c r="BE597" s="18" t="n">
        <v>0</v>
      </c>
      <c r="BF597" s="16" t="n"/>
      <c r="BG597" s="18">
        <f>(BE597-BF597)+BG596</f>
        <v/>
      </c>
      <c r="BH597" s="15" t="n"/>
      <c r="BJ597" s="86" t="n"/>
      <c r="BK597" s="86" t="n"/>
      <c r="BL597" s="24" t="n"/>
      <c r="BM597" s="24" t="n"/>
      <c r="BN597" s="24" t="n"/>
      <c r="BO597" s="24" t="n"/>
      <c r="BP597" s="24" t="n"/>
      <c r="BQ597" s="126" t="n"/>
    </row>
    <row r="598" ht="16.8" customHeight="1">
      <c r="A598" s="15" t="n"/>
      <c r="B598" s="15" t="n"/>
      <c r="C598" s="15" t="inlineStr">
        <is>
          <t>VERSAMENTO</t>
        </is>
      </c>
      <c r="D598" s="16" t="n"/>
      <c r="E598" s="16" t="n"/>
      <c r="F598" s="16" t="n">
        <v>0</v>
      </c>
      <c r="G598" s="16" t="n"/>
      <c r="H598" s="16" t="n"/>
      <c r="I598" s="4" t="n"/>
      <c r="J598" s="14" t="n"/>
      <c r="K598" s="16" t="n"/>
      <c r="L598" s="16" t="n">
        <v>0</v>
      </c>
      <c r="M598" s="16" t="n"/>
      <c r="N598" s="16" t="n">
        <v>0</v>
      </c>
      <c r="O598" s="16" t="n"/>
      <c r="P598" s="18" t="n"/>
      <c r="Q598" s="14" t="n"/>
      <c r="R598" s="18" t="n">
        <v>0</v>
      </c>
      <c r="S598" s="16" t="n">
        <v>0</v>
      </c>
      <c r="T598" s="18">
        <f>(R598-S598)+T597</f>
        <v/>
      </c>
      <c r="U598" s="15" t="n"/>
      <c r="W598" s="14" t="n"/>
      <c r="X598" s="18">
        <f>F598</f>
        <v/>
      </c>
      <c r="Y598" s="16" t="n"/>
      <c r="Z598" s="18">
        <f>(X598-Y598)+Z597</f>
        <v/>
      </c>
      <c r="AA598" s="15" t="n"/>
      <c r="AB598" s="24" t="n"/>
      <c r="AC598" s="15" t="n"/>
      <c r="AD598" s="25" t="n"/>
      <c r="AE598" s="62" t="n"/>
      <c r="AF598" s="63" t="n"/>
      <c r="AG598" s="25" t="n"/>
      <c r="AH598" s="24" t="n"/>
      <c r="AI598" s="26" t="n"/>
      <c r="AJ598" s="25" t="n"/>
      <c r="AL598" s="14" t="n"/>
      <c r="AM598" s="18" t="n">
        <v>0</v>
      </c>
      <c r="AN598" s="16" t="n"/>
      <c r="AO598" s="18">
        <f>(AM598-AN598)+AO597</f>
        <v/>
      </c>
      <c r="AP598" s="15" t="n"/>
      <c r="AR598" s="14" t="n"/>
      <c r="AS598" s="18" t="n">
        <v>0</v>
      </c>
      <c r="AT598" s="16" t="n"/>
      <c r="AU598" s="18">
        <f>(AS598-AT598)+AU597</f>
        <v/>
      </c>
      <c r="AV598" s="15" t="n"/>
      <c r="AX598" s="14" t="n"/>
      <c r="AY598" s="18" t="n">
        <v>0</v>
      </c>
      <c r="AZ598" s="16" t="n"/>
      <c r="BA598" s="18">
        <f>(AY598-AZ598)+BA597</f>
        <v/>
      </c>
      <c r="BB598" s="15" t="n"/>
      <c r="BD598" s="14" t="n"/>
      <c r="BE598" s="18" t="n">
        <v>0</v>
      </c>
      <c r="BF598" s="16" t="n"/>
      <c r="BG598" s="18">
        <f>(BE598-BF598)+BG597</f>
        <v/>
      </c>
      <c r="BH598" s="15" t="n"/>
      <c r="BJ598" s="86" t="n"/>
      <c r="BK598" s="86" t="n"/>
      <c r="BL598" s="24" t="n"/>
      <c r="BM598" s="24" t="n"/>
      <c r="BN598" s="24" t="n"/>
      <c r="BO598" s="24" t="n"/>
      <c r="BP598" s="24" t="n"/>
      <c r="BQ598" s="126" t="n"/>
    </row>
    <row r="599" ht="16.8" customHeight="1">
      <c r="A599" s="15" t="n"/>
      <c r="B599" s="15" t="n"/>
      <c r="C599" s="15" t="inlineStr">
        <is>
          <t>VERSAMENTO</t>
        </is>
      </c>
      <c r="D599" s="16" t="n"/>
      <c r="E599" s="16" t="n"/>
      <c r="F599" s="16" t="n">
        <v>0</v>
      </c>
      <c r="G599" s="16" t="n">
        <v>0</v>
      </c>
      <c r="H599" s="16" t="n"/>
      <c r="I599" s="4" t="n"/>
      <c r="J599" s="14" t="n"/>
      <c r="K599" s="17" t="inlineStr">
        <is>
          <t>SOSPESI PARTICOLARI</t>
        </is>
      </c>
      <c r="L599" s="51">
        <f>AI608</f>
        <v/>
      </c>
      <c r="M599" s="16" t="n"/>
      <c r="N599" s="16" t="n"/>
      <c r="O599" s="16" t="n"/>
      <c r="P599" s="18" t="n"/>
      <c r="Q599" s="14" t="n"/>
      <c r="R599" s="18" t="n">
        <v>0</v>
      </c>
      <c r="S599" s="16" t="n">
        <v>0</v>
      </c>
      <c r="T599" s="18">
        <f>(R599-S599)+T598</f>
        <v/>
      </c>
      <c r="U599" s="15" t="n"/>
      <c r="W599" s="14" t="n"/>
      <c r="X599" s="18">
        <f>F599</f>
        <v/>
      </c>
      <c r="Y599" s="16" t="n">
        <v>0</v>
      </c>
      <c r="Z599" s="18">
        <f>(X599-Y599)+Z598</f>
        <v/>
      </c>
      <c r="AA599" s="15">
        <f>C599</f>
        <v/>
      </c>
      <c r="AB599" s="24" t="n"/>
      <c r="AC599" s="15" t="n"/>
      <c r="AD599" s="25" t="n"/>
      <c r="AE599" s="62" t="n"/>
      <c r="AF599" s="63" t="n"/>
      <c r="AG599" s="25" t="n"/>
      <c r="AH599" s="24" t="n"/>
      <c r="AI599" s="26" t="n"/>
      <c r="AJ599" s="25" t="n"/>
      <c r="AL599" s="14" t="n"/>
      <c r="AM599" s="18" t="n">
        <v>0</v>
      </c>
      <c r="AN599" s="16" t="n"/>
      <c r="AO599" s="18">
        <f>(AM599-AN599)+AO598</f>
        <v/>
      </c>
      <c r="AP599" s="15" t="n"/>
      <c r="AR599" s="14" t="n"/>
      <c r="AS599" s="18" t="n">
        <v>0</v>
      </c>
      <c r="AT599" s="16" t="n"/>
      <c r="AU599" s="18">
        <f>(AS599-AT599)+AU598</f>
        <v/>
      </c>
      <c r="AV599" s="15" t="n"/>
      <c r="AX599" s="14" t="n"/>
      <c r="AY599" s="18" t="n">
        <v>0</v>
      </c>
      <c r="AZ599" s="16" t="n"/>
      <c r="BA599" s="18">
        <f>(AY599-AZ599)+BA598</f>
        <v/>
      </c>
      <c r="BB599" s="15" t="n"/>
      <c r="BD599" s="14" t="n"/>
      <c r="BE599" s="18" t="n">
        <v>0</v>
      </c>
      <c r="BF599" s="16" t="n"/>
      <c r="BG599" s="18">
        <f>(BE599-BF599)+BG598</f>
        <v/>
      </c>
      <c r="BH599" s="15" t="n"/>
      <c r="BJ599" s="86" t="n"/>
      <c r="BK599" s="86" t="n"/>
      <c r="BL599" s="24" t="n"/>
      <c r="BM599" s="24" t="n"/>
      <c r="BN599" s="24" t="n"/>
      <c r="BO599" s="24" t="n"/>
      <c r="BP599" s="24" t="n"/>
      <c r="BQ599" s="126" t="n"/>
    </row>
    <row r="600" ht="16.8" customHeight="1">
      <c r="A600" s="15" t="n"/>
      <c r="B600" s="15" t="n"/>
      <c r="C600" s="68" t="inlineStr">
        <is>
          <t>VERSAMENTO</t>
        </is>
      </c>
      <c r="D600" s="16" t="n"/>
      <c r="E600" s="16" t="n"/>
      <c r="F600" s="16" t="n">
        <v>0</v>
      </c>
      <c r="G600" s="16" t="n"/>
      <c r="H600" s="16" t="n"/>
      <c r="I600" s="4" t="n"/>
      <c r="J600" s="14" t="n"/>
      <c r="K600" s="17" t="inlineStr">
        <is>
          <t>TOTALE SOSPESI</t>
        </is>
      </c>
      <c r="L600" s="16">
        <f>SUM(L587:L599)</f>
        <v/>
      </c>
      <c r="M600" s="16" t="n"/>
      <c r="N600" s="16" t="n"/>
      <c r="O600" s="16" t="n"/>
      <c r="P600" s="18" t="n"/>
      <c r="Q600" s="14" t="n"/>
      <c r="R600" s="18" t="n">
        <v>0</v>
      </c>
      <c r="S600" s="16" t="n"/>
      <c r="T600" s="18">
        <f>(R600-S600)+T599</f>
        <v/>
      </c>
      <c r="U600" s="15" t="n"/>
      <c r="W600" s="14" t="n"/>
      <c r="X600" s="18" t="n">
        <v>0</v>
      </c>
      <c r="Y600" s="16" t="n"/>
      <c r="Z600" s="18">
        <f>(X600-Y600)+Z599</f>
        <v/>
      </c>
      <c r="AA600" s="15">
        <f>C600</f>
        <v/>
      </c>
      <c r="AB600" s="24" t="n"/>
      <c r="AC600" s="15" t="n"/>
      <c r="AD600" s="25" t="n"/>
      <c r="AE600" s="62" t="n"/>
      <c r="AF600" s="63" t="n"/>
      <c r="AG600" s="25" t="n"/>
      <c r="AH600" s="24" t="n"/>
      <c r="AI600" s="26" t="n"/>
      <c r="AJ600" s="25" t="n"/>
      <c r="AL600" s="14" t="n"/>
      <c r="AM600" s="18" t="n">
        <v>0</v>
      </c>
      <c r="AN600" s="16" t="n"/>
      <c r="AO600" s="18">
        <f>(AM600-AN600)+AO599</f>
        <v/>
      </c>
      <c r="AP600" s="15" t="n"/>
      <c r="AR600" s="14" t="n"/>
      <c r="AS600" s="18" t="n">
        <v>0</v>
      </c>
      <c r="AT600" s="16" t="n"/>
      <c r="AU600" s="18">
        <f>(AS600-AT600)+AU599</f>
        <v/>
      </c>
      <c r="AV600" s="15">
        <f>C600</f>
        <v/>
      </c>
      <c r="AX600" s="14" t="n"/>
      <c r="AY600" s="18" t="n">
        <v>0</v>
      </c>
      <c r="AZ600" s="16" t="n"/>
      <c r="BA600" s="18">
        <f>(AY600-AZ600)+BA599</f>
        <v/>
      </c>
      <c r="BB600" s="15" t="n"/>
      <c r="BD600" s="14" t="n"/>
      <c r="BE600" s="18" t="n">
        <v>0</v>
      </c>
      <c r="BF600" s="16" t="n"/>
      <c r="BG600" s="18">
        <f>(BE600-BF600)+BG599</f>
        <v/>
      </c>
      <c r="BH600" s="15" t="n"/>
      <c r="BJ600" s="86" t="n"/>
      <c r="BK600" s="86" t="n"/>
      <c r="BL600" s="24" t="n"/>
      <c r="BM600" s="24" t="n"/>
      <c r="BN600" s="24" t="n"/>
      <c r="BO600" s="24" t="n"/>
      <c r="BP600" s="24" t="n"/>
      <c r="BQ600" s="126" t="n"/>
    </row>
    <row r="601" ht="16.8" customHeight="1">
      <c r="A601" s="15" t="n"/>
      <c r="B601" s="15" t="n"/>
      <c r="C601" s="15" t="inlineStr">
        <is>
          <t>BONIFICI</t>
        </is>
      </c>
      <c r="D601" s="16" t="n"/>
      <c r="E601" s="16" t="n"/>
      <c r="F601" s="16">
        <f>'BONIFICI GENERALI '!B414+'BONIFICI CATTOLICA'!B414+BL608</f>
        <v/>
      </c>
      <c r="G601" s="85">
        <f>F591</f>
        <v/>
      </c>
      <c r="H601" s="16" t="n"/>
      <c r="I601" s="4" t="n"/>
      <c r="J601" s="14" t="n"/>
      <c r="K601" s="17" t="inlineStr">
        <is>
          <t>SOSPESI DEL GIORNO</t>
        </is>
      </c>
      <c r="L601" s="16">
        <f>SUM(N588:N601)</f>
        <v/>
      </c>
      <c r="M601" s="44" t="n"/>
      <c r="N601" s="16" t="n"/>
      <c r="O601" s="16" t="n"/>
      <c r="P601" s="18" t="n"/>
      <c r="Q601" s="14" t="n"/>
      <c r="R601" s="18" t="n">
        <v>0</v>
      </c>
      <c r="S601" s="16" t="n"/>
      <c r="T601" s="18">
        <f>(R601-S601)+T600</f>
        <v/>
      </c>
      <c r="U601" s="15" t="n"/>
      <c r="W601" s="14" t="n"/>
      <c r="X601" s="18">
        <f>F601</f>
        <v/>
      </c>
      <c r="Y601" s="16">
        <f>G601</f>
        <v/>
      </c>
      <c r="Z601" s="18">
        <f>(X601-Y601)+Z600</f>
        <v/>
      </c>
      <c r="AA601" s="15">
        <f>C601</f>
        <v/>
      </c>
      <c r="AB601" s="24" t="n"/>
      <c r="AC601" s="15" t="n"/>
      <c r="AD601" s="25" t="n"/>
      <c r="AE601" s="62" t="n"/>
      <c r="AF601" s="63" t="n"/>
      <c r="AG601" s="25" t="n"/>
      <c r="AH601" s="24" t="n"/>
      <c r="AI601" s="26" t="n"/>
      <c r="AJ601" s="25" t="n"/>
      <c r="AL601" s="14" t="n"/>
      <c r="AM601" s="18" t="n">
        <v>0</v>
      </c>
      <c r="AN601" s="16" t="n"/>
      <c r="AO601" s="18">
        <f>(AM601-AN601)+AO600</f>
        <v/>
      </c>
      <c r="AP601" s="15" t="n"/>
      <c r="AR601" s="14" t="n"/>
      <c r="AS601" s="18" t="n">
        <v>0</v>
      </c>
      <c r="AT601" s="16" t="n"/>
      <c r="AU601" s="18">
        <f>(AS601-AT601)+AU600</f>
        <v/>
      </c>
      <c r="AV601" s="15">
        <f>C601</f>
        <v/>
      </c>
      <c r="AX601" s="14" t="n"/>
      <c r="AY601" s="18" t="n">
        <v>0</v>
      </c>
      <c r="AZ601" s="16" t="n"/>
      <c r="BA601" s="18">
        <f>(AY601-AZ601)+BA600</f>
        <v/>
      </c>
      <c r="BB601" s="15" t="n"/>
      <c r="BD601" s="14" t="n"/>
      <c r="BE601" s="18" t="n">
        <v>0</v>
      </c>
      <c r="BF601" s="16" t="n"/>
      <c r="BG601" s="18">
        <f>(BE601-BF601)+BG600</f>
        <v/>
      </c>
      <c r="BH601" s="15" t="n"/>
      <c r="BJ601" s="86" t="n"/>
      <c r="BK601" s="86" t="n"/>
      <c r="BL601" s="24" t="n"/>
      <c r="BM601" s="24" t="n"/>
      <c r="BN601" s="24" t="n"/>
      <c r="BO601" s="24" t="n"/>
      <c r="BP601" s="24" t="n"/>
      <c r="BQ601" s="126" t="n"/>
    </row>
    <row r="602" ht="16.8" customHeight="1">
      <c r="A602" s="15" t="n"/>
      <c r="B602" s="15" t="n"/>
      <c r="C602" s="47" t="inlineStr">
        <is>
          <t>PREL .PROVVIGIONI MATURATE</t>
        </is>
      </c>
      <c r="D602" s="16" t="n"/>
      <c r="E602" s="16" t="n"/>
      <c r="F602" s="16" t="n">
        <v>0</v>
      </c>
      <c r="G602" s="1">
        <f>F592</f>
        <v/>
      </c>
      <c r="H602" s="16">
        <f>G602-D493-D494-D496</f>
        <v/>
      </c>
      <c r="I602" s="4" t="n"/>
      <c r="J602" s="14" t="n"/>
      <c r="K602" s="53">
        <f>A551</f>
        <v/>
      </c>
      <c r="L602" s="3">
        <f>D551+D552-E556+D553-E553+D556-E551+B554</f>
        <v/>
      </c>
      <c r="M602" s="3" t="n"/>
      <c r="N602" s="3" t="n"/>
      <c r="O602" s="16" t="n"/>
      <c r="P602" s="18" t="n"/>
      <c r="Q602" s="14" t="n"/>
      <c r="R602" s="18" t="n"/>
      <c r="S602" s="16" t="n"/>
      <c r="T602" s="18">
        <f>(R602-S602)+T601</f>
        <v/>
      </c>
      <c r="U602" s="15" t="n"/>
      <c r="W602" s="14" t="n"/>
      <c r="X602" s="18" t="n"/>
      <c r="Y602" s="1">
        <f>G602</f>
        <v/>
      </c>
      <c r="Z602" s="18">
        <f>(X602-Y602)+Z601</f>
        <v/>
      </c>
      <c r="AA602" s="15">
        <f>C602</f>
        <v/>
      </c>
      <c r="AB602" s="24" t="n"/>
      <c r="AC602" s="15" t="inlineStr">
        <is>
          <t>BOLLO AUTO</t>
        </is>
      </c>
      <c r="AD602" s="25" t="n"/>
      <c r="AE602" s="62">
        <f>H603</f>
        <v/>
      </c>
      <c r="AF602" s="63">
        <f>AE602+AF541</f>
        <v/>
      </c>
      <c r="AG602" s="25" t="n"/>
      <c r="AH602" s="24" t="n"/>
      <c r="AI602" s="26" t="n"/>
      <c r="AJ602" s="25" t="n"/>
      <c r="AL602" s="14" t="n"/>
      <c r="AM602" s="18" t="n"/>
      <c r="AN602" s="25" t="n">
        <v>0</v>
      </c>
      <c r="AO602" s="18">
        <f>(AM602-AN602)+AO601</f>
        <v/>
      </c>
      <c r="AP602" s="15" t="n"/>
      <c r="AR602" s="14" t="n"/>
      <c r="AS602" s="18" t="n"/>
      <c r="AT602" s="25" t="n">
        <v>0</v>
      </c>
      <c r="AU602" s="18">
        <f>(AS602-AT602)+AU601</f>
        <v/>
      </c>
      <c r="AV602" s="15" t="n"/>
      <c r="AX602" s="14" t="n"/>
      <c r="AY602" s="18" t="n"/>
      <c r="AZ602" s="25" t="n">
        <v>0</v>
      </c>
      <c r="BA602" s="18">
        <f>(AY602-AZ602)+BA601</f>
        <v/>
      </c>
      <c r="BB602" s="15" t="n"/>
      <c r="BD602" s="14" t="n"/>
      <c r="BE602" s="18" t="n"/>
      <c r="BF602" s="25" t="n">
        <v>0</v>
      </c>
      <c r="BG602" s="18">
        <f>(BE602-BF602)+BG601</f>
        <v/>
      </c>
      <c r="BH602" s="15" t="n"/>
      <c r="BJ602" s="86" t="n"/>
      <c r="BK602" s="86" t="inlineStr">
        <is>
          <t>CATTANEO CATMEX</t>
        </is>
      </c>
      <c r="BL602" s="24" t="n">
        <v>600</v>
      </c>
      <c r="BM602" s="24" t="n"/>
      <c r="BN602" s="24" t="n"/>
      <c r="BO602" s="24" t="n"/>
      <c r="BP602" s="24" t="n"/>
      <c r="BQ602" s="126" t="n"/>
    </row>
    <row r="603" ht="16.8" customHeight="1">
      <c r="A603" s="15" t="n"/>
      <c r="B603" s="15" t="n"/>
      <c r="C603" s="15" t="inlineStr">
        <is>
          <t>Spese manutenzione auto</t>
        </is>
      </c>
      <c r="D603" s="16" t="n"/>
      <c r="E603" s="16" t="n">
        <v>0</v>
      </c>
      <c r="F603" s="16" t="n">
        <v>0</v>
      </c>
      <c r="G603" s="16" t="n">
        <v>0</v>
      </c>
      <c r="H603" s="16" t="n"/>
      <c r="I603" s="4" t="n"/>
      <c r="J603" s="14" t="n"/>
      <c r="K603" s="17" t="n"/>
      <c r="L603" s="16" t="n"/>
      <c r="M603" s="16" t="n"/>
      <c r="N603" s="16" t="n"/>
      <c r="O603" s="16" t="n"/>
      <c r="P603" s="18" t="n"/>
      <c r="Q603" s="14" t="n"/>
      <c r="R603" s="18" t="n"/>
      <c r="S603" s="16">
        <f>G603</f>
        <v/>
      </c>
      <c r="T603" s="18">
        <f>(R603-S603)+T602</f>
        <v/>
      </c>
      <c r="U603" s="15">
        <f>C603</f>
        <v/>
      </c>
      <c r="W603" s="14" t="n"/>
      <c r="X603" s="18" t="n">
        <v>0</v>
      </c>
      <c r="Y603" s="16" t="n">
        <v>0</v>
      </c>
      <c r="Z603" s="18">
        <f>(X603-Y603)+Z602</f>
        <v/>
      </c>
      <c r="AA603" s="15" t="n"/>
      <c r="AB603" s="24" t="n"/>
      <c r="AC603" s="15">
        <f>C603</f>
        <v/>
      </c>
      <c r="AD603" s="25" t="n"/>
      <c r="AE603" s="62">
        <f>G603</f>
        <v/>
      </c>
      <c r="AF603" s="63">
        <f>AE603+AF542</f>
        <v/>
      </c>
      <c r="AG603" s="25" t="n"/>
      <c r="AH603" s="24" t="n"/>
      <c r="AI603" s="26" t="n"/>
      <c r="AJ603" s="25" t="n"/>
      <c r="AL603" s="14" t="n"/>
      <c r="AM603" s="18" t="n"/>
      <c r="AN603" s="16" t="n"/>
      <c r="AO603" s="18">
        <f>(AM603-AN603)+AO602</f>
        <v/>
      </c>
      <c r="AP603" s="15" t="n"/>
      <c r="AR603" s="14" t="n"/>
      <c r="AS603" s="18" t="n"/>
      <c r="AT603" s="16" t="n"/>
      <c r="AU603" s="18">
        <f>(AS603-AT603)+AU602</f>
        <v/>
      </c>
      <c r="AV603" s="15" t="n"/>
      <c r="AX603" s="14" t="n"/>
      <c r="AY603" s="18" t="n"/>
      <c r="AZ603" s="16" t="n"/>
      <c r="BA603" s="18">
        <f>(AY603-AZ603)+BA602</f>
        <v/>
      </c>
      <c r="BB603" s="15" t="n"/>
      <c r="BD603" s="14" t="n"/>
      <c r="BE603" s="18" t="n"/>
      <c r="BF603" s="16" t="n"/>
      <c r="BG603" s="18">
        <f>(BE603-BF603)+BG602</f>
        <v/>
      </c>
      <c r="BH603" s="15" t="n"/>
      <c r="BJ603" s="86" t="n"/>
      <c r="BK603" s="86" t="n"/>
      <c r="BL603" s="24" t="n"/>
      <c r="BM603" s="24" t="n"/>
      <c r="BN603" s="24" t="n"/>
      <c r="BO603" s="24" t="n"/>
      <c r="BP603" s="24" t="n"/>
      <c r="BQ603" s="126" t="n"/>
    </row>
    <row r="604" ht="16.8" customHeight="1">
      <c r="A604" s="15" t="n"/>
      <c r="B604" s="15" t="n"/>
      <c r="C604" s="15" t="inlineStr">
        <is>
          <t>Spese alberghi etc</t>
        </is>
      </c>
      <c r="D604" s="16" t="n">
        <v>0</v>
      </c>
      <c r="E604" s="16" t="n"/>
      <c r="F604" s="16" t="n">
        <v>0</v>
      </c>
      <c r="G604" s="16" t="n">
        <v>0</v>
      </c>
      <c r="H604" s="16" t="n"/>
      <c r="I604" s="4" t="n"/>
      <c r="J604" s="14" t="n"/>
      <c r="K604" s="17" t="n"/>
      <c r="L604" s="16" t="n">
        <v>0</v>
      </c>
      <c r="M604" s="16" t="n"/>
      <c r="N604" s="16" t="n"/>
      <c r="O604" s="16" t="n"/>
      <c r="P604" s="18" t="n"/>
      <c r="Q604" s="14" t="n"/>
      <c r="R604" s="18" t="n"/>
      <c r="S604" s="16" t="n">
        <v>0</v>
      </c>
      <c r="T604" s="18">
        <f>(R604-S604)+T603</f>
        <v/>
      </c>
      <c r="U604" s="15">
        <f>C604</f>
        <v/>
      </c>
      <c r="W604" s="14" t="n"/>
      <c r="X604" s="18" t="n">
        <v>0</v>
      </c>
      <c r="Y604" s="16" t="n">
        <v>0</v>
      </c>
      <c r="Z604" s="18">
        <f>(X604-Y604)+Z603</f>
        <v/>
      </c>
      <c r="AA604" s="15" t="n"/>
      <c r="AB604" s="24" t="n"/>
      <c r="AC604" s="15">
        <f>C604</f>
        <v/>
      </c>
      <c r="AD604" s="25" t="n"/>
      <c r="AE604" s="62">
        <f>G604</f>
        <v/>
      </c>
      <c r="AF604" s="63">
        <f>AE604+AF543</f>
        <v/>
      </c>
      <c r="AG604" s="25" t="n"/>
      <c r="AH604" s="24" t="n"/>
      <c r="AI604" s="26" t="n"/>
      <c r="AJ604" s="25" t="n"/>
      <c r="AL604" s="14" t="n"/>
      <c r="AM604" s="18" t="n"/>
      <c r="AN604" s="16" t="n">
        <v>0</v>
      </c>
      <c r="AO604" s="18">
        <f>(AM604-AN604)+AO603</f>
        <v/>
      </c>
      <c r="AP604" s="15" t="n"/>
      <c r="AR604" s="14" t="n"/>
      <c r="AS604" s="18" t="n"/>
      <c r="AT604" s="16" t="n">
        <v>0</v>
      </c>
      <c r="AU604" s="18">
        <f>(AS604-AT604)+AU603</f>
        <v/>
      </c>
      <c r="AV604" s="15" t="n"/>
      <c r="AX604" s="14" t="n"/>
      <c r="AY604" s="18" t="n"/>
      <c r="AZ604" s="16" t="n">
        <v>0</v>
      </c>
      <c r="BA604" s="18">
        <f>(AY604-AZ604)+BA603</f>
        <v/>
      </c>
      <c r="BB604" s="15" t="n"/>
      <c r="BD604" s="14" t="n"/>
      <c r="BE604" s="18" t="n"/>
      <c r="BF604" s="16" t="n">
        <v>0</v>
      </c>
      <c r="BG604" s="18">
        <f>(BE604-BF604)+BG603</f>
        <v/>
      </c>
      <c r="BH604" s="15" t="n"/>
      <c r="BJ604" s="86" t="n"/>
      <c r="BK604" s="86" t="n"/>
      <c r="BL604" s="24" t="n"/>
      <c r="BM604" s="24" t="n"/>
      <c r="BN604" s="24" t="n"/>
      <c r="BO604" s="24" t="n"/>
      <c r="BP604" s="24" t="n"/>
      <c r="BQ604" s="126" t="n"/>
    </row>
    <row r="605" ht="16.8" customHeight="1">
      <c r="A605" s="15" t="n"/>
      <c r="B605" s="15" t="n"/>
      <c r="C605" s="15" t="n"/>
      <c r="D605" s="16">
        <f>SUM(G603:G605)</f>
        <v/>
      </c>
      <c r="E605" s="16" t="n">
        <v>0</v>
      </c>
      <c r="F605" s="16" t="n"/>
      <c r="G605" s="16" t="n">
        <v>0</v>
      </c>
      <c r="H605" s="16" t="n"/>
      <c r="I605" s="4" t="n"/>
      <c r="J605" s="14" t="n"/>
      <c r="K605" s="6" t="inlineStr">
        <is>
          <t>TOTALE SOMMA</t>
        </is>
      </c>
      <c r="L605" s="3">
        <f>SUM(L585:L599)+N584+L601+L602</f>
        <v/>
      </c>
      <c r="M605" s="3">
        <f>SUM(O554:O573)+N583</f>
        <v/>
      </c>
      <c r="N605" s="16" t="n"/>
      <c r="O605" s="16" t="n"/>
      <c r="P605" s="18" t="n"/>
      <c r="Q605" s="14" t="n"/>
      <c r="R605" s="18" t="n"/>
      <c r="S605" s="16" t="n">
        <v>0</v>
      </c>
      <c r="T605" s="18">
        <f>(R605-S605)+T604</f>
        <v/>
      </c>
      <c r="U605" s="15" t="n"/>
      <c r="W605" s="14" t="n"/>
      <c r="X605" s="18" t="n">
        <v>0</v>
      </c>
      <c r="Y605" s="16" t="n">
        <v>0</v>
      </c>
      <c r="Z605" s="18">
        <f>(X605-Y605)+Z604</f>
        <v/>
      </c>
      <c r="AA605" s="15" t="n"/>
      <c r="AB605" s="24" t="n"/>
      <c r="AC605" s="15">
        <f>C605</f>
        <v/>
      </c>
      <c r="AD605" s="25" t="n"/>
      <c r="AE605" s="62">
        <f>G605</f>
        <v/>
      </c>
      <c r="AF605" s="63">
        <f>AE605+AF544</f>
        <v/>
      </c>
      <c r="AG605" s="25" t="n"/>
      <c r="AH605" s="24" t="inlineStr">
        <is>
          <t>TOTALE SOSPESI</t>
        </is>
      </c>
      <c r="AI605" s="26">
        <f>SUM(AI552:AI604)</f>
        <v/>
      </c>
      <c r="AJ605" s="25" t="n"/>
      <c r="AL605" s="14" t="n"/>
      <c r="AM605" s="18" t="n"/>
      <c r="AN605" s="16" t="n">
        <v>0</v>
      </c>
      <c r="AO605" s="18">
        <f>(AM605-AN605)+AO604</f>
        <v/>
      </c>
      <c r="AP605" s="15" t="n"/>
      <c r="AR605" s="14" t="n"/>
      <c r="AS605" s="18" t="n"/>
      <c r="AT605" s="16" t="n">
        <v>0</v>
      </c>
      <c r="AU605" s="18">
        <f>(AS605-AT605)+AU604</f>
        <v/>
      </c>
      <c r="AV605" s="16" t="n"/>
      <c r="AX605" s="14" t="n"/>
      <c r="AY605" s="18" t="n"/>
      <c r="AZ605" s="16" t="n">
        <v>0</v>
      </c>
      <c r="BA605" s="18">
        <f>(AY605-AZ605)+BA604</f>
        <v/>
      </c>
      <c r="BB605" s="15" t="n"/>
      <c r="BD605" s="14" t="n"/>
      <c r="BE605" s="18" t="n"/>
      <c r="BF605" s="16" t="n">
        <v>0</v>
      </c>
      <c r="BG605" s="18">
        <f>(BE605-BF605)+BG604</f>
        <v/>
      </c>
      <c r="BH605" s="15" t="n"/>
      <c r="BJ605" s="86" t="n"/>
      <c r="BK605" s="86" t="n"/>
      <c r="BL605" s="24" t="n"/>
      <c r="BM605" s="24" t="n"/>
      <c r="BN605" s="24" t="n"/>
      <c r="BO605" s="24" t="n"/>
      <c r="BP605" s="24" t="n"/>
      <c r="BQ605" s="126" t="n"/>
    </row>
    <row r="606" ht="16.8" customHeight="1">
      <c r="A606" s="15" t="n"/>
      <c r="B606" s="15" t="n"/>
      <c r="C606" s="64" t="inlineStr">
        <is>
          <t>BONIFICO EKOLINE</t>
        </is>
      </c>
      <c r="D606" s="16" t="n"/>
      <c r="E606" s="16" t="n">
        <v>0</v>
      </c>
      <c r="F606" s="16" t="n"/>
      <c r="G606" s="16" t="n">
        <v>9</v>
      </c>
      <c r="H606" s="16" t="n">
        <v>0</v>
      </c>
      <c r="I606" s="84">
        <f>I608-I557</f>
        <v/>
      </c>
      <c r="J606" s="14" t="n"/>
      <c r="K606" s="6" t="inlineStr">
        <is>
          <t>SALDO C-D</t>
        </is>
      </c>
      <c r="L606" s="3">
        <f>L605-M605</f>
        <v/>
      </c>
      <c r="M606" s="16" t="n"/>
      <c r="N606" s="16" t="n"/>
      <c r="O606" s="16" t="n"/>
      <c r="P606" s="18" t="n"/>
      <c r="Q606" s="14" t="n"/>
      <c r="R606" s="18" t="n"/>
      <c r="S606" s="16" t="n">
        <v>0</v>
      </c>
      <c r="T606" s="18">
        <f>(R606-S606)+T605</f>
        <v/>
      </c>
      <c r="U606" s="15" t="n"/>
      <c r="W606" s="14" t="n"/>
      <c r="X606" s="18" t="n">
        <v>0</v>
      </c>
      <c r="Y606" s="16">
        <f>G606</f>
        <v/>
      </c>
      <c r="Z606" s="18">
        <f>(X606-Y606)+Z605</f>
        <v/>
      </c>
      <c r="AA606" s="15">
        <f>C606</f>
        <v/>
      </c>
      <c r="AB606" s="24" t="n"/>
      <c r="AC606" s="71" t="inlineStr">
        <is>
          <t>TOTALE SPESE AD OGGI</t>
        </is>
      </c>
      <c r="AD606" s="65" t="n"/>
      <c r="AE606" s="65" t="n">
        <v>0</v>
      </c>
      <c r="AF606" s="63">
        <f>SUM(AF558:AF605)</f>
        <v/>
      </c>
      <c r="AG606" s="25" t="n"/>
      <c r="AH606" s="24" t="inlineStr">
        <is>
          <t>SOSPESI VERSATI</t>
        </is>
      </c>
      <c r="AI606" s="26" t="n"/>
      <c r="AJ606" s="25">
        <f>SUM(AJ552:AJ605)</f>
        <v/>
      </c>
      <c r="AL606" s="14" t="n"/>
      <c r="AM606" s="18" t="n"/>
      <c r="AN606" s="16" t="n"/>
      <c r="AO606" s="18">
        <f>(AM606-AN606)+AO605</f>
        <v/>
      </c>
      <c r="AP606" s="15" t="n"/>
      <c r="AR606" s="14" t="n"/>
      <c r="AS606" s="18" t="n"/>
      <c r="AT606" s="16" t="n">
        <v>0</v>
      </c>
      <c r="AU606" s="18">
        <f>(AS606-AT606)+AU605</f>
        <v/>
      </c>
      <c r="AV606" s="15" t="n"/>
      <c r="AX606" s="14" t="n"/>
      <c r="AY606" s="18" t="n"/>
      <c r="AZ606" s="16" t="n"/>
      <c r="BA606" s="18">
        <f>(AY606-AZ606)+BA605</f>
        <v/>
      </c>
      <c r="BB606" s="15" t="n"/>
      <c r="BD606" s="14" t="n"/>
      <c r="BE606" s="18" t="n"/>
      <c r="BF606" s="16" t="n"/>
      <c r="BG606" s="18">
        <f>(BE606-BF606)+BG605</f>
        <v/>
      </c>
      <c r="BH606" s="15" t="n"/>
      <c r="BJ606" s="86" t="n"/>
      <c r="BK606" s="86" t="n"/>
      <c r="BL606" s="24" t="n"/>
      <c r="BM606" s="24" t="n"/>
      <c r="BN606" s="24" t="n"/>
      <c r="BO606" s="24" t="n"/>
      <c r="BP606" s="24" t="n"/>
      <c r="BQ606" s="126" t="n"/>
    </row>
    <row r="607" ht="16.8" customHeight="1">
      <c r="A607" s="15" t="n"/>
      <c r="B607" s="15" t="n"/>
      <c r="C607" s="64" t="inlineStr">
        <is>
          <t>BONIFICO GENERALI</t>
        </is>
      </c>
      <c r="D607" s="16" t="n"/>
      <c r="E607" s="16" t="n"/>
      <c r="F607" s="16" t="n"/>
      <c r="G607" s="16" t="n">
        <v>0</v>
      </c>
      <c r="H607" s="16" t="n">
        <v>0</v>
      </c>
      <c r="I607" s="4" t="n"/>
      <c r="J607" s="14" t="n"/>
      <c r="K607" s="6" t="inlineStr">
        <is>
          <t>SALDO CATTOLICA</t>
        </is>
      </c>
      <c r="L607" s="55">
        <f>D608+E608+A608+B608+B555</f>
        <v/>
      </c>
      <c r="M607" s="16" t="n"/>
      <c r="N607" s="16" t="n"/>
      <c r="O607" s="56" t="n"/>
      <c r="P607" s="18" t="n"/>
      <c r="Q607" s="14" t="n"/>
      <c r="R607" s="18" t="n"/>
      <c r="S607" s="16" t="n">
        <v>0</v>
      </c>
      <c r="T607" s="18">
        <f>(R607-S607)+T606</f>
        <v/>
      </c>
      <c r="U607" s="15" t="n"/>
      <c r="W607" s="14" t="n"/>
      <c r="X607" s="18" t="n">
        <v>0</v>
      </c>
      <c r="Y607" s="16" t="n">
        <v>0</v>
      </c>
      <c r="Z607" s="18">
        <f>(X607-Y607)+Z606</f>
        <v/>
      </c>
      <c r="AA607" s="15" t="n"/>
      <c r="AB607" s="24" t="n"/>
      <c r="AC607" s="71" t="inlineStr">
        <is>
          <t>TOTALE PROVVIGIONI AD OGGI</t>
        </is>
      </c>
      <c r="AD607" s="65" t="n"/>
      <c r="AE607" s="65">
        <f>G607</f>
        <v/>
      </c>
      <c r="AF607" s="63">
        <f>AF546+AD551+AD552</f>
        <v/>
      </c>
      <c r="AG607" s="25" t="n"/>
      <c r="AH607" s="24" t="n"/>
      <c r="AI607" s="26" t="n"/>
      <c r="AJ607" s="25" t="n"/>
      <c r="AL607" s="14" t="n"/>
      <c r="AM607" s="18" t="n"/>
      <c r="AN607" s="16" t="n"/>
      <c r="AO607" s="18">
        <f>(AM607-AN607)+AO606</f>
        <v/>
      </c>
      <c r="AP607" s="15" t="n"/>
      <c r="AR607" s="14" t="n"/>
      <c r="AS607" s="18" t="n"/>
      <c r="AT607" s="16" t="n"/>
      <c r="AU607" s="18">
        <f>(AS607-AT607)+AU606</f>
        <v/>
      </c>
      <c r="AV607" s="15" t="n"/>
      <c r="AX607" s="14" t="n"/>
      <c r="AY607" s="18" t="n"/>
      <c r="AZ607" s="16" t="n"/>
      <c r="BA607" s="18">
        <f>(AY607-AZ607)+BA606</f>
        <v/>
      </c>
      <c r="BB607" s="15" t="n"/>
      <c r="BD607" s="14" t="n"/>
      <c r="BE607" s="18" t="n"/>
      <c r="BF607" s="16" t="n"/>
      <c r="BG607" s="18">
        <f>(BE607-BF607)+BG606</f>
        <v/>
      </c>
      <c r="BH607" s="15" t="n"/>
      <c r="BJ607" s="86" t="n"/>
      <c r="BK607" s="86" t="n"/>
      <c r="BL607" s="24" t="n"/>
      <c r="BM607" s="24" t="n"/>
      <c r="BN607" s="24" t="n"/>
      <c r="BO607" s="24" t="n"/>
      <c r="BP607" s="24" t="n"/>
      <c r="BQ607" s="126" t="n"/>
    </row>
    <row r="608" ht="16.8" customHeight="1">
      <c r="A608" s="92">
        <f>D553-D555+A547-E553-G607</f>
        <v/>
      </c>
      <c r="B608" s="44">
        <f>D556-D558+B547</f>
        <v/>
      </c>
      <c r="C608" s="57" t="inlineStr">
        <is>
          <t>Check = controllo Saldo Cattolica</t>
        </is>
      </c>
      <c r="D608" s="44">
        <f>D551-D554-E551+D547</f>
        <v/>
      </c>
      <c r="E608" s="44">
        <f>D552-D557+E547</f>
        <v/>
      </c>
      <c r="F608" s="72">
        <f>D554+D555+D557+F547-E555</f>
        <v/>
      </c>
      <c r="G608" s="81">
        <f>D554+D555-E555+D557+G547</f>
        <v/>
      </c>
      <c r="H608" s="44">
        <f>G602+G601+H547</f>
        <v/>
      </c>
      <c r="I608" s="79">
        <f>G608-H608</f>
        <v/>
      </c>
      <c r="J608" s="58" t="n"/>
      <c r="K608" s="6" t="inlineStr">
        <is>
          <t>SALDO PROVVIGIONALE</t>
        </is>
      </c>
      <c r="L608" s="3">
        <f>L606-L607</f>
        <v/>
      </c>
      <c r="M608" s="27" t="inlineStr">
        <is>
          <t>DIFF. S.DO CATTOLICA</t>
        </is>
      </c>
      <c r="N608" s="27">
        <f>O608-L607</f>
        <v/>
      </c>
      <c r="O608" s="44">
        <f>Z608+AU608+N584+SUM(L587:L598)+SUM(N588:N598)+L602-D554-D557-D553+E555</f>
        <v/>
      </c>
      <c r="P608" s="18" t="n"/>
      <c r="Q608" s="58" t="n"/>
      <c r="R608" s="59" t="n"/>
      <c r="S608" s="44" t="n">
        <v>0</v>
      </c>
      <c r="T608" s="59">
        <f>(R608-S608)+T607</f>
        <v/>
      </c>
      <c r="U608" s="57" t="n"/>
      <c r="W608" s="58" t="n"/>
      <c r="X608" s="59" t="n"/>
      <c r="Y608" s="44" t="n">
        <v>0</v>
      </c>
      <c r="Z608" s="59">
        <f>(X608-Y608)+Z607</f>
        <v/>
      </c>
      <c r="AA608" s="57" t="n"/>
      <c r="AB608" s="60" t="n"/>
      <c r="AC608" s="60" t="inlineStr">
        <is>
          <t>UTILE NETTO</t>
        </is>
      </c>
      <c r="AD608" s="23">
        <f>SUM(AD551:AD607)-SUM(AE551:AE605)+AD547</f>
        <v/>
      </c>
      <c r="AE608" s="23">
        <f>AF594+AF595</f>
        <v/>
      </c>
      <c r="AF608" s="23">
        <f>AD608+AE608</f>
        <v/>
      </c>
      <c r="AG608" s="23" t="inlineStr">
        <is>
          <t>UTILE LORDO</t>
        </is>
      </c>
      <c r="AH608" s="60" t="inlineStr">
        <is>
          <t>SALDO</t>
        </is>
      </c>
      <c r="AI608" s="61">
        <f>AI605-AJ606</f>
        <v/>
      </c>
      <c r="AJ608" s="23" t="n"/>
      <c r="AL608" s="58" t="n"/>
      <c r="AM608" s="59" t="n"/>
      <c r="AN608" s="44" t="n"/>
      <c r="AO608" s="59">
        <f>(AM608-AN608)+AO607</f>
        <v/>
      </c>
      <c r="AP608" s="57" t="n"/>
      <c r="AR608" s="58" t="n"/>
      <c r="AS608" s="59" t="n"/>
      <c r="AT608" s="44" t="n"/>
      <c r="AU608" s="59">
        <f>(AS608-AT608)+AU607</f>
        <v/>
      </c>
      <c r="AV608" s="57" t="n"/>
      <c r="AX608" s="58" t="n"/>
      <c r="AY608" s="59" t="n"/>
      <c r="AZ608" s="44" t="n"/>
      <c r="BA608" s="59">
        <f>(AY608-AZ608)+BA607</f>
        <v/>
      </c>
      <c r="BB608" s="57" t="n"/>
      <c r="BD608" s="58" t="n"/>
      <c r="BE608" s="59" t="n"/>
      <c r="BF608" s="44" t="n"/>
      <c r="BG608" s="59">
        <f>(BE608-BF608)+BG607</f>
        <v/>
      </c>
      <c r="BH608" s="57" t="n"/>
      <c r="BJ608" s="21">
        <f>SUM(BJ552:BJ607)</f>
        <v/>
      </c>
      <c r="BK608" s="21" t="n"/>
      <c r="BL608" s="89">
        <f>SUM(BL551:BL607)</f>
        <v/>
      </c>
      <c r="BM608" s="8" t="inlineStr">
        <is>
          <t>TOTALE GENERALI</t>
        </is>
      </c>
      <c r="BN608" s="89">
        <f>SUM(BN551:BN607)</f>
        <v/>
      </c>
      <c r="BO608" s="8">
        <f>SUM(BO552:BO607)</f>
        <v/>
      </c>
      <c r="BP608" s="8">
        <f>BL608+BN608</f>
        <v/>
      </c>
      <c r="BQ608" s="8" t="n"/>
    </row>
    <row r="611" ht="16.8" customHeight="1">
      <c r="A611" s="2" t="n"/>
      <c r="B611" s="2" t="n"/>
      <c r="C611" s="2" t="inlineStr">
        <is>
          <t>DESCRIZIONE</t>
        </is>
      </c>
      <c r="D611" s="3" t="inlineStr">
        <is>
          <t>CASSA E.</t>
        </is>
      </c>
      <c r="E611" s="3" t="inlineStr">
        <is>
          <t>CASSA U.</t>
        </is>
      </c>
      <c r="F611" s="3" t="inlineStr">
        <is>
          <t>BANCA E.</t>
        </is>
      </c>
      <c r="G611" s="3" t="inlineStr">
        <is>
          <t>BANCA U.</t>
        </is>
      </c>
      <c r="H611" s="104" t="inlineStr">
        <is>
          <t>PROVVIGIONI</t>
        </is>
      </c>
      <c r="I611" s="76" t="n"/>
      <c r="J611" s="5" t="inlineStr">
        <is>
          <t>DATA</t>
        </is>
      </c>
      <c r="K611" s="6" t="inlineStr">
        <is>
          <t>DESCRIZIONE</t>
        </is>
      </c>
      <c r="L611" s="3" t="inlineStr">
        <is>
          <t>ENTRATE</t>
        </is>
      </c>
      <c r="M611" s="3" t="inlineStr">
        <is>
          <t>USCITE</t>
        </is>
      </c>
      <c r="N611" s="3" t="inlineStr">
        <is>
          <t xml:space="preserve">PREL. </t>
        </is>
      </c>
      <c r="O611" s="3" t="inlineStr">
        <is>
          <t>TOTALE</t>
        </is>
      </c>
      <c r="P611" s="3" t="inlineStr">
        <is>
          <t>BUDGET</t>
        </is>
      </c>
      <c r="Q611" s="5" t="inlineStr">
        <is>
          <t>DATA</t>
        </is>
      </c>
      <c r="R611" s="3" t="inlineStr">
        <is>
          <t>ENTRATE</t>
        </is>
      </c>
      <c r="S611" s="3" t="inlineStr">
        <is>
          <t>USCITE</t>
        </is>
      </c>
      <c r="T611" s="3" t="inlineStr">
        <is>
          <t>SALDO</t>
        </is>
      </c>
      <c r="U611" s="2" t="inlineStr">
        <is>
          <t>CONTO A3T  10223</t>
        </is>
      </c>
      <c r="W611" s="5" t="inlineStr">
        <is>
          <t>DATA</t>
        </is>
      </c>
      <c r="X611" s="3" t="inlineStr">
        <is>
          <t>ENTRATE</t>
        </is>
      </c>
      <c r="Y611" s="3" t="inlineStr">
        <is>
          <t>USCITE</t>
        </is>
      </c>
      <c r="Z611" s="3" t="inlineStr">
        <is>
          <t>SALDO</t>
        </is>
      </c>
      <c r="AA611" s="2" t="inlineStr">
        <is>
          <t>CONTO SEPARATO 10226</t>
        </is>
      </c>
      <c r="AB611" s="8" t="inlineStr">
        <is>
          <t>DATA</t>
        </is>
      </c>
      <c r="AC611" s="9" t="inlineStr">
        <is>
          <t>DESCRIZIONE</t>
        </is>
      </c>
      <c r="AD611" s="10" t="inlineStr">
        <is>
          <t xml:space="preserve">ENTRATE </t>
        </is>
      </c>
      <c r="AE611" s="10" t="inlineStr">
        <is>
          <t>USCITE</t>
        </is>
      </c>
      <c r="AF611" s="11" t="inlineStr">
        <is>
          <t>TOTALI</t>
        </is>
      </c>
      <c r="AG611" s="11" t="inlineStr">
        <is>
          <t>FINE MESE</t>
        </is>
      </c>
      <c r="AH611" s="12" t="inlineStr">
        <is>
          <t>CARTELLA SOSPESI</t>
        </is>
      </c>
      <c r="AI611" s="13" t="n"/>
      <c r="AJ611" s="11" t="n"/>
      <c r="AL611" s="5" t="inlineStr">
        <is>
          <t>DATA</t>
        </is>
      </c>
      <c r="AM611" s="3" t="inlineStr">
        <is>
          <t>ENTRATE</t>
        </is>
      </c>
      <c r="AN611" s="3" t="inlineStr">
        <is>
          <t>USCITE</t>
        </is>
      </c>
      <c r="AO611" s="3" t="inlineStr">
        <is>
          <t>SALDO</t>
        </is>
      </c>
      <c r="AP611" s="2" t="inlineStr">
        <is>
          <t>CONTO A3T 2</t>
        </is>
      </c>
      <c r="AR611" s="5" t="inlineStr">
        <is>
          <t>DATA</t>
        </is>
      </c>
      <c r="AS611" s="3" t="inlineStr">
        <is>
          <t>ENTRATE</t>
        </is>
      </c>
      <c r="AT611" s="3" t="inlineStr">
        <is>
          <t>USCITE</t>
        </is>
      </c>
      <c r="AU611" s="3" t="inlineStr">
        <is>
          <t>SALDO</t>
        </is>
      </c>
      <c r="AV611" s="2" t="inlineStr">
        <is>
          <t>CONTO SEPARATO 2</t>
        </is>
      </c>
      <c r="AX611" s="5" t="inlineStr">
        <is>
          <t>DATA</t>
        </is>
      </c>
      <c r="AY611" s="3" t="inlineStr">
        <is>
          <t>ENTRATE</t>
        </is>
      </c>
      <c r="AZ611" s="3" t="inlineStr">
        <is>
          <t>USCITE</t>
        </is>
      </c>
      <c r="BA611" s="3" t="inlineStr">
        <is>
          <t>SALDO</t>
        </is>
      </c>
      <c r="BB611" s="2" t="inlineStr">
        <is>
          <t>CCP AMICONE</t>
        </is>
      </c>
      <c r="BD611" s="5" t="inlineStr">
        <is>
          <t>DATA</t>
        </is>
      </c>
      <c r="BE611" s="3" t="inlineStr">
        <is>
          <t>ENTRATE</t>
        </is>
      </c>
      <c r="BF611" s="3" t="inlineStr">
        <is>
          <t>USCITE</t>
        </is>
      </c>
      <c r="BG611" s="3" t="inlineStr">
        <is>
          <t>SALDO</t>
        </is>
      </c>
      <c r="BH611" s="2" t="inlineStr">
        <is>
          <t>CCP A.R.L.</t>
        </is>
      </c>
      <c r="BJ611" s="21" t="inlineStr">
        <is>
          <t>A/B CONT CATTOLICA</t>
        </is>
      </c>
      <c r="BK611" s="21" t="inlineStr">
        <is>
          <t>DATA</t>
        </is>
      </c>
      <c r="BL611" s="8" t="inlineStr">
        <is>
          <t>CATTOLICA</t>
        </is>
      </c>
      <c r="BM611" s="8" t="inlineStr">
        <is>
          <t>DATA</t>
        </is>
      </c>
      <c r="BN611" s="8" t="inlineStr">
        <is>
          <t>GENERALI</t>
        </is>
      </c>
      <c r="BO611" s="8" t="inlineStr">
        <is>
          <t>ASSEGNI /CONTANTI</t>
        </is>
      </c>
      <c r="BP611" s="8" t="inlineStr">
        <is>
          <t>DATA</t>
        </is>
      </c>
      <c r="BQ611" s="9" t="inlineStr">
        <is>
          <t>NOTE</t>
        </is>
      </c>
    </row>
    <row r="612" ht="16.8" customHeight="1">
      <c r="A612" s="14" t="n">
        <v>45306</v>
      </c>
      <c r="B612" s="15" t="inlineStr">
        <is>
          <t>GENERTEL</t>
        </is>
      </c>
      <c r="C612" s="15" t="inlineStr">
        <is>
          <t>Incasso CATTOLICA</t>
        </is>
      </c>
      <c r="D612" s="16" t="n">
        <v>13102.49</v>
      </c>
      <c r="E612" s="16" t="n">
        <v>313.69</v>
      </c>
      <c r="F612" s="16" t="n"/>
      <c r="G612" s="16" t="n"/>
      <c r="H612" s="105" t="n"/>
      <c r="I612" s="4" t="n"/>
      <c r="J612" s="14">
        <f>A612</f>
        <v/>
      </c>
      <c r="K612" s="17" t="inlineStr">
        <is>
          <t>PROVVIGIONI</t>
        </is>
      </c>
      <c r="L612" s="16">
        <f>D615+D618+D616+D619</f>
        <v/>
      </c>
      <c r="M612" s="16" t="n"/>
      <c r="N612" s="82">
        <f>L612+L613-M613</f>
        <v/>
      </c>
      <c r="O612" s="80">
        <f>D615+D618+D616-E616-E615+O551</f>
        <v/>
      </c>
      <c r="P612" s="18" t="n"/>
      <c r="Q612" s="14">
        <f>J612</f>
        <v/>
      </c>
      <c r="R612" s="18" t="n"/>
      <c r="S612" s="16" t="n"/>
      <c r="T612" s="18">
        <f>T608</f>
        <v/>
      </c>
      <c r="U612" s="15" t="n"/>
      <c r="W612" s="14">
        <f>A612</f>
        <v/>
      </c>
      <c r="X612" s="18" t="n"/>
      <c r="Y612" s="16" t="n"/>
      <c r="Z612" s="18">
        <f>Z608</f>
        <v/>
      </c>
      <c r="AA612" s="15" t="n"/>
      <c r="AB612" s="19">
        <f>A612</f>
        <v/>
      </c>
      <c r="AC612" s="12" t="inlineStr">
        <is>
          <t>PROVV. + PROVV. COL 10</t>
        </is>
      </c>
      <c r="AD612" s="11">
        <f>N612</f>
        <v/>
      </c>
      <c r="AE612" s="11" t="n"/>
      <c r="AF612" s="20" t="n"/>
      <c r="AG612" s="20" t="n"/>
      <c r="AH612" s="21" t="inlineStr">
        <is>
          <t>NOME</t>
        </is>
      </c>
      <c r="AI612" s="22" t="inlineStr">
        <is>
          <t>IMPORTO</t>
        </is>
      </c>
      <c r="AJ612" s="23" t="inlineStr">
        <is>
          <t>VERSAMENTI</t>
        </is>
      </c>
      <c r="AL612" s="14">
        <f>A612</f>
        <v/>
      </c>
      <c r="AM612" s="18" t="n"/>
      <c r="AN612" s="16" t="n"/>
      <c r="AO612" s="18" t="n">
        <v>0</v>
      </c>
      <c r="AP612" s="15" t="n"/>
      <c r="AR612" s="14">
        <f>A612</f>
        <v/>
      </c>
      <c r="AS612" s="18" t="n"/>
      <c r="AT612" s="16" t="n"/>
      <c r="AU612" s="18" t="n">
        <v>0</v>
      </c>
      <c r="AV612" s="15" t="n"/>
      <c r="AX612" s="14">
        <f>A612</f>
        <v/>
      </c>
      <c r="AY612" s="18" t="n"/>
      <c r="AZ612" s="16" t="n"/>
      <c r="BA612" s="18">
        <f>BA608</f>
        <v/>
      </c>
      <c r="BB612" s="15" t="n"/>
      <c r="BD612" s="14">
        <f>AX612</f>
        <v/>
      </c>
      <c r="BE612" s="18" t="n"/>
      <c r="BF612" s="16" t="n"/>
      <c r="BG612" s="18">
        <f>BG608</f>
        <v/>
      </c>
      <c r="BH612" s="15" t="n"/>
      <c r="BJ612" s="87">
        <f>A612</f>
        <v/>
      </c>
      <c r="BK612" s="87">
        <f>A612</f>
        <v/>
      </c>
      <c r="BL612" s="24" t="inlineStr">
        <is>
          <t>BONIFICI</t>
        </is>
      </c>
      <c r="BM612" s="88">
        <f>BK612</f>
        <v/>
      </c>
      <c r="BN612" s="24" t="inlineStr">
        <is>
          <t>BONIFICI</t>
        </is>
      </c>
      <c r="BO612" s="24" t="n"/>
      <c r="BP612" s="88">
        <f>BK612</f>
        <v/>
      </c>
      <c r="BQ612" s="126" t="n"/>
    </row>
    <row r="613" ht="16.8" customHeight="1">
      <c r="A613" s="15" t="n"/>
      <c r="B613" s="15" t="n"/>
      <c r="C613" s="15" t="inlineStr">
        <is>
          <t>Incasso UCA</t>
        </is>
      </c>
      <c r="D613" s="16" t="n">
        <v>0</v>
      </c>
      <c r="E613" s="16" t="n"/>
      <c r="F613" s="16" t="n"/>
      <c r="G613" s="16" t="n"/>
      <c r="H613" s="105" t="inlineStr">
        <is>
          <t>CATTOLICA</t>
        </is>
      </c>
      <c r="I613" s="4" t="n"/>
      <c r="J613" s="14" t="n"/>
      <c r="K613" s="17" t="inlineStr">
        <is>
          <t>INTERESSI ATTIVI BPM 10226</t>
        </is>
      </c>
      <c r="L613" s="16" t="n">
        <v>811.6900000000001</v>
      </c>
      <c r="M613" s="16">
        <f>E616</f>
        <v/>
      </c>
      <c r="N613" s="16" t="n"/>
      <c r="O613" s="16" t="n"/>
      <c r="P613" s="18" t="n"/>
      <c r="Q613" s="14" t="n"/>
      <c r="R613" s="18" t="n"/>
      <c r="S613" s="16" t="n"/>
      <c r="T613" s="18">
        <f>(R613-S613)+T612</f>
        <v/>
      </c>
      <c r="U613" s="15" t="n"/>
      <c r="W613" s="14" t="n"/>
      <c r="X613" s="18" t="n"/>
      <c r="Y613" s="16" t="n"/>
      <c r="Z613" s="18">
        <f>(X613-Y613)+Z612</f>
        <v/>
      </c>
      <c r="AA613" s="15" t="n"/>
      <c r="AB613" s="24" t="n"/>
      <c r="AC613" s="24" t="inlineStr">
        <is>
          <t>RICAVI DIVERSI</t>
        </is>
      </c>
      <c r="AD613" s="25" t="n"/>
      <c r="AE613" s="25" t="n"/>
      <c r="AF613" s="25" t="n"/>
      <c r="AG613" s="25" t="n"/>
      <c r="AH613" s="12" t="inlineStr">
        <is>
          <t>RIPORTO</t>
        </is>
      </c>
      <c r="AI613" s="26">
        <f>AI608</f>
        <v/>
      </c>
      <c r="AJ613" s="25" t="n"/>
      <c r="AL613" s="14" t="n"/>
      <c r="AM613" s="18" t="n"/>
      <c r="AN613" s="16" t="n"/>
      <c r="AO613" s="18">
        <f>(AM613-AN613)+AO612</f>
        <v/>
      </c>
      <c r="AP613" s="15" t="n"/>
      <c r="AR613" s="14" t="n"/>
      <c r="AS613" s="18" t="n"/>
      <c r="AT613" s="16" t="n"/>
      <c r="AU613" s="18">
        <f>(AS613-AT613)+AU612</f>
        <v/>
      </c>
      <c r="AV613" s="15" t="n"/>
      <c r="AX613" s="14" t="n"/>
      <c r="AY613" s="18" t="n"/>
      <c r="AZ613" s="16" t="n"/>
      <c r="BA613" s="18">
        <f>(AY613-AZ613)+BA612</f>
        <v/>
      </c>
      <c r="BB613" s="15" t="n"/>
      <c r="BD613" s="14" t="n"/>
      <c r="BE613" s="18" t="n"/>
      <c r="BF613" s="16" t="n"/>
      <c r="BG613" s="18">
        <f>(BE613-BF613)+BG612</f>
        <v/>
      </c>
      <c r="BH613" s="15" t="n"/>
      <c r="BJ613" s="86" t="n">
        <v>0</v>
      </c>
      <c r="BK613" s="90" t="n"/>
      <c r="BL613" s="24" t="n">
        <v>0</v>
      </c>
      <c r="BM613" s="91" t="n"/>
      <c r="BN613" s="24" t="n">
        <v>0</v>
      </c>
      <c r="BO613" s="24" t="n">
        <v>0</v>
      </c>
      <c r="BP613" s="91" t="n"/>
      <c r="BQ613" s="126" t="n"/>
    </row>
    <row r="614" ht="16.8" customHeight="1">
      <c r="A614" s="15" t="n"/>
      <c r="B614" s="15" t="n"/>
      <c r="C614" s="15" t="inlineStr">
        <is>
          <t>Incassi GENERALI</t>
        </is>
      </c>
      <c r="D614" s="16" t="n">
        <v>16982.8</v>
      </c>
      <c r="E614" s="16" t="n">
        <v>1830</v>
      </c>
      <c r="F614" s="16" t="n"/>
      <c r="G614" s="16" t="n"/>
      <c r="H614" s="105">
        <f>D615+H553</f>
        <v/>
      </c>
      <c r="I614" s="4" t="n"/>
      <c r="J614" s="14" t="n"/>
      <c r="K614" s="17" t="inlineStr">
        <is>
          <t>SALDO CATTOLICA</t>
        </is>
      </c>
      <c r="L614" s="16">
        <f>D612+D613+D614+D617-D615-D616-D618-D619-E614-E612+B615</f>
        <v/>
      </c>
      <c r="M614" s="16" t="n">
        <v>0</v>
      </c>
      <c r="N614" s="16" t="n"/>
      <c r="O614" s="16" t="n">
        <v>0</v>
      </c>
      <c r="P614" s="18" t="n"/>
      <c r="Q614" s="14" t="n"/>
      <c r="R614" s="18" t="n"/>
      <c r="S614" s="16" t="n"/>
      <c r="T614" s="18">
        <f>(R614-S614)+T613</f>
        <v/>
      </c>
      <c r="U614" s="15" t="n"/>
      <c r="W614" s="14" t="n"/>
      <c r="X614" s="18" t="n"/>
      <c r="Y614" s="16" t="n"/>
      <c r="Z614" s="18">
        <f>(X614-Y614)+Z613</f>
        <v/>
      </c>
      <c r="AA614" s="15" t="n"/>
      <c r="AB614" s="24" t="n"/>
      <c r="AC614" s="24" t="n"/>
      <c r="AD614" s="25" t="n"/>
      <c r="AE614" s="25" t="n"/>
      <c r="AF614" s="25" t="n"/>
      <c r="AG614" s="25" t="n"/>
      <c r="AH614" s="24" t="n"/>
      <c r="AI614" s="26" t="n"/>
      <c r="AJ614" s="25" t="n"/>
      <c r="AL614" s="14" t="n"/>
      <c r="AM614" s="18" t="n"/>
      <c r="AN614" s="16" t="n"/>
      <c r="AO614" s="18">
        <f>(AM614-AN614)+AO613</f>
        <v/>
      </c>
      <c r="AP614" s="15" t="n"/>
      <c r="AR614" s="14" t="n"/>
      <c r="AS614" s="18" t="n"/>
      <c r="AT614" s="16" t="n"/>
      <c r="AU614" s="18">
        <f>(AS614-AT614)+AU613</f>
        <v/>
      </c>
      <c r="AV614" s="15" t="n"/>
      <c r="AX614" s="14" t="n"/>
      <c r="AY614" s="18" t="n"/>
      <c r="AZ614" s="16" t="n"/>
      <c r="BA614" s="18">
        <f>(AY614-AZ614)+BA613</f>
        <v/>
      </c>
      <c r="BB614" s="15" t="n"/>
      <c r="BD614" s="14" t="n"/>
      <c r="BE614" s="18" t="n"/>
      <c r="BF614" s="16" t="n"/>
      <c r="BG614" s="18">
        <f>(BE614-BF614)+BG613</f>
        <v/>
      </c>
      <c r="BH614" s="15" t="n"/>
      <c r="BJ614" s="86" t="n">
        <v>0</v>
      </c>
      <c r="BK614" s="90" t="n"/>
      <c r="BL614" s="24" t="n">
        <v>0</v>
      </c>
      <c r="BM614" s="91" t="n"/>
      <c r="BN614" s="24" t="n">
        <v>0</v>
      </c>
      <c r="BO614" s="24" t="n">
        <v>0</v>
      </c>
      <c r="BP614" s="91" t="n"/>
      <c r="BQ614" s="126" t="n"/>
    </row>
    <row r="615" ht="16.8" customHeight="1">
      <c r="A615" s="15" t="n"/>
      <c r="B615" s="15" t="n">
        <v>0</v>
      </c>
      <c r="C615" s="15" t="inlineStr">
        <is>
          <t>Provvigioni CATTOLICA</t>
        </is>
      </c>
      <c r="D615" s="16" t="n">
        <v>1147.78</v>
      </c>
      <c r="E615" s="16" t="n"/>
      <c r="F615" s="16" t="n">
        <v>0</v>
      </c>
      <c r="G615" s="16" t="n"/>
      <c r="H615" s="105" t="inlineStr">
        <is>
          <t>GENERALI</t>
        </is>
      </c>
      <c r="I615" s="4" t="n"/>
      <c r="J615" s="14" t="n"/>
      <c r="K615" s="17">
        <f>C654</f>
        <v/>
      </c>
      <c r="L615" s="16" t="n"/>
      <c r="M615" s="16">
        <f>10*(L612+L613-M613)/100</f>
        <v/>
      </c>
      <c r="N615" s="16">
        <f>G654</f>
        <v/>
      </c>
      <c r="O615" s="16">
        <f>O554+M615-N615</f>
        <v/>
      </c>
      <c r="P615" s="18">
        <f>P554+M615</f>
        <v/>
      </c>
      <c r="Q615" s="14" t="n"/>
      <c r="R615" s="18" t="n"/>
      <c r="S615" s="16" t="n"/>
      <c r="T615" s="18">
        <f>(R615-S615)+T614</f>
        <v/>
      </c>
      <c r="U615" s="15" t="n"/>
      <c r="W615" s="14" t="n"/>
      <c r="X615" s="18" t="n"/>
      <c r="Y615" s="16" t="n"/>
      <c r="Z615" s="18">
        <f>(X615-Y615)+Z614</f>
        <v/>
      </c>
      <c r="AA615" s="15" t="n"/>
      <c r="AB615" s="24" t="n"/>
      <c r="AC615" s="24" t="n"/>
      <c r="AD615" s="25" t="n"/>
      <c r="AE615" s="25" t="n"/>
      <c r="AF615" s="25" t="n"/>
      <c r="AG615" s="25" t="n"/>
      <c r="AH615" s="17" t="n"/>
      <c r="AI615" s="16" t="n">
        <v>0</v>
      </c>
      <c r="AJ615" s="25" t="n"/>
      <c r="AL615" s="14" t="n"/>
      <c r="AM615" s="18" t="n"/>
      <c r="AN615" s="16" t="n"/>
      <c r="AO615" s="18">
        <f>(AM615-AN615)+AO614</f>
        <v/>
      </c>
      <c r="AP615" s="15" t="n"/>
      <c r="AR615" s="14" t="n"/>
      <c r="AS615" s="18" t="n"/>
      <c r="AT615" s="16" t="n"/>
      <c r="AU615" s="18">
        <f>(AS615-AT615)+AU614</f>
        <v/>
      </c>
      <c r="AV615" s="15" t="n"/>
      <c r="AX615" s="14" t="n"/>
      <c r="AY615" s="18" t="n"/>
      <c r="AZ615" s="16" t="n"/>
      <c r="BA615" s="18">
        <f>(AY615-AZ615)+BA614</f>
        <v/>
      </c>
      <c r="BB615" s="15" t="n"/>
      <c r="BD615" s="14" t="n"/>
      <c r="BE615" s="18" t="n"/>
      <c r="BF615" s="16" t="n"/>
      <c r="BG615" s="18">
        <f>(BE615-BF615)+BG614</f>
        <v/>
      </c>
      <c r="BH615" s="15" t="n"/>
      <c r="BJ615" s="86" t="n">
        <v>0</v>
      </c>
      <c r="BK615" s="90" t="n"/>
      <c r="BL615" s="24" t="n">
        <v>0</v>
      </c>
      <c r="BM615" s="91" t="n"/>
      <c r="BN615" s="24" t="n">
        <v>0</v>
      </c>
      <c r="BO615" s="24" t="n">
        <v>0</v>
      </c>
      <c r="BP615" s="91" t="n"/>
      <c r="BQ615" s="126" t="n"/>
    </row>
    <row r="616" ht="16.8" customHeight="1">
      <c r="A616" s="15" t="n"/>
      <c r="B616" s="16">
        <f>B615+B555</f>
        <v/>
      </c>
      <c r="C616" s="15" t="inlineStr">
        <is>
          <t>Provvigioni GENERALI</t>
        </is>
      </c>
      <c r="D616" s="16" t="n">
        <v>2556.84</v>
      </c>
      <c r="E616" s="16" t="n">
        <v>0</v>
      </c>
      <c r="F616" s="16" t="n"/>
      <c r="G616" s="16" t="n"/>
      <c r="H616" s="105">
        <f>D616+H555</f>
        <v/>
      </c>
      <c r="I616" s="4" t="n"/>
      <c r="J616" s="14" t="n"/>
      <c r="K616" s="17">
        <f>C624</f>
        <v/>
      </c>
      <c r="L616" s="16" t="n"/>
      <c r="M616" s="16">
        <f>8.37*(L612+L613-M613)/100</f>
        <v/>
      </c>
      <c r="N616" s="16">
        <f>D624</f>
        <v/>
      </c>
      <c r="O616" s="16">
        <f>O555+M616-N616</f>
        <v/>
      </c>
      <c r="P616" s="18">
        <f>P555+M616</f>
        <v/>
      </c>
      <c r="Q616" s="14" t="n"/>
      <c r="R616" s="18" t="n"/>
      <c r="S616" s="16" t="n"/>
      <c r="T616" s="18">
        <f>(R616-S616)+T615</f>
        <v/>
      </c>
      <c r="U616" s="15" t="n"/>
      <c r="W616" s="14" t="n"/>
      <c r="X616" s="18" t="n"/>
      <c r="Y616" s="16" t="n"/>
      <c r="Z616" s="18">
        <f>(X616-Y616)+Z615</f>
        <v/>
      </c>
      <c r="AA616" s="15" t="n"/>
      <c r="AB616" s="24" t="n"/>
      <c r="AC616" s="17" t="n"/>
      <c r="AD616" s="25" t="n"/>
      <c r="AE616" s="25" t="n"/>
      <c r="AF616" s="25" t="n"/>
      <c r="AG616" s="25" t="n"/>
      <c r="AH616" s="24" t="n"/>
      <c r="AI616" s="26" t="n"/>
      <c r="AJ616" s="25" t="n"/>
      <c r="AL616" s="14" t="n"/>
      <c r="AM616" s="18" t="n"/>
      <c r="AN616" s="16" t="n"/>
      <c r="AO616" s="18">
        <f>(AM616-AN616)+AO615</f>
        <v/>
      </c>
      <c r="AP616" s="15" t="n"/>
      <c r="AR616" s="14" t="n"/>
      <c r="AS616" s="18" t="n"/>
      <c r="AT616" s="16" t="n"/>
      <c r="AU616" s="18">
        <f>(AS616-AT616)+AU615</f>
        <v/>
      </c>
      <c r="AV616" s="15" t="n"/>
      <c r="AX616" s="14" t="n"/>
      <c r="AY616" s="18" t="n"/>
      <c r="AZ616" s="16" t="n"/>
      <c r="BA616" s="18">
        <f>(AY616-AZ616)+BA615</f>
        <v/>
      </c>
      <c r="BB616" s="15" t="n"/>
      <c r="BD616" s="14" t="n"/>
      <c r="BE616" s="18" t="n"/>
      <c r="BF616" s="16" t="n"/>
      <c r="BG616" s="18">
        <f>(BE616-BF616)+BG615</f>
        <v/>
      </c>
      <c r="BH616" s="15" t="n"/>
      <c r="BJ616" s="86" t="n">
        <v>0</v>
      </c>
      <c r="BK616" s="90" t="n"/>
      <c r="BL616" s="24" t="n">
        <v>0</v>
      </c>
      <c r="BM616" s="91" t="n"/>
      <c r="BN616" s="24" t="n">
        <v>0</v>
      </c>
      <c r="BO616" s="24" t="n"/>
      <c r="BP616" s="24" t="n"/>
      <c r="BQ616" s="126" t="n"/>
    </row>
    <row r="617" ht="16.8" customHeight="1">
      <c r="A617" s="15" t="n"/>
      <c r="B617" s="15" t="n"/>
      <c r="C617" s="15" t="inlineStr">
        <is>
          <t>Incasso TUTELA LEGALE</t>
        </is>
      </c>
      <c r="D617" s="16" t="n">
        <v>57.5</v>
      </c>
      <c r="E617" s="16" t="n">
        <v>0</v>
      </c>
      <c r="F617" s="16" t="n"/>
      <c r="G617" s="16" t="n"/>
      <c r="H617" s="105" t="inlineStr">
        <is>
          <t>UCA</t>
        </is>
      </c>
      <c r="I617" s="77" t="inlineStr">
        <is>
          <t>check provv.</t>
        </is>
      </c>
      <c r="J617" s="14" t="n"/>
      <c r="K617" s="15">
        <f>C641</f>
        <v/>
      </c>
      <c r="L617" s="16" t="n"/>
      <c r="M617" s="16">
        <f>15.35*(L612+L613-M613)/100</f>
        <v/>
      </c>
      <c r="N617" s="16">
        <f>D641</f>
        <v/>
      </c>
      <c r="O617" s="16">
        <f>O556+M617-N617</f>
        <v/>
      </c>
      <c r="P617" s="18">
        <f>P556+M617</f>
        <v/>
      </c>
      <c r="Q617" s="14" t="n"/>
      <c r="R617" s="18" t="n"/>
      <c r="S617" s="16" t="n"/>
      <c r="T617" s="18">
        <f>(R617-S617)+T616</f>
        <v/>
      </c>
      <c r="U617" s="15" t="n"/>
      <c r="W617" s="14" t="n"/>
      <c r="X617" s="18" t="n"/>
      <c r="Y617" s="16" t="n"/>
      <c r="Z617" s="18">
        <f>(X617-Y617)+Z616</f>
        <v/>
      </c>
      <c r="AA617" s="15" t="n"/>
      <c r="AB617" s="24" t="n"/>
      <c r="AC617" s="17" t="n"/>
      <c r="AD617" s="25" t="n"/>
      <c r="AE617" s="25" t="n"/>
      <c r="AF617" s="25" t="n"/>
      <c r="AG617" s="25" t="n"/>
      <c r="AH617" s="24" t="n"/>
      <c r="AI617" s="26" t="n"/>
      <c r="AJ617" s="25" t="n"/>
      <c r="AL617" s="14" t="n"/>
      <c r="AM617" s="18" t="n"/>
      <c r="AN617" s="16" t="n"/>
      <c r="AO617" s="18">
        <f>(AM617-AN617)+AO616</f>
        <v/>
      </c>
      <c r="AP617" s="15" t="n"/>
      <c r="AR617" s="14" t="n"/>
      <c r="AS617" s="18" t="n"/>
      <c r="AT617" s="16" t="n"/>
      <c r="AU617" s="18">
        <f>(AS617-AT617)+AU616</f>
        <v/>
      </c>
      <c r="AV617" s="15" t="n"/>
      <c r="AX617" s="14" t="n"/>
      <c r="AY617" s="18" t="n"/>
      <c r="AZ617" s="16" t="n"/>
      <c r="BA617" s="18">
        <f>(AY617-AZ617)+BA616</f>
        <v/>
      </c>
      <c r="BB617" s="15" t="n"/>
      <c r="BD617" s="14" t="n"/>
      <c r="BE617" s="18" t="n"/>
      <c r="BF617" s="16" t="n"/>
      <c r="BG617" s="18">
        <f>(BE617-BF617)+BG616</f>
        <v/>
      </c>
      <c r="BH617" s="15" t="n"/>
      <c r="BJ617" s="86" t="n">
        <v>0</v>
      </c>
      <c r="BK617" s="90" t="n"/>
      <c r="BL617" s="24" t="n">
        <v>0</v>
      </c>
      <c r="BM617" s="91" t="n"/>
      <c r="BN617" s="24" t="n">
        <v>0</v>
      </c>
      <c r="BO617" s="24" t="n"/>
      <c r="BP617" s="24" t="n"/>
      <c r="BQ617" s="126" t="n"/>
    </row>
    <row r="618" ht="16.8" customHeight="1">
      <c r="A618" s="15" t="n"/>
      <c r="B618" s="15" t="inlineStr">
        <is>
          <t>***</t>
        </is>
      </c>
      <c r="C618" s="15" t="inlineStr">
        <is>
          <t>Provvigioni UCA</t>
        </is>
      </c>
      <c r="D618" s="16" t="n">
        <v>0</v>
      </c>
      <c r="E618" s="16" t="n"/>
      <c r="F618" s="16" t="n"/>
      <c r="G618" s="16" t="n"/>
      <c r="H618" s="105">
        <f>D618+H557</f>
        <v/>
      </c>
      <c r="I618" s="78">
        <f>D615+D616-E616+D618</f>
        <v/>
      </c>
      <c r="J618" s="14" t="n"/>
      <c r="K618" s="15" t="inlineStr">
        <is>
          <t>Benzina auto gigi e papà</t>
        </is>
      </c>
      <c r="L618" s="16" t="n"/>
      <c r="M618" s="16">
        <f>2.6*(L612+L613-M613)/100</f>
        <v/>
      </c>
      <c r="N618" s="16">
        <f>D629</f>
        <v/>
      </c>
      <c r="O618" s="16">
        <f>O557+M618-N618</f>
        <v/>
      </c>
      <c r="P618" s="18">
        <f>P557+M618</f>
        <v/>
      </c>
      <c r="Q618" s="14" t="n"/>
      <c r="R618" s="18" t="n"/>
      <c r="S618" s="16" t="n"/>
      <c r="T618" s="18">
        <f>(R618-S618)+T617</f>
        <v/>
      </c>
      <c r="U618" s="15" t="n"/>
      <c r="W618" s="14" t="n"/>
      <c r="X618" s="18" t="n"/>
      <c r="Y618" s="16" t="n"/>
      <c r="Z618" s="18">
        <f>(X618-Y618)+Z617</f>
        <v/>
      </c>
      <c r="AA618" s="15" t="n"/>
      <c r="AB618" s="24" t="n"/>
      <c r="AC618" s="17" t="n"/>
      <c r="AD618" s="25" t="n"/>
      <c r="AE618" s="25" t="n"/>
      <c r="AF618" s="25" t="n"/>
      <c r="AG618" s="25" t="n"/>
      <c r="AH618" s="24" t="n"/>
      <c r="AI618" s="26" t="n"/>
      <c r="AJ618" s="25" t="n"/>
      <c r="AL618" s="14" t="n"/>
      <c r="AM618" s="18" t="n"/>
      <c r="AN618" s="16" t="n"/>
      <c r="AO618" s="18">
        <f>(AM618-AN618)+AO617</f>
        <v/>
      </c>
      <c r="AP618" s="15" t="n"/>
      <c r="AR618" s="14" t="n"/>
      <c r="AS618" s="18" t="n"/>
      <c r="AT618" s="16" t="n"/>
      <c r="AU618" s="18">
        <f>(AS618-AT618)+AU617</f>
        <v/>
      </c>
      <c r="AV618" s="15" t="n"/>
      <c r="AX618" s="14" t="n"/>
      <c r="AY618" s="18" t="n"/>
      <c r="AZ618" s="16" t="n"/>
      <c r="BA618" s="18">
        <f>(AY618-AZ618)+BA617</f>
        <v/>
      </c>
      <c r="BB618" s="15" t="n"/>
      <c r="BD618" s="14" t="n"/>
      <c r="BE618" s="18" t="n"/>
      <c r="BF618" s="16" t="n"/>
      <c r="BG618" s="18">
        <f>(BE618-BF618)+BG617</f>
        <v/>
      </c>
      <c r="BH618" s="15" t="n"/>
      <c r="BJ618" s="86" t="n">
        <v>0</v>
      </c>
      <c r="BK618" s="90" t="n"/>
      <c r="BL618" s="24" t="n">
        <v>0</v>
      </c>
      <c r="BM618" s="91" t="n"/>
      <c r="BN618" s="24" t="n">
        <v>0</v>
      </c>
      <c r="BO618" s="24" t="n"/>
      <c r="BP618" s="24" t="n"/>
      <c r="BQ618" s="126" t="n"/>
    </row>
    <row r="619" ht="16.8" customHeight="1">
      <c r="A619" s="15" t="n"/>
      <c r="B619" s="15" t="n"/>
      <c r="C619" s="15" t="inlineStr">
        <is>
          <t>Provvigioni TUTELA LEGALE</t>
        </is>
      </c>
      <c r="D619" s="16" t="n">
        <v>15.33</v>
      </c>
      <c r="E619" s="16" t="n"/>
      <c r="F619" s="16" t="n"/>
      <c r="G619" s="16" t="n">
        <v>0</v>
      </c>
      <c r="H619" s="105" t="inlineStr">
        <is>
          <t>TUTELA</t>
        </is>
      </c>
      <c r="I619" s="4" t="n"/>
      <c r="J619" s="14" t="n"/>
      <c r="K619" s="15" t="inlineStr">
        <is>
          <t>Spese bancari einteressi passivi e spese postali</t>
        </is>
      </c>
      <c r="L619" s="16" t="n"/>
      <c r="M619" s="16">
        <f>2.6*(L612+L613-M613)/100</f>
        <v/>
      </c>
      <c r="N619" s="16">
        <f>G630+H630</f>
        <v/>
      </c>
      <c r="O619" s="16">
        <f>O558+M619-N619</f>
        <v/>
      </c>
      <c r="P619" s="18">
        <f>P558+M619</f>
        <v/>
      </c>
      <c r="Q619" s="14" t="n"/>
      <c r="R619" s="18" t="n"/>
      <c r="S619" s="16">
        <f>G619</f>
        <v/>
      </c>
      <c r="T619" s="18">
        <f>(R619-S619)+T618</f>
        <v/>
      </c>
      <c r="U619" s="15">
        <f>C619</f>
        <v/>
      </c>
      <c r="W619" s="14" t="n"/>
      <c r="X619" s="18" t="n"/>
      <c r="Y619" s="16" t="n">
        <v>0</v>
      </c>
      <c r="Z619" s="18">
        <f>(X619-Y619)+Z618</f>
        <v/>
      </c>
      <c r="AA619" s="15" t="n"/>
      <c r="AB619" s="24" t="n"/>
      <c r="AC619" s="15">
        <f>C619</f>
        <v/>
      </c>
      <c r="AD619" s="25" t="n"/>
      <c r="AE619" s="62">
        <f>G619</f>
        <v/>
      </c>
      <c r="AF619" s="63">
        <f>AE619+AF558</f>
        <v/>
      </c>
      <c r="AG619" s="25" t="n"/>
      <c r="AH619" s="17" t="n"/>
      <c r="AI619" s="16" t="n">
        <v>0</v>
      </c>
      <c r="AJ619" s="25" t="n"/>
      <c r="AL619" s="14" t="n"/>
      <c r="AM619" s="18" t="n"/>
      <c r="AN619" s="16" t="n">
        <v>0</v>
      </c>
      <c r="AO619" s="18">
        <f>(AM619-AN619)+AO618</f>
        <v/>
      </c>
      <c r="AP619" s="15" t="n"/>
      <c r="AR619" s="14" t="n"/>
      <c r="AS619" s="18" t="n"/>
      <c r="AT619" s="16" t="n">
        <v>0</v>
      </c>
      <c r="AU619" s="18">
        <f>(AS619-AT619)+AU618</f>
        <v/>
      </c>
      <c r="AV619" s="15" t="n"/>
      <c r="AX619" s="14" t="n"/>
      <c r="AY619" s="18" t="n"/>
      <c r="AZ619" s="16" t="n">
        <v>0</v>
      </c>
      <c r="BA619" s="18">
        <f>(AY619-AZ619)+BA618</f>
        <v/>
      </c>
      <c r="BB619" s="15" t="n"/>
      <c r="BD619" s="14" t="n"/>
      <c r="BE619" s="18" t="n"/>
      <c r="BF619" s="16" t="n">
        <v>0</v>
      </c>
      <c r="BG619" s="18">
        <f>(BE619-BF619)+BG618</f>
        <v/>
      </c>
      <c r="BH619" s="15" t="n"/>
      <c r="BJ619" s="86" t="n">
        <v>0</v>
      </c>
      <c r="BK619" s="90" t="n"/>
      <c r="BL619" s="24" t="n">
        <v>0</v>
      </c>
      <c r="BM619" s="91" t="n"/>
      <c r="BN619" s="24" t="n">
        <v>0</v>
      </c>
      <c r="BO619" s="24" t="n"/>
      <c r="BP619" s="24" t="n"/>
      <c r="BQ619" s="126" t="n"/>
    </row>
    <row r="620" ht="16.8" customHeight="1">
      <c r="A620" s="15" t="n"/>
      <c r="B620" s="15" t="n"/>
      <c r="C620" s="15" t="inlineStr">
        <is>
          <t xml:space="preserve">PAG. PROVV. SILVIO CATTANEO MESE DI </t>
        </is>
      </c>
      <c r="D620" s="16" t="n"/>
      <c r="E620" s="16" t="n"/>
      <c r="F620" s="16" t="n"/>
      <c r="G620" s="16" t="n">
        <v>0</v>
      </c>
      <c r="H620" s="105">
        <f>D619+H559</f>
        <v/>
      </c>
      <c r="I620" s="4" t="n"/>
      <c r="J620" s="14" t="n"/>
      <c r="K620" s="15" t="inlineStr">
        <is>
          <t>Telepass</t>
        </is>
      </c>
      <c r="L620" s="16" t="n"/>
      <c r="M620" s="16">
        <f>0.46*(L612+L613-M613)/100</f>
        <v/>
      </c>
      <c r="N620" s="16">
        <f>G634</f>
        <v/>
      </c>
      <c r="O620" s="16">
        <f>O559+M620-N620</f>
        <v/>
      </c>
      <c r="P620" s="18">
        <f>P559+M620</f>
        <v/>
      </c>
      <c r="Q620" s="14" t="n"/>
      <c r="R620" s="18" t="n"/>
      <c r="S620" s="16">
        <f>G620</f>
        <v/>
      </c>
      <c r="T620" s="18">
        <f>(R620-S620)+T619</f>
        <v/>
      </c>
      <c r="U620" s="15">
        <f>C620</f>
        <v/>
      </c>
      <c r="W620" s="14" t="n"/>
      <c r="X620" s="18" t="n"/>
      <c r="Y620" s="16" t="n">
        <v>0</v>
      </c>
      <c r="Z620" s="18">
        <f>(X620-Y620)+Z619</f>
        <v/>
      </c>
      <c r="AA620" s="15" t="n"/>
      <c r="AB620" s="24" t="n"/>
      <c r="AC620" s="15">
        <f>C620</f>
        <v/>
      </c>
      <c r="AD620" s="25" t="n"/>
      <c r="AE620" s="62">
        <f>G620</f>
        <v/>
      </c>
      <c r="AF620" s="63">
        <f>AE620+AF559</f>
        <v/>
      </c>
      <c r="AG620" s="25" t="n"/>
      <c r="AH620" s="16" t="n"/>
      <c r="AI620" s="16" t="n">
        <v>0</v>
      </c>
      <c r="AJ620" s="25" t="n"/>
      <c r="AL620" s="14" t="n"/>
      <c r="AM620" s="18" t="n">
        <v>0</v>
      </c>
      <c r="AN620" s="16" t="n">
        <v>0</v>
      </c>
      <c r="AO620" s="18">
        <f>(AM620-AN620)+AO619</f>
        <v/>
      </c>
      <c r="AP620" s="15" t="n"/>
      <c r="AR620" s="14" t="n"/>
      <c r="AS620" s="18" t="n">
        <v>0</v>
      </c>
      <c r="AT620" s="16" t="n">
        <v>0</v>
      </c>
      <c r="AU620" s="18">
        <f>(AS620-AT620)+AU619</f>
        <v/>
      </c>
      <c r="AV620" s="15" t="n"/>
      <c r="AX620" s="14" t="n"/>
      <c r="AY620" s="18" t="n">
        <v>0</v>
      </c>
      <c r="AZ620" s="16" t="n">
        <v>0</v>
      </c>
      <c r="BA620" s="18">
        <f>(AY620-AZ620)+BA619</f>
        <v/>
      </c>
      <c r="BB620" s="15" t="n"/>
      <c r="BD620" s="14" t="n"/>
      <c r="BE620" s="18" t="n">
        <v>0</v>
      </c>
      <c r="BF620" s="16" t="n">
        <v>0</v>
      </c>
      <c r="BG620" s="18">
        <f>(BE620-BF620)+BG619</f>
        <v/>
      </c>
      <c r="BH620" s="15" t="n"/>
      <c r="BJ620" s="86" t="n">
        <v>0</v>
      </c>
      <c r="BK620" s="90" t="n"/>
      <c r="BL620" s="24" t="n">
        <v>0</v>
      </c>
      <c r="BM620" s="91" t="n"/>
      <c r="BN620" s="24" t="n">
        <v>0</v>
      </c>
      <c r="BO620" s="24" t="n"/>
      <c r="BP620" s="24" t="n"/>
      <c r="BQ620" s="126" t="n"/>
    </row>
    <row r="621" ht="16.8" customHeight="1">
      <c r="A621" s="15" t="n"/>
      <c r="B621" s="15" t="n"/>
      <c r="C621" s="15" t="inlineStr">
        <is>
          <t>PAG. PROVV. AMICONE RENZO MESE DI</t>
        </is>
      </c>
      <c r="D621" s="16" t="n"/>
      <c r="E621" s="16" t="n"/>
      <c r="F621" s="16" t="n"/>
      <c r="G621" s="16" t="n">
        <v>0</v>
      </c>
      <c r="H621" s="105" t="n"/>
      <c r="I621" s="4" t="n"/>
      <c r="J621" s="14" t="n"/>
      <c r="K621" s="15" t="inlineStr">
        <is>
          <t>Spese telefonia</t>
        </is>
      </c>
      <c r="L621" s="16" t="n"/>
      <c r="M621" s="16">
        <f>0.28*(L612+L613-M613)/100</f>
        <v/>
      </c>
      <c r="N621" s="16">
        <f>D644</f>
        <v/>
      </c>
      <c r="O621" s="16">
        <f>O560+M621-N621</f>
        <v/>
      </c>
      <c r="P621" s="18">
        <f>P560+M621</f>
        <v/>
      </c>
      <c r="Q621" s="14" t="n"/>
      <c r="R621" s="18" t="n"/>
      <c r="S621" s="16">
        <f>G621</f>
        <v/>
      </c>
      <c r="T621" s="18">
        <f>(R621-S621)+T620</f>
        <v/>
      </c>
      <c r="U621" s="15">
        <f>C621</f>
        <v/>
      </c>
      <c r="W621" s="14" t="n"/>
      <c r="X621" s="18" t="n"/>
      <c r="Y621" s="16" t="n">
        <v>0</v>
      </c>
      <c r="Z621" s="18">
        <f>(X621-Y621)+Z620</f>
        <v/>
      </c>
      <c r="AA621" s="15" t="n"/>
      <c r="AB621" s="24" t="n"/>
      <c r="AC621" s="15">
        <f>C621</f>
        <v/>
      </c>
      <c r="AD621" s="25" t="n"/>
      <c r="AE621" s="62">
        <f>G621</f>
        <v/>
      </c>
      <c r="AF621" s="63">
        <f>AE621+AF560</f>
        <v/>
      </c>
      <c r="AG621" s="25" t="n"/>
      <c r="AH621" s="24" t="n"/>
      <c r="AI621" s="26" t="n"/>
      <c r="AJ621" s="25" t="n"/>
      <c r="AL621" s="14" t="n"/>
      <c r="AM621" s="18" t="n"/>
      <c r="AN621" s="16" t="n">
        <v>0</v>
      </c>
      <c r="AO621" s="18">
        <f>(AM621-AN621)+AO620</f>
        <v/>
      </c>
      <c r="AP621" s="15" t="n"/>
      <c r="AR621" s="14" t="n"/>
      <c r="AS621" s="18" t="n"/>
      <c r="AT621" s="16" t="n">
        <v>0</v>
      </c>
      <c r="AU621" s="18">
        <f>(AS621-AT621)+AU620</f>
        <v/>
      </c>
      <c r="AV621" s="15" t="n"/>
      <c r="AX621" s="14" t="n"/>
      <c r="AY621" s="18" t="n"/>
      <c r="AZ621" s="16" t="n">
        <v>0</v>
      </c>
      <c r="BA621" s="18">
        <f>(AY621-AZ621)+BA620</f>
        <v/>
      </c>
      <c r="BB621" s="15" t="n"/>
      <c r="BD621" s="14" t="n"/>
      <c r="BE621" s="18" t="n"/>
      <c r="BF621" s="16" t="n">
        <v>0</v>
      </c>
      <c r="BG621" s="18">
        <f>(BE621-BF621)+BG620</f>
        <v/>
      </c>
      <c r="BH621" s="15" t="n"/>
      <c r="BJ621" s="86" t="n">
        <v>0</v>
      </c>
      <c r="BK621" s="90" t="n"/>
      <c r="BL621" s="24" t="n">
        <v>0</v>
      </c>
      <c r="BM621" s="24" t="n"/>
      <c r="BN621" s="24" t="n"/>
      <c r="BO621" s="24" t="n"/>
      <c r="BP621" s="24" t="n"/>
      <c r="BQ621" s="126" t="n"/>
    </row>
    <row r="622" ht="16.8" customHeight="1">
      <c r="A622" s="15" t="n"/>
      <c r="B622" s="15" t="n"/>
      <c r="C622" s="15" t="inlineStr">
        <is>
          <t>PAG. PROVV. VINCENZO  DI VITO</t>
        </is>
      </c>
      <c r="D622" s="16" t="n"/>
      <c r="E622" s="16" t="n"/>
      <c r="F622" s="16" t="n"/>
      <c r="G622" s="16" t="n">
        <v>0</v>
      </c>
      <c r="H622" s="105" t="n"/>
      <c r="I622" s="4" t="n"/>
      <c r="J622" s="14" t="n"/>
      <c r="K622" s="15">
        <f>C632</f>
        <v/>
      </c>
      <c r="L622" s="16" t="n"/>
      <c r="M622" s="16">
        <f>0.28*(L612+L613-M613)/100</f>
        <v/>
      </c>
      <c r="N622" s="16">
        <f>G632</f>
        <v/>
      </c>
      <c r="O622" s="16">
        <f>O561+M622-N622</f>
        <v/>
      </c>
      <c r="P622" s="18">
        <f>P561+M622</f>
        <v/>
      </c>
      <c r="Q622" s="14" t="n"/>
      <c r="R622" s="18" t="n"/>
      <c r="S622" s="16">
        <f>G622</f>
        <v/>
      </c>
      <c r="T622" s="18">
        <f>(R622-S622)+T621</f>
        <v/>
      </c>
      <c r="U622" s="15">
        <f>C622</f>
        <v/>
      </c>
      <c r="W622" s="14" t="n"/>
      <c r="X622" s="18" t="n"/>
      <c r="Y622" s="16" t="n">
        <v>0</v>
      </c>
      <c r="Z622" s="18">
        <f>(X622-Y622)+Z621</f>
        <v/>
      </c>
      <c r="AA622" s="15" t="n"/>
      <c r="AB622" s="24" t="n"/>
      <c r="AC622" s="15">
        <f>C622</f>
        <v/>
      </c>
      <c r="AD622" s="25" t="n"/>
      <c r="AE622" s="62">
        <f>G622</f>
        <v/>
      </c>
      <c r="AF622" s="63">
        <f>AE622+AF561</f>
        <v/>
      </c>
      <c r="AG622" s="25" t="n"/>
      <c r="AH622" s="24" t="n"/>
      <c r="AI622" s="26" t="n"/>
      <c r="AJ622" s="25" t="n"/>
      <c r="AL622" s="14" t="n"/>
      <c r="AM622" s="18" t="n"/>
      <c r="AN622" s="16" t="n">
        <v>0</v>
      </c>
      <c r="AO622" s="18">
        <f>(AM622-AN622)+AO621</f>
        <v/>
      </c>
      <c r="AP622" s="15" t="n"/>
      <c r="AR622" s="14" t="n"/>
      <c r="AS622" s="18" t="n"/>
      <c r="AT622" s="16" t="n">
        <v>0</v>
      </c>
      <c r="AU622" s="18">
        <f>(AS622-AT622)+AU621</f>
        <v/>
      </c>
      <c r="AV622" s="15" t="n"/>
      <c r="AX622" s="14" t="n"/>
      <c r="AY622" s="18" t="n"/>
      <c r="AZ622" s="16" t="n">
        <v>0</v>
      </c>
      <c r="BA622" s="18">
        <f>(AY622-AZ622)+BA621</f>
        <v/>
      </c>
      <c r="BB622" s="15" t="n"/>
      <c r="BD622" s="14" t="n"/>
      <c r="BE622" s="18" t="n"/>
      <c r="BF622" s="16" t="n">
        <v>0</v>
      </c>
      <c r="BG622" s="18">
        <f>(BE622-BF622)+BG621</f>
        <v/>
      </c>
      <c r="BH622" s="15" t="n"/>
      <c r="BJ622" s="86" t="n">
        <v>0</v>
      </c>
      <c r="BK622" s="90" t="n"/>
      <c r="BL622" s="24" t="n"/>
      <c r="BM622" s="24" t="n"/>
      <c r="BN622" s="24" t="n"/>
      <c r="BO622" s="24" t="n"/>
      <c r="BP622" s="24" t="n"/>
      <c r="BQ622" s="126" t="n"/>
    </row>
    <row r="623" ht="16.8" customHeight="1">
      <c r="A623" s="15" t="n"/>
      <c r="B623" s="15" t="n"/>
      <c r="C623" s="15" t="inlineStr">
        <is>
          <t>PAG. PROVV. FRANCESCOMARCHESOLI</t>
        </is>
      </c>
      <c r="D623" s="16" t="n"/>
      <c r="E623" s="16" t="n"/>
      <c r="F623" s="16" t="n"/>
      <c r="G623" s="16" t="n">
        <v>0</v>
      </c>
      <c r="H623" s="16" t="n"/>
      <c r="I623" s="4" t="n"/>
      <c r="J623" s="14" t="n"/>
      <c r="K623" s="15">
        <f>C635</f>
        <v/>
      </c>
      <c r="L623" s="16" t="n"/>
      <c r="M623" s="16">
        <f>0.28*(L612+L613-M613)/100</f>
        <v/>
      </c>
      <c r="N623" s="16">
        <f>G635</f>
        <v/>
      </c>
      <c r="O623" s="16">
        <f>O562+M623-N623</f>
        <v/>
      </c>
      <c r="P623" s="18">
        <f>P562+M623</f>
        <v/>
      </c>
      <c r="Q623" s="14" t="n"/>
      <c r="R623" s="18" t="n"/>
      <c r="S623" s="16">
        <f>G623</f>
        <v/>
      </c>
      <c r="T623" s="18">
        <f>(R623-S623)+T622</f>
        <v/>
      </c>
      <c r="U623" s="15">
        <f>C623</f>
        <v/>
      </c>
      <c r="W623" s="14" t="n"/>
      <c r="X623" s="18" t="n"/>
      <c r="Y623" s="16" t="n">
        <v>0</v>
      </c>
      <c r="Z623" s="18">
        <f>(X623-Y623)+Z622</f>
        <v/>
      </c>
      <c r="AA623" s="15" t="n"/>
      <c r="AB623" s="24" t="n"/>
      <c r="AC623" s="15">
        <f>C623</f>
        <v/>
      </c>
      <c r="AD623" s="25" t="n"/>
      <c r="AE623" s="62">
        <f>G623</f>
        <v/>
      </c>
      <c r="AF623" s="63">
        <f>AE623+AF562</f>
        <v/>
      </c>
      <c r="AG623" s="25" t="n"/>
      <c r="AH623" s="24" t="n"/>
      <c r="AI623" s="26" t="n"/>
      <c r="AJ623" s="25" t="n"/>
      <c r="AL623" s="14" t="n"/>
      <c r="AM623" s="18" t="n"/>
      <c r="AN623" s="16" t="n">
        <v>0</v>
      </c>
      <c r="AO623" s="18">
        <f>(AM623-AN623)+AO622</f>
        <v/>
      </c>
      <c r="AP623" s="15" t="n"/>
      <c r="AR623" s="14" t="n"/>
      <c r="AS623" s="18" t="n"/>
      <c r="AT623" s="16" t="n">
        <v>0</v>
      </c>
      <c r="AU623" s="18">
        <f>(AS623-AT623)+AU622</f>
        <v/>
      </c>
      <c r="AV623" s="15" t="n"/>
      <c r="AX623" s="14" t="n"/>
      <c r="AY623" s="18" t="n"/>
      <c r="AZ623" s="16" t="n">
        <v>0</v>
      </c>
      <c r="BA623" s="18">
        <f>(AY623-AZ623)+BA622</f>
        <v/>
      </c>
      <c r="BB623" s="15" t="n"/>
      <c r="BD623" s="14" t="n"/>
      <c r="BE623" s="18" t="n"/>
      <c r="BF623" s="16" t="n">
        <v>0</v>
      </c>
      <c r="BG623" s="18">
        <f>(BE623-BF623)+BG622</f>
        <v/>
      </c>
      <c r="BH623" s="15" t="n"/>
      <c r="BJ623" s="86" t="n">
        <v>0</v>
      </c>
      <c r="BK623" s="90" t="n"/>
      <c r="BL623" s="24" t="n"/>
      <c r="BM623" s="24" t="n"/>
      <c r="BN623" s="24" t="n"/>
      <c r="BO623" s="24" t="n"/>
      <c r="BP623" s="24" t="n"/>
      <c r="BQ623" s="126" t="n"/>
    </row>
    <row r="624" ht="16.8" customHeight="1">
      <c r="A624" s="15" t="n"/>
      <c r="B624" s="15" t="n"/>
      <c r="C624" s="15" t="inlineStr">
        <is>
          <t>TOT. PAG. PRODUTTORI</t>
        </is>
      </c>
      <c r="D624" s="16">
        <f>SUM(G616:G623)+E619+E620+E621+E622+E623</f>
        <v/>
      </c>
      <c r="E624" s="16" t="n"/>
      <c r="F624" s="16" t="n"/>
      <c r="G624" s="16" t="n"/>
      <c r="H624" s="16" t="n"/>
      <c r="I624" s="4" t="n"/>
      <c r="J624" s="14" t="n"/>
      <c r="K624" s="15">
        <f>C645</f>
        <v/>
      </c>
      <c r="L624" s="16" t="n"/>
      <c r="M624" s="16">
        <f>0.46*(L612+L613-M613)/100</f>
        <v/>
      </c>
      <c r="N624" s="16">
        <f>G645</f>
        <v/>
      </c>
      <c r="O624" s="16">
        <f>O563+M624-N624</f>
        <v/>
      </c>
      <c r="P624" s="18">
        <f>P563+M624</f>
        <v/>
      </c>
      <c r="Q624" s="14" t="n"/>
      <c r="R624" s="18" t="n"/>
      <c r="S624" s="16" t="n">
        <v>0</v>
      </c>
      <c r="T624" s="18">
        <f>(R624-S624)+T623</f>
        <v/>
      </c>
      <c r="U624" s="15" t="n"/>
      <c r="W624" s="14" t="n"/>
      <c r="X624" s="18" t="n"/>
      <c r="Y624" s="16" t="n">
        <v>0</v>
      </c>
      <c r="Z624" s="18">
        <f>(X624-Y624)+Z623</f>
        <v/>
      </c>
      <c r="AA624" s="15" t="n"/>
      <c r="AB624" s="24" t="n"/>
      <c r="AC624" s="15" t="n"/>
      <c r="AD624" s="25" t="n"/>
      <c r="AE624" s="62" t="n"/>
      <c r="AF624" s="63" t="n"/>
      <c r="AG624" s="25" t="n"/>
      <c r="AH624" s="24" t="n"/>
      <c r="AI624" s="26" t="n"/>
      <c r="AJ624" s="25" t="n"/>
      <c r="AL624" s="14" t="n"/>
      <c r="AM624" s="18" t="n"/>
      <c r="AN624" s="16" t="n">
        <v>0</v>
      </c>
      <c r="AO624" s="18">
        <f>(AM624-AN624)+AO623</f>
        <v/>
      </c>
      <c r="AP624" s="15" t="n"/>
      <c r="AR624" s="14" t="n"/>
      <c r="AS624" s="18" t="n"/>
      <c r="AT624" s="16" t="n">
        <v>0</v>
      </c>
      <c r="AU624" s="18">
        <f>(AS624-AT624)+AU623</f>
        <v/>
      </c>
      <c r="AV624" s="15" t="n"/>
      <c r="AX624" s="14" t="n"/>
      <c r="AY624" s="18" t="n"/>
      <c r="AZ624" s="16" t="n">
        <v>0</v>
      </c>
      <c r="BA624" s="18">
        <f>(AY624-AZ624)+BA623</f>
        <v/>
      </c>
      <c r="BB624" s="15" t="n"/>
      <c r="BD624" s="14" t="n"/>
      <c r="BE624" s="18" t="n"/>
      <c r="BF624" s="16" t="n">
        <v>0</v>
      </c>
      <c r="BG624" s="18">
        <f>(BE624-BF624)+BG623</f>
        <v/>
      </c>
      <c r="BH624" s="15" t="n"/>
      <c r="BJ624" s="86" t="n">
        <v>0</v>
      </c>
      <c r="BK624" s="90" t="n"/>
      <c r="BL624" s="24" t="n"/>
      <c r="BM624" s="24" t="n"/>
      <c r="BN624" s="24" t="n"/>
      <c r="BO624" s="24" t="n"/>
      <c r="BP624" s="24" t="n"/>
      <c r="BQ624" s="126" t="n"/>
    </row>
    <row r="625" ht="16.8" customHeight="1">
      <c r="A625" s="15" t="n"/>
      <c r="B625" s="15" t="n"/>
      <c r="C625" s="15" t="inlineStr">
        <is>
          <t>Sinistro</t>
        </is>
      </c>
      <c r="D625" s="16" t="n"/>
      <c r="E625" s="16" t="n"/>
      <c r="F625" s="16" t="n"/>
      <c r="G625" s="16" t="n"/>
      <c r="H625" s="16">
        <f>SUM(H612:H624)</f>
        <v/>
      </c>
      <c r="I625" s="4" t="n"/>
      <c r="J625" s="14" t="n"/>
      <c r="K625" s="15" t="inlineStr">
        <is>
          <t>Locazioni immobiliari</t>
        </is>
      </c>
      <c r="L625" s="16" t="n"/>
      <c r="M625" s="16">
        <f>14.4*(L612+L613-M613)/100</f>
        <v/>
      </c>
      <c r="N625" s="16">
        <f>G646</f>
        <v/>
      </c>
      <c r="O625" s="16">
        <f>O564+M625-N625</f>
        <v/>
      </c>
      <c r="P625" s="18">
        <f>P564+M625</f>
        <v/>
      </c>
      <c r="Q625" s="14" t="n"/>
      <c r="R625" s="18" t="n"/>
      <c r="S625" s="16" t="n">
        <v>0</v>
      </c>
      <c r="T625" s="18">
        <f>(R625-S625)+T624</f>
        <v/>
      </c>
      <c r="U625" s="15" t="n"/>
      <c r="W625" s="14" t="n"/>
      <c r="X625" s="18" t="n"/>
      <c r="Y625" s="16" t="n">
        <v>0</v>
      </c>
      <c r="Z625" s="18">
        <f>(X625-Y625)+Z624</f>
        <v/>
      </c>
      <c r="AA625" s="15">
        <f>C625</f>
        <v/>
      </c>
      <c r="AB625" s="24" t="n"/>
      <c r="AC625" s="15" t="n"/>
      <c r="AD625" s="25" t="n"/>
      <c r="AE625" s="62" t="n"/>
      <c r="AF625" s="63" t="n"/>
      <c r="AG625" s="25" t="n"/>
      <c r="AH625" s="24" t="n"/>
      <c r="AI625" s="26" t="n"/>
      <c r="AJ625" s="25" t="n"/>
      <c r="AL625" s="14" t="n"/>
      <c r="AM625" s="18" t="n"/>
      <c r="AN625" s="16" t="n">
        <v>0</v>
      </c>
      <c r="AO625" s="18">
        <f>(AM625-AN625)+AO624</f>
        <v/>
      </c>
      <c r="AP625" s="15" t="n"/>
      <c r="AR625" s="14" t="n"/>
      <c r="AS625" s="18" t="n"/>
      <c r="AT625" s="16" t="n">
        <v>0</v>
      </c>
      <c r="AU625" s="18">
        <f>(AS625-AT625)+AU624</f>
        <v/>
      </c>
      <c r="AV625" s="15" t="n"/>
      <c r="AX625" s="14" t="n"/>
      <c r="AY625" s="18" t="n"/>
      <c r="AZ625" s="16" t="n">
        <v>0</v>
      </c>
      <c r="BA625" s="18">
        <f>(AY625-AZ625)+BA624</f>
        <v/>
      </c>
      <c r="BB625" s="15" t="n"/>
      <c r="BD625" s="14" t="n"/>
      <c r="BE625" s="18" t="n"/>
      <c r="BF625" s="16" t="n">
        <v>0</v>
      </c>
      <c r="BG625" s="18">
        <f>(BE625-BF625)+BG624</f>
        <v/>
      </c>
      <c r="BH625" s="15" t="n"/>
      <c r="BJ625" s="86" t="n">
        <v>0</v>
      </c>
      <c r="BK625" s="90" t="n"/>
      <c r="BL625" s="24" t="n"/>
      <c r="BM625" s="24" t="n"/>
      <c r="BN625" s="24" t="n"/>
      <c r="BO625" s="24" t="n"/>
      <c r="BP625" s="24" t="n"/>
      <c r="BQ625" s="126" t="n"/>
    </row>
    <row r="626" ht="16.8" customHeight="1">
      <c r="A626" s="15" t="n"/>
      <c r="B626" s="15" t="n"/>
      <c r="C626" s="15" t="inlineStr">
        <is>
          <t>SINISTRO</t>
        </is>
      </c>
      <c r="D626" s="16">
        <f>E625+G625</f>
        <v/>
      </c>
      <c r="E626" s="16" t="n"/>
      <c r="F626" s="16" t="n"/>
      <c r="G626" s="16" t="n"/>
      <c r="H626" s="16" t="n"/>
      <c r="I626" s="4" t="n"/>
      <c r="J626" s="14" t="n"/>
      <c r="K626" s="15">
        <f>C647</f>
        <v/>
      </c>
      <c r="L626" s="16">
        <f>D635</f>
        <v/>
      </c>
      <c r="M626" s="16">
        <f>1.4*(L612+L613-M613)/100</f>
        <v/>
      </c>
      <c r="N626" s="16">
        <f>G647</f>
        <v/>
      </c>
      <c r="O626" s="16">
        <f>O565+M626-N626</f>
        <v/>
      </c>
      <c r="P626" s="18">
        <f>P565+M626</f>
        <v/>
      </c>
      <c r="Q626" s="14" t="n"/>
      <c r="R626" s="18" t="n"/>
      <c r="S626" s="16" t="n">
        <v>0</v>
      </c>
      <c r="T626" s="18">
        <f>(R626-S626)+T625</f>
        <v/>
      </c>
      <c r="U626" s="15" t="n"/>
      <c r="W626" s="14" t="n"/>
      <c r="X626" s="18" t="n"/>
      <c r="Y626" s="16" t="n">
        <v>0</v>
      </c>
      <c r="Z626" s="18">
        <f>(X626-Y626)+Z625</f>
        <v/>
      </c>
      <c r="AA626" s="15" t="n"/>
      <c r="AB626" s="24" t="n"/>
      <c r="AC626" s="64" t="inlineStr">
        <is>
          <t>INTERESSI PASSIIVI</t>
        </is>
      </c>
      <c r="AD626" s="65" t="n"/>
      <c r="AE626" s="65">
        <f>H630</f>
        <v/>
      </c>
      <c r="AF626" s="63">
        <f>AE626+AF565</f>
        <v/>
      </c>
      <c r="AG626" s="25" t="n"/>
      <c r="AH626" s="24" t="n"/>
      <c r="AI626" s="26" t="n"/>
      <c r="AJ626" s="25" t="n">
        <v>0</v>
      </c>
      <c r="AL626" s="14" t="n"/>
      <c r="AM626" s="18" t="n"/>
      <c r="AN626" s="16" t="n">
        <v>0</v>
      </c>
      <c r="AO626" s="18">
        <f>(AM626-AN626)+AO625</f>
        <v/>
      </c>
      <c r="AP626" s="15" t="n"/>
      <c r="AR626" s="14" t="n"/>
      <c r="AS626" s="18" t="n"/>
      <c r="AT626" s="16" t="n">
        <v>0</v>
      </c>
      <c r="AU626" s="18">
        <f>(AS626-AT626)+AU625</f>
        <v/>
      </c>
      <c r="AV626" s="15" t="n"/>
      <c r="AX626" s="14" t="n"/>
      <c r="AY626" s="18" t="n"/>
      <c r="AZ626" s="16" t="n">
        <v>0</v>
      </c>
      <c r="BA626" s="18">
        <f>(AY626-AZ626)+BA625</f>
        <v/>
      </c>
      <c r="BB626" s="15" t="n"/>
      <c r="BD626" s="14" t="n"/>
      <c r="BE626" s="18" t="n"/>
      <c r="BF626" s="16" t="n">
        <v>0</v>
      </c>
      <c r="BG626" s="18">
        <f>(BE626-BF626)+BG625</f>
        <v/>
      </c>
      <c r="BH626" s="15" t="n"/>
      <c r="BJ626" s="86" t="n"/>
      <c r="BK626" s="86" t="n"/>
      <c r="BL626" s="24" t="n"/>
      <c r="BM626" s="24" t="n"/>
      <c r="BN626" s="24" t="n"/>
      <c r="BO626" s="24" t="n"/>
      <c r="BP626" s="24" t="n"/>
      <c r="BQ626" s="126" t="n"/>
    </row>
    <row r="627" ht="16.8" customHeight="1">
      <c r="A627" s="15" t="n"/>
      <c r="B627" s="15" t="n"/>
      <c r="C627" s="15" t="inlineStr">
        <is>
          <t xml:space="preserve">Francobolli    </t>
        </is>
      </c>
      <c r="D627" s="16" t="n"/>
      <c r="E627" s="16" t="n"/>
      <c r="F627" s="16" t="n"/>
      <c r="G627" s="16" t="n">
        <v>0</v>
      </c>
      <c r="H627" s="16" t="n"/>
      <c r="I627" s="4" t="n"/>
      <c r="J627" s="14" t="n"/>
      <c r="K627" s="15">
        <f>C649</f>
        <v/>
      </c>
      <c r="L627" s="16" t="n"/>
      <c r="M627" s="16">
        <f>0*(L612+L613-M613)/100</f>
        <v/>
      </c>
      <c r="N627" s="16">
        <f>G649</f>
        <v/>
      </c>
      <c r="O627" s="16">
        <f>O566+M627-N627</f>
        <v/>
      </c>
      <c r="P627" s="18">
        <f>P566+M627</f>
        <v/>
      </c>
      <c r="Q627" s="14" t="n"/>
      <c r="R627" s="18" t="n"/>
      <c r="S627" s="16">
        <f>G627</f>
        <v/>
      </c>
      <c r="T627" s="18">
        <f>(R627-S627)+T626</f>
        <v/>
      </c>
      <c r="U627" s="15">
        <f>C627</f>
        <v/>
      </c>
      <c r="W627" s="14" t="n"/>
      <c r="X627" s="18" t="n"/>
      <c r="Y627" s="16" t="n"/>
      <c r="Z627" s="18">
        <f>(X627-Y627)+Z626</f>
        <v/>
      </c>
      <c r="AA627" s="15" t="n"/>
      <c r="AB627" s="24" t="n"/>
      <c r="AC627" s="15">
        <f>C627</f>
        <v/>
      </c>
      <c r="AD627" s="25" t="n"/>
      <c r="AE627" s="62">
        <f>G627</f>
        <v/>
      </c>
      <c r="AF627" s="63">
        <f>AE627+AF566</f>
        <v/>
      </c>
      <c r="AG627" s="25" t="n"/>
      <c r="AH627" s="24" t="n"/>
      <c r="AI627" s="26" t="n"/>
      <c r="AJ627" s="25" t="n"/>
      <c r="AL627" s="14" t="n"/>
      <c r="AM627" s="18" t="n"/>
      <c r="AN627" s="16" t="n"/>
      <c r="AO627" s="18">
        <f>(AM627-AN627)+AO626</f>
        <v/>
      </c>
      <c r="AP627" s="15" t="n"/>
      <c r="AR627" s="14" t="n"/>
      <c r="AS627" s="18" t="n"/>
      <c r="AT627" s="16" t="n"/>
      <c r="AU627" s="18">
        <f>(AS627-AT627)+AU626</f>
        <v/>
      </c>
      <c r="AV627" s="15" t="n"/>
      <c r="AX627" s="14" t="n"/>
      <c r="AY627" s="18" t="n"/>
      <c r="AZ627" s="16" t="n"/>
      <c r="BA627" s="18">
        <f>(AY627-AZ627)+BA626</f>
        <v/>
      </c>
      <c r="BB627" s="15" t="n"/>
      <c r="BD627" s="14" t="n"/>
      <c r="BE627" s="18" t="n"/>
      <c r="BF627" s="16" t="n"/>
      <c r="BG627" s="18">
        <f>(BE627-BF627)+BG626</f>
        <v/>
      </c>
      <c r="BH627" s="15" t="n"/>
      <c r="BJ627" s="86" t="n"/>
      <c r="BK627" s="86" t="n"/>
      <c r="BL627" s="24" t="n"/>
      <c r="BM627" s="24" t="n"/>
      <c r="BN627" s="24" t="n"/>
      <c r="BO627" s="24" t="n"/>
      <c r="BP627" s="24" t="n"/>
      <c r="BQ627" s="126" t="n"/>
    </row>
    <row r="628" ht="16.8" customHeight="1">
      <c r="A628" s="15" t="n"/>
      <c r="B628" s="15" t="n"/>
      <c r="C628" s="15" t="inlineStr">
        <is>
          <t xml:space="preserve">PAG. FATT. SOMMESE PETROLI </t>
        </is>
      </c>
      <c r="D628" s="16" t="n"/>
      <c r="E628" s="16" t="n"/>
      <c r="F628" s="16" t="n"/>
      <c r="G628" s="16" t="n">
        <v>0</v>
      </c>
      <c r="H628" s="16" t="n"/>
      <c r="I628" s="4" t="n"/>
      <c r="J628" s="14" t="n"/>
      <c r="K628" s="15">
        <f>C650</f>
        <v/>
      </c>
      <c r="L628" s="16" t="n"/>
      <c r="M628" s="16">
        <f>1.86*(L612+L613-M613)/100</f>
        <v/>
      </c>
      <c r="N628" s="16">
        <f>G650</f>
        <v/>
      </c>
      <c r="O628" s="16">
        <f>O567+M628-N628</f>
        <v/>
      </c>
      <c r="P628" s="18">
        <f>P567+M628</f>
        <v/>
      </c>
      <c r="Q628" s="14" t="n"/>
      <c r="R628" s="18" t="n"/>
      <c r="S628" s="16">
        <f>G628</f>
        <v/>
      </c>
      <c r="T628" s="18">
        <f>(R628-S628)+T627</f>
        <v/>
      </c>
      <c r="U628" s="15">
        <f>C628</f>
        <v/>
      </c>
      <c r="W628" s="14" t="n"/>
      <c r="X628" s="18" t="n"/>
      <c r="Y628" s="16" t="n">
        <v>0</v>
      </c>
      <c r="Z628" s="18">
        <f>(X628-Y628)+Z627</f>
        <v/>
      </c>
      <c r="AA628" s="15" t="n"/>
      <c r="AB628" s="24" t="n"/>
      <c r="AC628" s="15">
        <f>C628</f>
        <v/>
      </c>
      <c r="AD628" s="25" t="n"/>
      <c r="AE628" s="62">
        <f>G628</f>
        <v/>
      </c>
      <c r="AF628" s="63">
        <f>AE628+AF567</f>
        <v/>
      </c>
      <c r="AG628" s="25" t="n"/>
      <c r="AH628" s="24" t="n"/>
      <c r="AI628" s="26" t="n"/>
      <c r="AJ628" s="25" t="n"/>
      <c r="AL628" s="14" t="n"/>
      <c r="AM628" s="18" t="n"/>
      <c r="AN628" s="16" t="n">
        <v>0</v>
      </c>
      <c r="AO628" s="18">
        <f>(AM628-AN628)+AO627</f>
        <v/>
      </c>
      <c r="AP628" s="15" t="n"/>
      <c r="AR628" s="14" t="n"/>
      <c r="AS628" s="18" t="n"/>
      <c r="AT628" s="16" t="n">
        <v>0</v>
      </c>
      <c r="AU628" s="18">
        <f>(AS628-AT628)+AU627</f>
        <v/>
      </c>
      <c r="AV628" s="15" t="n"/>
      <c r="AX628" s="14" t="n"/>
      <c r="AY628" s="18" t="n"/>
      <c r="AZ628" s="16" t="n">
        <v>0</v>
      </c>
      <c r="BA628" s="18">
        <f>(AY628-AZ628)+BA627</f>
        <v/>
      </c>
      <c r="BB628" s="15" t="n"/>
      <c r="BD628" s="14" t="n"/>
      <c r="BE628" s="18" t="n"/>
      <c r="BF628" s="16" t="n">
        <v>0</v>
      </c>
      <c r="BG628" s="18">
        <f>(BE628-BF628)+BG627</f>
        <v/>
      </c>
      <c r="BH628" s="15" t="n"/>
      <c r="BJ628" s="86" t="n"/>
      <c r="BK628" s="86" t="n"/>
      <c r="BL628" s="24" t="n"/>
      <c r="BM628" s="24" t="n"/>
      <c r="BN628" s="24" t="n"/>
      <c r="BO628" s="24" t="n"/>
      <c r="BP628" s="24" t="n"/>
      <c r="BQ628" s="126" t="n"/>
    </row>
    <row r="629" ht="16.8" customHeight="1">
      <c r="A629" s="15" t="n"/>
      <c r="B629" s="15" t="n"/>
      <c r="C629" s="15" t="inlineStr">
        <is>
          <t>Benzina auto papa'</t>
        </is>
      </c>
      <c r="D629" s="16">
        <f>SUM(G628:G629)</f>
        <v/>
      </c>
      <c r="E629" s="16" t="n">
        <v>0</v>
      </c>
      <c r="F629" s="16" t="n"/>
      <c r="G629" s="16" t="n">
        <v>0</v>
      </c>
      <c r="H629" s="16" t="n"/>
      <c r="I629" s="4" t="n"/>
      <c r="J629" s="14" t="n"/>
      <c r="K629" s="15">
        <f>C651</f>
        <v/>
      </c>
      <c r="L629" s="16" t="n">
        <v>0</v>
      </c>
      <c r="M629" s="16">
        <f>0.7*(L612+L613-M613)/100</f>
        <v/>
      </c>
      <c r="N629" s="16">
        <f>G651</f>
        <v/>
      </c>
      <c r="O629" s="16">
        <f>O568+M629-N629</f>
        <v/>
      </c>
      <c r="P629" s="18">
        <f>P568+M629</f>
        <v/>
      </c>
      <c r="Q629" s="14" t="n"/>
      <c r="R629" s="18" t="n"/>
      <c r="S629" s="16">
        <f>G629</f>
        <v/>
      </c>
      <c r="T629" s="18">
        <f>(R629-S629)+T628</f>
        <v/>
      </c>
      <c r="U629" s="15">
        <f>C629</f>
        <v/>
      </c>
      <c r="W629" s="14" t="n"/>
      <c r="X629" s="18" t="n"/>
      <c r="Y629" s="16" t="n">
        <v>0</v>
      </c>
      <c r="Z629" s="18">
        <f>(X629-Y629)+Z628</f>
        <v/>
      </c>
      <c r="AA629" s="15" t="n"/>
      <c r="AB629" s="24" t="n"/>
      <c r="AC629" s="15">
        <f>C629</f>
        <v/>
      </c>
      <c r="AD629" s="25" t="n"/>
      <c r="AE629" s="62">
        <f>G629</f>
        <v/>
      </c>
      <c r="AF629" s="63">
        <f>AE629+AF568</f>
        <v/>
      </c>
      <c r="AG629" s="25" t="n"/>
      <c r="AH629" s="24" t="n"/>
      <c r="AI629" s="26" t="n">
        <v>0</v>
      </c>
      <c r="AJ629" s="25" t="n"/>
      <c r="AL629" s="14" t="n"/>
      <c r="AM629" s="18" t="n"/>
      <c r="AN629" s="16" t="n">
        <v>0</v>
      </c>
      <c r="AO629" s="18">
        <f>(AM629-AN629)+AO628</f>
        <v/>
      </c>
      <c r="AP629" s="15" t="n"/>
      <c r="AR629" s="14" t="n"/>
      <c r="AS629" s="18" t="n"/>
      <c r="AT629" s="16" t="n">
        <v>0</v>
      </c>
      <c r="AU629" s="18">
        <f>(AS629-AT629)+AU628</f>
        <v/>
      </c>
      <c r="AV629" s="15" t="n"/>
      <c r="AX629" s="14" t="n"/>
      <c r="AY629" s="18" t="n"/>
      <c r="AZ629" s="16" t="n">
        <v>0</v>
      </c>
      <c r="BA629" s="18">
        <f>(AY629-AZ629)+BA628</f>
        <v/>
      </c>
      <c r="BB629" s="15" t="n"/>
      <c r="BD629" s="14" t="n"/>
      <c r="BE629" s="18" t="n"/>
      <c r="BF629" s="16" t="n">
        <v>0</v>
      </c>
      <c r="BG629" s="18">
        <f>(BE629-BF629)+BG628</f>
        <v/>
      </c>
      <c r="BH629" s="15" t="n"/>
      <c r="BJ629" s="86" t="n"/>
      <c r="BK629" s="86" t="n"/>
      <c r="BL629" s="24" t="n"/>
      <c r="BM629" s="24" t="n"/>
      <c r="BN629" s="24" t="n"/>
      <c r="BO629" s="24" t="n"/>
      <c r="BP629" s="24" t="n"/>
      <c r="BQ629" s="126" t="n"/>
    </row>
    <row r="630" ht="16.8" customHeight="1">
      <c r="A630" s="15" t="n"/>
      <c r="B630" s="15" t="n"/>
      <c r="C630" s="28" t="inlineStr">
        <is>
          <t>Spese bancarie</t>
        </is>
      </c>
      <c r="D630" s="16" t="n"/>
      <c r="E630" s="16" t="n">
        <v>0</v>
      </c>
      <c r="F630" s="16" t="n">
        <v>0</v>
      </c>
      <c r="G630" s="16" t="n">
        <v>0</v>
      </c>
      <c r="H630" s="27" t="n">
        <v>0</v>
      </c>
      <c r="I630" s="4" t="n"/>
      <c r="J630" s="14" t="n"/>
      <c r="K630" s="15">
        <f>C655</f>
        <v/>
      </c>
      <c r="L630" s="16" t="n">
        <v>0</v>
      </c>
      <c r="M630" s="16">
        <f>18.82*(L612+L613-M613)/100</f>
        <v/>
      </c>
      <c r="N630" s="16">
        <f>G655</f>
        <v/>
      </c>
      <c r="O630" s="16">
        <f>O569+M630-N630</f>
        <v/>
      </c>
      <c r="P630" s="18">
        <f>P569+M630</f>
        <v/>
      </c>
      <c r="Q630" s="14" t="n"/>
      <c r="R630" s="18" t="n"/>
      <c r="S630" s="16">
        <f>G630</f>
        <v/>
      </c>
      <c r="T630" s="18">
        <f>(R630-S630)+T629</f>
        <v/>
      </c>
      <c r="U630" s="15">
        <f>C630</f>
        <v/>
      </c>
      <c r="W630" s="14" t="n"/>
      <c r="X630" s="18" t="n"/>
      <c r="Y630" s="16" t="n">
        <v>0</v>
      </c>
      <c r="Z630" s="18">
        <f>(X630-Y630)+Z629</f>
        <v/>
      </c>
      <c r="AA630" s="15">
        <f>C630</f>
        <v/>
      </c>
      <c r="AB630" s="24" t="n"/>
      <c r="AC630" s="15">
        <f>C630</f>
        <v/>
      </c>
      <c r="AD630" s="25" t="n"/>
      <c r="AE630" s="62" t="n">
        <v>0</v>
      </c>
      <c r="AF630" s="63">
        <f>AE630+AF569</f>
        <v/>
      </c>
      <c r="AG630" s="25" t="n"/>
      <c r="AH630" s="24" t="n"/>
      <c r="AI630" s="26" t="n"/>
      <c r="AJ630" s="25" t="n"/>
      <c r="AL630" s="14" t="n"/>
      <c r="AM630" s="18" t="n"/>
      <c r="AN630" s="16" t="n">
        <v>0</v>
      </c>
      <c r="AO630" s="18">
        <f>(AM630-AN630)+AO629</f>
        <v/>
      </c>
      <c r="AP630" s="15" t="n"/>
      <c r="AR630" s="14" t="n"/>
      <c r="AS630" s="18" t="n"/>
      <c r="AT630" s="16" t="n">
        <v>0</v>
      </c>
      <c r="AU630" s="18">
        <f>(AS630-AT630)+AU629</f>
        <v/>
      </c>
      <c r="AV630" s="15">
        <f>C630</f>
        <v/>
      </c>
      <c r="AX630" s="14" t="n"/>
      <c r="AY630" s="18" t="n"/>
      <c r="AZ630" s="16" t="n">
        <v>0</v>
      </c>
      <c r="BA630" s="18">
        <f>(AY630-AZ630)+BA629</f>
        <v/>
      </c>
      <c r="BB630" s="15" t="n"/>
      <c r="BD630" s="14" t="n"/>
      <c r="BE630" s="18" t="n"/>
      <c r="BF630" s="16" t="n">
        <v>0</v>
      </c>
      <c r="BG630" s="18">
        <f>(BE630-BF630)+BG629</f>
        <v/>
      </c>
      <c r="BH630" s="15" t="n"/>
      <c r="BJ630" s="86" t="n"/>
      <c r="BK630" s="86" t="n"/>
      <c r="BL630" s="24" t="n"/>
      <c r="BM630" s="24" t="n"/>
      <c r="BN630" s="24" t="n"/>
      <c r="BO630" s="24" t="n"/>
      <c r="BP630" s="24" t="n"/>
      <c r="BQ630" s="126" t="n"/>
    </row>
    <row r="631" ht="16.8" customHeight="1">
      <c r="A631" s="15" t="n"/>
      <c r="B631" s="15" t="n"/>
      <c r="C631" s="15" t="n"/>
      <c r="D631" s="16" t="n"/>
      <c r="E631" s="16" t="n"/>
      <c r="F631" s="16" t="n"/>
      <c r="G631" s="16" t="n">
        <v>0</v>
      </c>
      <c r="H631" s="27" t="n">
        <v>0</v>
      </c>
      <c r="I631" s="4" t="n"/>
      <c r="J631" s="14" t="n"/>
      <c r="K631" s="15">
        <f>C656</f>
        <v/>
      </c>
      <c r="L631" s="16" t="n">
        <v>0</v>
      </c>
      <c r="M631" s="16">
        <f>18.82*(L612+L613-M613)/100</f>
        <v/>
      </c>
      <c r="N631" s="29">
        <f>G656</f>
        <v/>
      </c>
      <c r="O631" s="16">
        <f>O570+M631-N631</f>
        <v/>
      </c>
      <c r="P631" s="18">
        <f>P570+M631</f>
        <v/>
      </c>
      <c r="Q631" s="14" t="n"/>
      <c r="R631" s="18" t="n"/>
      <c r="S631" s="16">
        <f>G631</f>
        <v/>
      </c>
      <c r="T631" s="18">
        <f>(R631-S631)+T630</f>
        <v/>
      </c>
      <c r="U631" s="15">
        <f>C631</f>
        <v/>
      </c>
      <c r="W631" s="14" t="n"/>
      <c r="X631" s="18" t="n"/>
      <c r="Y631" s="16" t="n">
        <v>0</v>
      </c>
      <c r="Z631" s="18">
        <f>(X631-Y631)+Z630</f>
        <v/>
      </c>
      <c r="AA631" s="15" t="n"/>
      <c r="AB631" s="24" t="n"/>
      <c r="AC631" s="15">
        <f>C631</f>
        <v/>
      </c>
      <c r="AD631" s="25" t="n"/>
      <c r="AE631" s="62">
        <f>G631</f>
        <v/>
      </c>
      <c r="AF631" s="63">
        <f>AE631+AF570</f>
        <v/>
      </c>
      <c r="AG631" s="25" t="n"/>
      <c r="AH631" s="24" t="n"/>
      <c r="AI631" s="26" t="n"/>
      <c r="AJ631" s="25" t="n"/>
      <c r="AL631" s="14" t="n"/>
      <c r="AM631" s="18" t="n"/>
      <c r="AN631" s="16" t="n">
        <v>0</v>
      </c>
      <c r="AO631" s="18">
        <f>(AM631-AN631)+AO630</f>
        <v/>
      </c>
      <c r="AP631" s="15" t="n"/>
      <c r="AR631" s="14" t="n"/>
      <c r="AS631" s="18" t="n"/>
      <c r="AT631" s="16" t="n">
        <v>0</v>
      </c>
      <c r="AU631" s="18">
        <f>(AS631-AT631)+AU630</f>
        <v/>
      </c>
      <c r="AV631" s="15" t="n"/>
      <c r="AX631" s="14" t="n"/>
      <c r="AY631" s="18" t="n"/>
      <c r="AZ631" s="16" t="n">
        <v>0</v>
      </c>
      <c r="BA631" s="18">
        <f>(AY631-AZ631)+BA630</f>
        <v/>
      </c>
      <c r="BB631" s="15" t="n"/>
      <c r="BD631" s="14" t="n"/>
      <c r="BE631" s="18" t="n"/>
      <c r="BF631" s="16" t="n">
        <v>0</v>
      </c>
      <c r="BG631" s="18">
        <f>(BE631-BF631)+BG630</f>
        <v/>
      </c>
      <c r="BH631" s="15" t="n"/>
      <c r="BJ631" s="86" t="n"/>
      <c r="BK631" s="86" t="n"/>
      <c r="BL631" s="24" t="n"/>
      <c r="BM631" s="24" t="n"/>
      <c r="BN631" s="24" t="n"/>
      <c r="BO631" s="24" t="n"/>
      <c r="BP631" s="24" t="n"/>
      <c r="BQ631" s="126" t="n"/>
    </row>
    <row r="632" ht="16.8" customHeight="1">
      <c r="A632" s="15" t="n"/>
      <c r="B632" s="15" t="n"/>
      <c r="C632" s="28" t="inlineStr">
        <is>
          <t>Materiale pulizia</t>
        </is>
      </c>
      <c r="D632" s="16" t="n"/>
      <c r="E632" s="16" t="n"/>
      <c r="F632" s="16" t="n"/>
      <c r="G632" s="16" t="n">
        <v>0</v>
      </c>
      <c r="H632" s="16" t="n"/>
      <c r="I632" s="4" t="n"/>
      <c r="J632" s="14" t="n"/>
      <c r="K632" s="15">
        <f>C627</f>
        <v/>
      </c>
      <c r="L632" s="16" t="n">
        <v>0</v>
      </c>
      <c r="M632" s="16">
        <f>0.5*(L612+L613-M613)/100</f>
        <v/>
      </c>
      <c r="N632" s="16">
        <f>G627</f>
        <v/>
      </c>
      <c r="O632" s="16">
        <f>O571+M632-N632</f>
        <v/>
      </c>
      <c r="P632" s="18">
        <f>P571+M632</f>
        <v/>
      </c>
      <c r="Q632" s="14" t="n"/>
      <c r="R632" s="18" t="n"/>
      <c r="S632" s="16">
        <f>G632</f>
        <v/>
      </c>
      <c r="T632" s="18">
        <f>(R632-S632)+T631</f>
        <v/>
      </c>
      <c r="U632" s="15">
        <f>C632</f>
        <v/>
      </c>
      <c r="W632" s="14" t="n"/>
      <c r="X632" s="18" t="n"/>
      <c r="Y632" s="16" t="n">
        <v>0</v>
      </c>
      <c r="Z632" s="18">
        <f>(X632-Y632)+Z631</f>
        <v/>
      </c>
      <c r="AA632" s="15" t="n"/>
      <c r="AB632" s="24" t="n"/>
      <c r="AC632" s="15">
        <f>C632</f>
        <v/>
      </c>
      <c r="AD632" s="25" t="n"/>
      <c r="AE632" s="62">
        <f>G632</f>
        <v/>
      </c>
      <c r="AF632" s="63">
        <f>AE632+AF571</f>
        <v/>
      </c>
      <c r="AG632" s="25" t="n"/>
      <c r="AH632" s="24" t="n"/>
      <c r="AI632" s="26" t="n"/>
      <c r="AJ632" s="25" t="n"/>
      <c r="AL632" s="14" t="n"/>
      <c r="AM632" s="18" t="n"/>
      <c r="AN632" s="16" t="n">
        <v>0</v>
      </c>
      <c r="AO632" s="18">
        <f>(AM632-AN632)+AO631</f>
        <v/>
      </c>
      <c r="AP632" s="15" t="n"/>
      <c r="AR632" s="14" t="n"/>
      <c r="AS632" s="18" t="n"/>
      <c r="AT632" s="16" t="n">
        <v>0</v>
      </c>
      <c r="AU632" s="18">
        <f>(AS632-AT632)+AU631</f>
        <v/>
      </c>
      <c r="AV632" s="15" t="n"/>
      <c r="AX632" s="14" t="n"/>
      <c r="AY632" s="18" t="n"/>
      <c r="AZ632" s="16" t="n">
        <v>0</v>
      </c>
      <c r="BA632" s="18">
        <f>(AY632-AZ632)+BA631</f>
        <v/>
      </c>
      <c r="BB632" s="15" t="n"/>
      <c r="BD632" s="14" t="n"/>
      <c r="BE632" s="18" t="n"/>
      <c r="BF632" s="16" t="n">
        <v>0</v>
      </c>
      <c r="BG632" s="18">
        <f>(BE632-BF632)+BG631</f>
        <v/>
      </c>
      <c r="BH632" s="15" t="n"/>
      <c r="BJ632" s="86" t="n"/>
      <c r="BK632" s="86" t="n"/>
      <c r="BL632" s="24" t="n"/>
      <c r="BM632" s="24" t="n"/>
      <c r="BN632" s="24" t="n"/>
      <c r="BO632" s="24" t="n"/>
      <c r="BP632" s="24" t="n"/>
      <c r="BQ632" s="126" t="n"/>
    </row>
    <row r="633" ht="16.8" customHeight="1">
      <c r="A633" s="15" t="n"/>
      <c r="B633" s="15" t="n"/>
      <c r="C633" s="15" t="inlineStr">
        <is>
          <t xml:space="preserve">Assicurazioni </t>
        </is>
      </c>
      <c r="D633" s="16" t="n"/>
      <c r="E633" s="16" t="n"/>
      <c r="F633" s="16" t="n"/>
      <c r="G633" s="16" t="n">
        <v>0</v>
      </c>
      <c r="H633" s="16" t="n"/>
      <c r="I633" s="4" t="n"/>
      <c r="J633" s="14" t="n"/>
      <c r="K633" s="17">
        <f>C633</f>
        <v/>
      </c>
      <c r="L633" s="16" t="n">
        <v>0</v>
      </c>
      <c r="M633" s="16">
        <f>0.5*(L612+L613-M613)/100</f>
        <v/>
      </c>
      <c r="N633" s="16">
        <f>G633</f>
        <v/>
      </c>
      <c r="O633" s="16">
        <f>O572+M633-N633</f>
        <v/>
      </c>
      <c r="P633" s="18">
        <f>P572+M633</f>
        <v/>
      </c>
      <c r="Q633" s="14" t="n"/>
      <c r="R633" s="18" t="n"/>
      <c r="S633" s="16">
        <f>G633</f>
        <v/>
      </c>
      <c r="T633" s="18">
        <f>(R633-S633)+T632</f>
        <v/>
      </c>
      <c r="U633" s="15">
        <f>C633</f>
        <v/>
      </c>
      <c r="W633" s="14" t="n"/>
      <c r="X633" s="18" t="n"/>
      <c r="Y633" s="16" t="n">
        <v>0</v>
      </c>
      <c r="Z633" s="18">
        <f>(X633-Y633)+Z632</f>
        <v/>
      </c>
      <c r="AA633" s="15" t="n"/>
      <c r="AB633" s="24" t="n"/>
      <c r="AC633" s="15">
        <f>C633</f>
        <v/>
      </c>
      <c r="AD633" s="25" t="n"/>
      <c r="AE633" s="62">
        <f>G633</f>
        <v/>
      </c>
      <c r="AF633" s="63">
        <f>AE633+AF572</f>
        <v/>
      </c>
      <c r="AG633" s="25" t="n"/>
      <c r="AH633" s="24" t="n"/>
      <c r="AI633" s="26" t="n"/>
      <c r="AJ633" s="25" t="n"/>
      <c r="AL633" s="14" t="n"/>
      <c r="AM633" s="18" t="n"/>
      <c r="AN633" s="16" t="n">
        <v>0</v>
      </c>
      <c r="AO633" s="18">
        <f>(AM633-AN633)+AO632</f>
        <v/>
      </c>
      <c r="AP633" s="15" t="n"/>
      <c r="AR633" s="14" t="n"/>
      <c r="AS633" s="18" t="n"/>
      <c r="AT633" s="16" t="n">
        <v>0</v>
      </c>
      <c r="AU633" s="18">
        <f>(AS633-AT633)+AU632</f>
        <v/>
      </c>
      <c r="AV633" s="15" t="n"/>
      <c r="AX633" s="14" t="n"/>
      <c r="AY633" s="18" t="n"/>
      <c r="AZ633" s="16" t="n">
        <v>0</v>
      </c>
      <c r="BA633" s="18">
        <f>(AY633-AZ633)+BA632</f>
        <v/>
      </c>
      <c r="BB633" s="15" t="n"/>
      <c r="BD633" s="14" t="n"/>
      <c r="BE633" s="18" t="n"/>
      <c r="BF633" s="16" t="n">
        <v>0</v>
      </c>
      <c r="BG633" s="18">
        <f>(BE633-BF633)+BG632</f>
        <v/>
      </c>
      <c r="BH633" s="15" t="n"/>
      <c r="BJ633" s="86" t="n"/>
      <c r="BK633" s="86" t="n"/>
      <c r="BL633" s="24" t="n"/>
      <c r="BM633" s="24" t="n"/>
      <c r="BN633" s="24" t="n"/>
      <c r="BO633" s="24" t="n"/>
      <c r="BP633" s="24" t="n"/>
      <c r="BQ633" s="126" t="n"/>
    </row>
    <row r="634" ht="16.8" customHeight="1">
      <c r="A634" s="15" t="n"/>
      <c r="B634" s="15" t="n"/>
      <c r="C634" s="15" t="inlineStr">
        <is>
          <t>Telepass</t>
        </is>
      </c>
      <c r="D634" s="16" t="n"/>
      <c r="E634" s="16" t="n"/>
      <c r="F634" s="16" t="n"/>
      <c r="G634" s="16" t="n">
        <v>0</v>
      </c>
      <c r="H634" s="16" t="n"/>
      <c r="I634" s="4" t="n"/>
      <c r="J634" s="14" t="n"/>
      <c r="K634" s="17" t="inlineStr">
        <is>
          <t>Spese varie (manutenziona auto+ alberghi + varie+ cancelleria)</t>
        </is>
      </c>
      <c r="L634" s="16" t="n"/>
      <c r="M634" s="16">
        <f>2.32*(L612+L613-M613)/100</f>
        <v/>
      </c>
      <c r="N634" s="16">
        <f>H668+H667+G666</f>
        <v/>
      </c>
      <c r="O634" s="16">
        <f>O573+M634-N634</f>
        <v/>
      </c>
      <c r="P634" s="18">
        <f>P573+M634</f>
        <v/>
      </c>
      <c r="Q634" s="14" t="n"/>
      <c r="R634" s="18" t="n"/>
      <c r="S634" s="16">
        <f>G634</f>
        <v/>
      </c>
      <c r="T634" s="18">
        <f>(R634-S634)+T633</f>
        <v/>
      </c>
      <c r="U634" s="15">
        <f>C634</f>
        <v/>
      </c>
      <c r="W634" s="14" t="n"/>
      <c r="X634" s="18" t="n"/>
      <c r="Y634" s="16" t="n">
        <v>0</v>
      </c>
      <c r="Z634" s="18">
        <f>(X634-Y634)+Z633</f>
        <v/>
      </c>
      <c r="AA634" s="15" t="n"/>
      <c r="AB634" s="24" t="n"/>
      <c r="AC634" s="15">
        <f>C634</f>
        <v/>
      </c>
      <c r="AD634" s="25" t="n"/>
      <c r="AE634" s="62">
        <f>G634</f>
        <v/>
      </c>
      <c r="AF634" s="63">
        <f>AE634+AF573</f>
        <v/>
      </c>
      <c r="AG634" s="25" t="n"/>
      <c r="AH634" s="24" t="n"/>
      <c r="AI634" s="26" t="n"/>
      <c r="AJ634" s="25" t="n"/>
      <c r="AL634" s="14" t="n"/>
      <c r="AM634" s="18" t="n"/>
      <c r="AN634" s="16" t="n">
        <v>0</v>
      </c>
      <c r="AO634" s="18">
        <f>(AM634-AN634)+AO633</f>
        <v/>
      </c>
      <c r="AP634" s="15" t="n"/>
      <c r="AR634" s="14" t="n"/>
      <c r="AS634" s="18" t="n"/>
      <c r="AT634" s="16" t="n">
        <v>0</v>
      </c>
      <c r="AU634" s="18">
        <f>(AS634-AT634)+AU633</f>
        <v/>
      </c>
      <c r="AV634" s="15" t="n"/>
      <c r="AX634" s="14" t="n"/>
      <c r="AY634" s="18" t="n"/>
      <c r="AZ634" s="16" t="n">
        <v>0</v>
      </c>
      <c r="BA634" s="18">
        <f>(AY634-AZ634)+BA633</f>
        <v/>
      </c>
      <c r="BB634" s="15" t="n"/>
      <c r="BD634" s="14" t="n"/>
      <c r="BE634" s="18" t="n"/>
      <c r="BF634" s="16" t="n">
        <v>0</v>
      </c>
      <c r="BG634" s="18">
        <f>(BE634-BF634)+BG633</f>
        <v/>
      </c>
      <c r="BH634" s="15" t="n"/>
      <c r="BJ634" s="86" t="n"/>
      <c r="BK634" s="86" t="n"/>
      <c r="BL634" s="24" t="n"/>
      <c r="BM634" s="24" t="n"/>
      <c r="BN634" s="24" t="n"/>
      <c r="BO634" s="24" t="n"/>
      <c r="BP634" s="24" t="n"/>
      <c r="BQ634" s="126" t="n"/>
    </row>
    <row r="635" ht="16.8" customHeight="1">
      <c r="A635" s="15" t="n"/>
      <c r="B635" s="15" t="n"/>
      <c r="C635" s="28" t="inlineStr">
        <is>
          <t>Pubblicità</t>
        </is>
      </c>
      <c r="D635" s="16" t="n">
        <v>0</v>
      </c>
      <c r="E635" s="16" t="n"/>
      <c r="F635" s="16" t="n"/>
      <c r="G635" s="16" t="n">
        <v>0</v>
      </c>
      <c r="H635" s="16" t="n"/>
      <c r="I635" s="4" t="n"/>
      <c r="J635" s="14" t="n"/>
      <c r="K635" s="17" t="n"/>
      <c r="L635" s="16" t="n"/>
      <c r="M635" s="16" t="n"/>
      <c r="N635" s="16" t="inlineStr">
        <is>
          <t>DISPON. BANCARIA</t>
        </is>
      </c>
      <c r="O635" s="16">
        <f>T669+AO669</f>
        <v/>
      </c>
      <c r="P635" s="18" t="n"/>
      <c r="Q635" s="14" t="n"/>
      <c r="R635" s="18" t="n"/>
      <c r="S635" s="16" t="n">
        <v>0</v>
      </c>
      <c r="T635" s="18">
        <f>(R635-S635)+T634</f>
        <v/>
      </c>
      <c r="U635" s="15">
        <f>C635</f>
        <v/>
      </c>
      <c r="W635" s="14" t="n"/>
      <c r="X635" s="18" t="n"/>
      <c r="Y635" s="16" t="n">
        <v>0</v>
      </c>
      <c r="Z635" s="18">
        <f>(X635-Y635)+Z634</f>
        <v/>
      </c>
      <c r="AA635" s="15" t="n"/>
      <c r="AB635" s="24" t="n"/>
      <c r="AC635" s="15">
        <f>C635</f>
        <v/>
      </c>
      <c r="AD635" s="25" t="n"/>
      <c r="AE635" s="62">
        <f>G635</f>
        <v/>
      </c>
      <c r="AF635" s="63">
        <f>AE635+AF574</f>
        <v/>
      </c>
      <c r="AG635" s="25" t="n"/>
      <c r="AH635" s="24" t="n"/>
      <c r="AI635" s="26" t="n"/>
      <c r="AJ635" s="25" t="n"/>
      <c r="AL635" s="14" t="n"/>
      <c r="AM635" s="18" t="n"/>
      <c r="AN635" s="16" t="n"/>
      <c r="AO635" s="18">
        <f>(AM635-AN635)+AO634</f>
        <v/>
      </c>
      <c r="AP635" s="15" t="n"/>
      <c r="AR635" s="14" t="n"/>
      <c r="AS635" s="18" t="n"/>
      <c r="AT635" s="16" t="n"/>
      <c r="AU635" s="18">
        <f>(AS635-AT635)+AU634</f>
        <v/>
      </c>
      <c r="AV635" s="15" t="n"/>
      <c r="AX635" s="14" t="n"/>
      <c r="AY635" s="18" t="n"/>
      <c r="AZ635" s="16" t="n"/>
      <c r="BA635" s="18">
        <f>(AY635-AZ635)+BA634</f>
        <v/>
      </c>
      <c r="BB635" s="15" t="n"/>
      <c r="BD635" s="14" t="n"/>
      <c r="BE635" s="18" t="n"/>
      <c r="BF635" s="16" t="n"/>
      <c r="BG635" s="18">
        <f>(BE635-BF635)+BG634</f>
        <v/>
      </c>
      <c r="BH635" s="15" t="n"/>
      <c r="BJ635" s="86" t="n"/>
      <c r="BK635" s="86" t="n"/>
      <c r="BL635" s="24" t="n"/>
      <c r="BM635" s="24" t="n"/>
      <c r="BN635" s="24" t="n"/>
      <c r="BO635" s="24" t="n"/>
      <c r="BP635" s="24" t="n"/>
      <c r="BQ635" s="126" t="n"/>
    </row>
    <row r="636" ht="16.8" customHeight="1">
      <c r="A636" s="15" t="n"/>
      <c r="B636" s="66" t="n"/>
      <c r="C636" s="15" t="inlineStr">
        <is>
          <t xml:space="preserve">PAG. STIP.           MARZIA </t>
        </is>
      </c>
      <c r="D636" s="67" t="n"/>
      <c r="E636" s="16" t="n">
        <v>0</v>
      </c>
      <c r="F636" s="16" t="n"/>
      <c r="G636" s="16" t="n">
        <v>0</v>
      </c>
      <c r="H636" s="16" t="n"/>
      <c r="I636" s="4" t="n"/>
      <c r="J636" s="14" t="n"/>
      <c r="K636" s="17" t="n"/>
      <c r="L636" s="16" t="n"/>
      <c r="M636" s="16" t="n">
        <v>0</v>
      </c>
      <c r="N636" s="16" t="inlineStr">
        <is>
          <t>SOSPESI PARTICOLARI</t>
        </is>
      </c>
      <c r="O636" s="31">
        <f>L660</f>
        <v/>
      </c>
      <c r="P636" s="32">
        <f>SUM(P615:P634)</f>
        <v/>
      </c>
      <c r="Q636" s="14" t="n"/>
      <c r="R636" s="18" t="n"/>
      <c r="S636" s="16">
        <f>G636</f>
        <v/>
      </c>
      <c r="T636" s="18">
        <f>(R636-S636)+T635</f>
        <v/>
      </c>
      <c r="U636" s="15">
        <f>C636</f>
        <v/>
      </c>
      <c r="W636" s="14" t="n"/>
      <c r="X636" s="18" t="n"/>
      <c r="Y636" s="16" t="n">
        <v>0</v>
      </c>
      <c r="Z636" s="18">
        <f>(X636-Y636)+Z635</f>
        <v/>
      </c>
      <c r="AA636" s="15" t="n"/>
      <c r="AB636" s="24" t="n"/>
      <c r="AC636" s="15">
        <f>C636</f>
        <v/>
      </c>
      <c r="AD636" s="25" t="n"/>
      <c r="AE636" s="62">
        <f>G636</f>
        <v/>
      </c>
      <c r="AF636" s="63">
        <f>AE636+AF575</f>
        <v/>
      </c>
      <c r="AG636" s="25" t="n"/>
      <c r="AH636" s="24" t="n"/>
      <c r="AI636" s="26" t="n"/>
      <c r="AJ636" s="25" t="n"/>
      <c r="AL636" s="14" t="n"/>
      <c r="AM636" s="18" t="n"/>
      <c r="AN636" s="16" t="n">
        <v>0</v>
      </c>
      <c r="AO636" s="18">
        <f>(AM636-AN636)+AO635</f>
        <v/>
      </c>
      <c r="AP636" s="15" t="n"/>
      <c r="AR636" s="14" t="n"/>
      <c r="AS636" s="18" t="n"/>
      <c r="AT636" s="16" t="n">
        <v>0</v>
      </c>
      <c r="AU636" s="18">
        <f>(AS636-AT636)+AU635</f>
        <v/>
      </c>
      <c r="AV636" s="15" t="n"/>
      <c r="AX636" s="14" t="n"/>
      <c r="AY636" s="18" t="n"/>
      <c r="AZ636" s="16" t="n">
        <v>0</v>
      </c>
      <c r="BA636" s="18">
        <f>(AY636-AZ636)+BA635</f>
        <v/>
      </c>
      <c r="BB636" s="15" t="n"/>
      <c r="BD636" s="14" t="n"/>
      <c r="BE636" s="18" t="n"/>
      <c r="BF636" s="16" t="n">
        <v>0</v>
      </c>
      <c r="BG636" s="18">
        <f>(BE636-BF636)+BG635</f>
        <v/>
      </c>
      <c r="BH636" s="15" t="n"/>
      <c r="BJ636" s="86" t="n"/>
      <c r="BK636" s="86" t="n"/>
      <c r="BL636" s="24" t="n"/>
      <c r="BM636" s="24" t="n"/>
      <c r="BN636" s="24" t="n"/>
      <c r="BO636" s="24" t="n"/>
      <c r="BP636" s="24" t="n"/>
      <c r="BQ636" s="126" t="n"/>
    </row>
    <row r="637" ht="16.8" customHeight="1">
      <c r="A637" s="15" t="n"/>
      <c r="B637" s="15" t="n"/>
      <c r="C637" s="15" t="inlineStr">
        <is>
          <t xml:space="preserve">PAG. STIP.           DEBORAH </t>
        </is>
      </c>
      <c r="D637" s="16" t="n"/>
      <c r="E637" s="16" t="n">
        <v>0</v>
      </c>
      <c r="F637" s="16" t="n"/>
      <c r="G637" s="16" t="n">
        <v>0</v>
      </c>
      <c r="H637" s="16" t="n"/>
      <c r="I637" s="4" t="n"/>
      <c r="J637" s="14" t="n"/>
      <c r="K637" s="17" t="n"/>
      <c r="L637" s="16" t="n"/>
      <c r="M637" s="16" t="n">
        <v>0</v>
      </c>
      <c r="N637" s="16" t="inlineStr">
        <is>
          <t>SOSPESI</t>
        </is>
      </c>
      <c r="O637" s="16">
        <f>SUM(L648:L659)+L662</f>
        <v/>
      </c>
      <c r="P637" s="33">
        <f>SUM(O615:O634)</f>
        <v/>
      </c>
      <c r="Q637" s="14" t="n"/>
      <c r="R637" s="18" t="n"/>
      <c r="S637" s="16">
        <f>G637</f>
        <v/>
      </c>
      <c r="T637" s="18">
        <f>(R637-S637)+T636</f>
        <v/>
      </c>
      <c r="U637" s="15">
        <f>C637</f>
        <v/>
      </c>
      <c r="W637" s="14" t="n"/>
      <c r="X637" s="18" t="n"/>
      <c r="Y637" s="16" t="n">
        <v>0</v>
      </c>
      <c r="Z637" s="18">
        <f>(X637-Y637)+Z636</f>
        <v/>
      </c>
      <c r="AA637" s="15" t="n"/>
      <c r="AB637" s="24" t="n"/>
      <c r="AC637" s="15">
        <f>C637</f>
        <v/>
      </c>
      <c r="AD637" s="25" t="n"/>
      <c r="AE637" s="62">
        <f>G637</f>
        <v/>
      </c>
      <c r="AF637" s="63">
        <f>AE637+AF576</f>
        <v/>
      </c>
      <c r="AG637" s="25" t="n"/>
      <c r="AH637" s="24" t="n"/>
      <c r="AI637" s="26" t="n"/>
      <c r="AJ637" s="25" t="n"/>
      <c r="AL637" s="14" t="n"/>
      <c r="AM637" s="18" t="n"/>
      <c r="AN637" s="16" t="n">
        <v>0</v>
      </c>
      <c r="AO637" s="18">
        <f>(AM637-AN637)+AO636</f>
        <v/>
      </c>
      <c r="AP637" s="15" t="n"/>
      <c r="AR637" s="14" t="n"/>
      <c r="AS637" s="18" t="n"/>
      <c r="AT637" s="16" t="n">
        <v>0</v>
      </c>
      <c r="AU637" s="18">
        <f>(AS637-AT637)+AU636</f>
        <v/>
      </c>
      <c r="AV637" s="15" t="n"/>
      <c r="AX637" s="14" t="n"/>
      <c r="AY637" s="18" t="n"/>
      <c r="AZ637" s="16" t="n">
        <v>0</v>
      </c>
      <c r="BA637" s="18">
        <f>(AY637-AZ637)+BA636</f>
        <v/>
      </c>
      <c r="BB637" s="15" t="n"/>
      <c r="BD637" s="14" t="n"/>
      <c r="BE637" s="18" t="n"/>
      <c r="BF637" s="16" t="n">
        <v>0</v>
      </c>
      <c r="BG637" s="18">
        <f>(BE637-BF637)+BG636</f>
        <v/>
      </c>
      <c r="BH637" s="15" t="n"/>
      <c r="BJ637" s="86" t="n"/>
      <c r="BK637" s="86" t="n"/>
      <c r="BL637" s="24" t="n"/>
      <c r="BM637" s="24" t="n"/>
      <c r="BN637" s="24" t="n"/>
      <c r="BO637" s="24" t="n"/>
      <c r="BP637" s="24" t="n"/>
      <c r="BQ637" s="126" t="n"/>
    </row>
    <row r="638" ht="16.8" customHeight="1">
      <c r="A638" s="15" t="n"/>
      <c r="B638" s="15" t="n"/>
      <c r="C638" s="15" t="inlineStr">
        <is>
          <t xml:space="preserve">PAG. STIP.           DORIANA BONIFICO </t>
        </is>
      </c>
      <c r="D638" s="16" t="n"/>
      <c r="E638" s="16" t="n">
        <v>0</v>
      </c>
      <c r="F638" s="16" t="n"/>
      <c r="G638" s="16" t="n">
        <v>0</v>
      </c>
      <c r="H638" s="16" t="n"/>
      <c r="I638" s="4" t="n"/>
      <c r="J638" s="14" t="n"/>
      <c r="K638" s="17" t="n"/>
      <c r="L638" s="16" t="n"/>
      <c r="M638" s="16" t="n"/>
      <c r="N638" s="16" t="inlineStr">
        <is>
          <t>GIROCONTO SINO AD OGGI</t>
        </is>
      </c>
      <c r="O638" s="34">
        <f>O577+O578-F653-F652</f>
        <v/>
      </c>
      <c r="P638" s="35">
        <f>O577+O578+O639-F653-F652-O636-O637</f>
        <v/>
      </c>
      <c r="Q638" s="14" t="n"/>
      <c r="R638" s="18" t="n"/>
      <c r="S638" s="16">
        <f>G638</f>
        <v/>
      </c>
      <c r="T638" s="18">
        <f>(R638-S638)+T637</f>
        <v/>
      </c>
      <c r="U638" s="15" t="n"/>
      <c r="W638" s="14" t="n"/>
      <c r="X638" s="18" t="n"/>
      <c r="Y638" s="16" t="n"/>
      <c r="Z638" s="18">
        <f>(X638-Y638)+Z637</f>
        <v/>
      </c>
      <c r="AA638" s="15" t="n"/>
      <c r="AB638" s="24" t="n"/>
      <c r="AC638" s="15">
        <f>C638</f>
        <v/>
      </c>
      <c r="AD638" s="25" t="n"/>
      <c r="AE638" s="62">
        <f>G638</f>
        <v/>
      </c>
      <c r="AF638" s="63">
        <f>AE638+AF577</f>
        <v/>
      </c>
      <c r="AG638" s="25" t="n"/>
      <c r="AH638" s="24" t="n"/>
      <c r="AI638" s="26" t="n"/>
      <c r="AJ638" s="25" t="n"/>
      <c r="AL638" s="14" t="n"/>
      <c r="AM638" s="18" t="n"/>
      <c r="AN638" s="16" t="n"/>
      <c r="AO638" s="18">
        <f>(AM638-AN638)+AO637</f>
        <v/>
      </c>
      <c r="AP638" s="15" t="n"/>
      <c r="AR638" s="14" t="n"/>
      <c r="AS638" s="18" t="n"/>
      <c r="AT638" s="16" t="n"/>
      <c r="AU638" s="18">
        <f>(AS638-AT638)+AU637</f>
        <v/>
      </c>
      <c r="AV638" s="15" t="n"/>
      <c r="AX638" s="14" t="n"/>
      <c r="AY638" s="18" t="n"/>
      <c r="AZ638" s="16" t="n"/>
      <c r="BA638" s="18">
        <f>(AY638-AZ638)+BA637</f>
        <v/>
      </c>
      <c r="BB638" s="15" t="n"/>
      <c r="BD638" s="14" t="n"/>
      <c r="BE638" s="18" t="n"/>
      <c r="BF638" s="16" t="n"/>
      <c r="BG638" s="18">
        <f>(BE638-BF638)+BG637</f>
        <v/>
      </c>
      <c r="BH638" s="15" t="n"/>
      <c r="BJ638" s="86" t="n"/>
      <c r="BK638" s="86" t="n"/>
      <c r="BL638" s="24" t="n"/>
      <c r="BM638" s="24" t="n"/>
      <c r="BN638" s="24" t="n"/>
      <c r="BO638" s="24" t="n"/>
      <c r="BP638" s="24" t="n"/>
      <c r="BQ638" s="126" t="n"/>
    </row>
    <row r="639" ht="16.8" customHeight="1">
      <c r="A639" s="15" t="n"/>
      <c r="B639" s="15" t="n"/>
      <c r="C639" s="15" t="inlineStr">
        <is>
          <t xml:space="preserve">PAG. STIP.           STEFANIA  BONIFICO </t>
        </is>
      </c>
      <c r="D639" s="16" t="n"/>
      <c r="E639" s="16" t="n">
        <v>0</v>
      </c>
      <c r="F639" s="16" t="n"/>
      <c r="G639" s="16" t="n">
        <v>0</v>
      </c>
      <c r="H639" s="16" t="n"/>
      <c r="I639" s="4" t="n"/>
      <c r="J639" s="14" t="n"/>
      <c r="K639" s="6" t="inlineStr">
        <is>
          <t>TOTALE GIORNATA</t>
        </is>
      </c>
      <c r="L639" s="3">
        <f>SUM(L612:L638)</f>
        <v/>
      </c>
      <c r="M639" s="3">
        <f>SUM(M612:M638)</f>
        <v/>
      </c>
      <c r="N639" s="16" t="inlineStr">
        <is>
          <t>G.C. GIORNO</t>
        </is>
      </c>
      <c r="O639" s="16">
        <f>N612-L613</f>
        <v/>
      </c>
      <c r="P639" s="18" t="n"/>
      <c r="Q639" s="14" t="n"/>
      <c r="R639" s="18" t="n"/>
      <c r="S639" s="16">
        <f>G639</f>
        <v/>
      </c>
      <c r="T639" s="18">
        <f>(R639-S639)+T638</f>
        <v/>
      </c>
      <c r="U639" s="15">
        <f>C639</f>
        <v/>
      </c>
      <c r="W639" s="14" t="n"/>
      <c r="X639" s="18" t="n"/>
      <c r="Y639" s="16" t="n">
        <v>0</v>
      </c>
      <c r="Z639" s="18">
        <f>(X639-Y639)+Z638</f>
        <v/>
      </c>
      <c r="AA639" s="15" t="n"/>
      <c r="AB639" s="24" t="n"/>
      <c r="AC639" s="15">
        <f>C639</f>
        <v/>
      </c>
      <c r="AD639" s="25" t="n"/>
      <c r="AE639" s="62">
        <f>G639</f>
        <v/>
      </c>
      <c r="AF639" s="63">
        <f>AE639+AF578</f>
        <v/>
      </c>
      <c r="AG639" s="25" t="n"/>
      <c r="AH639" s="24" t="n"/>
      <c r="AI639" s="26" t="n"/>
      <c r="AJ639" s="25" t="n"/>
      <c r="AL639" s="14" t="n"/>
      <c r="AM639" s="18" t="n"/>
      <c r="AN639" s="16" t="n">
        <v>0</v>
      </c>
      <c r="AO639" s="18">
        <f>(AM639-AN639)+AO638</f>
        <v/>
      </c>
      <c r="AP639" s="15" t="n"/>
      <c r="AR639" s="14" t="n"/>
      <c r="AS639" s="18" t="n"/>
      <c r="AT639" s="16" t="n">
        <v>0</v>
      </c>
      <c r="AU639" s="18">
        <f>(AS639-AT639)+AU638</f>
        <v/>
      </c>
      <c r="AV639" s="15" t="n"/>
      <c r="AX639" s="14" t="n"/>
      <c r="AY639" s="18" t="n"/>
      <c r="AZ639" s="16" t="n">
        <v>0</v>
      </c>
      <c r="BA639" s="18">
        <f>(AY639-AZ639)+BA638</f>
        <v/>
      </c>
      <c r="BB639" s="15" t="n"/>
      <c r="BD639" s="14" t="n"/>
      <c r="BE639" s="18" t="n"/>
      <c r="BF639" s="16" t="n">
        <v>0</v>
      </c>
      <c r="BG639" s="18">
        <f>(BE639-BF639)+BG638</f>
        <v/>
      </c>
      <c r="BH639" s="15" t="n"/>
      <c r="BJ639" s="86" t="n"/>
      <c r="BK639" s="86" t="n"/>
      <c r="BL639" s="24" t="n"/>
      <c r="BM639" s="24" t="n"/>
      <c r="BN639" s="24" t="n"/>
      <c r="BO639" s="24" t="n"/>
      <c r="BP639" s="24" t="n"/>
      <c r="BQ639" s="126" t="n"/>
    </row>
    <row r="640" ht="16.8" customHeight="1">
      <c r="A640" s="15" t="n"/>
      <c r="B640" s="15" t="n"/>
      <c r="C640" s="15" t="inlineStr">
        <is>
          <t>Pagamento contributi impiegate</t>
        </is>
      </c>
      <c r="D640" s="16" t="n"/>
      <c r="E640" s="16" t="n"/>
      <c r="F640" s="16" t="n"/>
      <c r="G640" s="16" t="n">
        <v>0</v>
      </c>
      <c r="H640" s="16" t="n"/>
      <c r="I640" s="4" t="n"/>
      <c r="J640" s="14" t="n"/>
      <c r="K640" s="6" t="inlineStr">
        <is>
          <t>RIPORTO</t>
        </is>
      </c>
      <c r="L640" s="3">
        <f>L580</f>
        <v/>
      </c>
      <c r="M640" s="3">
        <f>M580</f>
        <v/>
      </c>
      <c r="N640" s="16" t="inlineStr">
        <is>
          <t>SO. VERS/PREL.</t>
        </is>
      </c>
      <c r="O640" s="36">
        <f>(O636+O637)-(O575+O576)</f>
        <v/>
      </c>
      <c r="P640" s="37">
        <f>O639-O640</f>
        <v/>
      </c>
      <c r="Q640" s="14" t="n"/>
      <c r="R640" s="18" t="n"/>
      <c r="S640" s="16">
        <f>G640</f>
        <v/>
      </c>
      <c r="T640" s="18">
        <f>(R640-S640)+T639</f>
        <v/>
      </c>
      <c r="U640" s="15">
        <f>C640</f>
        <v/>
      </c>
      <c r="W640" s="14" t="n"/>
      <c r="X640" s="18" t="n"/>
      <c r="Y640" s="16" t="n">
        <v>0</v>
      </c>
      <c r="Z640" s="18">
        <f>(X640-Y640)+Z639</f>
        <v/>
      </c>
      <c r="AA640" s="15" t="n"/>
      <c r="AB640" s="24" t="n"/>
      <c r="AC640" s="15">
        <f>C640</f>
        <v/>
      </c>
      <c r="AD640" s="25" t="n"/>
      <c r="AE640" s="62">
        <f>G640</f>
        <v/>
      </c>
      <c r="AF640" s="63">
        <f>AE640+AF579</f>
        <v/>
      </c>
      <c r="AG640" s="25" t="n"/>
      <c r="AH640" s="24" t="n"/>
      <c r="AI640" s="26" t="n"/>
      <c r="AJ640" s="25" t="n"/>
      <c r="AL640" s="14" t="n"/>
      <c r="AM640" s="18" t="n"/>
      <c r="AN640" s="16" t="n">
        <v>0</v>
      </c>
      <c r="AO640" s="18">
        <f>(AM640-AN640)+AO639</f>
        <v/>
      </c>
      <c r="AP640" s="15" t="n"/>
      <c r="AR640" s="14" t="n"/>
      <c r="AS640" s="18" t="n"/>
      <c r="AT640" s="16" t="n">
        <v>0</v>
      </c>
      <c r="AU640" s="18">
        <f>(AS640-AT640)+AU639</f>
        <v/>
      </c>
      <c r="AV640" s="15" t="n"/>
      <c r="AX640" s="14" t="n"/>
      <c r="AY640" s="18" t="n"/>
      <c r="AZ640" s="16" t="n">
        <v>0</v>
      </c>
      <c r="BA640" s="18">
        <f>(AY640-AZ640)+BA639</f>
        <v/>
      </c>
      <c r="BB640" s="15" t="n"/>
      <c r="BD640" s="14" t="n"/>
      <c r="BE640" s="18" t="n"/>
      <c r="BF640" s="16" t="n">
        <v>0</v>
      </c>
      <c r="BG640" s="18">
        <f>(BE640-BF640)+BG639</f>
        <v/>
      </c>
      <c r="BH640" s="15" t="n"/>
      <c r="BJ640" s="86" t="n"/>
      <c r="BK640" s="86" t="n"/>
      <c r="BL640" s="24" t="n"/>
      <c r="BM640" s="24" t="n"/>
      <c r="BN640" s="24" t="n"/>
      <c r="BO640" s="24" t="n"/>
      <c r="BP640" s="24" t="n"/>
      <c r="BQ640" s="126" t="n"/>
    </row>
    <row r="641" ht="16.8" customHeight="1" thickBot="1">
      <c r="A641" s="15" t="n"/>
      <c r="B641" s="15" t="n"/>
      <c r="C641" s="15" t="inlineStr">
        <is>
          <t>TOT. PAG. IMPIEGATE</t>
        </is>
      </c>
      <c r="D641" s="16">
        <f>SUM(G636:G640)+SUM(E636:E640)</f>
        <v/>
      </c>
      <c r="E641" s="16" t="n"/>
      <c r="F641" s="16" t="n"/>
      <c r="G641" s="16" t="n"/>
      <c r="H641" s="16" t="n"/>
      <c r="I641" s="4" t="n"/>
      <c r="J641" s="14" t="n"/>
      <c r="K641" s="6" t="inlineStr">
        <is>
          <t>TOTALE AD OGGI</t>
        </is>
      </c>
      <c r="L641" s="3">
        <f>L639+L640</f>
        <v/>
      </c>
      <c r="M641" s="3">
        <f>M639+M640</f>
        <v/>
      </c>
      <c r="N641" s="16" t="inlineStr">
        <is>
          <t>DIFF. GIROCONTO E SOSPESI AUMENTATI O DIMINUITI</t>
        </is>
      </c>
      <c r="O641" s="38">
        <f>O638+O639-O640</f>
        <v/>
      </c>
      <c r="P641" s="39">
        <f>O641-O638</f>
        <v/>
      </c>
      <c r="Q641" s="14" t="n"/>
      <c r="R641" s="18" t="n"/>
      <c r="S641" s="16" t="n">
        <v>0</v>
      </c>
      <c r="T641" s="18">
        <f>(R641-S641)+T640</f>
        <v/>
      </c>
      <c r="U641" s="15" t="n"/>
      <c r="W641" s="14" t="n"/>
      <c r="X641" s="18" t="n"/>
      <c r="Y641" s="16" t="n"/>
      <c r="Z641" s="18">
        <f>(X641-Y641)+Z640</f>
        <v/>
      </c>
      <c r="AA641" s="15" t="n"/>
      <c r="AB641" s="24" t="n"/>
      <c r="AC641" s="15" t="n"/>
      <c r="AD641" s="25" t="n"/>
      <c r="AE641" s="62">
        <f>G641</f>
        <v/>
      </c>
      <c r="AF641" s="63">
        <f>AE641+AF580</f>
        <v/>
      </c>
      <c r="AG641" s="25" t="n"/>
      <c r="AH641" s="24" t="n"/>
      <c r="AI641" s="26" t="n"/>
      <c r="AJ641" s="25" t="n"/>
      <c r="AL641" s="14" t="n"/>
      <c r="AM641" s="18" t="n"/>
      <c r="AN641" s="16" t="n"/>
      <c r="AO641" s="18">
        <f>(AM641-AN641)+AO640</f>
        <v/>
      </c>
      <c r="AP641" s="15" t="n"/>
      <c r="AR641" s="14" t="n"/>
      <c r="AS641" s="18" t="n"/>
      <c r="AT641" s="16" t="n"/>
      <c r="AU641" s="18">
        <f>(AS641-AT641)+AU640</f>
        <v/>
      </c>
      <c r="AV641" s="15" t="n"/>
      <c r="AX641" s="14" t="n"/>
      <c r="AY641" s="18" t="n"/>
      <c r="AZ641" s="16" t="n"/>
      <c r="BA641" s="18">
        <f>(AY641-AZ641)+BA640</f>
        <v/>
      </c>
      <c r="BB641" s="15" t="n"/>
      <c r="BD641" s="14" t="n"/>
      <c r="BE641" s="18" t="n"/>
      <c r="BF641" s="16" t="n"/>
      <c r="BG641" s="18">
        <f>(BE641-BF641)+BG640</f>
        <v/>
      </c>
      <c r="BH641" s="15" t="n"/>
      <c r="BJ641" s="86" t="n"/>
      <c r="BK641" s="86" t="n"/>
      <c r="BL641" s="24" t="n"/>
      <c r="BM641" s="24" t="n"/>
      <c r="BN641" s="24" t="n"/>
      <c r="BO641" s="24" t="n"/>
      <c r="BP641" s="24" t="n"/>
      <c r="BQ641" s="126" t="n"/>
    </row>
    <row r="642" ht="16.8" customHeight="1" thickBot="1" thickTop="1">
      <c r="A642" s="15" t="n"/>
      <c r="B642" s="15" t="n"/>
      <c r="C642" s="15" t="inlineStr">
        <is>
          <t>Pag. Bolletta Telecom  780820</t>
        </is>
      </c>
      <c r="D642" s="16" t="n"/>
      <c r="E642" s="16" t="n"/>
      <c r="F642" s="16" t="n"/>
      <c r="G642" s="16" t="n">
        <v>0</v>
      </c>
      <c r="H642" s="16" t="n"/>
      <c r="I642" s="4" t="n"/>
      <c r="J642" s="14" t="n"/>
      <c r="K642" s="6" t="inlineStr">
        <is>
          <t>SALDO</t>
        </is>
      </c>
      <c r="L642" s="3">
        <f>L641-M641</f>
        <v/>
      </c>
      <c r="M642" s="40" t="n"/>
      <c r="N642" s="29" t="inlineStr">
        <is>
          <t>RISCONTRO</t>
        </is>
      </c>
      <c r="O642" s="41">
        <f>O635+O636+O637+O643</f>
        <v/>
      </c>
      <c r="P642" s="18" t="n"/>
      <c r="Q642" s="14" t="n"/>
      <c r="R642" s="18" t="n"/>
      <c r="S642" s="16">
        <f>G642</f>
        <v/>
      </c>
      <c r="T642" s="18">
        <f>(R642-S642)+T641</f>
        <v/>
      </c>
      <c r="U642" s="15">
        <f>C642</f>
        <v/>
      </c>
      <c r="W642" s="14" t="n"/>
      <c r="X642" s="18" t="n"/>
      <c r="Y642" s="16" t="n">
        <v>0</v>
      </c>
      <c r="Z642" s="18">
        <f>(X642-Y642)+Z641</f>
        <v/>
      </c>
      <c r="AA642" s="15" t="n"/>
      <c r="AB642" s="24" t="n"/>
      <c r="AC642" s="15">
        <f>C642</f>
        <v/>
      </c>
      <c r="AD642" s="25" t="n"/>
      <c r="AE642" s="62">
        <f>G642</f>
        <v/>
      </c>
      <c r="AF642" s="63">
        <f>AE642+AF581</f>
        <v/>
      </c>
      <c r="AG642" s="25" t="n"/>
      <c r="AH642" s="24" t="n"/>
      <c r="AI642" s="26" t="n"/>
      <c r="AJ642" s="25" t="n"/>
      <c r="AL642" s="14" t="n"/>
      <c r="AM642" s="18" t="n"/>
      <c r="AN642" s="16" t="n">
        <v>0</v>
      </c>
      <c r="AO642" s="18">
        <f>(AM642-AN642)+AO641</f>
        <v/>
      </c>
      <c r="AP642" s="15" t="n"/>
      <c r="AR642" s="14" t="n"/>
      <c r="AS642" s="18" t="n"/>
      <c r="AT642" s="16" t="n">
        <v>0</v>
      </c>
      <c r="AU642" s="18">
        <f>(AS642-AT642)+AU641</f>
        <v/>
      </c>
      <c r="AV642" s="15" t="n"/>
      <c r="AX642" s="14" t="n"/>
      <c r="AY642" s="18" t="n"/>
      <c r="AZ642" s="16" t="n">
        <v>0</v>
      </c>
      <c r="BA642" s="18">
        <f>(AY642-AZ642)+BA641</f>
        <v/>
      </c>
      <c r="BB642" s="15" t="n"/>
      <c r="BD642" s="14" t="n"/>
      <c r="BE642" s="18" t="n"/>
      <c r="BF642" s="16" t="n">
        <v>0</v>
      </c>
      <c r="BG642" s="18">
        <f>(BE642-BF642)+BG641</f>
        <v/>
      </c>
      <c r="BH642" s="15" t="n"/>
      <c r="BJ642" s="86" t="n"/>
      <c r="BK642" s="86" t="n"/>
      <c r="BL642" s="24" t="n"/>
      <c r="BM642" s="24" t="n"/>
      <c r="BN642" s="24" t="n"/>
      <c r="BO642" s="24" t="n"/>
      <c r="BP642" s="24" t="n"/>
      <c r="BQ642" s="126" t="n"/>
    </row>
    <row r="643" ht="16.8" customHeight="1" thickBot="1" thickTop="1">
      <c r="A643" s="15" t="n"/>
      <c r="B643" s="15" t="n"/>
      <c r="C643" s="15" t="inlineStr">
        <is>
          <t>Pag. Bolletta Telecom 780344</t>
        </is>
      </c>
      <c r="D643" s="16" t="n"/>
      <c r="E643" s="16" t="n"/>
      <c r="F643" s="16" t="n"/>
      <c r="G643" s="16" t="n">
        <v>0</v>
      </c>
      <c r="H643" s="16" t="n"/>
      <c r="I643" s="4" t="n"/>
      <c r="J643" s="14" t="n"/>
      <c r="K643" s="17" t="n"/>
      <c r="L643" s="16" t="n"/>
      <c r="M643" s="16" t="n"/>
      <c r="N643" s="42" t="inlineStr">
        <is>
          <t>GIROCONTO DEL GIORNO</t>
        </is>
      </c>
      <c r="O643" s="43">
        <f>P637-O636-O637-O635</f>
        <v/>
      </c>
      <c r="P643" s="18" t="n"/>
      <c r="Q643" s="14" t="n"/>
      <c r="R643" s="18" t="n"/>
      <c r="S643" s="16">
        <f>G643</f>
        <v/>
      </c>
      <c r="T643" s="18">
        <f>(R643-S643)+T642</f>
        <v/>
      </c>
      <c r="U643" s="15">
        <f>C643</f>
        <v/>
      </c>
      <c r="W643" s="14" t="n"/>
      <c r="X643" s="18" t="n"/>
      <c r="Y643" s="16" t="n">
        <v>0</v>
      </c>
      <c r="Z643" s="18">
        <f>(X643-Y643)+Z642</f>
        <v/>
      </c>
      <c r="AA643" s="15" t="n"/>
      <c r="AB643" s="24" t="n"/>
      <c r="AC643" s="15">
        <f>C643</f>
        <v/>
      </c>
      <c r="AD643" s="25" t="n"/>
      <c r="AE643" s="62">
        <f>G643</f>
        <v/>
      </c>
      <c r="AF643" s="63">
        <f>AE643+AF582</f>
        <v/>
      </c>
      <c r="AG643" s="25" t="n"/>
      <c r="AH643" s="24" t="n"/>
      <c r="AI643" s="26" t="n"/>
      <c r="AJ643" s="25" t="n"/>
      <c r="AL643" s="14" t="n"/>
      <c r="AM643" s="18" t="n"/>
      <c r="AN643" s="16" t="n">
        <v>0</v>
      </c>
      <c r="AO643" s="18">
        <f>(AM643-AN643)+AO642</f>
        <v/>
      </c>
      <c r="AP643" s="15" t="n"/>
      <c r="AR643" s="14" t="n"/>
      <c r="AS643" s="18" t="n"/>
      <c r="AT643" s="16" t="n">
        <v>0</v>
      </c>
      <c r="AU643" s="18">
        <f>(AS643-AT643)+AU642</f>
        <v/>
      </c>
      <c r="AV643" s="15" t="n"/>
      <c r="AX643" s="14" t="n"/>
      <c r="AY643" s="18" t="n"/>
      <c r="AZ643" s="16" t="n">
        <v>0</v>
      </c>
      <c r="BA643" s="18">
        <f>(AY643-AZ643)+BA642</f>
        <v/>
      </c>
      <c r="BB643" s="15" t="n"/>
      <c r="BD643" s="14" t="n"/>
      <c r="BE643" s="18" t="n"/>
      <c r="BF643" s="16" t="n">
        <v>0</v>
      </c>
      <c r="BG643" s="18">
        <f>(BE643-BF643)+BG642</f>
        <v/>
      </c>
      <c r="BH643" s="15" t="n"/>
      <c r="BJ643" s="86" t="n"/>
      <c r="BK643" s="86" t="n"/>
      <c r="BL643" s="24" t="n"/>
      <c r="BM643" s="24" t="n"/>
      <c r="BN643" s="24" t="n"/>
      <c r="BO643" s="24" t="n"/>
      <c r="BP643" s="24" t="n"/>
      <c r="BQ643" s="126" t="n"/>
    </row>
    <row r="644" ht="16.8" customHeight="1" thickTop="1">
      <c r="A644" s="15" t="n"/>
      <c r="B644" s="15" t="n"/>
      <c r="C644" s="15" t="inlineStr">
        <is>
          <t>Pag. Bolletta Telecom</t>
        </is>
      </c>
      <c r="D644" s="16">
        <f>SUM(G642:G644)</f>
        <v/>
      </c>
      <c r="E644" s="16" t="n"/>
      <c r="F644" s="16" t="n"/>
      <c r="G644" s="16" t="n">
        <v>0</v>
      </c>
      <c r="H644" s="16" t="n"/>
      <c r="I644" s="4" t="n"/>
      <c r="J644" s="14" t="n"/>
      <c r="K644" s="6" t="inlineStr">
        <is>
          <t>C/C ANTICIPI</t>
        </is>
      </c>
      <c r="L644" s="3">
        <f>N583</f>
        <v/>
      </c>
      <c r="M644" s="3" t="n">
        <v>0</v>
      </c>
      <c r="N644" s="3">
        <f>SUM(L644:M644)</f>
        <v/>
      </c>
      <c r="O644" s="44" t="n"/>
      <c r="P644" s="18" t="n"/>
      <c r="Q644" s="14" t="n"/>
      <c r="R644" s="18" t="n"/>
      <c r="S644" s="16">
        <f>G644</f>
        <v/>
      </c>
      <c r="T644" s="18">
        <f>(R644-S644)+T643</f>
        <v/>
      </c>
      <c r="U644" s="15">
        <f>C644</f>
        <v/>
      </c>
      <c r="W644" s="14" t="n"/>
      <c r="X644" s="18" t="n"/>
      <c r="Y644" s="16" t="n">
        <v>0</v>
      </c>
      <c r="Z644" s="18">
        <f>(X644-Y644)+Z643</f>
        <v/>
      </c>
      <c r="AA644" s="15" t="n"/>
      <c r="AB644" s="24" t="n"/>
      <c r="AC644" s="15">
        <f>C644</f>
        <v/>
      </c>
      <c r="AD644" s="25" t="n"/>
      <c r="AE644" s="62">
        <f>G644</f>
        <v/>
      </c>
      <c r="AF644" s="63">
        <f>AE644+AF583</f>
        <v/>
      </c>
      <c r="AG644" s="25" t="n"/>
      <c r="AH644" s="24" t="n"/>
      <c r="AI644" s="26" t="n"/>
      <c r="AJ644" s="25" t="n"/>
      <c r="AL644" s="14" t="n"/>
      <c r="AM644" s="18" t="n"/>
      <c r="AN644" s="16" t="n">
        <v>0</v>
      </c>
      <c r="AO644" s="18">
        <f>(AM644-AN644)+AO643</f>
        <v/>
      </c>
      <c r="AP644" s="15" t="n"/>
      <c r="AR644" s="14" t="n"/>
      <c r="AS644" s="18" t="n"/>
      <c r="AT644" s="16" t="n">
        <v>0</v>
      </c>
      <c r="AU644" s="18">
        <f>(AS644-AT644)+AU643</f>
        <v/>
      </c>
      <c r="AV644" s="15" t="n"/>
      <c r="AX644" s="14" t="n"/>
      <c r="AY644" s="18" t="n"/>
      <c r="AZ644" s="16" t="n">
        <v>0</v>
      </c>
      <c r="BA644" s="18">
        <f>(AY644-AZ644)+BA643</f>
        <v/>
      </c>
      <c r="BB644" s="15" t="n"/>
      <c r="BD644" s="14" t="n"/>
      <c r="BE644" s="18" t="n"/>
      <c r="BF644" s="16" t="n">
        <v>0</v>
      </c>
      <c r="BG644" s="18">
        <f>(BE644-BF644)+BG643</f>
        <v/>
      </c>
      <c r="BH644" s="15" t="n"/>
      <c r="BJ644" s="86" t="n"/>
      <c r="BK644" s="86" t="n"/>
      <c r="BL644" s="24" t="n"/>
      <c r="BM644" s="24" t="n"/>
      <c r="BN644" s="24" t="n"/>
      <c r="BO644" s="24" t="n"/>
      <c r="BP644" s="24" t="n"/>
      <c r="BQ644" s="126" t="n"/>
    </row>
    <row r="645" ht="16.8" customHeight="1">
      <c r="A645" s="15" t="n"/>
      <c r="B645" s="15" t="n"/>
      <c r="C645" s="15" t="inlineStr">
        <is>
          <t xml:space="preserve">PAG. BOLLETTA ENEL  </t>
        </is>
      </c>
      <c r="D645" s="16" t="n"/>
      <c r="E645" s="16" t="n"/>
      <c r="F645" s="16" t="n"/>
      <c r="G645" s="16" t="n">
        <v>0</v>
      </c>
      <c r="H645" s="16" t="n"/>
      <c r="I645" s="4" t="n"/>
      <c r="J645" s="14" t="n"/>
      <c r="K645" s="6" t="inlineStr">
        <is>
          <t>C/CPOSTALE</t>
        </is>
      </c>
      <c r="L645" s="3">
        <f>L584</f>
        <v/>
      </c>
      <c r="M645" s="3">
        <f>H652+G652</f>
        <v/>
      </c>
      <c r="N645" s="45">
        <f>L645+M645</f>
        <v/>
      </c>
      <c r="O645" s="45">
        <f>BA669+BG669</f>
        <v/>
      </c>
      <c r="P645" s="18" t="n"/>
      <c r="Q645" s="14" t="n"/>
      <c r="R645" s="18" t="n"/>
      <c r="S645" s="16">
        <f>G645</f>
        <v/>
      </c>
      <c r="T645" s="18">
        <f>(R645-S645)+T644</f>
        <v/>
      </c>
      <c r="U645" s="15">
        <f>C645</f>
        <v/>
      </c>
      <c r="W645" s="14" t="n"/>
      <c r="X645" s="18" t="n">
        <v>0</v>
      </c>
      <c r="Y645" s="16" t="n">
        <v>0</v>
      </c>
      <c r="Z645" s="18">
        <f>(X645-Y645)+Z644</f>
        <v/>
      </c>
      <c r="AA645" s="15" t="n"/>
      <c r="AB645" s="24" t="n"/>
      <c r="AC645" s="15">
        <f>C645</f>
        <v/>
      </c>
      <c r="AD645" s="25" t="n"/>
      <c r="AE645" s="62">
        <f>G645</f>
        <v/>
      </c>
      <c r="AF645" s="63">
        <f>AE645+AF584</f>
        <v/>
      </c>
      <c r="AG645" s="25" t="n"/>
      <c r="AH645" s="24" t="n"/>
      <c r="AI645" s="26" t="n"/>
      <c r="AJ645" s="25" t="n"/>
      <c r="AL645" s="14" t="n"/>
      <c r="AM645" s="18" t="n"/>
      <c r="AN645" s="16" t="n">
        <v>0</v>
      </c>
      <c r="AO645" s="18">
        <f>(AM645-AN645)+AO644</f>
        <v/>
      </c>
      <c r="AP645" s="15" t="n"/>
      <c r="AR645" s="14" t="n"/>
      <c r="AS645" s="18" t="n"/>
      <c r="AT645" s="16" t="n">
        <v>0</v>
      </c>
      <c r="AU645" s="18">
        <f>(AS645-AT645)+AU644</f>
        <v/>
      </c>
      <c r="AV645" s="15" t="n"/>
      <c r="AX645" s="14" t="n"/>
      <c r="AY645" s="18" t="n"/>
      <c r="AZ645" s="16" t="n">
        <v>0</v>
      </c>
      <c r="BA645" s="18">
        <f>(AY645-AZ645)+BA644</f>
        <v/>
      </c>
      <c r="BB645" s="15" t="n"/>
      <c r="BD645" s="14" t="n"/>
      <c r="BE645" s="18" t="n"/>
      <c r="BF645" s="16" t="n">
        <v>0</v>
      </c>
      <c r="BG645" s="18">
        <f>(BE645-BF645)+BG644</f>
        <v/>
      </c>
      <c r="BH645" s="15" t="n"/>
      <c r="BJ645" s="86" t="n"/>
      <c r="BK645" s="86" t="n"/>
      <c r="BL645" s="24" t="n"/>
      <c r="BM645" s="24" t="n"/>
      <c r="BN645" s="24" t="n"/>
      <c r="BO645" s="24" t="n"/>
      <c r="BP645" s="24" t="n"/>
      <c r="BQ645" s="126" t="n"/>
    </row>
    <row r="646" ht="16.8" customHeight="1">
      <c r="A646" s="15" t="n"/>
      <c r="B646" s="15" t="n"/>
      <c r="C646" s="15" t="inlineStr">
        <is>
          <t>Locazione immobili</t>
        </is>
      </c>
      <c r="D646" s="16" t="n"/>
      <c r="E646" s="16" t="n"/>
      <c r="F646" s="16" t="n"/>
      <c r="G646" s="16" t="n">
        <v>0</v>
      </c>
      <c r="H646" s="16" t="n"/>
      <c r="I646" s="4" t="n"/>
      <c r="J646" s="14" t="n"/>
      <c r="K646" s="6" t="inlineStr">
        <is>
          <t>C/C BANCARIO</t>
        </is>
      </c>
      <c r="L646" s="3">
        <f>T669+Z669+AO669+AU669</f>
        <v/>
      </c>
      <c r="M646" s="16" t="n"/>
      <c r="N646" s="16" t="n"/>
      <c r="O646" s="16" t="n"/>
      <c r="P646" s="18" t="n"/>
      <c r="Q646" s="14" t="n"/>
      <c r="R646" s="18" t="n"/>
      <c r="S646" s="16" t="n">
        <v>0</v>
      </c>
      <c r="T646" s="18">
        <f>(R646-S646)+T645</f>
        <v/>
      </c>
      <c r="U646" s="15" t="n"/>
      <c r="W646" s="14" t="n"/>
      <c r="X646" s="18" t="n"/>
      <c r="Y646" s="16" t="n">
        <v>0</v>
      </c>
      <c r="Z646" s="18">
        <f>(X646-Y646)+Z645</f>
        <v/>
      </c>
      <c r="AA646" s="15" t="n"/>
      <c r="AB646" s="24" t="n"/>
      <c r="AC646" s="15">
        <f>C646</f>
        <v/>
      </c>
      <c r="AD646" s="25" t="n"/>
      <c r="AE646" s="62">
        <f>G646</f>
        <v/>
      </c>
      <c r="AF646" s="63">
        <f>AE646+AF585</f>
        <v/>
      </c>
      <c r="AG646" s="25" t="n"/>
      <c r="AH646" s="24" t="n"/>
      <c r="AI646" s="26" t="n">
        <v>0</v>
      </c>
      <c r="AJ646" s="25" t="n"/>
      <c r="AL646" s="14" t="n"/>
      <c r="AM646" s="18" t="n"/>
      <c r="AN646" s="16" t="n">
        <v>0</v>
      </c>
      <c r="AO646" s="18">
        <f>(AM646-AN646)+AO645</f>
        <v/>
      </c>
      <c r="AP646" s="15" t="n"/>
      <c r="AR646" s="14" t="n"/>
      <c r="AS646" s="18" t="n"/>
      <c r="AT646" s="16" t="n">
        <v>0</v>
      </c>
      <c r="AU646" s="18">
        <f>(AS646-AT646)+AU645</f>
        <v/>
      </c>
      <c r="AV646" s="15" t="n"/>
      <c r="AX646" s="14" t="n"/>
      <c r="AY646" s="18" t="n"/>
      <c r="AZ646" s="16" t="n">
        <v>0</v>
      </c>
      <c r="BA646" s="18">
        <f>(AY646-AZ646)+BA645</f>
        <v/>
      </c>
      <c r="BB646" s="15" t="n"/>
      <c r="BD646" s="14" t="n"/>
      <c r="BE646" s="18" t="n"/>
      <c r="BF646" s="16" t="n">
        <v>0</v>
      </c>
      <c r="BG646" s="18">
        <f>(BE646-BF646)+BG645</f>
        <v/>
      </c>
      <c r="BH646" s="15" t="n"/>
      <c r="BJ646" s="86" t="n"/>
      <c r="BK646" s="86" t="n"/>
      <c r="BL646" s="24" t="n"/>
      <c r="BM646" s="24" t="n"/>
      <c r="BN646" s="24" t="n"/>
      <c r="BO646" s="24" t="n"/>
      <c r="BP646" s="24" t="n"/>
      <c r="BQ646" s="126" t="n"/>
    </row>
    <row r="647" ht="16.8" customHeight="1">
      <c r="A647" s="15" t="n"/>
      <c r="B647" s="15" t="n"/>
      <c r="C647" s="15" t="inlineStr">
        <is>
          <t>Spese condominiali</t>
        </is>
      </c>
      <c r="D647" s="16" t="n"/>
      <c r="E647" s="16" t="n"/>
      <c r="F647" s="16" t="n"/>
      <c r="G647" s="16" t="n">
        <v>0</v>
      </c>
      <c r="H647" s="16" t="n"/>
      <c r="I647" s="4" t="n"/>
      <c r="J647" s="14" t="n"/>
      <c r="K647" s="6" t="inlineStr">
        <is>
          <t>CONTO SOSPESI</t>
        </is>
      </c>
      <c r="L647" s="3" t="n"/>
      <c r="M647" s="46" t="inlineStr">
        <is>
          <t>SOSPESI DEL GIORNO</t>
        </is>
      </c>
      <c r="N647" s="46" t="n"/>
      <c r="O647" s="16" t="n"/>
      <c r="P647" s="18" t="n"/>
      <c r="Q647" s="14" t="n"/>
      <c r="R647" s="18" t="n"/>
      <c r="S647" s="16">
        <f>G647</f>
        <v/>
      </c>
      <c r="T647" s="18">
        <f>(R647-S647)+T646</f>
        <v/>
      </c>
      <c r="U647" s="15">
        <f>C647</f>
        <v/>
      </c>
      <c r="W647" s="14" t="n"/>
      <c r="X647" s="18" t="n"/>
      <c r="Y647" s="16" t="n">
        <v>0</v>
      </c>
      <c r="Z647" s="18">
        <f>(X647-Y647)+Z646</f>
        <v/>
      </c>
      <c r="AA647" s="15" t="n"/>
      <c r="AB647" s="24" t="n"/>
      <c r="AC647" s="15">
        <f>C647</f>
        <v/>
      </c>
      <c r="AD647" s="25" t="n"/>
      <c r="AE647" s="62">
        <f>G647</f>
        <v/>
      </c>
      <c r="AF647" s="63">
        <f>AE647+AF586</f>
        <v/>
      </c>
      <c r="AG647" s="25" t="n"/>
      <c r="AH647" s="24" t="n"/>
      <c r="AI647" s="26" t="n"/>
      <c r="AJ647" s="25" t="n"/>
      <c r="AL647" s="14" t="n"/>
      <c r="AM647" s="18" t="n"/>
      <c r="AN647" s="16" t="n">
        <v>0</v>
      </c>
      <c r="AO647" s="18">
        <f>(AM647-AN647)+AO646</f>
        <v/>
      </c>
      <c r="AP647" s="15" t="n"/>
      <c r="AR647" s="14" t="n"/>
      <c r="AS647" s="18" t="n"/>
      <c r="AT647" s="16" t="n">
        <v>0</v>
      </c>
      <c r="AU647" s="18">
        <f>(AS647-AT647)+AU646</f>
        <v/>
      </c>
      <c r="AV647" s="15" t="n"/>
      <c r="AX647" s="14" t="n"/>
      <c r="AY647" s="18" t="n"/>
      <c r="AZ647" s="16" t="n">
        <v>0</v>
      </c>
      <c r="BA647" s="18">
        <f>(AY647-AZ647)+BA646</f>
        <v/>
      </c>
      <c r="BB647" s="15" t="n"/>
      <c r="BD647" s="14" t="n"/>
      <c r="BE647" s="18" t="n"/>
      <c r="BF647" s="16" t="n">
        <v>0</v>
      </c>
      <c r="BG647" s="18">
        <f>(BE647-BF647)+BG646</f>
        <v/>
      </c>
      <c r="BH647" s="15" t="n"/>
      <c r="BJ647" s="86" t="n"/>
      <c r="BK647" s="86" t="n"/>
      <c r="BL647" s="24" t="n"/>
      <c r="BM647" s="24" t="n"/>
      <c r="BN647" s="24" t="n"/>
      <c r="BO647" s="24" t="n"/>
      <c r="BP647" s="24" t="n"/>
      <c r="BQ647" s="126" t="n"/>
    </row>
    <row r="648" ht="16.8" customHeight="1">
      <c r="A648" s="15" t="n"/>
      <c r="B648" s="15" t="n"/>
      <c r="C648" s="15" t="inlineStr">
        <is>
          <t>TOT. SPESE AFFITTO  TEL. LUCE</t>
        </is>
      </c>
      <c r="D648" s="16">
        <f>SUM(G642:G647)</f>
        <v/>
      </c>
      <c r="E648" s="16" t="n"/>
      <c r="F648" s="16" t="n"/>
      <c r="G648" s="16" t="n"/>
      <c r="H648" s="16" t="n"/>
      <c r="I648" s="4" t="n"/>
      <c r="J648" s="14" t="n"/>
      <c r="K648" s="50" t="inlineStr">
        <is>
          <t>SOMMA SOSPESO 10/11</t>
        </is>
      </c>
      <c r="L648" s="50" t="n">
        <v>114.5</v>
      </c>
      <c r="M648" s="16" t="inlineStr">
        <is>
          <t>NOME</t>
        </is>
      </c>
      <c r="N648" s="16" t="inlineStr">
        <is>
          <t>IMPORTO</t>
        </is>
      </c>
      <c r="O648" s="16" t="n"/>
      <c r="P648" s="18" t="n"/>
      <c r="Q648" s="14" t="n"/>
      <c r="R648" s="18" t="n"/>
      <c r="S648" s="16" t="n">
        <v>0</v>
      </c>
      <c r="T648" s="18">
        <f>(R648-S648)+T647</f>
        <v/>
      </c>
      <c r="U648" s="15" t="n"/>
      <c r="W648" s="14" t="n"/>
      <c r="X648" s="18" t="n"/>
      <c r="Y648" s="16" t="n"/>
      <c r="Z648" s="18">
        <f>(X648-Y648)+Z647</f>
        <v/>
      </c>
      <c r="AA648" s="15" t="n"/>
      <c r="AB648" s="24" t="n"/>
      <c r="AC648" s="15">
        <f>C648</f>
        <v/>
      </c>
      <c r="AD648" s="25" t="n"/>
      <c r="AE648" s="62">
        <f>G648</f>
        <v/>
      </c>
      <c r="AF648" s="63">
        <f>AE648+AF587</f>
        <v/>
      </c>
      <c r="AG648" s="25" t="n"/>
      <c r="AH648" s="24" t="n"/>
      <c r="AI648" s="26" t="n"/>
      <c r="AJ648" s="25" t="n"/>
      <c r="AL648" s="14" t="n"/>
      <c r="AM648" s="18" t="n"/>
      <c r="AN648" s="16" t="n"/>
      <c r="AO648" s="18">
        <f>(AM648-AN648)+AO647</f>
        <v/>
      </c>
      <c r="AP648" s="15" t="n"/>
      <c r="AR648" s="14" t="n"/>
      <c r="AS648" s="18" t="n"/>
      <c r="AT648" s="16" t="n"/>
      <c r="AU648" s="18">
        <f>(AS648-AT648)+AU647</f>
        <v/>
      </c>
      <c r="AV648" s="15" t="n"/>
      <c r="AX648" s="14" t="n"/>
      <c r="AY648" s="18" t="n"/>
      <c r="AZ648" s="16" t="n"/>
      <c r="BA648" s="18">
        <f>(AY648-AZ648)+BA647</f>
        <v/>
      </c>
      <c r="BB648" s="15" t="n"/>
      <c r="BD648" s="14" t="n"/>
      <c r="BE648" s="18" t="n"/>
      <c r="BF648" s="16" t="n"/>
      <c r="BG648" s="18">
        <f>(BE648-BF648)+BG647</f>
        <v/>
      </c>
      <c r="BH648" s="15" t="n"/>
      <c r="BJ648" s="86" t="n"/>
      <c r="BK648" s="86" t="n"/>
      <c r="BL648" s="24" t="n"/>
      <c r="BM648" s="24" t="n"/>
      <c r="BN648" s="24" t="n"/>
      <c r="BO648" s="24" t="n"/>
      <c r="BP648" s="24" t="n"/>
      <c r="BQ648" s="126" t="n"/>
    </row>
    <row r="649" ht="16.8" customHeight="1">
      <c r="A649" s="15" t="n"/>
      <c r="B649" s="15" t="n"/>
      <c r="C649" s="15" t="inlineStr">
        <is>
          <t xml:space="preserve">RIVALSA </t>
        </is>
      </c>
      <c r="D649" s="16" t="n"/>
      <c r="E649" s="16" t="n"/>
      <c r="F649" s="16" t="n"/>
      <c r="G649" s="16" t="n">
        <v>0</v>
      </c>
      <c r="H649" s="16" t="n"/>
      <c r="I649" s="4" t="n"/>
      <c r="J649" s="14" t="n"/>
      <c r="K649" s="16" t="inlineStr">
        <is>
          <t>ERRATO VERS, 11/1  2.573,35</t>
        </is>
      </c>
      <c r="L649" s="16" t="n">
        <v>-0.02</v>
      </c>
      <c r="M649" s="30" t="inlineStr">
        <is>
          <t>A3T 2/12</t>
        </is>
      </c>
      <c r="N649" s="30" t="n">
        <v>130</v>
      </c>
      <c r="O649" s="16" t="n"/>
      <c r="P649" s="18" t="n"/>
      <c r="Q649" s="14" t="n"/>
      <c r="R649" s="18" t="n"/>
      <c r="S649" s="16">
        <f>G649</f>
        <v/>
      </c>
      <c r="T649" s="18">
        <f>(R649-S649)+T648</f>
        <v/>
      </c>
      <c r="U649" s="15" t="n"/>
      <c r="W649" s="14" t="n"/>
      <c r="X649" s="18" t="n">
        <v>0</v>
      </c>
      <c r="Y649" s="16" t="n">
        <v>0</v>
      </c>
      <c r="Z649" s="18">
        <f>(X649-Y649)+Z648</f>
        <v/>
      </c>
      <c r="AA649" s="15" t="n"/>
      <c r="AB649" s="24" t="n"/>
      <c r="AC649" s="15">
        <f>C649</f>
        <v/>
      </c>
      <c r="AD649" s="25" t="n"/>
      <c r="AE649" s="62">
        <f>G649</f>
        <v/>
      </c>
      <c r="AF649" s="63">
        <f>AE649+AF588</f>
        <v/>
      </c>
      <c r="AG649" s="25" t="n"/>
      <c r="AH649" s="24" t="n"/>
      <c r="AI649" s="26" t="n"/>
      <c r="AJ649" s="25" t="n"/>
      <c r="AL649" s="14" t="n"/>
      <c r="AM649" s="18" t="n"/>
      <c r="AN649" s="16" t="n"/>
      <c r="AO649" s="18">
        <f>(AM649-AN649)+AO648</f>
        <v/>
      </c>
      <c r="AP649" s="15" t="n"/>
      <c r="AR649" s="14" t="n"/>
      <c r="AS649" s="18" t="n"/>
      <c r="AT649" s="16" t="n"/>
      <c r="AU649" s="18">
        <f>(AS649-AT649)+AU648</f>
        <v/>
      </c>
      <c r="AV649" s="15" t="n"/>
      <c r="AX649" s="14" t="n"/>
      <c r="AY649" s="18" t="n"/>
      <c r="AZ649" s="16" t="n"/>
      <c r="BA649" s="18">
        <f>(AY649-AZ649)+BA648</f>
        <v/>
      </c>
      <c r="BB649" s="15" t="n"/>
      <c r="BD649" s="14" t="n"/>
      <c r="BE649" s="18" t="n"/>
      <c r="BF649" s="16" t="n"/>
      <c r="BG649" s="18">
        <f>(BE649-BF649)+BG648</f>
        <v/>
      </c>
      <c r="BH649" s="15" t="n"/>
      <c r="BJ649" s="86" t="n"/>
      <c r="BK649" s="86" t="n"/>
      <c r="BL649" s="24" t="n"/>
      <c r="BM649" s="24" t="n"/>
      <c r="BN649" s="24" t="n"/>
      <c r="BO649" s="24" t="n"/>
      <c r="BP649" s="24" t="n"/>
      <c r="BQ649" s="126" t="n"/>
    </row>
    <row r="650" ht="16.8" customHeight="1">
      <c r="A650" s="15" t="n"/>
      <c r="B650" s="15" t="n"/>
      <c r="C650" s="15" t="inlineStr">
        <is>
          <t>COMMERCIALISTA</t>
        </is>
      </c>
      <c r="D650" s="16" t="n"/>
      <c r="E650" s="16" t="n"/>
      <c r="F650" s="16" t="n"/>
      <c r="G650" s="16" t="n">
        <v>0</v>
      </c>
      <c r="H650" s="16" t="n"/>
      <c r="I650" s="4" t="n"/>
      <c r="J650" s="14" t="n"/>
      <c r="K650" s="25" t="inlineStr">
        <is>
          <t>ROSSETTI 11/1</t>
        </is>
      </c>
      <c r="L650" s="83" t="n">
        <v>23</v>
      </c>
      <c r="M650" s="16" t="inlineStr">
        <is>
          <t>SOMMA 10/1</t>
        </is>
      </c>
      <c r="N650" s="16" t="n">
        <v>338</v>
      </c>
      <c r="O650" s="16" t="n"/>
      <c r="P650" s="18" t="n"/>
      <c r="Q650" s="14" t="n"/>
      <c r="R650" s="18" t="n"/>
      <c r="S650" s="16">
        <f>G650</f>
        <v/>
      </c>
      <c r="T650" s="18">
        <f>(R650-S650)+T649</f>
        <v/>
      </c>
      <c r="U650" s="15">
        <f>C650</f>
        <v/>
      </c>
      <c r="W650" s="14" t="n"/>
      <c r="X650" s="18" t="n">
        <v>0</v>
      </c>
      <c r="Y650" s="16" t="n">
        <v>0</v>
      </c>
      <c r="Z650" s="18">
        <f>(X650-Y650)+Z649</f>
        <v/>
      </c>
      <c r="AA650" s="15" t="n"/>
      <c r="AB650" s="24" t="n"/>
      <c r="AC650" s="15">
        <f>C650</f>
        <v/>
      </c>
      <c r="AD650" s="25" t="n"/>
      <c r="AE650" s="62">
        <f>G650</f>
        <v/>
      </c>
      <c r="AF650" s="63">
        <f>AE650+AF589</f>
        <v/>
      </c>
      <c r="AG650" s="25" t="n"/>
      <c r="AH650" s="24" t="n"/>
      <c r="AI650" s="26" t="n"/>
      <c r="AJ650" s="25" t="n"/>
      <c r="AL650" s="14" t="n"/>
      <c r="AM650" s="18" t="n"/>
      <c r="AN650" s="16" t="n">
        <v>0</v>
      </c>
      <c r="AO650" s="18">
        <f>(AM650-AN650)+AO649</f>
        <v/>
      </c>
      <c r="AP650" s="15" t="n"/>
      <c r="AR650" s="14" t="n"/>
      <c r="AS650" s="18" t="n"/>
      <c r="AT650" s="16" t="n">
        <v>0</v>
      </c>
      <c r="AU650" s="18">
        <f>(AS650-AT650)+AU649</f>
        <v/>
      </c>
      <c r="AV650" s="15" t="n"/>
      <c r="AX650" s="14" t="n"/>
      <c r="AY650" s="18" t="n"/>
      <c r="AZ650" s="16" t="n">
        <v>0</v>
      </c>
      <c r="BA650" s="18">
        <f>(AY650-AZ650)+BA649</f>
        <v/>
      </c>
      <c r="BB650" s="15" t="n"/>
      <c r="BD650" s="14" t="n"/>
      <c r="BE650" s="18" t="n"/>
      <c r="BF650" s="16" t="n">
        <v>0</v>
      </c>
      <c r="BG650" s="18">
        <f>(BE650-BF650)+BG649</f>
        <v/>
      </c>
      <c r="BH650" s="15" t="n"/>
      <c r="BJ650" s="86" t="n"/>
      <c r="BK650" s="86" t="n"/>
      <c r="BL650" s="24" t="n"/>
      <c r="BM650" s="24" t="n"/>
      <c r="BN650" s="24" t="n"/>
      <c r="BO650" s="24" t="n"/>
      <c r="BP650" s="24" t="n"/>
      <c r="BQ650" s="126" t="n"/>
    </row>
    <row r="651" ht="16.8" customHeight="1">
      <c r="A651" s="15" t="n"/>
      <c r="B651" s="15" t="n"/>
      <c r="C651" s="64" t="inlineStr">
        <is>
          <t>CASSA PREVIDENZA  AGENTI  + QUOTA GAA</t>
        </is>
      </c>
      <c r="D651" s="16" t="n"/>
      <c r="E651" s="16" t="n"/>
      <c r="F651" s="16" t="n"/>
      <c r="G651" s="16" t="n">
        <v>0</v>
      </c>
      <c r="H651" s="16" t="n">
        <v>0</v>
      </c>
      <c r="I651" s="4" t="n"/>
      <c r="J651" s="14" t="n"/>
      <c r="K651" s="16" t="inlineStr">
        <is>
          <t>LEGNANO PAPA 11/1</t>
        </is>
      </c>
      <c r="L651" s="73" t="n">
        <v>654</v>
      </c>
      <c r="M651" s="16" t="inlineStr">
        <is>
          <t>LEGNANO 9/1</t>
        </is>
      </c>
      <c r="N651" s="16" t="n">
        <v>658</v>
      </c>
      <c r="O651" s="16" t="n"/>
      <c r="P651" s="18" t="n"/>
      <c r="Q651" s="14" t="n"/>
      <c r="R651" s="18" t="n"/>
      <c r="S651" s="16">
        <f>G651</f>
        <v/>
      </c>
      <c r="T651" s="18">
        <f>(R651-S651)+T650</f>
        <v/>
      </c>
      <c r="U651" s="15">
        <f>C651</f>
        <v/>
      </c>
      <c r="W651" s="14" t="n"/>
      <c r="X651" s="18" t="n">
        <v>0</v>
      </c>
      <c r="Y651" s="16" t="n">
        <v>0</v>
      </c>
      <c r="Z651" s="18">
        <f>(X651-Y651)+Z650</f>
        <v/>
      </c>
      <c r="AA651" s="15" t="n"/>
      <c r="AB651" s="24" t="n"/>
      <c r="AC651" s="15">
        <f>C651</f>
        <v/>
      </c>
      <c r="AD651" s="25" t="n"/>
      <c r="AE651" s="62">
        <f>G651</f>
        <v/>
      </c>
      <c r="AF651" s="63">
        <f>AE651+AF590</f>
        <v/>
      </c>
      <c r="AG651" s="25" t="n"/>
      <c r="AH651" s="24" t="n"/>
      <c r="AI651" s="26" t="n"/>
      <c r="AJ651" s="25" t="n"/>
      <c r="AL651" s="14" t="n"/>
      <c r="AM651" s="18" t="n"/>
      <c r="AN651" s="16" t="n">
        <v>0</v>
      </c>
      <c r="AO651" s="18">
        <f>(AM651-AN651)+AO650</f>
        <v/>
      </c>
      <c r="AP651" s="15" t="n"/>
      <c r="AR651" s="14" t="n"/>
      <c r="AS651" s="18" t="n"/>
      <c r="AT651" s="16" t="n">
        <v>0</v>
      </c>
      <c r="AU651" s="18">
        <f>(AS651-AT651)+AU650</f>
        <v/>
      </c>
      <c r="AV651" s="15" t="n"/>
      <c r="AX651" s="14" t="n"/>
      <c r="AY651" s="18" t="n"/>
      <c r="AZ651" s="16" t="n">
        <v>0</v>
      </c>
      <c r="BA651" s="18">
        <f>(AY651-AZ651)+BA650</f>
        <v/>
      </c>
      <c r="BB651" s="15" t="n"/>
      <c r="BD651" s="14" t="n"/>
      <c r="BE651" s="18" t="n"/>
      <c r="BF651" s="16" t="n">
        <v>0</v>
      </c>
      <c r="BG651" s="18">
        <f>(BE651-BF651)+BG650</f>
        <v/>
      </c>
      <c r="BH651" s="15" t="n"/>
      <c r="BJ651" s="86" t="n"/>
      <c r="BK651" s="86" t="n"/>
      <c r="BL651" s="24" t="n"/>
      <c r="BM651" s="24" t="n"/>
      <c r="BN651" s="24" t="n"/>
      <c r="BO651" s="24" t="n"/>
      <c r="BP651" s="24" t="n"/>
      <c r="BQ651" s="126" t="n"/>
    </row>
    <row r="652" ht="16.8" customHeight="1">
      <c r="A652" s="15" t="n"/>
      <c r="B652" s="15" t="n"/>
      <c r="C652" s="15" t="inlineStr">
        <is>
          <t>GIROCONTO PROVV. GENERALI</t>
        </is>
      </c>
      <c r="D652" s="16" t="n"/>
      <c r="E652" s="16" t="n"/>
      <c r="F652" s="85" t="n">
        <v>0</v>
      </c>
      <c r="G652" s="16" t="n">
        <v>0</v>
      </c>
      <c r="H652" s="16" t="n">
        <v>0</v>
      </c>
      <c r="I652" s="4" t="n"/>
      <c r="J652" s="14" t="n"/>
      <c r="K652" s="16" t="inlineStr">
        <is>
          <t>GALLARATE  4/1</t>
        </is>
      </c>
      <c r="L652" s="73" t="n">
        <v>204</v>
      </c>
      <c r="M652" s="16" t="inlineStr">
        <is>
          <t>LEGNANO 10/1</t>
        </is>
      </c>
      <c r="N652" s="16" t="n">
        <v>1002.5</v>
      </c>
      <c r="O652" s="16" t="n"/>
      <c r="P652" s="18" t="n"/>
      <c r="Q652" s="14" t="n"/>
      <c r="R652" s="18">
        <f>F652</f>
        <v/>
      </c>
      <c r="S652" s="16" t="n">
        <v>0</v>
      </c>
      <c r="T652" s="18">
        <f>(R652-S652)+T651</f>
        <v/>
      </c>
      <c r="U652" s="15" t="n"/>
      <c r="W652" s="14" t="inlineStr">
        <is>
          <t>\</t>
        </is>
      </c>
      <c r="X652" s="18" t="n">
        <v>0</v>
      </c>
      <c r="Y652" s="16" t="n"/>
      <c r="Z652" s="18">
        <f>(X652-Y652)+Z651</f>
        <v/>
      </c>
      <c r="AA652" s="15" t="n"/>
      <c r="AB652" s="24" t="n"/>
      <c r="AC652" s="15">
        <f>C652</f>
        <v/>
      </c>
      <c r="AD652" s="25" t="n"/>
      <c r="AE652" s="62">
        <f>G652</f>
        <v/>
      </c>
      <c r="AF652" s="63">
        <f>AE652+AF591</f>
        <v/>
      </c>
      <c r="AG652" s="25" t="n"/>
      <c r="AH652" s="24" t="n"/>
      <c r="AI652" s="26" t="n"/>
      <c r="AJ652" s="25" t="n"/>
      <c r="AL652" s="14" t="n"/>
      <c r="AM652" s="18" t="n"/>
      <c r="AN652" s="16" t="n"/>
      <c r="AO652" s="18">
        <f>(AM652-AN652)+AO651</f>
        <v/>
      </c>
      <c r="AP652" s="15" t="n"/>
      <c r="AR652" s="14" t="n"/>
      <c r="AS652" s="18" t="n"/>
      <c r="AT652" s="16" t="n"/>
      <c r="AU652" s="18">
        <f>(AS652-AT652)+AU651</f>
        <v/>
      </c>
      <c r="AV652" s="15" t="n"/>
      <c r="AX652" s="14" t="n"/>
      <c r="AY652" s="18" t="n"/>
      <c r="AZ652" s="16" t="n"/>
      <c r="BA652" s="18">
        <f>(AY652-AZ652)+BA651</f>
        <v/>
      </c>
      <c r="BB652" s="15" t="n"/>
      <c r="BD652" s="14" t="n"/>
      <c r="BE652" s="18">
        <f>H652</f>
        <v/>
      </c>
      <c r="BF652" s="16" t="n"/>
      <c r="BG652" s="18">
        <f>(BE652-BF652)+BG651</f>
        <v/>
      </c>
      <c r="BH652" s="15" t="n"/>
      <c r="BJ652" s="86" t="n"/>
      <c r="BK652" s="86" t="n"/>
      <c r="BL652" s="24" t="n"/>
      <c r="BM652" s="24" t="n"/>
      <c r="BN652" s="24" t="n"/>
      <c r="BO652" s="24" t="n"/>
      <c r="BP652" s="24" t="n"/>
      <c r="BQ652" s="126" t="n"/>
    </row>
    <row r="653" ht="16.8" customHeight="1">
      <c r="A653" s="15" t="n"/>
      <c r="B653" s="15" t="n"/>
      <c r="C653" s="47" t="inlineStr">
        <is>
          <t>VERSAMENTO PROVV. MATURATE</t>
        </is>
      </c>
      <c r="D653" s="16" t="n"/>
      <c r="E653" s="16" t="n"/>
      <c r="F653" s="1" t="n">
        <v>0</v>
      </c>
      <c r="G653" s="16" t="n">
        <v>0</v>
      </c>
      <c r="H653" s="16" t="n"/>
      <c r="I653" s="4" t="n"/>
      <c r="J653" s="14" t="n"/>
      <c r="K653" s="30" t="inlineStr">
        <is>
          <t>GALLARATE 11/1</t>
        </is>
      </c>
      <c r="L653" s="30" t="n">
        <v>220</v>
      </c>
      <c r="M653" s="50" t="inlineStr">
        <is>
          <t>RHO  10/1</t>
        </is>
      </c>
      <c r="N653" s="50" t="n">
        <v>265</v>
      </c>
      <c r="O653" s="16" t="n"/>
      <c r="P653" s="18" t="n"/>
      <c r="Q653" s="14" t="n"/>
      <c r="R653" s="49">
        <f>F653</f>
        <v/>
      </c>
      <c r="S653" s="16" t="n">
        <v>0</v>
      </c>
      <c r="T653" s="18">
        <f>(R653-S653)+T652</f>
        <v/>
      </c>
      <c r="U653" s="17">
        <f>C653</f>
        <v/>
      </c>
      <c r="W653" s="14" t="n"/>
      <c r="X653" s="18" t="n">
        <v>0</v>
      </c>
      <c r="Y653" s="16" t="n">
        <v>0</v>
      </c>
      <c r="Z653" s="18">
        <f>(X653-Y653)+Z652</f>
        <v/>
      </c>
      <c r="AA653" s="15" t="n"/>
      <c r="AB653" s="24" t="n"/>
      <c r="AC653" s="64" t="inlineStr">
        <is>
          <t>QUOTA GAA</t>
        </is>
      </c>
      <c r="AD653" s="65" t="n"/>
      <c r="AE653" s="65">
        <f>G653</f>
        <v/>
      </c>
      <c r="AF653" s="63">
        <f>AE653+AF592</f>
        <v/>
      </c>
      <c r="AG653" s="25" t="n"/>
      <c r="AH653" s="24" t="n"/>
      <c r="AI653" s="26" t="n"/>
      <c r="AJ653" s="25" t="n"/>
      <c r="AL653" s="14" t="n"/>
      <c r="AM653" s="18" t="n">
        <v>0</v>
      </c>
      <c r="AN653" s="16" t="n">
        <v>0</v>
      </c>
      <c r="AO653" s="18">
        <f>(AM653-AN653)+AO652</f>
        <v/>
      </c>
      <c r="AP653" s="15" t="n"/>
      <c r="AR653" s="14" t="n"/>
      <c r="AS653" s="18" t="n"/>
      <c r="AT653" s="16" t="n">
        <v>0</v>
      </c>
      <c r="AU653" s="18">
        <f>(AS653-AT653)+AU652</f>
        <v/>
      </c>
      <c r="AV653" s="15" t="n"/>
      <c r="AX653" s="14" t="n"/>
      <c r="AY653" s="18" t="n"/>
      <c r="AZ653" s="16" t="n">
        <v>0</v>
      </c>
      <c r="BA653" s="18">
        <f>(AY653-AZ653)+BA652</f>
        <v/>
      </c>
      <c r="BB653" s="15" t="n"/>
      <c r="BD653" s="14" t="n"/>
      <c r="BE653" s="18" t="n"/>
      <c r="BF653" s="16" t="n">
        <v>0</v>
      </c>
      <c r="BG653" s="18">
        <f>(BE653-BF653)+BG652</f>
        <v/>
      </c>
      <c r="BH653" s="15" t="n"/>
      <c r="BJ653" s="86" t="n"/>
      <c r="BK653" s="86" t="n"/>
      <c r="BL653" s="24" t="n"/>
      <c r="BM653" s="24" t="n"/>
      <c r="BN653" s="24" t="n"/>
      <c r="BO653" s="24" t="n"/>
      <c r="BP653" s="24" t="n"/>
      <c r="BQ653" s="126" t="n"/>
    </row>
    <row r="654" ht="16.8" customHeight="1">
      <c r="A654" s="15" t="n"/>
      <c r="B654" s="15" t="n"/>
      <c r="C654" s="15" t="inlineStr">
        <is>
          <t>TASSE</t>
        </is>
      </c>
      <c r="D654" s="16" t="n"/>
      <c r="E654" s="16" t="n"/>
      <c r="F654" s="16" t="n"/>
      <c r="G654" s="16" t="n">
        <v>0</v>
      </c>
      <c r="H654" s="16" t="n"/>
      <c r="I654" s="4" t="n"/>
      <c r="J654" s="14" t="n"/>
      <c r="K654" s="30" t="inlineStr">
        <is>
          <t>RHO 11/1</t>
        </is>
      </c>
      <c r="L654" s="73" t="n">
        <v>709.04</v>
      </c>
      <c r="M654" s="50" t="inlineStr">
        <is>
          <t>GALLARATE 12/1</t>
        </is>
      </c>
      <c r="N654" s="50" t="n">
        <v>1058.99</v>
      </c>
      <c r="O654" s="16" t="n"/>
      <c r="P654" s="18" t="n"/>
      <c r="Q654" s="14" t="n"/>
      <c r="R654" s="18" t="n"/>
      <c r="S654" s="16">
        <f>G654</f>
        <v/>
      </c>
      <c r="T654" s="18">
        <f>(R654-S654)+T653</f>
        <v/>
      </c>
      <c r="U654" s="15" t="inlineStr">
        <is>
          <t>Tasse</t>
        </is>
      </c>
      <c r="W654" s="14" t="n"/>
      <c r="X654" s="18" t="n"/>
      <c r="Y654" s="16" t="n">
        <v>0</v>
      </c>
      <c r="Z654" s="18">
        <f>(X654-Y654)+Z653</f>
        <v/>
      </c>
      <c r="AA654" s="15" t="n"/>
      <c r="AB654" s="24" t="n"/>
      <c r="AC654" s="15">
        <f>C654</f>
        <v/>
      </c>
      <c r="AD654" s="25" t="n"/>
      <c r="AE654" s="62">
        <f>G654</f>
        <v/>
      </c>
      <c r="AF654" s="63">
        <f>AE654+AF593</f>
        <v/>
      </c>
      <c r="AG654" s="25" t="n"/>
      <c r="AH654" s="24" t="n"/>
      <c r="AI654" s="26" t="n"/>
      <c r="AJ654" s="25" t="n"/>
      <c r="AL654" s="14" t="n"/>
      <c r="AM654" s="18" t="n">
        <v>0</v>
      </c>
      <c r="AN654" s="16" t="n">
        <v>0</v>
      </c>
      <c r="AO654" s="18">
        <f>(AM654-AN654)+AO653</f>
        <v/>
      </c>
      <c r="AP654" s="15" t="n"/>
      <c r="AR654" s="14" t="n"/>
      <c r="AS654" s="18" t="n">
        <v>0</v>
      </c>
      <c r="AT654" s="16" t="n">
        <v>0</v>
      </c>
      <c r="AU654" s="18">
        <f>(AS654-AT654)+AU653</f>
        <v/>
      </c>
      <c r="AV654" s="15" t="n"/>
      <c r="AX654" s="14" t="n"/>
      <c r="AY654" s="18" t="n">
        <v>0</v>
      </c>
      <c r="AZ654" s="16" t="n">
        <v>0</v>
      </c>
      <c r="BA654" s="18">
        <f>(AY654-AZ654)+BA653</f>
        <v/>
      </c>
      <c r="BB654" s="15" t="n"/>
      <c r="BD654" s="14" t="n"/>
      <c r="BE654" s="18" t="n">
        <v>0</v>
      </c>
      <c r="BF654" s="16" t="n">
        <v>0</v>
      </c>
      <c r="BG654" s="18">
        <f>(BE654-BF654)+BG653</f>
        <v/>
      </c>
      <c r="BH654" s="15" t="n"/>
      <c r="BJ654" s="86" t="n"/>
      <c r="BK654" s="86" t="n"/>
      <c r="BL654" s="24" t="n"/>
      <c r="BM654" s="24" t="n"/>
      <c r="BN654" s="24" t="n"/>
      <c r="BO654" s="24" t="n"/>
      <c r="BP654" s="24" t="n"/>
      <c r="BQ654" s="126" t="n"/>
    </row>
    <row r="655" ht="16.8" customHeight="1">
      <c r="A655" s="15" t="n"/>
      <c r="B655" s="15" t="n"/>
      <c r="C655" s="15" t="inlineStr">
        <is>
          <t>PREL.  ACC. PER AMM-  GIGI</t>
        </is>
      </c>
      <c r="D655" s="16" t="n"/>
      <c r="E655" s="16" t="n"/>
      <c r="F655" s="16" t="n">
        <v>0</v>
      </c>
      <c r="G655" s="16" t="n">
        <v>0</v>
      </c>
      <c r="H655" s="16" t="n"/>
      <c r="I655" s="4" t="n"/>
      <c r="J655" s="14" t="n"/>
      <c r="K655" s="16" t="inlineStr">
        <is>
          <t>BONIFICO IMM.RE 12/1</t>
        </is>
      </c>
      <c r="L655" s="16" t="n">
        <v>0.01</v>
      </c>
      <c r="M655" s="16" t="inlineStr">
        <is>
          <t>LEGNANO 12/1</t>
        </is>
      </c>
      <c r="N655" s="16" t="n">
        <v>10068.39</v>
      </c>
      <c r="O655" s="16" t="n"/>
      <c r="P655" s="18" t="n"/>
      <c r="Q655" s="14" t="n"/>
      <c r="R655" s="18" t="n"/>
      <c r="S655" s="16">
        <f>G655</f>
        <v/>
      </c>
      <c r="T655" s="18">
        <f>(R655-S655)+T654</f>
        <v/>
      </c>
      <c r="U655" s="15">
        <f>C655</f>
        <v/>
      </c>
      <c r="W655" s="14" t="n"/>
      <c r="X655" s="18" t="n"/>
      <c r="Y655" s="16" t="n">
        <v>0</v>
      </c>
      <c r="Z655" s="18">
        <f>(X655-Y655)+Z654</f>
        <v/>
      </c>
      <c r="AA655" s="15" t="n"/>
      <c r="AB655" s="24" t="n"/>
      <c r="AC655" s="15">
        <f>C655</f>
        <v/>
      </c>
      <c r="AD655" s="25" t="n"/>
      <c r="AE655" s="62">
        <f>G655</f>
        <v/>
      </c>
      <c r="AF655" s="63">
        <f>AE655+AF594</f>
        <v/>
      </c>
      <c r="AG655" s="25" t="n"/>
      <c r="AH655" s="24" t="n"/>
      <c r="AI655" s="26" t="n"/>
      <c r="AJ655" s="25" t="n"/>
      <c r="AL655" s="14" t="n"/>
      <c r="AM655" s="18" t="n">
        <v>0</v>
      </c>
      <c r="AN655" s="16" t="n">
        <v>0</v>
      </c>
      <c r="AO655" s="18">
        <f>(AM655-AN655)+AO654</f>
        <v/>
      </c>
      <c r="AP655" s="15" t="n"/>
      <c r="AR655" s="14" t="n"/>
      <c r="AS655" s="18" t="n">
        <v>0</v>
      </c>
      <c r="AT655" s="16" t="n">
        <v>0</v>
      </c>
      <c r="AU655" s="18">
        <f>(AS655-AT655)+AU654</f>
        <v/>
      </c>
      <c r="AV655" s="15" t="n"/>
      <c r="AX655" s="14" t="n"/>
      <c r="AY655" s="18" t="n">
        <v>0</v>
      </c>
      <c r="AZ655" s="16" t="n">
        <v>0</v>
      </c>
      <c r="BA655" s="18">
        <f>(AY655-AZ655)+BA654</f>
        <v/>
      </c>
      <c r="BB655" s="15" t="n"/>
      <c r="BD655" s="14" t="n"/>
      <c r="BE655" s="18" t="n">
        <v>0</v>
      </c>
      <c r="BF655" s="16" t="n">
        <v>0</v>
      </c>
      <c r="BG655" s="18">
        <f>(BE655-BF655)+BG654</f>
        <v/>
      </c>
      <c r="BH655" s="15" t="n"/>
      <c r="BJ655" s="86" t="n"/>
      <c r="BK655" s="86" t="n"/>
      <c r="BL655" s="24" t="n"/>
      <c r="BM655" s="24" t="n"/>
      <c r="BN655" s="24" t="n"/>
      <c r="BO655" s="24" t="n"/>
      <c r="BP655" s="24" t="n"/>
      <c r="BQ655" s="126" t="n"/>
    </row>
    <row r="656" ht="16.8" customHeight="1">
      <c r="A656" s="15" t="n"/>
      <c r="B656" s="15" t="n"/>
      <c r="C656" s="15" t="inlineStr">
        <is>
          <t>PREL.  ACC. PER AMM-. RENZO</t>
        </is>
      </c>
      <c r="D656" s="16" t="n"/>
      <c r="E656" s="16" t="n"/>
      <c r="F656" s="16" t="n">
        <v>0</v>
      </c>
      <c r="G656" s="16" t="n">
        <v>0</v>
      </c>
      <c r="H656" s="16" t="n"/>
      <c r="I656" s="4" t="n"/>
      <c r="J656" s="14" t="n"/>
      <c r="K656" s="16" t="inlineStr">
        <is>
          <t>SOMMA 11/1</t>
        </is>
      </c>
      <c r="L656" s="16" t="n">
        <v>300</v>
      </c>
      <c r="M656" s="16" t="inlineStr">
        <is>
          <t>RHO 12/1</t>
        </is>
      </c>
      <c r="N656" s="16" t="n">
        <v>2418</v>
      </c>
      <c r="O656" s="16" t="n"/>
      <c r="P656" s="18" t="n"/>
      <c r="Q656" s="14" t="n"/>
      <c r="R656" s="18" t="n">
        <v>0</v>
      </c>
      <c r="S656" s="16">
        <f>G656</f>
        <v/>
      </c>
      <c r="T656" s="18">
        <f>(R656-S656)+T655</f>
        <v/>
      </c>
      <c r="U656" s="15">
        <f>C656</f>
        <v/>
      </c>
      <c r="W656" s="14" t="n"/>
      <c r="X656" s="18" t="n">
        <v>0</v>
      </c>
      <c r="Y656" s="16" t="n"/>
      <c r="Z656" s="18">
        <f>(X656-Y656)+Z655</f>
        <v/>
      </c>
      <c r="AA656" s="15" t="n"/>
      <c r="AB656" s="24" t="n"/>
      <c r="AC656" s="15">
        <f>C656</f>
        <v/>
      </c>
      <c r="AD656" s="25" t="n"/>
      <c r="AE656" s="62">
        <f>G656</f>
        <v/>
      </c>
      <c r="AF656" s="63">
        <f>AE656+AF595</f>
        <v/>
      </c>
      <c r="AG656" s="25" t="n"/>
      <c r="AH656" s="24" t="n"/>
      <c r="AI656" s="26" t="n"/>
      <c r="AJ656" s="25" t="n"/>
      <c r="AL656" s="14" t="n"/>
      <c r="AM656" s="18" t="n">
        <v>0</v>
      </c>
      <c r="AN656" s="16" t="n"/>
      <c r="AO656" s="18">
        <f>(AM656-AN656)+AO655</f>
        <v/>
      </c>
      <c r="AP656" s="15" t="n"/>
      <c r="AR656" s="14" t="n"/>
      <c r="AS656" s="18" t="n">
        <v>0</v>
      </c>
      <c r="AT656" s="16" t="n"/>
      <c r="AU656" s="18">
        <f>(AS656-AT656)+AU655</f>
        <v/>
      </c>
      <c r="AV656" s="15" t="n"/>
      <c r="AX656" s="14" t="n"/>
      <c r="AY656" s="18" t="n">
        <v>0</v>
      </c>
      <c r="AZ656" s="16" t="n"/>
      <c r="BA656" s="18">
        <f>(AY656-AZ656)+BA655</f>
        <v/>
      </c>
      <c r="BB656" s="15" t="n"/>
      <c r="BD656" s="14" t="n"/>
      <c r="BE656" s="18" t="n">
        <v>0</v>
      </c>
      <c r="BF656" s="16" t="n"/>
      <c r="BG656" s="18">
        <f>(BE656-BF656)+BG655</f>
        <v/>
      </c>
      <c r="BH656" s="15" t="n"/>
      <c r="BJ656" s="86" t="n"/>
      <c r="BK656" s="86" t="n"/>
      <c r="BL656" s="24" t="n"/>
      <c r="BM656" s="24" t="n"/>
      <c r="BN656" s="24" t="n"/>
      <c r="BO656" s="24" t="n"/>
      <c r="BP656" s="24" t="n"/>
      <c r="BQ656" s="126" t="n"/>
    </row>
    <row r="657" ht="16.8" customHeight="1">
      <c r="A657" s="15" t="n"/>
      <c r="B657" s="15" t="n"/>
      <c r="C657" s="15" t="inlineStr">
        <is>
          <t>BONIFICO AGOS   11/1</t>
        </is>
      </c>
      <c r="D657" s="16" t="n"/>
      <c r="E657" s="16" t="n"/>
      <c r="F657" s="16" t="n">
        <v>1290</v>
      </c>
      <c r="G657" s="16" t="n"/>
      <c r="H657" s="16" t="n"/>
      <c r="I657" s="4" t="n"/>
      <c r="J657" s="14" t="n"/>
      <c r="K657" s="16" t="inlineStr">
        <is>
          <t>POZZI 11/1 ANTICIPO AGENTE</t>
        </is>
      </c>
      <c r="L657" s="16" t="n">
        <v>1050</v>
      </c>
      <c r="M657" s="16" t="inlineStr">
        <is>
          <t>SOMMA 12/1</t>
        </is>
      </c>
      <c r="N657" s="16" t="n">
        <v>1926.14</v>
      </c>
      <c r="O657" s="16" t="n"/>
      <c r="P657" s="18" t="n"/>
      <c r="Q657" s="14" t="n"/>
      <c r="R657" s="18" t="n">
        <v>0</v>
      </c>
      <c r="S657" s="16" t="n">
        <v>0</v>
      </c>
      <c r="T657" s="18">
        <f>(R657-S657)+T656</f>
        <v/>
      </c>
      <c r="U657" s="15" t="n"/>
      <c r="W657" s="14" t="n"/>
      <c r="X657" s="18">
        <f>F657</f>
        <v/>
      </c>
      <c r="Y657" s="16" t="n">
        <v>0</v>
      </c>
      <c r="Z657" s="18">
        <f>(X657-Y657)+Z656</f>
        <v/>
      </c>
      <c r="AA657" s="15">
        <f>C657</f>
        <v/>
      </c>
      <c r="AB657" s="24" t="n"/>
      <c r="AC657" s="15" t="n"/>
      <c r="AD657" s="25" t="n"/>
      <c r="AE657" s="62" t="n"/>
      <c r="AF657" s="63" t="n"/>
      <c r="AG657" s="25" t="n"/>
      <c r="AH657" s="24" t="n"/>
      <c r="AI657" s="26" t="n"/>
      <c r="AJ657" s="25" t="n"/>
      <c r="AL657" s="14" t="n"/>
      <c r="AM657" s="18" t="n">
        <v>0</v>
      </c>
      <c r="AN657" s="16" t="n"/>
      <c r="AO657" s="18">
        <f>(AM657-AN657)+AO656</f>
        <v/>
      </c>
      <c r="AP657" s="15" t="n"/>
      <c r="AR657" s="14" t="n"/>
      <c r="AS657" s="18" t="n">
        <v>0</v>
      </c>
      <c r="AT657" s="16" t="n"/>
      <c r="AU657" s="18">
        <f>(AS657-AT657)+AU656</f>
        <v/>
      </c>
      <c r="AV657" s="15" t="n"/>
      <c r="AX657" s="14" t="n"/>
      <c r="AY657" s="18" t="n">
        <v>0</v>
      </c>
      <c r="AZ657" s="16" t="n"/>
      <c r="BA657" s="18">
        <f>(AY657-AZ657)+BA656</f>
        <v/>
      </c>
      <c r="BB657" s="15" t="n"/>
      <c r="BD657" s="14" t="n"/>
      <c r="BE657" s="18" t="n">
        <v>0</v>
      </c>
      <c r="BF657" s="16" t="n"/>
      <c r="BG657" s="18">
        <f>(BE657-BF657)+BG656</f>
        <v/>
      </c>
      <c r="BH657" s="15" t="n"/>
      <c r="BJ657" s="86" t="n"/>
      <c r="BK657" s="86" t="n"/>
      <c r="BL657" s="24" t="n"/>
      <c r="BM657" s="24" t="n"/>
      <c r="BN657" s="24" t="n"/>
      <c r="BO657" s="24" t="n"/>
      <c r="BP657" s="24" t="n"/>
      <c r="BQ657" s="126" t="n"/>
    </row>
    <row r="658" ht="16.8" customHeight="1">
      <c r="A658" s="15" t="n"/>
      <c r="B658" s="15" t="n"/>
      <c r="C658" s="15" t="inlineStr">
        <is>
          <t>VERSAMENTO</t>
        </is>
      </c>
      <c r="D658" s="16" t="n"/>
      <c r="E658" s="16" t="n"/>
      <c r="F658" s="16" t="n">
        <v>0</v>
      </c>
      <c r="G658" s="16" t="n"/>
      <c r="H658" s="16" t="n">
        <v>0</v>
      </c>
      <c r="I658" s="4" t="n"/>
      <c r="J658" s="14" t="n"/>
      <c r="K658" s="16" t="n"/>
      <c r="L658" s="16" t="n">
        <v>0</v>
      </c>
      <c r="M658" s="30" t="inlineStr">
        <is>
          <t>RIVALSA UCA 11/2023 PAG. 2/12/2023</t>
        </is>
      </c>
      <c r="N658" s="16" t="n">
        <v>100</v>
      </c>
      <c r="O658" s="16" t="n"/>
      <c r="P658" s="18" t="n"/>
      <c r="Q658" s="14" t="n"/>
      <c r="R658" s="18" t="n">
        <v>0</v>
      </c>
      <c r="S658" s="16" t="n">
        <v>0</v>
      </c>
      <c r="T658" s="18">
        <f>(R658-S658)+T657</f>
        <v/>
      </c>
      <c r="U658" s="15" t="n"/>
      <c r="W658" s="14" t="n"/>
      <c r="X658" s="18">
        <f>F658</f>
        <v/>
      </c>
      <c r="Y658" s="16" t="n"/>
      <c r="Z658" s="18">
        <f>(X658-Y658)+Z657</f>
        <v/>
      </c>
      <c r="AA658" s="15" t="n"/>
      <c r="AB658" s="24" t="n"/>
      <c r="AC658" s="15" t="n"/>
      <c r="AD658" s="25" t="n"/>
      <c r="AE658" s="62" t="n"/>
      <c r="AF658" s="63" t="n"/>
      <c r="AG658" s="25" t="n"/>
      <c r="AH658" s="24" t="n"/>
      <c r="AI658" s="26" t="n"/>
      <c r="AJ658" s="25" t="n"/>
      <c r="AL658" s="14" t="n"/>
      <c r="AM658" s="18" t="n">
        <v>0</v>
      </c>
      <c r="AN658" s="16" t="n"/>
      <c r="AO658" s="18">
        <f>(AM658-AN658)+AO657</f>
        <v/>
      </c>
      <c r="AP658" s="15" t="n"/>
      <c r="AR658" s="14" t="n"/>
      <c r="AS658" s="18" t="n">
        <v>0</v>
      </c>
      <c r="AT658" s="16" t="n"/>
      <c r="AU658" s="18">
        <f>(AS658-AT658)+AU657</f>
        <v/>
      </c>
      <c r="AV658" s="15" t="n"/>
      <c r="AX658" s="14" t="n"/>
      <c r="AY658" s="18" t="n">
        <v>0</v>
      </c>
      <c r="AZ658" s="16" t="n"/>
      <c r="BA658" s="18">
        <f>(AY658-AZ658)+BA657</f>
        <v/>
      </c>
      <c r="BB658" s="15" t="n"/>
      <c r="BD658" s="14" t="n"/>
      <c r="BE658" s="18" t="n">
        <v>0</v>
      </c>
      <c r="BF658" s="16" t="n"/>
      <c r="BG658" s="18">
        <f>(BE658-BF658)+BG657</f>
        <v/>
      </c>
      <c r="BH658" s="15" t="n"/>
      <c r="BJ658" s="86" t="n"/>
      <c r="BK658" s="86" t="n"/>
      <c r="BL658" s="24" t="n"/>
      <c r="BM658" s="24" t="n"/>
      <c r="BN658" s="24" t="n"/>
      <c r="BO658" s="24" t="n"/>
      <c r="BP658" s="24" t="n"/>
      <c r="BQ658" s="126" t="n"/>
    </row>
    <row r="659" ht="16.8" customHeight="1">
      <c r="A659" s="15" t="n"/>
      <c r="B659" s="15" t="n"/>
      <c r="C659" s="15" t="inlineStr">
        <is>
          <t>INTERESSI ATTIVI MATURATI SU BPM 10226</t>
        </is>
      </c>
      <c r="D659" s="16" t="n"/>
      <c r="E659" s="16" t="n"/>
      <c r="F659" s="16" t="n">
        <v>811.6900000000001</v>
      </c>
      <c r="G659" s="16" t="n"/>
      <c r="H659" s="16" t="n"/>
      <c r="I659" s="4" t="n"/>
      <c r="J659" s="14" t="n"/>
      <c r="K659" s="16" t="inlineStr">
        <is>
          <t>RHO TUTELA 12/10</t>
        </is>
      </c>
      <c r="L659" s="16" t="n">
        <v>40</v>
      </c>
      <c r="M659" s="3" t="inlineStr">
        <is>
          <t>RIVALSA UCA 2 RATA</t>
        </is>
      </c>
      <c r="N659" s="16" t="n">
        <v>100</v>
      </c>
      <c r="O659" s="16" t="n"/>
      <c r="P659" s="18" t="n"/>
      <c r="Q659" s="14" t="n"/>
      <c r="R659" s="18" t="n">
        <v>0</v>
      </c>
      <c r="S659" s="16" t="n">
        <v>0</v>
      </c>
      <c r="T659" s="18">
        <f>(R659-S659)+T658</f>
        <v/>
      </c>
      <c r="U659" s="15" t="n"/>
      <c r="W659" s="14" t="n"/>
      <c r="X659" s="70">
        <f>F659</f>
        <v/>
      </c>
      <c r="Y659" s="16" t="n"/>
      <c r="Z659" s="18">
        <f>(X659-Y659)+Z658</f>
        <v/>
      </c>
      <c r="AA659" s="16">
        <f>C659</f>
        <v/>
      </c>
      <c r="AB659" s="24" t="n"/>
      <c r="AC659" s="15" t="n"/>
      <c r="AD659" s="25" t="n"/>
      <c r="AE659" s="62" t="n"/>
      <c r="AF659" s="63" t="n"/>
      <c r="AG659" s="25" t="n"/>
      <c r="AH659" s="24" t="n"/>
      <c r="AI659" s="26" t="n"/>
      <c r="AJ659" s="25" t="n"/>
      <c r="AL659" s="14" t="n"/>
      <c r="AM659" s="18" t="n">
        <v>0</v>
      </c>
      <c r="AN659" s="16" t="n"/>
      <c r="AO659" s="18">
        <f>(AM659-AN659)+AO658</f>
        <v/>
      </c>
      <c r="AP659" s="15" t="n"/>
      <c r="AR659" s="14" t="n"/>
      <c r="AS659" s="18" t="n">
        <v>0</v>
      </c>
      <c r="AT659" s="16" t="n"/>
      <c r="AU659" s="18">
        <f>(AS659-AT659)+AU658</f>
        <v/>
      </c>
      <c r="AV659" s="15" t="n"/>
      <c r="AX659" s="14" t="n"/>
      <c r="AY659" s="18" t="n">
        <v>0</v>
      </c>
      <c r="AZ659" s="16" t="n"/>
      <c r="BA659" s="18">
        <f>(AY659-AZ659)+BA658</f>
        <v/>
      </c>
      <c r="BB659" s="15" t="n"/>
      <c r="BD659" s="14" t="n"/>
      <c r="BE659" s="18" t="n">
        <v>0</v>
      </c>
      <c r="BF659" s="16" t="n"/>
      <c r="BG659" s="18">
        <f>(BE659-BF659)+BG658</f>
        <v/>
      </c>
      <c r="BH659" s="15" t="n"/>
      <c r="BJ659" s="86" t="n"/>
      <c r="BK659" s="86" t="n"/>
      <c r="BL659" s="24" t="n"/>
      <c r="BM659" s="24" t="n"/>
      <c r="BN659" s="24" t="n"/>
      <c r="BO659" s="24" t="n"/>
      <c r="BP659" s="24" t="n"/>
      <c r="BQ659" s="126" t="n"/>
    </row>
    <row r="660" ht="16.8" customHeight="1">
      <c r="A660" s="15" t="n"/>
      <c r="B660" s="15" t="n"/>
      <c r="C660" s="15" t="inlineStr">
        <is>
          <t>VERSAMENTO</t>
        </is>
      </c>
      <c r="D660" s="16" t="n"/>
      <c r="E660" s="16" t="n"/>
      <c r="F660" s="16" t="n">
        <v>0</v>
      </c>
      <c r="G660" s="16" t="n">
        <v>0</v>
      </c>
      <c r="H660" s="16" t="n"/>
      <c r="I660" s="4" t="n"/>
      <c r="J660" s="14" t="n"/>
      <c r="K660" s="17" t="inlineStr">
        <is>
          <t>SOSPESI PARTICOLARI</t>
        </is>
      </c>
      <c r="L660" s="51">
        <f>AI669</f>
        <v/>
      </c>
      <c r="M660" s="16" t="n"/>
      <c r="N660" s="16" t="n"/>
      <c r="O660" s="16" t="n"/>
      <c r="P660" s="18" t="n"/>
      <c r="Q660" s="14" t="n"/>
      <c r="R660" s="18" t="n">
        <v>0</v>
      </c>
      <c r="S660" s="16" t="n">
        <v>0</v>
      </c>
      <c r="T660" s="18">
        <f>(R660-S660)+T659</f>
        <v/>
      </c>
      <c r="U660" s="15" t="n"/>
      <c r="W660" s="14" t="n"/>
      <c r="X660" s="18">
        <f>F660</f>
        <v/>
      </c>
      <c r="Y660" s="16" t="n">
        <v>0</v>
      </c>
      <c r="Z660" s="18">
        <f>(X660-Y660)+Z659</f>
        <v/>
      </c>
      <c r="AA660" s="15">
        <f>C660</f>
        <v/>
      </c>
      <c r="AB660" s="24" t="n"/>
      <c r="AC660" s="15" t="n"/>
      <c r="AD660" s="25" t="n"/>
      <c r="AE660" s="62" t="n"/>
      <c r="AF660" s="63" t="n"/>
      <c r="AG660" s="25" t="n"/>
      <c r="AH660" s="24" t="n"/>
      <c r="AI660" s="26" t="n"/>
      <c r="AJ660" s="25" t="n"/>
      <c r="AL660" s="14" t="n"/>
      <c r="AM660" s="18" t="n">
        <v>0</v>
      </c>
      <c r="AN660" s="16" t="n"/>
      <c r="AO660" s="18">
        <f>(AM660-AN660)+AO659</f>
        <v/>
      </c>
      <c r="AP660" s="15" t="n"/>
      <c r="AR660" s="14" t="n"/>
      <c r="AS660" s="18" t="n">
        <v>0</v>
      </c>
      <c r="AT660" s="16" t="n"/>
      <c r="AU660" s="18">
        <f>(AS660-AT660)+AU659</f>
        <v/>
      </c>
      <c r="AV660" s="15" t="n"/>
      <c r="AX660" s="14" t="n"/>
      <c r="AY660" s="18" t="n">
        <v>0</v>
      </c>
      <c r="AZ660" s="16" t="n"/>
      <c r="BA660" s="18">
        <f>(AY660-AZ660)+BA659</f>
        <v/>
      </c>
      <c r="BB660" s="15" t="n"/>
      <c r="BD660" s="14" t="n"/>
      <c r="BE660" s="18" t="n">
        <v>0</v>
      </c>
      <c r="BF660" s="16" t="n"/>
      <c r="BG660" s="18">
        <f>(BE660-BF660)+BG659</f>
        <v/>
      </c>
      <c r="BH660" s="15" t="n"/>
      <c r="BJ660" s="86" t="n"/>
      <c r="BK660" s="86" t="n"/>
      <c r="BL660" s="24" t="n"/>
      <c r="BM660" s="24" t="n"/>
      <c r="BN660" s="24" t="n"/>
      <c r="BO660" s="24" t="n"/>
      <c r="BP660" s="24" t="n"/>
      <c r="BQ660" s="126" t="n"/>
    </row>
    <row r="661" ht="16.8" customHeight="1">
      <c r="A661" s="15" t="n"/>
      <c r="B661" s="15" t="n"/>
      <c r="C661" s="68" t="inlineStr">
        <is>
          <t>VERSAMENTO</t>
        </is>
      </c>
      <c r="D661" s="16" t="n"/>
      <c r="E661" s="16" t="n"/>
      <c r="F661" s="16" t="n">
        <v>0</v>
      </c>
      <c r="G661" s="16" t="n"/>
      <c r="H661" s="16" t="n"/>
      <c r="I661" s="4" t="n"/>
      <c r="J661" s="14" t="n"/>
      <c r="K661" s="17" t="inlineStr">
        <is>
          <t>TOTALE SOSPESI</t>
        </is>
      </c>
      <c r="L661" s="16">
        <f>SUM(L648:L660)</f>
        <v/>
      </c>
      <c r="M661" s="16" t="n"/>
      <c r="N661" s="16" t="n"/>
      <c r="O661" s="16" t="n"/>
      <c r="P661" s="18" t="n"/>
      <c r="Q661" s="14" t="n"/>
      <c r="R661" s="18" t="n">
        <v>0</v>
      </c>
      <c r="S661" s="16" t="n"/>
      <c r="T661" s="18">
        <f>(R661-S661)+T660</f>
        <v/>
      </c>
      <c r="U661" s="15" t="n"/>
      <c r="W661" s="14" t="n"/>
      <c r="X661" s="18" t="n">
        <v>0</v>
      </c>
      <c r="Y661" s="16" t="n"/>
      <c r="Z661" s="18">
        <f>(X661-Y661)+Z660</f>
        <v/>
      </c>
      <c r="AA661" s="15">
        <f>C661</f>
        <v/>
      </c>
      <c r="AB661" s="24" t="n"/>
      <c r="AC661" s="15" t="n"/>
      <c r="AD661" s="25" t="n"/>
      <c r="AE661" s="62" t="n"/>
      <c r="AF661" s="63" t="n"/>
      <c r="AG661" s="25" t="n"/>
      <c r="AH661" s="24" t="n"/>
      <c r="AI661" s="26" t="n"/>
      <c r="AJ661" s="25" t="n"/>
      <c r="AL661" s="14" t="n"/>
      <c r="AM661" s="18" t="n">
        <v>0</v>
      </c>
      <c r="AN661" s="16" t="n"/>
      <c r="AO661" s="18">
        <f>(AM661-AN661)+AO660</f>
        <v/>
      </c>
      <c r="AP661" s="15" t="n"/>
      <c r="AR661" s="14" t="n"/>
      <c r="AS661" s="18" t="n">
        <v>0</v>
      </c>
      <c r="AT661" s="16" t="n"/>
      <c r="AU661" s="18">
        <f>(AS661-AT661)+AU660</f>
        <v/>
      </c>
      <c r="AV661" s="15">
        <f>C661</f>
        <v/>
      </c>
      <c r="AX661" s="14" t="n"/>
      <c r="AY661" s="18" t="n">
        <v>0</v>
      </c>
      <c r="AZ661" s="16" t="n"/>
      <c r="BA661" s="18">
        <f>(AY661-AZ661)+BA660</f>
        <v/>
      </c>
      <c r="BB661" s="15" t="n"/>
      <c r="BD661" s="14" t="n"/>
      <c r="BE661" s="18" t="n">
        <v>0</v>
      </c>
      <c r="BF661" s="16" t="n"/>
      <c r="BG661" s="18">
        <f>(BE661-BF661)+BG660</f>
        <v/>
      </c>
      <c r="BH661" s="15" t="n"/>
      <c r="BJ661" s="86" t="n"/>
      <c r="BK661" s="86" t="n"/>
      <c r="BL661" s="24" t="n"/>
      <c r="BM661" s="24" t="n"/>
      <c r="BN661" s="24" t="n"/>
      <c r="BO661" s="24" t="n"/>
      <c r="BP661" s="24" t="n"/>
      <c r="BQ661" s="126" t="n"/>
    </row>
    <row r="662" ht="16.8" customHeight="1">
      <c r="A662" s="15" t="n"/>
      <c r="B662" s="15" t="n"/>
      <c r="C662" s="15" t="inlineStr">
        <is>
          <t>BONIFICI</t>
        </is>
      </c>
      <c r="D662" s="16" t="n"/>
      <c r="E662" s="16" t="n"/>
      <c r="F662" s="16">
        <f>'BONIFICI GENERALI '!B466+'BONIFICI CATTOLICA'!B466+BL669</f>
        <v/>
      </c>
      <c r="G662" s="85">
        <f>F652</f>
        <v/>
      </c>
      <c r="H662" s="16" t="n"/>
      <c r="I662" s="4" t="n"/>
      <c r="J662" s="14" t="n"/>
      <c r="K662" s="17" t="inlineStr">
        <is>
          <t>SOSPESI DEL GIORNO</t>
        </is>
      </c>
      <c r="L662" s="16">
        <f>SUM(N649:N662)</f>
        <v/>
      </c>
      <c r="M662" s="44" t="n"/>
      <c r="N662" s="16" t="n"/>
      <c r="O662" s="16" t="n"/>
      <c r="P662" s="18" t="n"/>
      <c r="Q662" s="14" t="n"/>
      <c r="R662" s="18" t="n">
        <v>0</v>
      </c>
      <c r="S662" s="16" t="n"/>
      <c r="T662" s="18">
        <f>(R662-S662)+T661</f>
        <v/>
      </c>
      <c r="U662" s="15" t="n"/>
      <c r="W662" s="14" t="n"/>
      <c r="X662" s="18">
        <f>F662</f>
        <v/>
      </c>
      <c r="Y662" s="16">
        <f>G662</f>
        <v/>
      </c>
      <c r="Z662" s="18">
        <f>(X662-Y662)+Z661</f>
        <v/>
      </c>
      <c r="AA662" s="15">
        <f>C662</f>
        <v/>
      </c>
      <c r="AB662" s="24" t="n"/>
      <c r="AC662" s="15" t="n"/>
      <c r="AD662" s="25" t="n"/>
      <c r="AE662" s="62" t="n"/>
      <c r="AF662" s="63" t="n"/>
      <c r="AG662" s="25" t="n"/>
      <c r="AH662" s="24" t="n"/>
      <c r="AI662" s="26" t="n"/>
      <c r="AJ662" s="25" t="n"/>
      <c r="AL662" s="14" t="n"/>
      <c r="AM662" s="18" t="n">
        <v>0</v>
      </c>
      <c r="AN662" s="16" t="n"/>
      <c r="AO662" s="18">
        <f>(AM662-AN662)+AO661</f>
        <v/>
      </c>
      <c r="AP662" s="15" t="n"/>
      <c r="AR662" s="14" t="n"/>
      <c r="AS662" s="18" t="n">
        <v>0</v>
      </c>
      <c r="AT662" s="16" t="n"/>
      <c r="AU662" s="18">
        <f>(AS662-AT662)+AU661</f>
        <v/>
      </c>
      <c r="AV662" s="15">
        <f>C662</f>
        <v/>
      </c>
      <c r="AX662" s="14" t="n"/>
      <c r="AY662" s="18" t="n">
        <v>0</v>
      </c>
      <c r="AZ662" s="16" t="n"/>
      <c r="BA662" s="18">
        <f>(AY662-AZ662)+BA661</f>
        <v/>
      </c>
      <c r="BB662" s="15" t="n"/>
      <c r="BD662" s="14" t="n"/>
      <c r="BE662" s="18" t="n">
        <v>0</v>
      </c>
      <c r="BF662" s="16" t="n"/>
      <c r="BG662" s="18">
        <f>(BE662-BF662)+BG661</f>
        <v/>
      </c>
      <c r="BH662" s="15" t="n"/>
      <c r="BJ662" s="86" t="n"/>
      <c r="BK662" s="86" t="inlineStr">
        <is>
          <t>TENCONI GABRIELA TCM</t>
        </is>
      </c>
      <c r="BL662" s="24" t="n">
        <v>136.29</v>
      </c>
      <c r="BM662" s="24" t="n"/>
      <c r="BN662" s="24" t="n"/>
      <c r="BO662" s="24" t="n"/>
      <c r="BP662" s="24" t="n"/>
      <c r="BQ662" s="126" t="n"/>
    </row>
    <row r="663" ht="16.8" customHeight="1">
      <c r="A663" s="15" t="inlineStr">
        <is>
          <t>RECUPERO ANTICIPO AGENTE</t>
        </is>
      </c>
      <c r="B663" s="15" t="n"/>
      <c r="C663" s="47" t="inlineStr">
        <is>
          <t>PREL .PROVVIGIONI MATURATE</t>
        </is>
      </c>
      <c r="D663" s="16" t="n"/>
      <c r="E663" s="16" t="n"/>
      <c r="F663" s="16" t="n">
        <v>0</v>
      </c>
      <c r="G663" s="1">
        <f>F653</f>
        <v/>
      </c>
      <c r="H663" s="16">
        <f>G663-D554-D555-D557</f>
        <v/>
      </c>
      <c r="I663" s="4" t="n"/>
      <c r="J663" s="14" t="n"/>
      <c r="K663" s="53">
        <f>A612</f>
        <v/>
      </c>
      <c r="L663" s="3">
        <f>D612+D613-E617+D614-E614+D617-E612+B615</f>
        <v/>
      </c>
      <c r="M663" s="3" t="n"/>
      <c r="N663" s="3" t="n"/>
      <c r="O663" s="16" t="n"/>
      <c r="P663" s="18" t="n"/>
      <c r="Q663" s="14" t="n"/>
      <c r="R663" s="18" t="n"/>
      <c r="S663" s="16" t="n"/>
      <c r="T663" s="18">
        <f>(R663-S663)+T662</f>
        <v/>
      </c>
      <c r="U663" s="15" t="n"/>
      <c r="W663" s="14" t="n"/>
      <c r="X663" s="18" t="n">
        <v>0</v>
      </c>
      <c r="Y663" s="1">
        <f>G663</f>
        <v/>
      </c>
      <c r="Z663" s="18">
        <f>(X663-Y663)+Z662</f>
        <v/>
      </c>
      <c r="AA663" s="15">
        <f>C663</f>
        <v/>
      </c>
      <c r="AB663" s="24" t="n"/>
      <c r="AC663" s="15" t="inlineStr">
        <is>
          <t>BOLLO AUTO</t>
        </is>
      </c>
      <c r="AD663" s="25" t="n"/>
      <c r="AE663" s="62">
        <f>H664</f>
        <v/>
      </c>
      <c r="AF663" s="63">
        <f>AE663+AF602</f>
        <v/>
      </c>
      <c r="AG663" s="25" t="n"/>
      <c r="AH663" s="24" t="n"/>
      <c r="AI663" s="26" t="n"/>
      <c r="AJ663" s="25" t="n"/>
      <c r="AL663" s="14" t="n"/>
      <c r="AM663" s="18" t="n"/>
      <c r="AN663" s="25" t="n">
        <v>0</v>
      </c>
      <c r="AO663" s="18">
        <f>(AM663-AN663)+AO662</f>
        <v/>
      </c>
      <c r="AP663" s="15" t="n"/>
      <c r="AR663" s="14" t="n"/>
      <c r="AS663" s="18" t="n"/>
      <c r="AT663" s="25" t="n">
        <v>0</v>
      </c>
      <c r="AU663" s="18">
        <f>(AS663-AT663)+AU662</f>
        <v/>
      </c>
      <c r="AV663" s="15" t="n"/>
      <c r="AX663" s="14" t="n"/>
      <c r="AY663" s="18" t="n"/>
      <c r="AZ663" s="25" t="n">
        <v>0</v>
      </c>
      <c r="BA663" s="18">
        <f>(AY663-AZ663)+BA662</f>
        <v/>
      </c>
      <c r="BB663" s="15" t="n"/>
      <c r="BD663" s="14" t="n"/>
      <c r="BE663" s="18" t="n"/>
      <c r="BF663" s="25" t="n">
        <v>0</v>
      </c>
      <c r="BG663" s="18">
        <f>(BE663-BF663)+BG662</f>
        <v/>
      </c>
      <c r="BH663" s="15" t="n"/>
      <c r="BJ663" s="86" t="n"/>
      <c r="BK663" s="86" t="inlineStr">
        <is>
          <t>TCM</t>
        </is>
      </c>
      <c r="BL663" s="24" t="n"/>
      <c r="BM663" s="24" t="n"/>
      <c r="BN663" s="24" t="n"/>
      <c r="BO663" s="24" t="n"/>
      <c r="BP663" s="24" t="n"/>
      <c r="BQ663" s="126" t="n"/>
    </row>
    <row r="664" ht="16.8" customHeight="1">
      <c r="A664" s="15" t="n">
        <v>1050</v>
      </c>
      <c r="B664" s="15" t="n"/>
      <c r="C664" s="15" t="inlineStr">
        <is>
          <t>Spese manutenzione auto</t>
        </is>
      </c>
      <c r="D664" s="16" t="n"/>
      <c r="E664" s="16" t="n">
        <v>0</v>
      </c>
      <c r="F664" s="16" t="n">
        <v>0</v>
      </c>
      <c r="G664" s="16" t="n">
        <v>0</v>
      </c>
      <c r="H664" s="16" t="n"/>
      <c r="I664" s="4" t="n"/>
      <c r="J664" s="14" t="n"/>
      <c r="K664" s="17" t="n"/>
      <c r="L664" s="16" t="n"/>
      <c r="M664" s="16" t="n"/>
      <c r="N664" s="16" t="n"/>
      <c r="O664" s="16" t="n"/>
      <c r="P664" s="18" t="n"/>
      <c r="Q664" s="14" t="n"/>
      <c r="R664" s="18" t="n"/>
      <c r="S664" s="16">
        <f>G664</f>
        <v/>
      </c>
      <c r="T664" s="18">
        <f>(R664-S664)+T663</f>
        <v/>
      </c>
      <c r="U664" s="15">
        <f>C664</f>
        <v/>
      </c>
      <c r="W664" s="14" t="n"/>
      <c r="X664" s="18" t="n">
        <v>0</v>
      </c>
      <c r="Y664" s="16" t="n">
        <v>0</v>
      </c>
      <c r="Z664" s="18">
        <f>(X664-Y664)+Z663</f>
        <v/>
      </c>
      <c r="AA664" s="15" t="n"/>
      <c r="AB664" s="24" t="n"/>
      <c r="AC664" s="15">
        <f>C664</f>
        <v/>
      </c>
      <c r="AD664" s="25" t="n"/>
      <c r="AE664" s="62">
        <f>G664</f>
        <v/>
      </c>
      <c r="AF664" s="63">
        <f>AE664+AF603</f>
        <v/>
      </c>
      <c r="AG664" s="25" t="n"/>
      <c r="AH664" s="24" t="n"/>
      <c r="AI664" s="26" t="n"/>
      <c r="AJ664" s="25" t="n"/>
      <c r="AL664" s="14" t="n"/>
      <c r="AM664" s="18" t="n"/>
      <c r="AN664" s="16" t="n"/>
      <c r="AO664" s="18">
        <f>(AM664-AN664)+AO663</f>
        <v/>
      </c>
      <c r="AP664" s="15" t="n"/>
      <c r="AR664" s="14" t="n"/>
      <c r="AS664" s="18" t="n"/>
      <c r="AT664" s="16" t="n"/>
      <c r="AU664" s="18">
        <f>(AS664-AT664)+AU663</f>
        <v/>
      </c>
      <c r="AV664" s="15" t="n"/>
      <c r="AX664" s="14" t="n"/>
      <c r="AY664" s="18" t="n"/>
      <c r="AZ664" s="16" t="n"/>
      <c r="BA664" s="18">
        <f>(AY664-AZ664)+BA663</f>
        <v/>
      </c>
      <c r="BB664" s="15" t="n"/>
      <c r="BD664" s="14" t="n"/>
      <c r="BE664" s="18" t="n"/>
      <c r="BF664" s="16" t="n"/>
      <c r="BG664" s="18">
        <f>(BE664-BF664)+BG663</f>
        <v/>
      </c>
      <c r="BH664" s="15" t="n"/>
      <c r="BJ664" s="86" t="n"/>
      <c r="BK664" s="86" t="n"/>
      <c r="BL664" s="24" t="n"/>
      <c r="BM664" s="24" t="n"/>
      <c r="BN664" s="24" t="n"/>
      <c r="BO664" s="24" t="n"/>
      <c r="BP664" s="24" t="n"/>
      <c r="BQ664" s="126" t="n"/>
    </row>
    <row r="665" ht="16.8" customHeight="1">
      <c r="A665" s="15" t="n"/>
      <c r="B665" s="15" t="n"/>
      <c r="C665" s="15" t="inlineStr">
        <is>
          <t>Spese alberghi etc</t>
        </is>
      </c>
      <c r="D665" s="16" t="n">
        <v>0</v>
      </c>
      <c r="E665" s="16" t="n"/>
      <c r="F665" s="16" t="n">
        <v>0</v>
      </c>
      <c r="G665" s="16" t="n">
        <v>0</v>
      </c>
      <c r="H665" s="16" t="n"/>
      <c r="I665" s="4" t="n"/>
      <c r="J665" s="14" t="n"/>
      <c r="K665" s="17" t="n"/>
      <c r="L665" s="16" t="n">
        <v>0</v>
      </c>
      <c r="M665" s="16" t="n"/>
      <c r="N665" s="16" t="n"/>
      <c r="O665" s="16" t="n"/>
      <c r="P665" s="18" t="n"/>
      <c r="Q665" s="14" t="n"/>
      <c r="R665" s="18" t="n"/>
      <c r="S665" s="16" t="n">
        <v>0</v>
      </c>
      <c r="T665" s="18">
        <f>(R665-S665)+T664</f>
        <v/>
      </c>
      <c r="U665" s="15">
        <f>C665</f>
        <v/>
      </c>
      <c r="W665" s="14" t="n"/>
      <c r="X665" s="18" t="n">
        <v>0</v>
      </c>
      <c r="Y665" s="16" t="n">
        <v>0</v>
      </c>
      <c r="Z665" s="18">
        <f>(X665-Y665)+Z664</f>
        <v/>
      </c>
      <c r="AA665" s="15" t="n"/>
      <c r="AB665" s="24" t="n"/>
      <c r="AC665" s="15">
        <f>C665</f>
        <v/>
      </c>
      <c r="AD665" s="25" t="n"/>
      <c r="AE665" s="62">
        <f>G665</f>
        <v/>
      </c>
      <c r="AF665" s="63">
        <f>AE665+AF604</f>
        <v/>
      </c>
      <c r="AG665" s="25" t="n"/>
      <c r="AH665" s="24" t="n"/>
      <c r="AI665" s="26" t="n"/>
      <c r="AJ665" s="25" t="n"/>
      <c r="AL665" s="14" t="n"/>
      <c r="AM665" s="18" t="n"/>
      <c r="AN665" s="16" t="n">
        <v>0</v>
      </c>
      <c r="AO665" s="18">
        <f>(AM665-AN665)+AO664</f>
        <v/>
      </c>
      <c r="AP665" s="15" t="n"/>
      <c r="AR665" s="14" t="n"/>
      <c r="AS665" s="18" t="n"/>
      <c r="AT665" s="16" t="n">
        <v>0</v>
      </c>
      <c r="AU665" s="18">
        <f>(AS665-AT665)+AU664</f>
        <v/>
      </c>
      <c r="AV665" s="15" t="n"/>
      <c r="AX665" s="14" t="n"/>
      <c r="AY665" s="18" t="n"/>
      <c r="AZ665" s="16" t="n">
        <v>0</v>
      </c>
      <c r="BA665" s="18">
        <f>(AY665-AZ665)+BA664</f>
        <v/>
      </c>
      <c r="BB665" s="15" t="n"/>
      <c r="BD665" s="14" t="n"/>
      <c r="BE665" s="18" t="n"/>
      <c r="BF665" s="16" t="n">
        <v>0</v>
      </c>
      <c r="BG665" s="18">
        <f>(BE665-BF665)+BG664</f>
        <v/>
      </c>
      <c r="BH665" s="15" t="n"/>
      <c r="BJ665" s="86" t="n"/>
      <c r="BK665" s="86" t="n"/>
      <c r="BL665" s="24" t="n"/>
      <c r="BM665" s="24" t="n"/>
      <c r="BN665" s="24" t="n"/>
      <c r="BO665" s="24" t="n"/>
      <c r="BP665" s="24" t="n"/>
      <c r="BQ665" s="126" t="n"/>
    </row>
    <row r="666" ht="16.8" customHeight="1">
      <c r="A666" s="15" t="inlineStr">
        <is>
          <t xml:space="preserve">NATICIPO AGENTE </t>
        </is>
      </c>
      <c r="B666" s="15" t="n"/>
      <c r="C666" s="15" t="n"/>
      <c r="D666" s="16">
        <f>SUM(G664:G666)</f>
        <v/>
      </c>
      <c r="E666" s="16" t="n">
        <v>0</v>
      </c>
      <c r="F666" s="16" t="n"/>
      <c r="G666" s="16" t="n">
        <v>0</v>
      </c>
      <c r="H666" s="16" t="n"/>
      <c r="I666" s="4" t="n"/>
      <c r="J666" s="14" t="n"/>
      <c r="K666" s="6" t="inlineStr">
        <is>
          <t>TOTALE SOMMA</t>
        </is>
      </c>
      <c r="L666" s="3">
        <f>SUM(L646:L660)+N645+L662+L663</f>
        <v/>
      </c>
      <c r="M666" s="3">
        <f>SUM(O615:O634)+N644</f>
        <v/>
      </c>
      <c r="N666" s="16" t="n"/>
      <c r="O666" s="16" t="n"/>
      <c r="P666" s="18" t="n"/>
      <c r="Q666" s="14" t="n"/>
      <c r="R666" s="18" t="n"/>
      <c r="S666" s="16" t="n">
        <v>0</v>
      </c>
      <c r="T666" s="18">
        <f>(R666-S666)+T665</f>
        <v/>
      </c>
      <c r="U666" s="15" t="n"/>
      <c r="W666" s="14" t="n"/>
      <c r="X666" s="18" t="n">
        <v>0</v>
      </c>
      <c r="Y666" s="16" t="n">
        <v>0</v>
      </c>
      <c r="Z666" s="18">
        <f>(X666-Y666)+Z665</f>
        <v/>
      </c>
      <c r="AA666" s="15" t="n"/>
      <c r="AB666" s="24" t="n"/>
      <c r="AC666" s="15">
        <f>C666</f>
        <v/>
      </c>
      <c r="AD666" s="25" t="n"/>
      <c r="AE666" s="62">
        <f>G666</f>
        <v/>
      </c>
      <c r="AF666" s="63">
        <f>AE666+AF605</f>
        <v/>
      </c>
      <c r="AG666" s="25" t="n"/>
      <c r="AH666" s="24" t="inlineStr">
        <is>
          <t>TOTALE SOSPESI</t>
        </is>
      </c>
      <c r="AI666" s="26">
        <f>SUM(AI613:AI665)</f>
        <v/>
      </c>
      <c r="AJ666" s="25" t="n"/>
      <c r="AL666" s="14" t="n"/>
      <c r="AM666" s="18" t="n"/>
      <c r="AN666" s="16" t="n">
        <v>0</v>
      </c>
      <c r="AO666" s="18">
        <f>(AM666-AN666)+AO665</f>
        <v/>
      </c>
      <c r="AP666" s="15" t="n"/>
      <c r="AR666" s="14" t="n"/>
      <c r="AS666" s="18" t="n"/>
      <c r="AT666" s="16" t="n">
        <v>0</v>
      </c>
      <c r="AU666" s="18">
        <f>(AS666-AT666)+AU665</f>
        <v/>
      </c>
      <c r="AV666" s="16" t="n"/>
      <c r="AX666" s="14" t="n"/>
      <c r="AY666" s="18" t="n"/>
      <c r="AZ666" s="16" t="n">
        <v>0</v>
      </c>
      <c r="BA666" s="18">
        <f>(AY666-AZ666)+BA665</f>
        <v/>
      </c>
      <c r="BB666" s="15" t="n"/>
      <c r="BD666" s="14" t="n"/>
      <c r="BE666" s="18" t="n"/>
      <c r="BF666" s="16" t="n">
        <v>0</v>
      </c>
      <c r="BG666" s="18">
        <f>(BE666-BF666)+BG665</f>
        <v/>
      </c>
      <c r="BH666" s="15" t="n"/>
      <c r="BJ666" s="86" t="n"/>
      <c r="BK666" s="86" t="n"/>
      <c r="BL666" s="24" t="n"/>
      <c r="BM666" s="24" t="n"/>
      <c r="BN666" s="24" t="n"/>
      <c r="BO666" s="24" t="n"/>
      <c r="BP666" s="24" t="n"/>
      <c r="BQ666" s="126" t="n"/>
    </row>
    <row r="667" ht="16.8" customHeight="1">
      <c r="A667" s="15" t="n">
        <v>396.97</v>
      </c>
      <c r="B667" s="15" t="n"/>
      <c r="C667" s="64" t="inlineStr">
        <is>
          <t>BONIFICO CATTOLICA</t>
        </is>
      </c>
      <c r="D667" s="16" t="n"/>
      <c r="E667" s="16" t="n">
        <v>0</v>
      </c>
      <c r="F667" s="16" t="n"/>
      <c r="G667" s="16" t="n">
        <v>0</v>
      </c>
      <c r="H667" s="16" t="n">
        <v>0</v>
      </c>
      <c r="I667" s="84">
        <f>I669-I618</f>
        <v/>
      </c>
      <c r="J667" s="14" t="n"/>
      <c r="K667" s="6" t="inlineStr">
        <is>
          <t>SALDO C-D</t>
        </is>
      </c>
      <c r="L667" s="3">
        <f>L666-M666</f>
        <v/>
      </c>
      <c r="M667" s="16" t="n"/>
      <c r="N667" s="16" t="n"/>
      <c r="O667" s="16" t="n"/>
      <c r="P667" s="18" t="n"/>
      <c r="Q667" s="14" t="n"/>
      <c r="R667" s="18" t="n"/>
      <c r="S667" s="16" t="n">
        <v>0</v>
      </c>
      <c r="T667" s="18">
        <f>(R667-S667)+T666</f>
        <v/>
      </c>
      <c r="U667" s="15" t="n"/>
      <c r="W667" s="14" t="n"/>
      <c r="X667" s="18" t="n">
        <v>0</v>
      </c>
      <c r="Y667" s="16" t="n">
        <v>0</v>
      </c>
      <c r="Z667" s="18">
        <f>(X667-Y667)+Z666</f>
        <v/>
      </c>
      <c r="AA667" s="15" t="n"/>
      <c r="AB667" s="24" t="n"/>
      <c r="AC667" s="71" t="inlineStr">
        <is>
          <t>TOTALE SPESE AD OGGI</t>
        </is>
      </c>
      <c r="AD667" s="65" t="n"/>
      <c r="AE667" s="65" t="n">
        <v>0</v>
      </c>
      <c r="AF667" s="63">
        <f>SUM(AF619:AF666)</f>
        <v/>
      </c>
      <c r="AG667" s="25" t="n"/>
      <c r="AH667" s="24" t="inlineStr">
        <is>
          <t>SOSPESI VERSATI</t>
        </is>
      </c>
      <c r="AI667" s="26" t="n"/>
      <c r="AJ667" s="25">
        <f>SUM(AJ613:AJ666)</f>
        <v/>
      </c>
      <c r="AL667" s="14" t="n"/>
      <c r="AM667" s="18" t="n"/>
      <c r="AN667" s="16" t="n"/>
      <c r="AO667" s="18">
        <f>(AM667-AN667)+AO666</f>
        <v/>
      </c>
      <c r="AP667" s="15" t="n"/>
      <c r="AR667" s="14" t="n"/>
      <c r="AS667" s="18" t="n"/>
      <c r="AT667" s="16" t="n">
        <v>0</v>
      </c>
      <c r="AU667" s="18">
        <f>(AS667-AT667)+AU666</f>
        <v/>
      </c>
      <c r="AV667" s="15" t="n"/>
      <c r="AX667" s="14" t="n"/>
      <c r="AY667" s="18" t="n"/>
      <c r="AZ667" s="16" t="n"/>
      <c r="BA667" s="18">
        <f>(AY667-AZ667)+BA666</f>
        <v/>
      </c>
      <c r="BB667" s="15" t="n"/>
      <c r="BD667" s="14" t="n"/>
      <c r="BE667" s="18" t="n"/>
      <c r="BF667" s="16" t="n"/>
      <c r="BG667" s="18">
        <f>(BE667-BF667)+BG666</f>
        <v/>
      </c>
      <c r="BH667" s="15" t="n"/>
      <c r="BJ667" s="86" t="n"/>
      <c r="BK667" s="86" t="n"/>
      <c r="BL667" s="24" t="n"/>
      <c r="BM667" s="24" t="n"/>
      <c r="BN667" s="24" t="n"/>
      <c r="BO667" s="24" t="n"/>
      <c r="BP667" s="24" t="n"/>
      <c r="BQ667" s="126" t="n"/>
    </row>
    <row r="668" ht="16.8" customHeight="1">
      <c r="A668" s="15" t="n"/>
      <c r="B668" s="15" t="n"/>
      <c r="C668" s="64" t="inlineStr">
        <is>
          <t>BONIFICO GENERALI</t>
        </is>
      </c>
      <c r="D668" s="16" t="n"/>
      <c r="E668" s="16" t="n"/>
      <c r="F668" s="16" t="n"/>
      <c r="G668" s="16" t="n">
        <v>0</v>
      </c>
      <c r="H668" s="16" t="n">
        <v>0</v>
      </c>
      <c r="I668" s="4" t="n"/>
      <c r="J668" s="14" t="n"/>
      <c r="K668" s="6" t="inlineStr">
        <is>
          <t>SALDO CATTOLICA</t>
        </is>
      </c>
      <c r="L668" s="55">
        <f>D669+E669+A669+B669+B616</f>
        <v/>
      </c>
      <c r="M668" s="16" t="n"/>
      <c r="N668" s="16" t="n"/>
      <c r="O668" s="56" t="n"/>
      <c r="P668" s="18" t="n"/>
      <c r="Q668" s="14" t="n"/>
      <c r="R668" s="18" t="n"/>
      <c r="S668" s="16" t="n">
        <v>0</v>
      </c>
      <c r="T668" s="18">
        <f>(R668-S668)+T667</f>
        <v/>
      </c>
      <c r="U668" s="15" t="n"/>
      <c r="W668" s="14" t="n"/>
      <c r="X668" s="18" t="n">
        <v>0</v>
      </c>
      <c r="Y668" s="16" t="n">
        <v>0</v>
      </c>
      <c r="Z668" s="18">
        <f>(X668-Y668)+Z667</f>
        <v/>
      </c>
      <c r="AA668" s="15" t="n"/>
      <c r="AB668" s="24" t="n"/>
      <c r="AC668" s="71" t="inlineStr">
        <is>
          <t>TOTALE PROVVIGIONI AD OGGI</t>
        </is>
      </c>
      <c r="AD668" s="65" t="n"/>
      <c r="AE668" s="65">
        <f>G668</f>
        <v/>
      </c>
      <c r="AF668" s="63">
        <f>AF607+AD612+AD613</f>
        <v/>
      </c>
      <c r="AG668" s="25" t="n"/>
      <c r="AH668" s="24" t="n"/>
      <c r="AI668" s="26" t="n"/>
      <c r="AJ668" s="25" t="n"/>
      <c r="AL668" s="14" t="n"/>
      <c r="AM668" s="18" t="n"/>
      <c r="AN668" s="16" t="n"/>
      <c r="AO668" s="18">
        <f>(AM668-AN668)+AO667</f>
        <v/>
      </c>
      <c r="AP668" s="15" t="n"/>
      <c r="AR668" s="14" t="n"/>
      <c r="AS668" s="18" t="n"/>
      <c r="AT668" s="16" t="n"/>
      <c r="AU668" s="18">
        <f>(AS668-AT668)+AU667</f>
        <v/>
      </c>
      <c r="AV668" s="15" t="n"/>
      <c r="AX668" s="14" t="n"/>
      <c r="AY668" s="18" t="n"/>
      <c r="AZ668" s="16" t="n"/>
      <c r="BA668" s="18">
        <f>(AY668-AZ668)+BA667</f>
        <v/>
      </c>
      <c r="BB668" s="15" t="n"/>
      <c r="BD668" s="14" t="n"/>
      <c r="BE668" s="18" t="n"/>
      <c r="BF668" s="16" t="n"/>
      <c r="BG668" s="18">
        <f>(BE668-BF668)+BG667</f>
        <v/>
      </c>
      <c r="BH668" s="15" t="n"/>
      <c r="BJ668" s="86" t="n"/>
      <c r="BK668" s="86" t="n"/>
      <c r="BL668" s="24" t="n"/>
      <c r="BM668" s="24" t="n"/>
      <c r="BN668" s="24" t="n"/>
      <c r="BO668" s="24" t="n"/>
      <c r="BP668" s="24" t="n"/>
      <c r="BQ668" s="126" t="n"/>
    </row>
    <row r="669" ht="16.8" customHeight="1">
      <c r="A669" s="92">
        <f>D614-D616+A608-E614-G668</f>
        <v/>
      </c>
      <c r="B669" s="44">
        <f>D617-D619+B608</f>
        <v/>
      </c>
      <c r="C669" s="57" t="inlineStr">
        <is>
          <t>Check = controllo Saldo Cattolica</t>
        </is>
      </c>
      <c r="D669" s="44">
        <f>D612-D615-E612+D608</f>
        <v/>
      </c>
      <c r="E669" s="44">
        <f>D613-D618+E608</f>
        <v/>
      </c>
      <c r="F669" s="72">
        <f>D615+D616+D618+F608-E616</f>
        <v/>
      </c>
      <c r="G669" s="81">
        <f>D615+D616-E616+D618+G608</f>
        <v/>
      </c>
      <c r="H669" s="44">
        <f>G663+G662+H608</f>
        <v/>
      </c>
      <c r="I669" s="79">
        <f>G669-H669</f>
        <v/>
      </c>
      <c r="J669" s="58" t="n"/>
      <c r="K669" s="6" t="inlineStr">
        <is>
          <t>SALDO PROVVIGIONALE</t>
        </is>
      </c>
      <c r="L669" s="3">
        <f>L667-L668</f>
        <v/>
      </c>
      <c r="M669" s="27" t="inlineStr">
        <is>
          <t>DIFF. S.DO CATTOLICA</t>
        </is>
      </c>
      <c r="N669" s="27">
        <f>O669-L668</f>
        <v/>
      </c>
      <c r="O669" s="44">
        <f>Z669+AU669+N645+SUM(L648:L659)+SUM(N649:N659)+L663-D615-D618-D614+E616</f>
        <v/>
      </c>
      <c r="P669" s="18" t="n"/>
      <c r="Q669" s="58" t="n"/>
      <c r="R669" s="59" t="n"/>
      <c r="S669" s="44" t="n"/>
      <c r="T669" s="59">
        <f>(R669-S669)+T668</f>
        <v/>
      </c>
      <c r="U669" s="57" t="n"/>
      <c r="W669" s="58" t="n"/>
      <c r="X669" s="59" t="n"/>
      <c r="Y669" s="44" t="n"/>
      <c r="Z669" s="59">
        <f>(X669-Y669)+Z668</f>
        <v/>
      </c>
      <c r="AA669" s="57" t="n"/>
      <c r="AB669" s="60" t="n"/>
      <c r="AC669" s="60" t="inlineStr">
        <is>
          <t>UTILE NETTO</t>
        </is>
      </c>
      <c r="AD669" s="23">
        <f>SUM(AD612:AD668)-SUM(AE612:AE666)+AD608</f>
        <v/>
      </c>
      <c r="AE669" s="23">
        <f>AF655+AF656</f>
        <v/>
      </c>
      <c r="AF669" s="23">
        <f>AD669+AE669</f>
        <v/>
      </c>
      <c r="AG669" s="23" t="inlineStr">
        <is>
          <t>UTILE LORDO</t>
        </is>
      </c>
      <c r="AH669" s="60" t="inlineStr">
        <is>
          <t>SALDO</t>
        </is>
      </c>
      <c r="AI669" s="61">
        <f>AI666-AJ667</f>
        <v/>
      </c>
      <c r="AJ669" s="23" t="n"/>
      <c r="AL669" s="58" t="n"/>
      <c r="AM669" s="59" t="n"/>
      <c r="AN669" s="44" t="n"/>
      <c r="AO669" s="59">
        <f>(AM669-AN669)+AO668</f>
        <v/>
      </c>
      <c r="AP669" s="57" t="n"/>
      <c r="AR669" s="58" t="n"/>
      <c r="AS669" s="59" t="n"/>
      <c r="AT669" s="44" t="n"/>
      <c r="AU669" s="59">
        <f>(AS669-AT669)+AU668</f>
        <v/>
      </c>
      <c r="AV669" s="57" t="n"/>
      <c r="AX669" s="58" t="n"/>
      <c r="AY669" s="59" t="n"/>
      <c r="AZ669" s="44" t="n"/>
      <c r="BA669" s="59">
        <f>(AY669-AZ669)+BA668</f>
        <v/>
      </c>
      <c r="BB669" s="57" t="n"/>
      <c r="BD669" s="58" t="n"/>
      <c r="BE669" s="59" t="n"/>
      <c r="BF669" s="44" t="n"/>
      <c r="BG669" s="59">
        <f>(BE669-BF669)+BG668</f>
        <v/>
      </c>
      <c r="BH669" s="57" t="n"/>
      <c r="BJ669" s="21">
        <f>SUM(BJ613:BJ668)</f>
        <v/>
      </c>
      <c r="BK669" s="21" t="n"/>
      <c r="BL669" s="89">
        <f>SUM(BL612:BL668)</f>
        <v/>
      </c>
      <c r="BM669" s="8" t="inlineStr">
        <is>
          <t>TOTALE GENERALI</t>
        </is>
      </c>
      <c r="BN669" s="89">
        <f>SUM(BN612:BN668)</f>
        <v/>
      </c>
      <c r="BO669" s="8">
        <f>SUM(BO613:BO668)</f>
        <v/>
      </c>
      <c r="BP669" s="8">
        <f>BL669+BN669</f>
        <v/>
      </c>
      <c r="BQ669" s="8" t="n"/>
    </row>
    <row r="672" ht="16.8" customHeight="1">
      <c r="A672" s="2" t="n"/>
      <c r="B672" s="2" t="n"/>
      <c r="C672" s="2" t="inlineStr">
        <is>
          <t>DESCRIZIONE</t>
        </is>
      </c>
      <c r="D672" s="3" t="inlineStr">
        <is>
          <t>CASSA E.</t>
        </is>
      </c>
      <c r="E672" s="3" t="inlineStr">
        <is>
          <t>CASSA U.</t>
        </is>
      </c>
      <c r="F672" s="3" t="inlineStr">
        <is>
          <t>BANCA E.</t>
        </is>
      </c>
      <c r="G672" s="3" t="inlineStr">
        <is>
          <t>BANCA U.</t>
        </is>
      </c>
      <c r="H672" s="104" t="inlineStr">
        <is>
          <t>PROVVIGIONI</t>
        </is>
      </c>
      <c r="I672" s="76" t="n"/>
      <c r="J672" s="5" t="inlineStr">
        <is>
          <t>DATA</t>
        </is>
      </c>
      <c r="K672" s="6" t="inlineStr">
        <is>
          <t>DESCRIZIONE</t>
        </is>
      </c>
      <c r="L672" s="3" t="inlineStr">
        <is>
          <t>ENTRATE</t>
        </is>
      </c>
      <c r="M672" s="3" t="inlineStr">
        <is>
          <t>USCITE</t>
        </is>
      </c>
      <c r="N672" s="3" t="inlineStr">
        <is>
          <t xml:space="preserve">PREL. </t>
        </is>
      </c>
      <c r="O672" s="3" t="inlineStr">
        <is>
          <t>TOTALE</t>
        </is>
      </c>
      <c r="P672" s="3" t="inlineStr">
        <is>
          <t>BUDGET</t>
        </is>
      </c>
      <c r="Q672" s="5" t="inlineStr">
        <is>
          <t>DATA</t>
        </is>
      </c>
      <c r="R672" s="3" t="inlineStr">
        <is>
          <t>ENTRATE</t>
        </is>
      </c>
      <c r="S672" s="3" t="inlineStr">
        <is>
          <t>USCITE</t>
        </is>
      </c>
      <c r="T672" s="3" t="inlineStr">
        <is>
          <t>SALDO</t>
        </is>
      </c>
      <c r="U672" s="2" t="inlineStr">
        <is>
          <t>CONTO A3T  10223</t>
        </is>
      </c>
      <c r="W672" s="5" t="inlineStr">
        <is>
          <t>DATA</t>
        </is>
      </c>
      <c r="X672" s="3" t="inlineStr">
        <is>
          <t>ENTRATE</t>
        </is>
      </c>
      <c r="Y672" s="3" t="inlineStr">
        <is>
          <t>USCITE</t>
        </is>
      </c>
      <c r="Z672" s="3" t="inlineStr">
        <is>
          <t>SALDO</t>
        </is>
      </c>
      <c r="AA672" s="2" t="inlineStr">
        <is>
          <t>CONTO SEPARATO 10226</t>
        </is>
      </c>
      <c r="AB672" s="8" t="inlineStr">
        <is>
          <t>DATA</t>
        </is>
      </c>
      <c r="AC672" s="9" t="inlineStr">
        <is>
          <t>DESCRIZIONE</t>
        </is>
      </c>
      <c r="AD672" s="10" t="inlineStr">
        <is>
          <t xml:space="preserve">ENTRATE </t>
        </is>
      </c>
      <c r="AE672" s="10" t="inlineStr">
        <is>
          <t>USCITE</t>
        </is>
      </c>
      <c r="AF672" s="11" t="inlineStr">
        <is>
          <t>TOTALI</t>
        </is>
      </c>
      <c r="AG672" s="11" t="inlineStr">
        <is>
          <t>FINE MESE</t>
        </is>
      </c>
      <c r="AH672" s="12" t="inlineStr">
        <is>
          <t>CARTELLA SOSPESI</t>
        </is>
      </c>
      <c r="AI672" s="13" t="n"/>
      <c r="AJ672" s="11" t="n"/>
      <c r="AL672" s="5" t="inlineStr">
        <is>
          <t>DATA</t>
        </is>
      </c>
      <c r="AM672" s="3" t="inlineStr">
        <is>
          <t>ENTRATE</t>
        </is>
      </c>
      <c r="AN672" s="3" t="inlineStr">
        <is>
          <t>USCITE</t>
        </is>
      </c>
      <c r="AO672" s="3" t="inlineStr">
        <is>
          <t>SALDO</t>
        </is>
      </c>
      <c r="AP672" s="2" t="inlineStr">
        <is>
          <t>CONTO A3T 2</t>
        </is>
      </c>
      <c r="AR672" s="5" t="inlineStr">
        <is>
          <t>DATA</t>
        </is>
      </c>
      <c r="AS672" s="3" t="inlineStr">
        <is>
          <t>ENTRATE</t>
        </is>
      </c>
      <c r="AT672" s="3" t="inlineStr">
        <is>
          <t>USCITE</t>
        </is>
      </c>
      <c r="AU672" s="3" t="inlineStr">
        <is>
          <t>SALDO</t>
        </is>
      </c>
      <c r="AV672" s="2" t="inlineStr">
        <is>
          <t>CONTO SEPARATO 2</t>
        </is>
      </c>
      <c r="AX672" s="5" t="inlineStr">
        <is>
          <t>DATA</t>
        </is>
      </c>
      <c r="AY672" s="3" t="inlineStr">
        <is>
          <t>ENTRATE</t>
        </is>
      </c>
      <c r="AZ672" s="3" t="inlineStr">
        <is>
          <t>USCITE</t>
        </is>
      </c>
      <c r="BA672" s="3" t="inlineStr">
        <is>
          <t>SALDO</t>
        </is>
      </c>
      <c r="BB672" s="2" t="inlineStr">
        <is>
          <t>CCP AMICONE</t>
        </is>
      </c>
      <c r="BD672" s="5" t="inlineStr">
        <is>
          <t>DATA</t>
        </is>
      </c>
      <c r="BE672" s="3" t="inlineStr">
        <is>
          <t>ENTRATE</t>
        </is>
      </c>
      <c r="BF672" s="3" t="inlineStr">
        <is>
          <t>USCITE</t>
        </is>
      </c>
      <c r="BG672" s="3" t="inlineStr">
        <is>
          <t>SALDO</t>
        </is>
      </c>
      <c r="BH672" s="2" t="inlineStr">
        <is>
          <t>CCP A.R.L.</t>
        </is>
      </c>
      <c r="BJ672" s="21" t="inlineStr">
        <is>
          <t>A/B CONT CATTOLICA</t>
        </is>
      </c>
      <c r="BK672" s="21" t="inlineStr">
        <is>
          <t>DATA</t>
        </is>
      </c>
      <c r="BL672" s="8" t="inlineStr">
        <is>
          <t>CATTOLICA</t>
        </is>
      </c>
      <c r="BM672" s="8" t="inlineStr">
        <is>
          <t>DATA</t>
        </is>
      </c>
      <c r="BN672" s="8" t="inlineStr">
        <is>
          <t>GENERALI</t>
        </is>
      </c>
      <c r="BO672" s="8" t="inlineStr">
        <is>
          <t>ASSEGNI /CONTANTI</t>
        </is>
      </c>
      <c r="BP672" s="8" t="inlineStr">
        <is>
          <t>DATA</t>
        </is>
      </c>
      <c r="BQ672" s="9" t="inlineStr">
        <is>
          <t>NOTE</t>
        </is>
      </c>
    </row>
    <row r="673" ht="16.8" customHeight="1">
      <c r="A673" s="14" t="n">
        <v>45307</v>
      </c>
      <c r="B673" s="15" t="inlineStr">
        <is>
          <t>GENERTEL</t>
        </is>
      </c>
      <c r="C673" s="15" t="inlineStr">
        <is>
          <t>Incasso CATTOLICA</t>
        </is>
      </c>
      <c r="D673" s="16" t="n">
        <v>44693.03</v>
      </c>
      <c r="E673" s="16" t="n">
        <v>100</v>
      </c>
      <c r="F673" s="16" t="n"/>
      <c r="G673" s="16" t="n"/>
      <c r="H673" s="105" t="n"/>
      <c r="I673" s="4" t="n"/>
      <c r="J673" s="14">
        <f>A673</f>
        <v/>
      </c>
      <c r="K673" s="17" t="inlineStr">
        <is>
          <t>PROVVIGIONI</t>
        </is>
      </c>
      <c r="L673" s="16">
        <f>D676+D679+D677+D680</f>
        <v/>
      </c>
      <c r="M673" s="16" t="n"/>
      <c r="N673" s="82">
        <f>L673+L674-M674</f>
        <v/>
      </c>
      <c r="O673" s="80">
        <f>D676+D679+D677-E677-E676+O612</f>
        <v/>
      </c>
      <c r="P673" s="18" t="n"/>
      <c r="Q673" s="14">
        <f>J673</f>
        <v/>
      </c>
      <c r="R673" s="18" t="n"/>
      <c r="S673" s="16" t="n"/>
      <c r="T673" s="18">
        <f>T669</f>
        <v/>
      </c>
      <c r="U673" s="15" t="n"/>
      <c r="W673" s="14">
        <f>A673</f>
        <v/>
      </c>
      <c r="X673" s="18" t="n"/>
      <c r="Y673" s="16" t="n"/>
      <c r="Z673" s="18">
        <f>Z669</f>
        <v/>
      </c>
      <c r="AA673" s="15" t="n"/>
      <c r="AB673" s="19">
        <f>A673</f>
        <v/>
      </c>
      <c r="AC673" s="12" t="inlineStr">
        <is>
          <t>PROVV. + PROVV. COL 10</t>
        </is>
      </c>
      <c r="AD673" s="11">
        <f>N673</f>
        <v/>
      </c>
      <c r="AE673" s="11" t="n"/>
      <c r="AF673" s="20" t="n"/>
      <c r="AG673" s="20" t="n"/>
      <c r="AH673" s="21" t="inlineStr">
        <is>
          <t>NOME</t>
        </is>
      </c>
      <c r="AI673" s="22" t="inlineStr">
        <is>
          <t>IMPORTO</t>
        </is>
      </c>
      <c r="AJ673" s="23" t="inlineStr">
        <is>
          <t>VERSAMENTI</t>
        </is>
      </c>
      <c r="AL673" s="14">
        <f>A673</f>
        <v/>
      </c>
      <c r="AM673" s="18" t="n"/>
      <c r="AN673" s="16" t="n"/>
      <c r="AO673" s="18" t="n">
        <v>0</v>
      </c>
      <c r="AP673" s="15" t="n"/>
      <c r="AR673" s="14">
        <f>A673</f>
        <v/>
      </c>
      <c r="AS673" s="18" t="n"/>
      <c r="AT673" s="16" t="n"/>
      <c r="AU673" s="18" t="n">
        <v>0</v>
      </c>
      <c r="AV673" s="15" t="n"/>
      <c r="AX673" s="14">
        <f>A673</f>
        <v/>
      </c>
      <c r="AY673" s="18" t="n"/>
      <c r="AZ673" s="16" t="n"/>
      <c r="BA673" s="18">
        <f>BA669</f>
        <v/>
      </c>
      <c r="BB673" s="15" t="n"/>
      <c r="BD673" s="14">
        <f>AX673</f>
        <v/>
      </c>
      <c r="BE673" s="18" t="n"/>
      <c r="BF673" s="16" t="n"/>
      <c r="BG673" s="18">
        <f>BG669</f>
        <v/>
      </c>
      <c r="BH673" s="15" t="n"/>
      <c r="BJ673" s="87">
        <f>A673</f>
        <v/>
      </c>
      <c r="BK673" s="87">
        <f>A673</f>
        <v/>
      </c>
      <c r="BL673" s="24" t="inlineStr">
        <is>
          <t>BONIFICI</t>
        </is>
      </c>
      <c r="BM673" s="88">
        <f>BK673</f>
        <v/>
      </c>
      <c r="BN673" s="24" t="inlineStr">
        <is>
          <t>BONIFICI</t>
        </is>
      </c>
      <c r="BO673" s="24" t="n"/>
      <c r="BP673" s="88">
        <f>BK673</f>
        <v/>
      </c>
      <c r="BQ673" s="126" t="n"/>
    </row>
    <row r="674" ht="16.8" customHeight="1">
      <c r="A674" s="15" t="n"/>
      <c r="B674" s="15" t="n"/>
      <c r="C674" s="15" t="inlineStr">
        <is>
          <t>Incasso UCA</t>
        </is>
      </c>
      <c r="D674" s="16" t="n">
        <v>0</v>
      </c>
      <c r="E674" s="16" t="n"/>
      <c r="F674" s="16" t="n"/>
      <c r="G674" s="16" t="n"/>
      <c r="H674" s="105" t="inlineStr">
        <is>
          <t>CATTOLICA</t>
        </is>
      </c>
      <c r="I674" s="4" t="n"/>
      <c r="J674" s="14" t="n"/>
      <c r="K674" s="17" t="inlineStr">
        <is>
          <t>PROVVIGIONI COL 10</t>
        </is>
      </c>
      <c r="L674" s="16" t="n">
        <v>0</v>
      </c>
      <c r="M674" s="16">
        <f>E677</f>
        <v/>
      </c>
      <c r="N674" s="16" t="n"/>
      <c r="O674" s="16" t="n"/>
      <c r="P674" s="18" t="n"/>
      <c r="Q674" s="14" t="n"/>
      <c r="R674" s="18" t="n"/>
      <c r="S674" s="16" t="n"/>
      <c r="T674" s="18">
        <f>(R674-S674)+T673</f>
        <v/>
      </c>
      <c r="U674" s="15" t="n"/>
      <c r="W674" s="14" t="n"/>
      <c r="X674" s="18" t="n"/>
      <c r="Y674" s="16" t="n"/>
      <c r="Z674" s="18">
        <f>(X674-Y674)+Z673</f>
        <v/>
      </c>
      <c r="AA674" s="15" t="n"/>
      <c r="AB674" s="24" t="n"/>
      <c r="AC674" s="24" t="inlineStr">
        <is>
          <t>RICAVI DIVERSI</t>
        </is>
      </c>
      <c r="AD674" s="25" t="n"/>
      <c r="AE674" s="25" t="n"/>
      <c r="AF674" s="25" t="n"/>
      <c r="AG674" s="25" t="n"/>
      <c r="AH674" s="12" t="inlineStr">
        <is>
          <t>RIPORTO</t>
        </is>
      </c>
      <c r="AI674" s="26">
        <f>AI669</f>
        <v/>
      </c>
      <c r="AJ674" s="25" t="n"/>
      <c r="AL674" s="14" t="n"/>
      <c r="AM674" s="18" t="n"/>
      <c r="AN674" s="16" t="n"/>
      <c r="AO674" s="18">
        <f>(AM674-AN674)+AO673</f>
        <v/>
      </c>
      <c r="AP674" s="15" t="n"/>
      <c r="AR674" s="14" t="n"/>
      <c r="AS674" s="18" t="n"/>
      <c r="AT674" s="16" t="n"/>
      <c r="AU674" s="18">
        <f>(AS674-AT674)+AU673</f>
        <v/>
      </c>
      <c r="AV674" s="15" t="n"/>
      <c r="AX674" s="14" t="n"/>
      <c r="AY674" s="18" t="n"/>
      <c r="AZ674" s="16" t="n"/>
      <c r="BA674" s="18">
        <f>(AY674-AZ674)+BA673</f>
        <v/>
      </c>
      <c r="BB674" s="15" t="n"/>
      <c r="BD674" s="14" t="n"/>
      <c r="BE674" s="18" t="n"/>
      <c r="BF674" s="16" t="n"/>
      <c r="BG674" s="18">
        <f>(BE674-BF674)+BG673</f>
        <v/>
      </c>
      <c r="BH674" s="15" t="n"/>
      <c r="BJ674" s="86" t="n">
        <v>0</v>
      </c>
      <c r="BK674" s="90" t="n"/>
      <c r="BL674" s="24" t="n">
        <v>0</v>
      </c>
      <c r="BM674" s="91" t="n"/>
      <c r="BN674" s="24" t="n">
        <v>0</v>
      </c>
      <c r="BO674" s="24" t="n">
        <v>0</v>
      </c>
      <c r="BP674" s="91" t="n"/>
      <c r="BQ674" s="126" t="n"/>
    </row>
    <row r="675" ht="16.8" customHeight="1">
      <c r="A675" s="15" t="n">
        <v>16.48</v>
      </c>
      <c r="B675" s="15" t="n"/>
      <c r="C675" s="15" t="inlineStr">
        <is>
          <t>Incassi GENERALI</t>
        </is>
      </c>
      <c r="D675" s="16" t="n">
        <v>18230.69</v>
      </c>
      <c r="E675" s="16" t="n">
        <v>370.99</v>
      </c>
      <c r="F675" s="16" t="n"/>
      <c r="G675" s="16" t="n"/>
      <c r="H675" s="105">
        <f>D676+H614</f>
        <v/>
      </c>
      <c r="I675" s="4" t="n"/>
      <c r="J675" s="14" t="n"/>
      <c r="K675" s="17" t="inlineStr">
        <is>
          <t>SALDO CATTOLICA</t>
        </is>
      </c>
      <c r="L675" s="16">
        <f>D673+D674+D675+D678-D676-D677-D679-D680-E675-E673+B676</f>
        <v/>
      </c>
      <c r="M675" s="16" t="n">
        <v>0</v>
      </c>
      <c r="N675" s="16" t="n"/>
      <c r="O675" s="16" t="n">
        <v>0</v>
      </c>
      <c r="P675" s="18" t="n"/>
      <c r="Q675" s="14" t="n"/>
      <c r="R675" s="18" t="n"/>
      <c r="S675" s="16" t="n"/>
      <c r="T675" s="18">
        <f>(R675-S675)+T674</f>
        <v/>
      </c>
      <c r="U675" s="15" t="n"/>
      <c r="W675" s="14" t="n"/>
      <c r="X675" s="18" t="n"/>
      <c r="Y675" s="16" t="n"/>
      <c r="Z675" s="18">
        <f>(X675-Y675)+Z674</f>
        <v/>
      </c>
      <c r="AA675" s="15" t="n"/>
      <c r="AB675" s="24" t="n"/>
      <c r="AC675" s="24" t="n"/>
      <c r="AD675" s="25" t="n"/>
      <c r="AE675" s="25" t="n"/>
      <c r="AF675" s="25" t="n"/>
      <c r="AG675" s="25" t="n"/>
      <c r="AH675" s="24" t="n"/>
      <c r="AI675" s="26" t="n"/>
      <c r="AJ675" s="25" t="n"/>
      <c r="AL675" s="14" t="n"/>
      <c r="AM675" s="18" t="n"/>
      <c r="AN675" s="16" t="n"/>
      <c r="AO675" s="18">
        <f>(AM675-AN675)+AO674</f>
        <v/>
      </c>
      <c r="AP675" s="15" t="n"/>
      <c r="AR675" s="14" t="n"/>
      <c r="AS675" s="18" t="n"/>
      <c r="AT675" s="16" t="n"/>
      <c r="AU675" s="18">
        <f>(AS675-AT675)+AU674</f>
        <v/>
      </c>
      <c r="AV675" s="15" t="n"/>
      <c r="AX675" s="14" t="n"/>
      <c r="AY675" s="18" t="n"/>
      <c r="AZ675" s="16" t="n"/>
      <c r="BA675" s="18">
        <f>(AY675-AZ675)+BA674</f>
        <v/>
      </c>
      <c r="BB675" s="15" t="n"/>
      <c r="BD675" s="14" t="n"/>
      <c r="BE675" s="18" t="n"/>
      <c r="BF675" s="16" t="n"/>
      <c r="BG675" s="18">
        <f>(BE675-BF675)+BG674</f>
        <v/>
      </c>
      <c r="BH675" s="15" t="n"/>
      <c r="BJ675" s="86" t="n">
        <v>0</v>
      </c>
      <c r="BK675" s="90" t="n"/>
      <c r="BL675" s="24" t="n">
        <v>0</v>
      </c>
      <c r="BM675" s="91" t="n"/>
      <c r="BN675" s="24" t="n">
        <v>0</v>
      </c>
      <c r="BO675" s="24" t="n">
        <v>0</v>
      </c>
      <c r="BP675" s="91" t="n"/>
      <c r="BQ675" s="126" t="n"/>
    </row>
    <row r="676" ht="16.8" customHeight="1">
      <c r="A676" s="15" t="inlineStr">
        <is>
          <t>provv. Da esiti</t>
        </is>
      </c>
      <c r="B676" s="15" t="n">
        <v>0</v>
      </c>
      <c r="C676" s="15" t="inlineStr">
        <is>
          <t>Provvigioni CATTOLICA</t>
        </is>
      </c>
      <c r="D676" s="16" t="n">
        <v>4226.98</v>
      </c>
      <c r="E676" s="16" t="n"/>
      <c r="F676" s="16" t="n"/>
      <c r="G676" s="16" t="n"/>
      <c r="H676" s="105" t="inlineStr">
        <is>
          <t>GENERALI</t>
        </is>
      </c>
      <c r="I676" s="4" t="n"/>
      <c r="J676" s="14" t="n"/>
      <c r="K676" s="17">
        <f>C715</f>
        <v/>
      </c>
      <c r="L676" s="16" t="n"/>
      <c r="M676" s="16">
        <f>10*(L673+L674-M674)/100</f>
        <v/>
      </c>
      <c r="N676" s="16">
        <f>G715</f>
        <v/>
      </c>
      <c r="O676" s="16">
        <f>O615+M676-N676</f>
        <v/>
      </c>
      <c r="P676" s="18">
        <f>P615+M676</f>
        <v/>
      </c>
      <c r="Q676" s="14" t="n"/>
      <c r="R676" s="18" t="n"/>
      <c r="S676" s="16" t="n"/>
      <c r="T676" s="18">
        <f>(R676-S676)+T675</f>
        <v/>
      </c>
      <c r="U676" s="15" t="n"/>
      <c r="W676" s="14" t="n"/>
      <c r="X676" s="18" t="n"/>
      <c r="Y676" s="16" t="n"/>
      <c r="Z676" s="18">
        <f>(X676-Y676)+Z675</f>
        <v/>
      </c>
      <c r="AA676" s="15" t="n"/>
      <c r="AB676" s="24" t="n"/>
      <c r="AC676" s="24" t="n"/>
      <c r="AD676" s="25" t="n"/>
      <c r="AE676" s="25" t="n"/>
      <c r="AF676" s="25" t="n"/>
      <c r="AG676" s="25" t="n"/>
      <c r="AH676" s="17" t="n"/>
      <c r="AI676" s="16" t="n">
        <v>0</v>
      </c>
      <c r="AJ676" s="25" t="n"/>
      <c r="AL676" s="14" t="n"/>
      <c r="AM676" s="18" t="n"/>
      <c r="AN676" s="16" t="n"/>
      <c r="AO676" s="18">
        <f>(AM676-AN676)+AO675</f>
        <v/>
      </c>
      <c r="AP676" s="15" t="n"/>
      <c r="AR676" s="14" t="n"/>
      <c r="AS676" s="18" t="n"/>
      <c r="AT676" s="16" t="n"/>
      <c r="AU676" s="18">
        <f>(AS676-AT676)+AU675</f>
        <v/>
      </c>
      <c r="AV676" s="15" t="n"/>
      <c r="AX676" s="14" t="n"/>
      <c r="AY676" s="18" t="n"/>
      <c r="AZ676" s="16" t="n"/>
      <c r="BA676" s="18">
        <f>(AY676-AZ676)+BA675</f>
        <v/>
      </c>
      <c r="BB676" s="15" t="n"/>
      <c r="BD676" s="14" t="n"/>
      <c r="BE676" s="18" t="n"/>
      <c r="BF676" s="16" t="n"/>
      <c r="BG676" s="18">
        <f>(BE676-BF676)+BG675</f>
        <v/>
      </c>
      <c r="BH676" s="15" t="n"/>
      <c r="BJ676" s="86" t="n">
        <v>0</v>
      </c>
      <c r="BK676" s="90" t="n"/>
      <c r="BL676" s="24" t="n">
        <v>0</v>
      </c>
      <c r="BM676" s="91" t="n"/>
      <c r="BN676" s="24" t="n">
        <v>0</v>
      </c>
      <c r="BO676" s="24" t="n">
        <v>0</v>
      </c>
      <c r="BP676" s="91" t="n"/>
      <c r="BQ676" s="126" t="n"/>
    </row>
    <row r="677" ht="16.8" customHeight="1">
      <c r="A677" s="15" t="inlineStr">
        <is>
          <t>direzionali</t>
        </is>
      </c>
      <c r="B677" s="16">
        <f>B676+B616</f>
        <v/>
      </c>
      <c r="C677" s="15" t="inlineStr">
        <is>
          <t>Provvigioni GENERALI</t>
        </is>
      </c>
      <c r="D677" s="16" t="n">
        <v>2875.31</v>
      </c>
      <c r="E677" s="16" t="n">
        <v>0</v>
      </c>
      <c r="F677" s="16" t="n"/>
      <c r="G677" s="16" t="n"/>
      <c r="H677" s="105">
        <f>D677+H616</f>
        <v/>
      </c>
      <c r="I677" s="4" t="n"/>
      <c r="J677" s="14" t="n"/>
      <c r="K677" s="17">
        <f>C685</f>
        <v/>
      </c>
      <c r="L677" s="16" t="n"/>
      <c r="M677" s="16">
        <f>8.37*(L673+L674-M674)/100</f>
        <v/>
      </c>
      <c r="N677" s="16">
        <f>D685</f>
        <v/>
      </c>
      <c r="O677" s="16">
        <f>O616+M677-N677</f>
        <v/>
      </c>
      <c r="P677" s="18">
        <f>P616+M677</f>
        <v/>
      </c>
      <c r="Q677" s="14" t="n"/>
      <c r="R677" s="18" t="n"/>
      <c r="S677" s="16" t="n"/>
      <c r="T677" s="18">
        <f>(R677-S677)+T676</f>
        <v/>
      </c>
      <c r="U677" s="15" t="n"/>
      <c r="W677" s="14" t="n"/>
      <c r="X677" s="18" t="n"/>
      <c r="Y677" s="16" t="n"/>
      <c r="Z677" s="18">
        <f>(X677-Y677)+Z676</f>
        <v/>
      </c>
      <c r="AA677" s="15" t="n"/>
      <c r="AB677" s="24" t="n"/>
      <c r="AC677" s="17" t="n"/>
      <c r="AD677" s="25" t="n"/>
      <c r="AE677" s="25" t="n"/>
      <c r="AF677" s="25" t="n"/>
      <c r="AG677" s="25" t="n"/>
      <c r="AH677" s="24" t="n"/>
      <c r="AI677" s="26" t="n"/>
      <c r="AJ677" s="25" t="n"/>
      <c r="AL677" s="14" t="n"/>
      <c r="AM677" s="18" t="n"/>
      <c r="AN677" s="16" t="n"/>
      <c r="AO677" s="18">
        <f>(AM677-AN677)+AO676</f>
        <v/>
      </c>
      <c r="AP677" s="15" t="n"/>
      <c r="AR677" s="14" t="n"/>
      <c r="AS677" s="18" t="n"/>
      <c r="AT677" s="16" t="n"/>
      <c r="AU677" s="18">
        <f>(AS677-AT677)+AU676</f>
        <v/>
      </c>
      <c r="AV677" s="15" t="n"/>
      <c r="AX677" s="14" t="n"/>
      <c r="AY677" s="18" t="n"/>
      <c r="AZ677" s="16" t="n"/>
      <c r="BA677" s="18">
        <f>(AY677-AZ677)+BA676</f>
        <v/>
      </c>
      <c r="BB677" s="15" t="n"/>
      <c r="BD677" s="14" t="n"/>
      <c r="BE677" s="18" t="n"/>
      <c r="BF677" s="16" t="n"/>
      <c r="BG677" s="18">
        <f>(BE677-BF677)+BG676</f>
        <v/>
      </c>
      <c r="BH677" s="15" t="n"/>
      <c r="BJ677" s="86" t="n">
        <v>0</v>
      </c>
      <c r="BK677" s="90" t="n"/>
      <c r="BL677" s="24" t="n">
        <v>0</v>
      </c>
      <c r="BM677" s="91" t="n"/>
      <c r="BN677" s="24" t="n">
        <v>0</v>
      </c>
      <c r="BO677" s="24" t="n"/>
      <c r="BP677" s="24" t="n"/>
      <c r="BQ677" s="126" t="n"/>
    </row>
    <row r="678" ht="16.8" customHeight="1">
      <c r="A678" s="15" t="inlineStr">
        <is>
          <t>12,66 +3,84</t>
        </is>
      </c>
      <c r="B678" s="15" t="n"/>
      <c r="C678" s="15" t="inlineStr">
        <is>
          <t>Incasso TUTELA LEGALE</t>
        </is>
      </c>
      <c r="D678" s="16" t="n">
        <v>2031</v>
      </c>
      <c r="E678" s="16" t="n">
        <v>0</v>
      </c>
      <c r="F678" s="16" t="n"/>
      <c r="G678" s="16" t="n"/>
      <c r="H678" s="105" t="inlineStr">
        <is>
          <t>UCA</t>
        </is>
      </c>
      <c r="I678" s="77" t="inlineStr">
        <is>
          <t>check provv.</t>
        </is>
      </c>
      <c r="J678" s="14" t="n"/>
      <c r="K678" s="15">
        <f>C702</f>
        <v/>
      </c>
      <c r="L678" s="16" t="n"/>
      <c r="M678" s="16">
        <f>15.35*(L673+L674-M674)/100</f>
        <v/>
      </c>
      <c r="N678" s="16">
        <f>D702</f>
        <v/>
      </c>
      <c r="O678" s="16">
        <f>O617+M678-N678</f>
        <v/>
      </c>
      <c r="P678" s="18">
        <f>P617+M678</f>
        <v/>
      </c>
      <c r="Q678" s="14" t="n"/>
      <c r="R678" s="18" t="n"/>
      <c r="S678" s="16" t="n"/>
      <c r="T678" s="18">
        <f>(R678-S678)+T677</f>
        <v/>
      </c>
      <c r="U678" s="15" t="n"/>
      <c r="W678" s="14" t="n"/>
      <c r="X678" s="18" t="n"/>
      <c r="Y678" s="16" t="n"/>
      <c r="Z678" s="18">
        <f>(X678-Y678)+Z677</f>
        <v/>
      </c>
      <c r="AA678" s="15" t="n"/>
      <c r="AB678" s="24" t="n"/>
      <c r="AC678" s="17" t="n"/>
      <c r="AD678" s="25" t="n"/>
      <c r="AE678" s="25" t="n"/>
      <c r="AF678" s="25" t="n"/>
      <c r="AG678" s="25" t="n"/>
      <c r="AH678" s="24" t="n"/>
      <c r="AI678" s="26" t="n"/>
      <c r="AJ678" s="25" t="n"/>
      <c r="AL678" s="14" t="n"/>
      <c r="AM678" s="18" t="n"/>
      <c r="AN678" s="16" t="n"/>
      <c r="AO678" s="18">
        <f>(AM678-AN678)+AO677</f>
        <v/>
      </c>
      <c r="AP678" s="15" t="n"/>
      <c r="AR678" s="14" t="n"/>
      <c r="AS678" s="18" t="n"/>
      <c r="AT678" s="16" t="n"/>
      <c r="AU678" s="18">
        <f>(AS678-AT678)+AU677</f>
        <v/>
      </c>
      <c r="AV678" s="15" t="n"/>
      <c r="AX678" s="14" t="n"/>
      <c r="AY678" s="18" t="n"/>
      <c r="AZ678" s="16" t="n"/>
      <c r="BA678" s="18">
        <f>(AY678-AZ678)+BA677</f>
        <v/>
      </c>
      <c r="BB678" s="15" t="n"/>
      <c r="BD678" s="14" t="n"/>
      <c r="BE678" s="18" t="n"/>
      <c r="BF678" s="16" t="n"/>
      <c r="BG678" s="18">
        <f>(BE678-BF678)+BG677</f>
        <v/>
      </c>
      <c r="BH678" s="15" t="n"/>
      <c r="BJ678" s="86" t="n">
        <v>0</v>
      </c>
      <c r="BK678" s="90" t="n"/>
      <c r="BL678" s="24" t="n">
        <v>0</v>
      </c>
      <c r="BM678" s="91" t="n"/>
      <c r="BN678" s="24" t="n">
        <v>0</v>
      </c>
      <c r="BO678" s="24" t="n"/>
      <c r="BP678" s="24" t="n"/>
      <c r="BQ678" s="126" t="n"/>
    </row>
    <row r="679" ht="16.8" customHeight="1">
      <c r="A679" s="15" t="n"/>
      <c r="B679" s="15" t="inlineStr">
        <is>
          <t>***</t>
        </is>
      </c>
      <c r="C679" s="15" t="inlineStr">
        <is>
          <t>Provvigioni UCA</t>
        </is>
      </c>
      <c r="D679" s="16" t="n">
        <v>0</v>
      </c>
      <c r="E679" s="16" t="n"/>
      <c r="F679" s="16" t="n"/>
      <c r="G679" s="16" t="n"/>
      <c r="H679" s="105">
        <f>D679+H618</f>
        <v/>
      </c>
      <c r="I679" s="78">
        <f>D676+D677-E677+D679</f>
        <v/>
      </c>
      <c r="J679" s="14" t="n"/>
      <c r="K679" s="15" t="inlineStr">
        <is>
          <t>Benzina auto gigi e papà</t>
        </is>
      </c>
      <c r="L679" s="16" t="n"/>
      <c r="M679" s="16">
        <f>2.6*(L673+L674-M674)/100</f>
        <v/>
      </c>
      <c r="N679" s="16">
        <f>D690</f>
        <v/>
      </c>
      <c r="O679" s="16">
        <f>O618+M679-N679</f>
        <v/>
      </c>
      <c r="P679" s="18">
        <f>P618+M679</f>
        <v/>
      </c>
      <c r="Q679" s="14" t="n"/>
      <c r="R679" s="18" t="n"/>
      <c r="S679" s="16" t="n"/>
      <c r="T679" s="18">
        <f>(R679-S679)+T678</f>
        <v/>
      </c>
      <c r="U679" s="15" t="n"/>
      <c r="W679" s="14" t="n"/>
      <c r="X679" s="18" t="n"/>
      <c r="Y679" s="16" t="n"/>
      <c r="Z679" s="18">
        <f>(X679-Y679)+Z678</f>
        <v/>
      </c>
      <c r="AA679" s="15" t="n"/>
      <c r="AB679" s="24" t="n"/>
      <c r="AC679" s="17" t="n"/>
      <c r="AD679" s="25" t="n"/>
      <c r="AE679" s="25" t="n"/>
      <c r="AF679" s="25" t="n"/>
      <c r="AG679" s="25" t="n"/>
      <c r="AH679" s="24" t="n"/>
      <c r="AI679" s="26" t="n"/>
      <c r="AJ679" s="25" t="n"/>
      <c r="AL679" s="14" t="n"/>
      <c r="AM679" s="18" t="n"/>
      <c r="AN679" s="16" t="n"/>
      <c r="AO679" s="18">
        <f>(AM679-AN679)+AO678</f>
        <v/>
      </c>
      <c r="AP679" s="15" t="n"/>
      <c r="AR679" s="14" t="n"/>
      <c r="AS679" s="18" t="n"/>
      <c r="AT679" s="16" t="n"/>
      <c r="AU679" s="18">
        <f>(AS679-AT679)+AU678</f>
        <v/>
      </c>
      <c r="AV679" s="15" t="n"/>
      <c r="AX679" s="14" t="n"/>
      <c r="AY679" s="18" t="n"/>
      <c r="AZ679" s="16" t="n"/>
      <c r="BA679" s="18">
        <f>(AY679-AZ679)+BA678</f>
        <v/>
      </c>
      <c r="BB679" s="15" t="n"/>
      <c r="BD679" s="14" t="n"/>
      <c r="BE679" s="18" t="n"/>
      <c r="BF679" s="16" t="n"/>
      <c r="BG679" s="18">
        <f>(BE679-BF679)+BG678</f>
        <v/>
      </c>
      <c r="BH679" s="15" t="n"/>
      <c r="BJ679" s="86" t="n">
        <v>0</v>
      </c>
      <c r="BK679" s="90" t="n"/>
      <c r="BL679" s="24" t="n">
        <v>0</v>
      </c>
      <c r="BM679" s="91" t="n"/>
      <c r="BN679" s="24" t="n">
        <v>0</v>
      </c>
      <c r="BO679" s="24" t="n"/>
      <c r="BP679" s="24" t="n"/>
      <c r="BQ679" s="126" t="n"/>
    </row>
    <row r="680" ht="16.8" customHeight="1">
      <c r="A680" s="15" t="n"/>
      <c r="B680" s="15" t="n"/>
      <c r="C680" s="15" t="inlineStr">
        <is>
          <t>Provvigioni TUTELA LEGALE</t>
        </is>
      </c>
      <c r="D680" s="16" t="n">
        <v>502.52</v>
      </c>
      <c r="E680" s="16" t="n"/>
      <c r="F680" s="16" t="n"/>
      <c r="G680" s="16" t="n">
        <v>0</v>
      </c>
      <c r="H680" s="105" t="inlineStr">
        <is>
          <t>TUTELA</t>
        </is>
      </c>
      <c r="I680" s="4" t="n"/>
      <c r="J680" s="14" t="n"/>
      <c r="K680" s="15" t="inlineStr">
        <is>
          <t>Spese bancari einteressi passivi e spese postali</t>
        </is>
      </c>
      <c r="L680" s="16" t="n"/>
      <c r="M680" s="16">
        <f>2.6*(L673+L674-M674)/100</f>
        <v/>
      </c>
      <c r="N680" s="16" t="n">
        <v>0</v>
      </c>
      <c r="O680" s="16">
        <f>O619+M680-N680</f>
        <v/>
      </c>
      <c r="P680" s="18">
        <f>P619+M680</f>
        <v/>
      </c>
      <c r="Q680" s="14" t="n"/>
      <c r="R680" s="18" t="n"/>
      <c r="S680" s="16">
        <f>G680</f>
        <v/>
      </c>
      <c r="T680" s="18">
        <f>(R680-S680)+T679</f>
        <v/>
      </c>
      <c r="U680" s="15">
        <f>C680</f>
        <v/>
      </c>
      <c r="W680" s="14" t="n"/>
      <c r="X680" s="18" t="n"/>
      <c r="Y680" s="16" t="n">
        <v>0</v>
      </c>
      <c r="Z680" s="18">
        <f>(X680-Y680)+Z679</f>
        <v/>
      </c>
      <c r="AA680" s="15" t="n"/>
      <c r="AB680" s="24" t="n"/>
      <c r="AC680" s="15">
        <f>C680</f>
        <v/>
      </c>
      <c r="AD680" s="25" t="n"/>
      <c r="AE680" s="62">
        <f>G680</f>
        <v/>
      </c>
      <c r="AF680" s="63">
        <f>AE680+AF619</f>
        <v/>
      </c>
      <c r="AG680" s="25" t="n"/>
      <c r="AH680" s="17" t="n"/>
      <c r="AI680" s="16" t="n">
        <v>0</v>
      </c>
      <c r="AJ680" s="25" t="n"/>
      <c r="AL680" s="14" t="n"/>
      <c r="AM680" s="18" t="n"/>
      <c r="AN680" s="16" t="n">
        <v>0</v>
      </c>
      <c r="AO680" s="18">
        <f>(AM680-AN680)+AO679</f>
        <v/>
      </c>
      <c r="AP680" s="15" t="n"/>
      <c r="AR680" s="14" t="n"/>
      <c r="AS680" s="18" t="n"/>
      <c r="AT680" s="16" t="n">
        <v>0</v>
      </c>
      <c r="AU680" s="18">
        <f>(AS680-AT680)+AU679</f>
        <v/>
      </c>
      <c r="AV680" s="15" t="n"/>
      <c r="AX680" s="14" t="n"/>
      <c r="AY680" s="18" t="n"/>
      <c r="AZ680" s="16" t="n">
        <v>0</v>
      </c>
      <c r="BA680" s="18">
        <f>(AY680-AZ680)+BA679</f>
        <v/>
      </c>
      <c r="BB680" s="15" t="n"/>
      <c r="BD680" s="14" t="n"/>
      <c r="BE680" s="18" t="n"/>
      <c r="BF680" s="16" t="n">
        <v>0</v>
      </c>
      <c r="BG680" s="18">
        <f>(BE680-BF680)+BG679</f>
        <v/>
      </c>
      <c r="BH680" s="15" t="n"/>
      <c r="BJ680" s="86" t="n">
        <v>0</v>
      </c>
      <c r="BK680" s="90" t="n"/>
      <c r="BL680" s="24" t="n">
        <v>0</v>
      </c>
      <c r="BM680" s="91" t="n"/>
      <c r="BN680" s="24" t="n">
        <v>0</v>
      </c>
      <c r="BO680" s="24" t="n"/>
      <c r="BP680" s="24" t="n"/>
      <c r="BQ680" s="126" t="n"/>
    </row>
    <row r="681" ht="16.8" customHeight="1">
      <c r="A681" s="15" t="n"/>
      <c r="B681" s="15" t="n"/>
      <c r="C681" s="15" t="inlineStr">
        <is>
          <t xml:space="preserve">PAG. PROVV. SILVIO CATTANEO </t>
        </is>
      </c>
      <c r="D681" s="16" t="n"/>
      <c r="E681" s="16" t="n"/>
      <c r="F681" s="16" t="n"/>
      <c r="G681" s="16" t="n">
        <v>0</v>
      </c>
      <c r="H681" s="105">
        <f>D680+H620</f>
        <v/>
      </c>
      <c r="I681" s="4" t="n"/>
      <c r="J681" s="14" t="n"/>
      <c r="K681" s="15" t="inlineStr">
        <is>
          <t>Telepass</t>
        </is>
      </c>
      <c r="L681" s="16" t="n"/>
      <c r="M681" s="16">
        <f>0.46*(L673+L674-M674)/100</f>
        <v/>
      </c>
      <c r="N681" s="16">
        <f>G695</f>
        <v/>
      </c>
      <c r="O681" s="16">
        <f>O620+M681-N681</f>
        <v/>
      </c>
      <c r="P681" s="18">
        <f>P620+M681</f>
        <v/>
      </c>
      <c r="Q681" s="14" t="n"/>
      <c r="R681" s="18" t="n"/>
      <c r="S681" s="16">
        <f>G681</f>
        <v/>
      </c>
      <c r="T681" s="18">
        <f>(R681-S681)+T680</f>
        <v/>
      </c>
      <c r="U681" s="15">
        <f>C681</f>
        <v/>
      </c>
      <c r="W681" s="14" t="n"/>
      <c r="X681" s="18" t="n"/>
      <c r="Y681" s="16" t="n">
        <v>0</v>
      </c>
      <c r="Z681" s="18">
        <f>(X681-Y681)+Z680</f>
        <v/>
      </c>
      <c r="AA681" s="15" t="n"/>
      <c r="AB681" s="24" t="n"/>
      <c r="AC681" s="15">
        <f>C681</f>
        <v/>
      </c>
      <c r="AD681" s="25" t="n"/>
      <c r="AE681" s="62">
        <f>G681</f>
        <v/>
      </c>
      <c r="AF681" s="63">
        <f>AE681+AF620</f>
        <v/>
      </c>
      <c r="AG681" s="25" t="n"/>
      <c r="AH681" s="16" t="n"/>
      <c r="AI681" s="16" t="n">
        <v>0</v>
      </c>
      <c r="AJ681" s="25" t="n"/>
      <c r="AL681" s="14" t="n"/>
      <c r="AM681" s="18" t="n">
        <v>0</v>
      </c>
      <c r="AN681" s="16" t="n">
        <v>0</v>
      </c>
      <c r="AO681" s="18">
        <f>(AM681-AN681)+AO680</f>
        <v/>
      </c>
      <c r="AP681" s="15" t="n"/>
      <c r="AR681" s="14" t="n"/>
      <c r="AS681" s="18" t="n">
        <v>0</v>
      </c>
      <c r="AT681" s="16" t="n">
        <v>0</v>
      </c>
      <c r="AU681" s="18">
        <f>(AS681-AT681)+AU680</f>
        <v/>
      </c>
      <c r="AV681" s="15" t="n"/>
      <c r="AX681" s="14" t="n"/>
      <c r="AY681" s="18" t="n">
        <v>0</v>
      </c>
      <c r="AZ681" s="16" t="n">
        <v>0</v>
      </c>
      <c r="BA681" s="18">
        <f>(AY681-AZ681)+BA680</f>
        <v/>
      </c>
      <c r="BB681" s="15" t="n"/>
      <c r="BD681" s="14" t="n"/>
      <c r="BE681" s="18" t="n">
        <v>0</v>
      </c>
      <c r="BF681" s="16" t="n">
        <v>0</v>
      </c>
      <c r="BG681" s="18">
        <f>(BE681-BF681)+BG680</f>
        <v/>
      </c>
      <c r="BH681" s="15" t="n"/>
      <c r="BJ681" s="86" t="n">
        <v>0</v>
      </c>
      <c r="BK681" s="90" t="n"/>
      <c r="BL681" s="24" t="n">
        <v>0</v>
      </c>
      <c r="BM681" s="91" t="n"/>
      <c r="BN681" s="24" t="n">
        <v>0</v>
      </c>
      <c r="BO681" s="24" t="n"/>
      <c r="BP681" s="24" t="n"/>
      <c r="BQ681" s="126" t="n"/>
    </row>
    <row r="682" ht="16.8" customHeight="1">
      <c r="A682" s="15" t="n"/>
      <c r="B682" s="15" t="n"/>
      <c r="C682" s="15" t="inlineStr">
        <is>
          <t>PAG. PROVV. AMICONE RENZO MESE DI</t>
        </is>
      </c>
      <c r="D682" s="16" t="n"/>
      <c r="E682" s="16" t="n"/>
      <c r="F682" s="16" t="n"/>
      <c r="G682" s="16" t="n">
        <v>0</v>
      </c>
      <c r="H682" s="105" t="n"/>
      <c r="I682" s="4" t="n"/>
      <c r="J682" s="14" t="n"/>
      <c r="K682" s="15" t="inlineStr">
        <is>
          <t>Spese telefonia</t>
        </is>
      </c>
      <c r="L682" s="16" t="n"/>
      <c r="M682" s="16">
        <f>0.28*(L673+L674-M674)/100</f>
        <v/>
      </c>
      <c r="N682" s="16">
        <f>D705</f>
        <v/>
      </c>
      <c r="O682" s="16">
        <f>O621+M682-N682</f>
        <v/>
      </c>
      <c r="P682" s="18">
        <f>P621+M682</f>
        <v/>
      </c>
      <c r="Q682" s="14" t="n"/>
      <c r="R682" s="18" t="n"/>
      <c r="S682" s="16">
        <f>G682</f>
        <v/>
      </c>
      <c r="T682" s="18">
        <f>(R682-S682)+T681</f>
        <v/>
      </c>
      <c r="U682" s="15">
        <f>C682</f>
        <v/>
      </c>
      <c r="W682" s="14" t="n"/>
      <c r="X682" s="18" t="n"/>
      <c r="Y682" s="16" t="n">
        <v>0</v>
      </c>
      <c r="Z682" s="18">
        <f>(X682-Y682)+Z681</f>
        <v/>
      </c>
      <c r="AA682" s="15" t="n"/>
      <c r="AB682" s="24" t="n"/>
      <c r="AC682" s="15">
        <f>C682</f>
        <v/>
      </c>
      <c r="AD682" s="25" t="n"/>
      <c r="AE682" s="62">
        <f>G682</f>
        <v/>
      </c>
      <c r="AF682" s="63">
        <f>AE682+AF621</f>
        <v/>
      </c>
      <c r="AG682" s="25" t="n"/>
      <c r="AH682" s="24" t="n"/>
      <c r="AI682" s="26" t="n"/>
      <c r="AJ682" s="25" t="n"/>
      <c r="AL682" s="14" t="n"/>
      <c r="AM682" s="18" t="n"/>
      <c r="AN682" s="16" t="n">
        <v>0</v>
      </c>
      <c r="AO682" s="18">
        <f>(AM682-AN682)+AO681</f>
        <v/>
      </c>
      <c r="AP682" s="15" t="n"/>
      <c r="AR682" s="14" t="n"/>
      <c r="AS682" s="18" t="n"/>
      <c r="AT682" s="16" t="n">
        <v>0</v>
      </c>
      <c r="AU682" s="18">
        <f>(AS682-AT682)+AU681</f>
        <v/>
      </c>
      <c r="AV682" s="15" t="n"/>
      <c r="AX682" s="14" t="n"/>
      <c r="AY682" s="18" t="n"/>
      <c r="AZ682" s="16" t="n">
        <v>0</v>
      </c>
      <c r="BA682" s="18">
        <f>(AY682-AZ682)+BA681</f>
        <v/>
      </c>
      <c r="BB682" s="15" t="n"/>
      <c r="BD682" s="14" t="n"/>
      <c r="BE682" s="18" t="n"/>
      <c r="BF682" s="16" t="n">
        <v>0</v>
      </c>
      <c r="BG682" s="18">
        <f>(BE682-BF682)+BG681</f>
        <v/>
      </c>
      <c r="BH682" s="15" t="n"/>
      <c r="BJ682" s="86" t="n">
        <v>0</v>
      </c>
      <c r="BK682" s="90" t="n"/>
      <c r="BL682" s="24" t="n">
        <v>0</v>
      </c>
      <c r="BM682" s="24" t="n"/>
      <c r="BN682" s="24" t="n"/>
      <c r="BO682" s="24" t="n"/>
      <c r="BP682" s="24" t="n"/>
      <c r="BQ682" s="126" t="n"/>
    </row>
    <row r="683" ht="16.8" customHeight="1">
      <c r="A683" s="15" t="n"/>
      <c r="B683" s="15" t="n"/>
      <c r="C683" s="15" t="inlineStr">
        <is>
          <t>PAG. PROVV. VINCENZO  DI VITO</t>
        </is>
      </c>
      <c r="D683" s="16" t="n"/>
      <c r="E683" s="16" t="n"/>
      <c r="F683" s="16" t="n"/>
      <c r="G683" s="16" t="n">
        <v>0</v>
      </c>
      <c r="H683" s="105" t="n"/>
      <c r="I683" s="4" t="n"/>
      <c r="J683" s="14" t="n"/>
      <c r="K683" s="15">
        <f>C693</f>
        <v/>
      </c>
      <c r="L683" s="16" t="n"/>
      <c r="M683" s="16">
        <f>0.28*(L673+L674-M674)/100</f>
        <v/>
      </c>
      <c r="N683" s="16">
        <f>G693</f>
        <v/>
      </c>
      <c r="O683" s="16">
        <f>O622+M683-N683</f>
        <v/>
      </c>
      <c r="P683" s="18">
        <f>P622+M683</f>
        <v/>
      </c>
      <c r="Q683" s="14" t="n"/>
      <c r="R683" s="18" t="n"/>
      <c r="S683" s="16">
        <f>G683</f>
        <v/>
      </c>
      <c r="T683" s="18">
        <f>(R683-S683)+T682</f>
        <v/>
      </c>
      <c r="U683" s="15">
        <f>C683</f>
        <v/>
      </c>
      <c r="W683" s="14" t="n"/>
      <c r="X683" s="18" t="n"/>
      <c r="Y683" s="16" t="n">
        <v>0</v>
      </c>
      <c r="Z683" s="18">
        <f>(X683-Y683)+Z682</f>
        <v/>
      </c>
      <c r="AA683" s="15" t="n"/>
      <c r="AB683" s="24" t="n"/>
      <c r="AC683" s="15">
        <f>C683</f>
        <v/>
      </c>
      <c r="AD683" s="25" t="n"/>
      <c r="AE683" s="62">
        <f>G683</f>
        <v/>
      </c>
      <c r="AF683" s="63">
        <f>AE683+AF622</f>
        <v/>
      </c>
      <c r="AG683" s="25" t="n"/>
      <c r="AH683" s="24" t="n"/>
      <c r="AI683" s="26" t="n"/>
      <c r="AJ683" s="25" t="n"/>
      <c r="AL683" s="14" t="n"/>
      <c r="AM683" s="18" t="n"/>
      <c r="AN683" s="16" t="n">
        <v>0</v>
      </c>
      <c r="AO683" s="18">
        <f>(AM683-AN683)+AO682</f>
        <v/>
      </c>
      <c r="AP683" s="15" t="n"/>
      <c r="AR683" s="14" t="n"/>
      <c r="AS683" s="18" t="n"/>
      <c r="AT683" s="16" t="n">
        <v>0</v>
      </c>
      <c r="AU683" s="18">
        <f>(AS683-AT683)+AU682</f>
        <v/>
      </c>
      <c r="AV683" s="15" t="n"/>
      <c r="AX683" s="14" t="n"/>
      <c r="AY683" s="18" t="n"/>
      <c r="AZ683" s="16" t="n">
        <v>0</v>
      </c>
      <c r="BA683" s="18">
        <f>(AY683-AZ683)+BA682</f>
        <v/>
      </c>
      <c r="BB683" s="15" t="n"/>
      <c r="BD683" s="14" t="n"/>
      <c r="BE683" s="18" t="n"/>
      <c r="BF683" s="16" t="n">
        <v>0</v>
      </c>
      <c r="BG683" s="18">
        <f>(BE683-BF683)+BG682</f>
        <v/>
      </c>
      <c r="BH683" s="15" t="n"/>
      <c r="BJ683" s="86" t="n">
        <v>0</v>
      </c>
      <c r="BK683" s="90" t="n"/>
      <c r="BL683" s="24" t="n"/>
      <c r="BM683" s="24" t="n"/>
      <c r="BN683" s="24" t="n"/>
      <c r="BO683" s="24" t="n"/>
      <c r="BP683" s="24" t="n"/>
      <c r="BQ683" s="126" t="n"/>
    </row>
    <row r="684" ht="16.8" customHeight="1">
      <c r="A684" s="15" t="n"/>
      <c r="B684" s="15" t="n"/>
      <c r="C684" s="15" t="inlineStr">
        <is>
          <t>PAG. PROVV. FRANCESCOMARCHESOLI</t>
        </is>
      </c>
      <c r="D684" s="16" t="n"/>
      <c r="E684" s="16" t="n"/>
      <c r="F684" s="16" t="n"/>
      <c r="G684" s="16" t="n">
        <v>0</v>
      </c>
      <c r="H684" s="16" t="n"/>
      <c r="I684" s="4" t="n"/>
      <c r="J684" s="14" t="n"/>
      <c r="K684" s="15">
        <f>C696</f>
        <v/>
      </c>
      <c r="L684" s="16" t="n"/>
      <c r="M684" s="16">
        <f>0.28*(L673+L674-M674)/100</f>
        <v/>
      </c>
      <c r="N684" s="16">
        <f>G696</f>
        <v/>
      </c>
      <c r="O684" s="16">
        <f>O623+M684-N684</f>
        <v/>
      </c>
      <c r="P684" s="18">
        <f>P623+M684</f>
        <v/>
      </c>
      <c r="Q684" s="14" t="n"/>
      <c r="R684" s="18" t="n"/>
      <c r="S684" s="16">
        <f>G684</f>
        <v/>
      </c>
      <c r="T684" s="18">
        <f>(R684-S684)+T683</f>
        <v/>
      </c>
      <c r="U684" s="15">
        <f>C684</f>
        <v/>
      </c>
      <c r="W684" s="14" t="n"/>
      <c r="X684" s="18" t="n"/>
      <c r="Y684" s="16" t="n">
        <v>0</v>
      </c>
      <c r="Z684" s="18">
        <f>(X684-Y684)+Z683</f>
        <v/>
      </c>
      <c r="AA684" s="15" t="n"/>
      <c r="AB684" s="24" t="n"/>
      <c r="AC684" s="15">
        <f>C684</f>
        <v/>
      </c>
      <c r="AD684" s="25" t="n"/>
      <c r="AE684" s="62">
        <f>G684</f>
        <v/>
      </c>
      <c r="AF684" s="63">
        <f>AE684+AF623</f>
        <v/>
      </c>
      <c r="AG684" s="25" t="n"/>
      <c r="AH684" s="24" t="n"/>
      <c r="AI684" s="26" t="n"/>
      <c r="AJ684" s="25" t="n"/>
      <c r="AL684" s="14" t="n"/>
      <c r="AM684" s="18" t="n"/>
      <c r="AN684" s="16" t="n">
        <v>0</v>
      </c>
      <c r="AO684" s="18">
        <f>(AM684-AN684)+AO683</f>
        <v/>
      </c>
      <c r="AP684" s="15" t="n"/>
      <c r="AR684" s="14" t="n"/>
      <c r="AS684" s="18" t="n"/>
      <c r="AT684" s="16" t="n">
        <v>0</v>
      </c>
      <c r="AU684" s="18">
        <f>(AS684-AT684)+AU683</f>
        <v/>
      </c>
      <c r="AV684" s="15" t="n"/>
      <c r="AX684" s="14" t="n"/>
      <c r="AY684" s="18" t="n"/>
      <c r="AZ684" s="16" t="n">
        <v>0</v>
      </c>
      <c r="BA684" s="18">
        <f>(AY684-AZ684)+BA683</f>
        <v/>
      </c>
      <c r="BB684" s="15" t="n"/>
      <c r="BD684" s="14" t="n"/>
      <c r="BE684" s="18" t="n"/>
      <c r="BF684" s="16" t="n">
        <v>0</v>
      </c>
      <c r="BG684" s="18">
        <f>(BE684-BF684)+BG683</f>
        <v/>
      </c>
      <c r="BH684" s="15" t="n"/>
      <c r="BJ684" s="86" t="n">
        <v>0</v>
      </c>
      <c r="BK684" s="90" t="n"/>
      <c r="BL684" s="24" t="n"/>
      <c r="BM684" s="24" t="n"/>
      <c r="BN684" s="24" t="n"/>
      <c r="BO684" s="24" t="n"/>
      <c r="BP684" s="24" t="n"/>
      <c r="BQ684" s="126" t="n"/>
    </row>
    <row r="685" ht="16.8" customHeight="1">
      <c r="A685" s="15" t="n"/>
      <c r="B685" s="15" t="n"/>
      <c r="C685" s="15" t="inlineStr">
        <is>
          <t>TOT. PAG. PRODUTTORI</t>
        </is>
      </c>
      <c r="D685" s="16">
        <f>SUM(G677:G684)+E680+E681+E682+E683+E684</f>
        <v/>
      </c>
      <c r="E685" s="16" t="n"/>
      <c r="F685" s="16" t="n"/>
      <c r="G685" s="16" t="n"/>
      <c r="H685" s="16" t="n"/>
      <c r="I685" s="4" t="n"/>
      <c r="J685" s="14" t="n"/>
      <c r="K685" s="15">
        <f>C706</f>
        <v/>
      </c>
      <c r="L685" s="16" t="n"/>
      <c r="M685" s="16">
        <f>0.46*(L673+L674-M674)/100</f>
        <v/>
      </c>
      <c r="N685" s="16">
        <f>G706</f>
        <v/>
      </c>
      <c r="O685" s="16">
        <f>O624+M685-N685</f>
        <v/>
      </c>
      <c r="P685" s="18">
        <f>P624+M685</f>
        <v/>
      </c>
      <c r="Q685" s="14" t="n"/>
      <c r="R685" s="18" t="n"/>
      <c r="S685" s="16" t="n">
        <v>0</v>
      </c>
      <c r="T685" s="18">
        <f>(R685-S685)+T684</f>
        <v/>
      </c>
      <c r="U685" s="15" t="n"/>
      <c r="W685" s="14" t="n"/>
      <c r="X685" s="18" t="n"/>
      <c r="Y685" s="16" t="n">
        <v>0</v>
      </c>
      <c r="Z685" s="18">
        <f>(X685-Y685)+Z684</f>
        <v/>
      </c>
      <c r="AA685" s="15" t="n"/>
      <c r="AB685" s="24" t="n"/>
      <c r="AC685" s="15" t="n"/>
      <c r="AD685" s="25" t="n"/>
      <c r="AE685" s="62" t="n"/>
      <c r="AF685" s="63" t="n"/>
      <c r="AG685" s="25" t="n"/>
      <c r="AH685" s="24" t="n"/>
      <c r="AI685" s="26" t="n"/>
      <c r="AJ685" s="25" t="n"/>
      <c r="AL685" s="14" t="n"/>
      <c r="AM685" s="18" t="n"/>
      <c r="AN685" s="16" t="n">
        <v>0</v>
      </c>
      <c r="AO685" s="18">
        <f>(AM685-AN685)+AO684</f>
        <v/>
      </c>
      <c r="AP685" s="15" t="n"/>
      <c r="AR685" s="14" t="n"/>
      <c r="AS685" s="18" t="n"/>
      <c r="AT685" s="16" t="n">
        <v>0</v>
      </c>
      <c r="AU685" s="18">
        <f>(AS685-AT685)+AU684</f>
        <v/>
      </c>
      <c r="AV685" s="15" t="n"/>
      <c r="AX685" s="14" t="n"/>
      <c r="AY685" s="18" t="n"/>
      <c r="AZ685" s="16" t="n">
        <v>0</v>
      </c>
      <c r="BA685" s="18">
        <f>(AY685-AZ685)+BA684</f>
        <v/>
      </c>
      <c r="BB685" s="15" t="n"/>
      <c r="BD685" s="14" t="n"/>
      <c r="BE685" s="18" t="n"/>
      <c r="BF685" s="16" t="n">
        <v>0</v>
      </c>
      <c r="BG685" s="18">
        <f>(BE685-BF685)+BG684</f>
        <v/>
      </c>
      <c r="BH685" s="15" t="n"/>
      <c r="BJ685" s="86" t="n">
        <v>0</v>
      </c>
      <c r="BK685" s="90" t="n"/>
      <c r="BL685" s="24" t="n"/>
      <c r="BM685" s="24" t="n"/>
      <c r="BN685" s="24" t="n"/>
      <c r="BO685" s="24" t="n"/>
      <c r="BP685" s="24" t="n"/>
      <c r="BQ685" s="126" t="n"/>
    </row>
    <row r="686" ht="16.8" customHeight="1">
      <c r="A686" s="15" t="n"/>
      <c r="B686" s="15" t="n"/>
      <c r="C686" s="15" t="inlineStr">
        <is>
          <t>Sinistro</t>
        </is>
      </c>
      <c r="D686" s="16" t="n"/>
      <c r="E686" s="16" t="n"/>
      <c r="F686" s="16" t="n"/>
      <c r="G686" s="16" t="n"/>
      <c r="H686" s="16">
        <f>SUM(H673:H685)</f>
        <v/>
      </c>
      <c r="I686" s="4" t="n"/>
      <c r="J686" s="14" t="n"/>
      <c r="K686" s="15" t="inlineStr">
        <is>
          <t>Locazioni immobiliari</t>
        </is>
      </c>
      <c r="L686" s="16" t="n"/>
      <c r="M686" s="16">
        <f>14.4*(L673+L674-M674)/100</f>
        <v/>
      </c>
      <c r="N686" s="16">
        <f>G707</f>
        <v/>
      </c>
      <c r="O686" s="16">
        <f>O625+M686-N686</f>
        <v/>
      </c>
      <c r="P686" s="18">
        <f>P625+M686</f>
        <v/>
      </c>
      <c r="Q686" s="14" t="n"/>
      <c r="R686" s="18" t="n"/>
      <c r="S686" s="16" t="n">
        <v>0</v>
      </c>
      <c r="T686" s="18">
        <f>(R686-S686)+T685</f>
        <v/>
      </c>
      <c r="U686" s="15" t="n"/>
      <c r="W686" s="14" t="n"/>
      <c r="X686" s="18" t="n"/>
      <c r="Y686" s="16" t="n">
        <v>0</v>
      </c>
      <c r="Z686" s="18">
        <f>(X686-Y686)+Z685</f>
        <v/>
      </c>
      <c r="AA686" s="15">
        <f>C686</f>
        <v/>
      </c>
      <c r="AB686" s="24" t="n"/>
      <c r="AC686" s="15" t="n"/>
      <c r="AD686" s="25" t="n"/>
      <c r="AE686" s="62" t="n"/>
      <c r="AF686" s="63" t="n"/>
      <c r="AG686" s="25" t="n"/>
      <c r="AH686" s="24" t="n"/>
      <c r="AI686" s="26" t="n"/>
      <c r="AJ686" s="25" t="n"/>
      <c r="AL686" s="14" t="n"/>
      <c r="AM686" s="18" t="n"/>
      <c r="AN686" s="16" t="n">
        <v>0</v>
      </c>
      <c r="AO686" s="18">
        <f>(AM686-AN686)+AO685</f>
        <v/>
      </c>
      <c r="AP686" s="15" t="n"/>
      <c r="AR686" s="14" t="n"/>
      <c r="AS686" s="18" t="n"/>
      <c r="AT686" s="16" t="n">
        <v>0</v>
      </c>
      <c r="AU686" s="18">
        <f>(AS686-AT686)+AU685</f>
        <v/>
      </c>
      <c r="AV686" s="15" t="n"/>
      <c r="AX686" s="14" t="n"/>
      <c r="AY686" s="18" t="n"/>
      <c r="AZ686" s="16" t="n">
        <v>0</v>
      </c>
      <c r="BA686" s="18">
        <f>(AY686-AZ686)+BA685</f>
        <v/>
      </c>
      <c r="BB686" s="15" t="n"/>
      <c r="BD686" s="14" t="n"/>
      <c r="BE686" s="18" t="n"/>
      <c r="BF686" s="16" t="n">
        <v>0</v>
      </c>
      <c r="BG686" s="18">
        <f>(BE686-BF686)+BG685</f>
        <v/>
      </c>
      <c r="BH686" s="15" t="n"/>
      <c r="BJ686" s="86" t="n">
        <v>0</v>
      </c>
      <c r="BK686" s="90" t="n"/>
      <c r="BL686" s="24" t="n"/>
      <c r="BM686" s="24" t="n"/>
      <c r="BN686" s="24" t="n"/>
      <c r="BO686" s="24" t="n"/>
      <c r="BP686" s="24" t="n"/>
      <c r="BQ686" s="126" t="n"/>
    </row>
    <row r="687" ht="16.8" customHeight="1">
      <c r="A687" s="15" t="n"/>
      <c r="B687" s="15" t="n"/>
      <c r="C687" s="15" t="inlineStr">
        <is>
          <t>SINISTRO</t>
        </is>
      </c>
      <c r="D687" s="16">
        <f>E686+G686</f>
        <v/>
      </c>
      <c r="E687" s="16" t="n"/>
      <c r="F687" s="16" t="n"/>
      <c r="G687" s="16" t="n"/>
      <c r="H687" s="16" t="n"/>
      <c r="I687" s="4" t="n"/>
      <c r="J687" s="14" t="n"/>
      <c r="K687" s="15">
        <f>C708</f>
        <v/>
      </c>
      <c r="L687" s="16">
        <f>D696</f>
        <v/>
      </c>
      <c r="M687" s="16">
        <f>1.4*(L673+L674-M674)/100</f>
        <v/>
      </c>
      <c r="N687" s="16">
        <f>G708</f>
        <v/>
      </c>
      <c r="O687" s="16">
        <f>O626+M687-N687</f>
        <v/>
      </c>
      <c r="P687" s="18">
        <f>P626+M687</f>
        <v/>
      </c>
      <c r="Q687" s="14" t="n"/>
      <c r="R687" s="18" t="n"/>
      <c r="S687" s="16" t="n">
        <v>0</v>
      </c>
      <c r="T687" s="18">
        <f>(R687-S687)+T686</f>
        <v/>
      </c>
      <c r="U687" s="15" t="n"/>
      <c r="W687" s="14" t="n"/>
      <c r="X687" s="18" t="n"/>
      <c r="Y687" s="16" t="n">
        <v>0</v>
      </c>
      <c r="Z687" s="18">
        <f>(X687-Y687)+Z686</f>
        <v/>
      </c>
      <c r="AA687" s="15" t="n"/>
      <c r="AB687" s="24" t="n"/>
      <c r="AC687" s="64" t="inlineStr">
        <is>
          <t>INTERESSI PASSIIVI</t>
        </is>
      </c>
      <c r="AD687" s="65" t="n"/>
      <c r="AE687" s="65">
        <f>H691</f>
        <v/>
      </c>
      <c r="AF687" s="63">
        <f>AE687+AF626</f>
        <v/>
      </c>
      <c r="AG687" s="25" t="n"/>
      <c r="AH687" s="24" t="n"/>
      <c r="AI687" s="26" t="n"/>
      <c r="AJ687" s="25" t="n">
        <v>0</v>
      </c>
      <c r="AL687" s="14" t="n"/>
      <c r="AM687" s="18" t="n"/>
      <c r="AN687" s="16" t="n">
        <v>0</v>
      </c>
      <c r="AO687" s="18">
        <f>(AM687-AN687)+AO686</f>
        <v/>
      </c>
      <c r="AP687" s="15" t="n"/>
      <c r="AR687" s="14" t="n"/>
      <c r="AS687" s="18" t="n"/>
      <c r="AT687" s="16" t="n">
        <v>0</v>
      </c>
      <c r="AU687" s="18">
        <f>(AS687-AT687)+AU686</f>
        <v/>
      </c>
      <c r="AV687" s="15" t="n"/>
      <c r="AX687" s="14" t="n"/>
      <c r="AY687" s="18" t="n"/>
      <c r="AZ687" s="16" t="n">
        <v>0</v>
      </c>
      <c r="BA687" s="18">
        <f>(AY687-AZ687)+BA686</f>
        <v/>
      </c>
      <c r="BB687" s="15" t="n"/>
      <c r="BD687" s="14" t="n"/>
      <c r="BE687" s="18" t="n"/>
      <c r="BF687" s="16" t="n">
        <v>0</v>
      </c>
      <c r="BG687" s="18">
        <f>(BE687-BF687)+BG686</f>
        <v/>
      </c>
      <c r="BH687" s="15" t="n"/>
      <c r="BJ687" s="86" t="n"/>
      <c r="BK687" s="86" t="n"/>
      <c r="BL687" s="24" t="n"/>
      <c r="BM687" s="24" t="n"/>
      <c r="BN687" s="24" t="n"/>
      <c r="BO687" s="24" t="n"/>
      <c r="BP687" s="24" t="n"/>
      <c r="BQ687" s="126" t="n"/>
    </row>
    <row r="688" ht="16.8" customHeight="1">
      <c r="A688" s="15" t="n"/>
      <c r="B688" s="15" t="n"/>
      <c r="C688" s="15" t="inlineStr">
        <is>
          <t xml:space="preserve">Francobolli    </t>
        </is>
      </c>
      <c r="D688" s="16" t="n"/>
      <c r="E688" s="16" t="n"/>
      <c r="F688" s="16" t="n"/>
      <c r="G688" s="16" t="n">
        <v>0</v>
      </c>
      <c r="H688" s="16" t="n"/>
      <c r="I688" s="4" t="n"/>
      <c r="J688" s="14" t="n"/>
      <c r="K688" s="15">
        <f>C710</f>
        <v/>
      </c>
      <c r="L688" s="16" t="n"/>
      <c r="M688" s="16">
        <f>0*(L673+L674-M674)/100</f>
        <v/>
      </c>
      <c r="N688" s="16">
        <f>G710</f>
        <v/>
      </c>
      <c r="O688" s="16">
        <f>O627+M688-N688</f>
        <v/>
      </c>
      <c r="P688" s="18">
        <f>P627+M688</f>
        <v/>
      </c>
      <c r="Q688" s="14" t="n"/>
      <c r="R688" s="18" t="n"/>
      <c r="S688" s="16">
        <f>G688</f>
        <v/>
      </c>
      <c r="T688" s="18">
        <f>(R688-S688)+T687</f>
        <v/>
      </c>
      <c r="U688" s="15">
        <f>C688</f>
        <v/>
      </c>
      <c r="W688" s="14" t="n"/>
      <c r="X688" s="18" t="n"/>
      <c r="Y688" s="16" t="n"/>
      <c r="Z688" s="18">
        <f>(X688-Y688)+Z687</f>
        <v/>
      </c>
      <c r="AA688" s="15" t="n"/>
      <c r="AB688" s="24" t="n"/>
      <c r="AC688" s="15">
        <f>C688</f>
        <v/>
      </c>
      <c r="AD688" s="25" t="n"/>
      <c r="AE688" s="62">
        <f>G688</f>
        <v/>
      </c>
      <c r="AF688" s="63">
        <f>AE688+AF627</f>
        <v/>
      </c>
      <c r="AG688" s="25" t="n"/>
      <c r="AH688" s="24" t="n"/>
      <c r="AI688" s="26" t="n"/>
      <c r="AJ688" s="25" t="n"/>
      <c r="AL688" s="14" t="n"/>
      <c r="AM688" s="18" t="n"/>
      <c r="AN688" s="16" t="n"/>
      <c r="AO688" s="18">
        <f>(AM688-AN688)+AO687</f>
        <v/>
      </c>
      <c r="AP688" s="15" t="n"/>
      <c r="AR688" s="14" t="n"/>
      <c r="AS688" s="18" t="n"/>
      <c r="AT688" s="16" t="n"/>
      <c r="AU688" s="18">
        <f>(AS688-AT688)+AU687</f>
        <v/>
      </c>
      <c r="AV688" s="15" t="n"/>
      <c r="AX688" s="14" t="n"/>
      <c r="AY688" s="18" t="n"/>
      <c r="AZ688" s="16" t="n"/>
      <c r="BA688" s="18">
        <f>(AY688-AZ688)+BA687</f>
        <v/>
      </c>
      <c r="BB688" s="15" t="n"/>
      <c r="BD688" s="14" t="n"/>
      <c r="BE688" s="18" t="n"/>
      <c r="BF688" s="16" t="n"/>
      <c r="BG688" s="18">
        <f>(BE688-BF688)+BG687</f>
        <v/>
      </c>
      <c r="BH688" s="15" t="n"/>
      <c r="BJ688" s="86" t="n"/>
      <c r="BK688" s="86" t="n"/>
      <c r="BL688" s="24" t="n"/>
      <c r="BM688" s="24" t="n"/>
      <c r="BN688" s="24" t="n"/>
      <c r="BO688" s="24" t="n"/>
      <c r="BP688" s="24" t="n"/>
      <c r="BQ688" s="126" t="n"/>
    </row>
    <row r="689" ht="16.8" customHeight="1">
      <c r="A689" s="15" t="n"/>
      <c r="B689" s="15" t="n"/>
      <c r="C689" s="15" t="inlineStr">
        <is>
          <t xml:space="preserve">PAG. FATT. SOMMESE PETROLI </t>
        </is>
      </c>
      <c r="D689" s="16" t="n"/>
      <c r="E689" s="16" t="n"/>
      <c r="F689" s="16" t="n"/>
      <c r="G689" s="16" t="n">
        <v>0</v>
      </c>
      <c r="H689" s="16" t="n"/>
      <c r="I689" s="4" t="n"/>
      <c r="J689" s="14" t="n"/>
      <c r="K689" s="15">
        <f>C711</f>
        <v/>
      </c>
      <c r="L689" s="16" t="n"/>
      <c r="M689" s="16">
        <f>1.86*(L673+L674-M674)/100</f>
        <v/>
      </c>
      <c r="N689" s="16">
        <f>G711</f>
        <v/>
      </c>
      <c r="O689" s="16">
        <f>O628+M689-N689</f>
        <v/>
      </c>
      <c r="P689" s="18">
        <f>P628+M689</f>
        <v/>
      </c>
      <c r="Q689" s="14" t="n"/>
      <c r="R689" s="18" t="n"/>
      <c r="S689" s="16">
        <f>G689</f>
        <v/>
      </c>
      <c r="T689" s="18">
        <f>(R689-S689)+T688</f>
        <v/>
      </c>
      <c r="U689" s="15">
        <f>C689</f>
        <v/>
      </c>
      <c r="W689" s="14" t="n"/>
      <c r="X689" s="18" t="n"/>
      <c r="Y689" s="16" t="n">
        <v>0</v>
      </c>
      <c r="Z689" s="18">
        <f>(X689-Y689)+Z688</f>
        <v/>
      </c>
      <c r="AA689" s="15" t="n"/>
      <c r="AB689" s="24" t="n"/>
      <c r="AC689" s="15">
        <f>C689</f>
        <v/>
      </c>
      <c r="AD689" s="25" t="n"/>
      <c r="AE689" s="62">
        <f>G689</f>
        <v/>
      </c>
      <c r="AF689" s="63">
        <f>AE689+AF628</f>
        <v/>
      </c>
      <c r="AG689" s="25" t="n"/>
      <c r="AH689" s="24" t="n"/>
      <c r="AI689" s="26" t="n"/>
      <c r="AJ689" s="25" t="n"/>
      <c r="AL689" s="14" t="n"/>
      <c r="AM689" s="18" t="n"/>
      <c r="AN689" s="16" t="n">
        <v>0</v>
      </c>
      <c r="AO689" s="18">
        <f>(AM689-AN689)+AO688</f>
        <v/>
      </c>
      <c r="AP689" s="15" t="n"/>
      <c r="AR689" s="14" t="n"/>
      <c r="AS689" s="18" t="n"/>
      <c r="AT689" s="16" t="n">
        <v>0</v>
      </c>
      <c r="AU689" s="18">
        <f>(AS689-AT689)+AU688</f>
        <v/>
      </c>
      <c r="AV689" s="15" t="n"/>
      <c r="AX689" s="14" t="n"/>
      <c r="AY689" s="18" t="n"/>
      <c r="AZ689" s="16" t="n">
        <v>0</v>
      </c>
      <c r="BA689" s="18">
        <f>(AY689-AZ689)+BA688</f>
        <v/>
      </c>
      <c r="BB689" s="15" t="n"/>
      <c r="BD689" s="14" t="n"/>
      <c r="BE689" s="18" t="n"/>
      <c r="BF689" s="16" t="n">
        <v>0</v>
      </c>
      <c r="BG689" s="18">
        <f>(BE689-BF689)+BG688</f>
        <v/>
      </c>
      <c r="BH689" s="15" t="n"/>
      <c r="BJ689" s="86" t="n"/>
      <c r="BK689" s="86" t="n"/>
      <c r="BL689" s="24" t="n"/>
      <c r="BM689" s="24" t="n"/>
      <c r="BN689" s="24" t="n"/>
      <c r="BO689" s="24" t="n"/>
      <c r="BP689" s="24" t="n"/>
      <c r="BQ689" s="126" t="n"/>
    </row>
    <row r="690" ht="16.8" customHeight="1">
      <c r="A690" s="15" t="n"/>
      <c r="B690" s="15" t="n"/>
      <c r="C690" s="15" t="inlineStr">
        <is>
          <t>Benzina auto papa'</t>
        </is>
      </c>
      <c r="D690" s="16">
        <f>SUM(G689:G690)</f>
        <v/>
      </c>
      <c r="E690" s="16" t="n">
        <v>0</v>
      </c>
      <c r="F690" s="16" t="n"/>
      <c r="G690" s="16" t="n">
        <v>0</v>
      </c>
      <c r="H690" s="16" t="n"/>
      <c r="I690" s="4" t="n"/>
      <c r="J690" s="14" t="n"/>
      <c r="K690" s="15">
        <f>C712</f>
        <v/>
      </c>
      <c r="L690" s="16" t="n">
        <v>0</v>
      </c>
      <c r="M690" s="16">
        <f>0.7*(L673+L674-M674)/100</f>
        <v/>
      </c>
      <c r="N690" s="16">
        <f>G712</f>
        <v/>
      </c>
      <c r="O690" s="16">
        <f>O629+M690-N690</f>
        <v/>
      </c>
      <c r="P690" s="18">
        <f>P629+M690</f>
        <v/>
      </c>
      <c r="Q690" s="14" t="n"/>
      <c r="R690" s="18" t="n"/>
      <c r="S690" s="16">
        <f>G690</f>
        <v/>
      </c>
      <c r="T690" s="18">
        <f>(R690-S690)+T689</f>
        <v/>
      </c>
      <c r="U690" s="15">
        <f>C690</f>
        <v/>
      </c>
      <c r="W690" s="14" t="n"/>
      <c r="X690" s="18" t="n"/>
      <c r="Y690" s="16" t="n">
        <v>0</v>
      </c>
      <c r="Z690" s="18">
        <f>(X690-Y690)+Z689</f>
        <v/>
      </c>
      <c r="AA690" s="15" t="n"/>
      <c r="AB690" s="24" t="n"/>
      <c r="AC690" s="15">
        <f>C690</f>
        <v/>
      </c>
      <c r="AD690" s="25" t="n"/>
      <c r="AE690" s="62">
        <f>G690</f>
        <v/>
      </c>
      <c r="AF690" s="63">
        <f>AE690+AF629</f>
        <v/>
      </c>
      <c r="AG690" s="25" t="n"/>
      <c r="AH690" s="24" t="n"/>
      <c r="AI690" s="26" t="n">
        <v>0</v>
      </c>
      <c r="AJ690" s="25" t="n"/>
      <c r="AL690" s="14" t="n"/>
      <c r="AM690" s="18" t="n"/>
      <c r="AN690" s="16" t="n">
        <v>0</v>
      </c>
      <c r="AO690" s="18">
        <f>(AM690-AN690)+AO689</f>
        <v/>
      </c>
      <c r="AP690" s="15" t="n"/>
      <c r="AR690" s="14" t="n"/>
      <c r="AS690" s="18" t="n"/>
      <c r="AT690" s="16" t="n">
        <v>0</v>
      </c>
      <c r="AU690" s="18">
        <f>(AS690-AT690)+AU689</f>
        <v/>
      </c>
      <c r="AV690" s="15" t="n"/>
      <c r="AX690" s="14" t="n"/>
      <c r="AY690" s="18" t="n"/>
      <c r="AZ690" s="16" t="n">
        <v>0</v>
      </c>
      <c r="BA690" s="18">
        <f>(AY690-AZ690)+BA689</f>
        <v/>
      </c>
      <c r="BB690" s="15" t="n"/>
      <c r="BD690" s="14" t="n"/>
      <c r="BE690" s="18" t="n"/>
      <c r="BF690" s="16" t="n">
        <v>0</v>
      </c>
      <c r="BG690" s="18">
        <f>(BE690-BF690)+BG689</f>
        <v/>
      </c>
      <c r="BH690" s="15" t="n"/>
      <c r="BJ690" s="86" t="n"/>
      <c r="BK690" s="86" t="n"/>
      <c r="BL690" s="24" t="n"/>
      <c r="BM690" s="24" t="n"/>
      <c r="BN690" s="24" t="n"/>
      <c r="BO690" s="24" t="n"/>
      <c r="BP690" s="24" t="n"/>
      <c r="BQ690" s="126" t="n"/>
    </row>
    <row r="691" ht="16.8" customHeight="1">
      <c r="A691" s="15" t="n"/>
      <c r="B691" s="15" t="n"/>
      <c r="C691" s="28" t="inlineStr">
        <is>
          <t>PREL PER COMMISSIONI DAL C/C 10226 AL 10223</t>
        </is>
      </c>
      <c r="D691" s="16" t="n"/>
      <c r="E691" s="16" t="n">
        <v>0</v>
      </c>
      <c r="F691" s="16" t="n">
        <v>0</v>
      </c>
      <c r="G691" s="16" t="n">
        <v>80.44</v>
      </c>
      <c r="H691" s="27" t="n">
        <v>0</v>
      </c>
      <c r="I691" s="4" t="n"/>
      <c r="J691" s="14" t="n"/>
      <c r="K691" s="15">
        <f>C716</f>
        <v/>
      </c>
      <c r="L691" s="16" t="n">
        <v>0</v>
      </c>
      <c r="M691" s="16">
        <f>18.82*(L673+L674-M674)/100</f>
        <v/>
      </c>
      <c r="N691" s="16">
        <f>G716</f>
        <v/>
      </c>
      <c r="O691" s="16">
        <f>O630+M691-N691</f>
        <v/>
      </c>
      <c r="P691" s="18">
        <f>P630+M691</f>
        <v/>
      </c>
      <c r="Q691" s="14" t="n"/>
      <c r="R691" s="18" t="n"/>
      <c r="S691" s="16">
        <f>G691</f>
        <v/>
      </c>
      <c r="T691" s="18">
        <f>(R691-S691)+T690</f>
        <v/>
      </c>
      <c r="U691" s="15">
        <f>C691</f>
        <v/>
      </c>
      <c r="W691" s="14" t="n"/>
      <c r="X691" s="18" t="n"/>
      <c r="Y691" s="16" t="n">
        <v>0</v>
      </c>
      <c r="Z691" s="18">
        <f>(X691-Y691)+Z690</f>
        <v/>
      </c>
      <c r="AA691" s="15">
        <f>C691</f>
        <v/>
      </c>
      <c r="AB691" s="24" t="n"/>
      <c r="AC691" s="15">
        <f>C691</f>
        <v/>
      </c>
      <c r="AD691" s="25" t="n"/>
      <c r="AE691" s="62" t="n">
        <v>0</v>
      </c>
      <c r="AF691" s="63">
        <f>AE691+AF630</f>
        <v/>
      </c>
      <c r="AG691" s="25" t="n"/>
      <c r="AH691" s="24" t="n"/>
      <c r="AI691" s="26" t="n"/>
      <c r="AJ691" s="25" t="n"/>
      <c r="AL691" s="14" t="n"/>
      <c r="AM691" s="18" t="n"/>
      <c r="AN691" s="16" t="n">
        <v>0</v>
      </c>
      <c r="AO691" s="18">
        <f>(AM691-AN691)+AO690</f>
        <v/>
      </c>
      <c r="AP691" s="15" t="n"/>
      <c r="AR691" s="14" t="n"/>
      <c r="AS691" s="18" t="n"/>
      <c r="AT691" s="16" t="n">
        <v>0</v>
      </c>
      <c r="AU691" s="18">
        <f>(AS691-AT691)+AU690</f>
        <v/>
      </c>
      <c r="AV691" s="15">
        <f>C691</f>
        <v/>
      </c>
      <c r="AX691" s="14" t="n"/>
      <c r="AY691" s="18" t="n"/>
      <c r="AZ691" s="16" t="n">
        <v>0</v>
      </c>
      <c r="BA691" s="18">
        <f>(AY691-AZ691)+BA690</f>
        <v/>
      </c>
      <c r="BB691" s="15" t="n"/>
      <c r="BD691" s="14" t="n"/>
      <c r="BE691" s="18" t="n"/>
      <c r="BF691" s="16" t="n">
        <v>0</v>
      </c>
      <c r="BG691" s="18">
        <f>(BE691-BF691)+BG690</f>
        <v/>
      </c>
      <c r="BH691" s="15" t="n"/>
      <c r="BJ691" s="86" t="n"/>
      <c r="BK691" s="86" t="n"/>
      <c r="BL691" s="24" t="n"/>
      <c r="BM691" s="24" t="n"/>
      <c r="BN691" s="24" t="n"/>
      <c r="BO691" s="24" t="n"/>
      <c r="BP691" s="24" t="n"/>
      <c r="BQ691" s="126" t="n"/>
    </row>
    <row r="692" ht="16.8" customHeight="1">
      <c r="A692" s="15" t="n"/>
      <c r="B692" s="15" t="n"/>
      <c r="C692" s="15" t="n"/>
      <c r="D692" s="16" t="n"/>
      <c r="E692" s="16" t="n"/>
      <c r="F692" s="16" t="n"/>
      <c r="G692" s="16" t="n">
        <v>0</v>
      </c>
      <c r="H692" s="27" t="n">
        <v>0</v>
      </c>
      <c r="I692" s="4" t="n"/>
      <c r="J692" s="14" t="n"/>
      <c r="K692" s="15">
        <f>C717</f>
        <v/>
      </c>
      <c r="L692" s="16" t="n">
        <v>0</v>
      </c>
      <c r="M692" s="16">
        <f>18.82*(L673+L674-M674)/100</f>
        <v/>
      </c>
      <c r="N692" s="29">
        <f>G717</f>
        <v/>
      </c>
      <c r="O692" s="16">
        <f>O631+M692-N692</f>
        <v/>
      </c>
      <c r="P692" s="18">
        <f>P631+M692</f>
        <v/>
      </c>
      <c r="Q692" s="14" t="n"/>
      <c r="R692" s="18" t="n"/>
      <c r="S692" s="16">
        <f>G692</f>
        <v/>
      </c>
      <c r="T692" s="18">
        <f>(R692-S692)+T691</f>
        <v/>
      </c>
      <c r="U692" s="15">
        <f>C692</f>
        <v/>
      </c>
      <c r="W692" s="14" t="n"/>
      <c r="X692" s="18" t="n"/>
      <c r="Y692" s="16" t="n">
        <v>0</v>
      </c>
      <c r="Z692" s="18">
        <f>(X692-Y692)+Z691</f>
        <v/>
      </c>
      <c r="AA692" s="15" t="n"/>
      <c r="AB692" s="24" t="n"/>
      <c r="AC692" s="15">
        <f>C692</f>
        <v/>
      </c>
      <c r="AD692" s="25" t="n"/>
      <c r="AE692" s="62">
        <f>G692</f>
        <v/>
      </c>
      <c r="AF692" s="63">
        <f>AE692+AF631</f>
        <v/>
      </c>
      <c r="AG692" s="25" t="n"/>
      <c r="AH692" s="24" t="n"/>
      <c r="AI692" s="26" t="n"/>
      <c r="AJ692" s="25" t="n"/>
      <c r="AL692" s="14" t="n"/>
      <c r="AM692" s="18" t="n"/>
      <c r="AN692" s="16" t="n">
        <v>0</v>
      </c>
      <c r="AO692" s="18">
        <f>(AM692-AN692)+AO691</f>
        <v/>
      </c>
      <c r="AP692" s="15" t="n"/>
      <c r="AR692" s="14" t="n"/>
      <c r="AS692" s="18" t="n"/>
      <c r="AT692" s="16" t="n">
        <v>0</v>
      </c>
      <c r="AU692" s="18">
        <f>(AS692-AT692)+AU691</f>
        <v/>
      </c>
      <c r="AV692" s="15" t="n"/>
      <c r="AX692" s="14" t="n"/>
      <c r="AY692" s="18" t="n"/>
      <c r="AZ692" s="16" t="n">
        <v>0</v>
      </c>
      <c r="BA692" s="18">
        <f>(AY692-AZ692)+BA691</f>
        <v/>
      </c>
      <c r="BB692" s="15" t="n"/>
      <c r="BD692" s="14" t="n"/>
      <c r="BE692" s="18" t="n"/>
      <c r="BF692" s="16" t="n">
        <v>0</v>
      </c>
      <c r="BG692" s="18">
        <f>(BE692-BF692)+BG691</f>
        <v/>
      </c>
      <c r="BH692" s="15" t="n"/>
      <c r="BJ692" s="86" t="n"/>
      <c r="BK692" s="86" t="n"/>
      <c r="BL692" s="24" t="n"/>
      <c r="BM692" s="24" t="n"/>
      <c r="BN692" s="24" t="n"/>
      <c r="BO692" s="24" t="n"/>
      <c r="BP692" s="24" t="n"/>
      <c r="BQ692" s="126" t="n"/>
    </row>
    <row r="693" ht="16.8" customHeight="1">
      <c r="A693" s="15" t="n"/>
      <c r="B693" s="15" t="n"/>
      <c r="C693" s="28" t="inlineStr">
        <is>
          <t>Materiale pulizia</t>
        </is>
      </c>
      <c r="D693" s="16" t="n"/>
      <c r="E693" s="16" t="n"/>
      <c r="F693" s="16" t="n"/>
      <c r="G693" s="16" t="n">
        <v>0</v>
      </c>
      <c r="H693" s="16" t="n"/>
      <c r="I693" s="4" t="n"/>
      <c r="J693" s="14" t="n"/>
      <c r="K693" s="15">
        <f>C688</f>
        <v/>
      </c>
      <c r="L693" s="16" t="n">
        <v>0</v>
      </c>
      <c r="M693" s="16">
        <f>0.5*(L673+L674-M674)/100</f>
        <v/>
      </c>
      <c r="N693" s="16">
        <f>G688</f>
        <v/>
      </c>
      <c r="O693" s="16">
        <f>O632+M693-N693</f>
        <v/>
      </c>
      <c r="P693" s="18">
        <f>P632+M693</f>
        <v/>
      </c>
      <c r="Q693" s="14" t="n"/>
      <c r="R693" s="18" t="n"/>
      <c r="S693" s="16">
        <f>G693</f>
        <v/>
      </c>
      <c r="T693" s="18">
        <f>(R693-S693)+T692</f>
        <v/>
      </c>
      <c r="U693" s="15">
        <f>C693</f>
        <v/>
      </c>
      <c r="W693" s="14" t="n"/>
      <c r="X693" s="18" t="n"/>
      <c r="Y693" s="16" t="n">
        <v>0</v>
      </c>
      <c r="Z693" s="18">
        <f>(X693-Y693)+Z692</f>
        <v/>
      </c>
      <c r="AA693" s="15" t="n"/>
      <c r="AB693" s="24" t="n"/>
      <c r="AC693" s="15">
        <f>C693</f>
        <v/>
      </c>
      <c r="AD693" s="25" t="n"/>
      <c r="AE693" s="62">
        <f>G693</f>
        <v/>
      </c>
      <c r="AF693" s="63">
        <f>AE693+AF632</f>
        <v/>
      </c>
      <c r="AG693" s="25" t="n"/>
      <c r="AH693" s="24" t="n"/>
      <c r="AI693" s="26" t="n"/>
      <c r="AJ693" s="25" t="n"/>
      <c r="AL693" s="14" t="n"/>
      <c r="AM693" s="18" t="n"/>
      <c r="AN693" s="16" t="n">
        <v>0</v>
      </c>
      <c r="AO693" s="18">
        <f>(AM693-AN693)+AO692</f>
        <v/>
      </c>
      <c r="AP693" s="15" t="n"/>
      <c r="AR693" s="14" t="n"/>
      <c r="AS693" s="18" t="n"/>
      <c r="AT693" s="16" t="n">
        <v>0</v>
      </c>
      <c r="AU693" s="18">
        <f>(AS693-AT693)+AU692</f>
        <v/>
      </c>
      <c r="AV693" s="15" t="n"/>
      <c r="AX693" s="14" t="n"/>
      <c r="AY693" s="18" t="n"/>
      <c r="AZ693" s="16" t="n">
        <v>0</v>
      </c>
      <c r="BA693" s="18">
        <f>(AY693-AZ693)+BA692</f>
        <v/>
      </c>
      <c r="BB693" s="15" t="n"/>
      <c r="BD693" s="14" t="n"/>
      <c r="BE693" s="18" t="n"/>
      <c r="BF693" s="16" t="n">
        <v>0</v>
      </c>
      <c r="BG693" s="18">
        <f>(BE693-BF693)+BG692</f>
        <v/>
      </c>
      <c r="BH693" s="15" t="n"/>
      <c r="BJ693" s="86" t="n"/>
      <c r="BK693" s="86" t="n"/>
      <c r="BL693" s="24" t="n"/>
      <c r="BM693" s="24" t="n"/>
      <c r="BN693" s="24" t="n"/>
      <c r="BO693" s="24" t="n"/>
      <c r="BP693" s="24" t="n"/>
      <c r="BQ693" s="126" t="n"/>
    </row>
    <row r="694" ht="16.8" customHeight="1">
      <c r="A694" s="15" t="n"/>
      <c r="B694" s="15" t="n"/>
      <c r="C694" s="15" t="inlineStr">
        <is>
          <t xml:space="preserve">Assicurazioni </t>
        </is>
      </c>
      <c r="D694" s="16" t="n"/>
      <c r="E694" s="16" t="n"/>
      <c r="F694" s="16" t="n"/>
      <c r="G694" s="16" t="n">
        <v>0</v>
      </c>
      <c r="H694" s="16" t="n"/>
      <c r="I694" s="4" t="n"/>
      <c r="J694" s="14" t="n"/>
      <c r="K694" s="17">
        <f>C694</f>
        <v/>
      </c>
      <c r="L694" s="16" t="n">
        <v>0</v>
      </c>
      <c r="M694" s="16">
        <f>0.5*(L673+L674-M674)/100</f>
        <v/>
      </c>
      <c r="N694" s="16">
        <f>G694</f>
        <v/>
      </c>
      <c r="O694" s="16">
        <f>O633+M694-N694</f>
        <v/>
      </c>
      <c r="P694" s="18">
        <f>P633+M694</f>
        <v/>
      </c>
      <c r="Q694" s="14" t="n"/>
      <c r="R694" s="18" t="n"/>
      <c r="S694" s="16">
        <f>G694</f>
        <v/>
      </c>
      <c r="T694" s="18">
        <f>(R694-S694)+T693</f>
        <v/>
      </c>
      <c r="U694" s="15">
        <f>C694</f>
        <v/>
      </c>
      <c r="W694" s="14" t="n"/>
      <c r="X694" s="18" t="n"/>
      <c r="Y694" s="16" t="n">
        <v>0</v>
      </c>
      <c r="Z694" s="18">
        <f>(X694-Y694)+Z693</f>
        <v/>
      </c>
      <c r="AA694" s="15" t="n"/>
      <c r="AB694" s="24" t="n"/>
      <c r="AC694" s="15">
        <f>C694</f>
        <v/>
      </c>
      <c r="AD694" s="25" t="n"/>
      <c r="AE694" s="62">
        <f>G694</f>
        <v/>
      </c>
      <c r="AF694" s="63">
        <f>AE694+AF633</f>
        <v/>
      </c>
      <c r="AG694" s="25" t="n"/>
      <c r="AH694" s="24" t="n"/>
      <c r="AI694" s="26" t="n"/>
      <c r="AJ694" s="25" t="n"/>
      <c r="AL694" s="14" t="n"/>
      <c r="AM694" s="18" t="n"/>
      <c r="AN694" s="16" t="n">
        <v>0</v>
      </c>
      <c r="AO694" s="18">
        <f>(AM694-AN694)+AO693</f>
        <v/>
      </c>
      <c r="AP694" s="15" t="n"/>
      <c r="AR694" s="14" t="n"/>
      <c r="AS694" s="18" t="n"/>
      <c r="AT694" s="16" t="n">
        <v>0</v>
      </c>
      <c r="AU694" s="18">
        <f>(AS694-AT694)+AU693</f>
        <v/>
      </c>
      <c r="AV694" s="15" t="n"/>
      <c r="AX694" s="14" t="n"/>
      <c r="AY694" s="18" t="n"/>
      <c r="AZ694" s="16" t="n">
        <v>0</v>
      </c>
      <c r="BA694" s="18">
        <f>(AY694-AZ694)+BA693</f>
        <v/>
      </c>
      <c r="BB694" s="15" t="n"/>
      <c r="BD694" s="14" t="n"/>
      <c r="BE694" s="18" t="n"/>
      <c r="BF694" s="16" t="n">
        <v>0</v>
      </c>
      <c r="BG694" s="18">
        <f>(BE694-BF694)+BG693</f>
        <v/>
      </c>
      <c r="BH694" s="15" t="n"/>
      <c r="BJ694" s="86" t="n"/>
      <c r="BK694" s="86" t="n"/>
      <c r="BL694" s="24" t="n"/>
      <c r="BM694" s="24" t="n"/>
      <c r="BN694" s="24" t="n"/>
      <c r="BO694" s="24" t="n"/>
      <c r="BP694" s="24" t="n"/>
      <c r="BQ694" s="126" t="n"/>
    </row>
    <row r="695" ht="16.8" customHeight="1">
      <c r="A695" s="15" t="n"/>
      <c r="B695" s="15" t="n"/>
      <c r="C695" s="15" t="inlineStr">
        <is>
          <t>Telepass</t>
        </is>
      </c>
      <c r="D695" s="16" t="n"/>
      <c r="E695" s="16" t="n"/>
      <c r="F695" s="16" t="n"/>
      <c r="G695" s="16" t="n">
        <v>0</v>
      </c>
      <c r="H695" s="16" t="n"/>
      <c r="I695" s="4" t="n"/>
      <c r="J695" s="14" t="n"/>
      <c r="K695" s="17" t="inlineStr">
        <is>
          <t>Spese varie (manutenziona auto+ alberghi + varie+ cancelleria)</t>
        </is>
      </c>
      <c r="L695" s="16" t="n"/>
      <c r="M695" s="16">
        <f>2.32*(L673+L674-M674)/100</f>
        <v/>
      </c>
      <c r="N695" s="16">
        <f>H729+H728+G727</f>
        <v/>
      </c>
      <c r="O695" s="16">
        <f>O634+M695-N695</f>
        <v/>
      </c>
      <c r="P695" s="18">
        <f>P634+M695</f>
        <v/>
      </c>
      <c r="Q695" s="14" t="n"/>
      <c r="R695" s="18" t="n"/>
      <c r="S695" s="16">
        <f>G695</f>
        <v/>
      </c>
      <c r="T695" s="18">
        <f>(R695-S695)+T694</f>
        <v/>
      </c>
      <c r="U695" s="15">
        <f>C695</f>
        <v/>
      </c>
      <c r="W695" s="14" t="n"/>
      <c r="X695" s="18" t="n"/>
      <c r="Y695" s="16" t="n">
        <v>0</v>
      </c>
      <c r="Z695" s="18">
        <f>(X695-Y695)+Z694</f>
        <v/>
      </c>
      <c r="AA695" s="15" t="n"/>
      <c r="AB695" s="24" t="n"/>
      <c r="AC695" s="15">
        <f>C695</f>
        <v/>
      </c>
      <c r="AD695" s="25" t="n"/>
      <c r="AE695" s="62">
        <f>G695</f>
        <v/>
      </c>
      <c r="AF695" s="63">
        <f>AE695+AF634</f>
        <v/>
      </c>
      <c r="AG695" s="25" t="n"/>
      <c r="AH695" s="24" t="n"/>
      <c r="AI695" s="26" t="n"/>
      <c r="AJ695" s="25" t="n"/>
      <c r="AL695" s="14" t="n"/>
      <c r="AM695" s="18" t="n"/>
      <c r="AN695" s="16" t="n">
        <v>0</v>
      </c>
      <c r="AO695" s="18">
        <f>(AM695-AN695)+AO694</f>
        <v/>
      </c>
      <c r="AP695" s="15" t="n"/>
      <c r="AR695" s="14" t="n"/>
      <c r="AS695" s="18" t="n"/>
      <c r="AT695" s="16" t="n">
        <v>0</v>
      </c>
      <c r="AU695" s="18">
        <f>(AS695-AT695)+AU694</f>
        <v/>
      </c>
      <c r="AV695" s="15" t="n"/>
      <c r="AX695" s="14" t="n"/>
      <c r="AY695" s="18" t="n"/>
      <c r="AZ695" s="16" t="n">
        <v>0</v>
      </c>
      <c r="BA695" s="18">
        <f>(AY695-AZ695)+BA694</f>
        <v/>
      </c>
      <c r="BB695" s="15" t="n"/>
      <c r="BD695" s="14" t="n"/>
      <c r="BE695" s="18" t="n"/>
      <c r="BF695" s="16" t="n">
        <v>0</v>
      </c>
      <c r="BG695" s="18">
        <f>(BE695-BF695)+BG694</f>
        <v/>
      </c>
      <c r="BH695" s="15" t="n"/>
      <c r="BJ695" s="86" t="n"/>
      <c r="BK695" s="86" t="n"/>
      <c r="BL695" s="24" t="n"/>
      <c r="BM695" s="24" t="n"/>
      <c r="BN695" s="24" t="n"/>
      <c r="BO695" s="24" t="n"/>
      <c r="BP695" s="24" t="n"/>
      <c r="BQ695" s="126" t="n"/>
    </row>
    <row r="696" ht="16.8" customHeight="1">
      <c r="A696" s="15" t="n"/>
      <c r="B696" s="15" t="n"/>
      <c r="C696" s="28" t="inlineStr">
        <is>
          <t>Pubblicità</t>
        </is>
      </c>
      <c r="D696" s="16" t="n">
        <v>0</v>
      </c>
      <c r="E696" s="16" t="n"/>
      <c r="F696" s="16" t="n"/>
      <c r="G696" s="16" t="n">
        <v>0</v>
      </c>
      <c r="H696" s="16" t="n"/>
      <c r="I696" s="4" t="n"/>
      <c r="J696" s="14" t="n"/>
      <c r="K696" s="17" t="n"/>
      <c r="L696" s="16" t="n"/>
      <c r="M696" s="16" t="n"/>
      <c r="N696" s="16" t="inlineStr">
        <is>
          <t>DISPON. BANCARIA</t>
        </is>
      </c>
      <c r="O696" s="16">
        <f>T730+AO730</f>
        <v/>
      </c>
      <c r="P696" s="18" t="n"/>
      <c r="Q696" s="14" t="n"/>
      <c r="R696" s="18" t="n"/>
      <c r="S696" s="16" t="n">
        <v>0</v>
      </c>
      <c r="T696" s="18">
        <f>(R696-S696)+T695</f>
        <v/>
      </c>
      <c r="U696" s="15">
        <f>C696</f>
        <v/>
      </c>
      <c r="W696" s="14" t="n"/>
      <c r="X696" s="18" t="n"/>
      <c r="Y696" s="16" t="n">
        <v>0</v>
      </c>
      <c r="Z696" s="18">
        <f>(X696-Y696)+Z695</f>
        <v/>
      </c>
      <c r="AA696" s="15" t="n"/>
      <c r="AB696" s="24" t="n"/>
      <c r="AC696" s="15">
        <f>C696</f>
        <v/>
      </c>
      <c r="AD696" s="25" t="n"/>
      <c r="AE696" s="62">
        <f>G696</f>
        <v/>
      </c>
      <c r="AF696" s="63">
        <f>AE696+AF635</f>
        <v/>
      </c>
      <c r="AG696" s="25" t="n"/>
      <c r="AH696" s="24" t="n"/>
      <c r="AI696" s="26" t="n"/>
      <c r="AJ696" s="25" t="n"/>
      <c r="AL696" s="14" t="n"/>
      <c r="AM696" s="18" t="n"/>
      <c r="AN696" s="16" t="n"/>
      <c r="AO696" s="18">
        <f>(AM696-AN696)+AO695</f>
        <v/>
      </c>
      <c r="AP696" s="15" t="n"/>
      <c r="AR696" s="14" t="n"/>
      <c r="AS696" s="18" t="n"/>
      <c r="AT696" s="16" t="n"/>
      <c r="AU696" s="18">
        <f>(AS696-AT696)+AU695</f>
        <v/>
      </c>
      <c r="AV696" s="15" t="n"/>
      <c r="AX696" s="14" t="n"/>
      <c r="AY696" s="18" t="n"/>
      <c r="AZ696" s="16" t="n"/>
      <c r="BA696" s="18">
        <f>(AY696-AZ696)+BA695</f>
        <v/>
      </c>
      <c r="BB696" s="15" t="n"/>
      <c r="BD696" s="14" t="n"/>
      <c r="BE696" s="18" t="n"/>
      <c r="BF696" s="16" t="n"/>
      <c r="BG696" s="18">
        <f>(BE696-BF696)+BG695</f>
        <v/>
      </c>
      <c r="BH696" s="15" t="n"/>
      <c r="BJ696" s="86" t="n"/>
      <c r="BK696" s="86" t="n"/>
      <c r="BL696" s="24" t="n"/>
      <c r="BM696" s="24" t="n"/>
      <c r="BN696" s="24" t="n"/>
      <c r="BO696" s="24" t="n"/>
      <c r="BP696" s="24" t="n"/>
      <c r="BQ696" s="126" t="n"/>
    </row>
    <row r="697" ht="16.8" customHeight="1">
      <c r="A697" s="15" t="n"/>
      <c r="B697" s="66" t="n"/>
      <c r="C697" s="15" t="inlineStr">
        <is>
          <t xml:space="preserve">PAG. STIP.           MARZIA </t>
        </is>
      </c>
      <c r="D697" s="67" t="n"/>
      <c r="E697" s="16" t="n">
        <v>0</v>
      </c>
      <c r="F697" s="16" t="n"/>
      <c r="G697" s="16" t="n">
        <v>0</v>
      </c>
      <c r="H697" s="16" t="n"/>
      <c r="I697" s="4" t="n"/>
      <c r="J697" s="14" t="n"/>
      <c r="K697" s="17" t="n"/>
      <c r="L697" s="16" t="n"/>
      <c r="M697" s="16" t="n">
        <v>0</v>
      </c>
      <c r="N697" s="16" t="inlineStr">
        <is>
          <t>SOSPESI PARTICOLARI</t>
        </is>
      </c>
      <c r="O697" s="31">
        <f>L721</f>
        <v/>
      </c>
      <c r="P697" s="32">
        <f>SUM(P676:P695)</f>
        <v/>
      </c>
      <c r="Q697" s="14" t="n"/>
      <c r="R697" s="18" t="n"/>
      <c r="S697" s="16">
        <f>G697</f>
        <v/>
      </c>
      <c r="T697" s="18">
        <f>(R697-S697)+T696</f>
        <v/>
      </c>
      <c r="U697" s="15">
        <f>C697</f>
        <v/>
      </c>
      <c r="W697" s="14" t="n"/>
      <c r="X697" s="18" t="n"/>
      <c r="Y697" s="16" t="n">
        <v>0</v>
      </c>
      <c r="Z697" s="18">
        <f>(X697-Y697)+Z696</f>
        <v/>
      </c>
      <c r="AA697" s="15" t="n"/>
      <c r="AB697" s="24" t="n"/>
      <c r="AC697" s="15">
        <f>C697</f>
        <v/>
      </c>
      <c r="AD697" s="25" t="n"/>
      <c r="AE697" s="62">
        <f>G697</f>
        <v/>
      </c>
      <c r="AF697" s="63">
        <f>AE697+AF636</f>
        <v/>
      </c>
      <c r="AG697" s="25" t="n"/>
      <c r="AH697" s="24" t="n"/>
      <c r="AI697" s="26" t="n"/>
      <c r="AJ697" s="25" t="n"/>
      <c r="AL697" s="14" t="n"/>
      <c r="AM697" s="18" t="n"/>
      <c r="AN697" s="16" t="n">
        <v>0</v>
      </c>
      <c r="AO697" s="18">
        <f>(AM697-AN697)+AO696</f>
        <v/>
      </c>
      <c r="AP697" s="15" t="n"/>
      <c r="AR697" s="14" t="n"/>
      <c r="AS697" s="18" t="n"/>
      <c r="AT697" s="16" t="n">
        <v>0</v>
      </c>
      <c r="AU697" s="18">
        <f>(AS697-AT697)+AU696</f>
        <v/>
      </c>
      <c r="AV697" s="15" t="n"/>
      <c r="AX697" s="14" t="n"/>
      <c r="AY697" s="18" t="n"/>
      <c r="AZ697" s="16" t="n">
        <v>0</v>
      </c>
      <c r="BA697" s="18">
        <f>(AY697-AZ697)+BA696</f>
        <v/>
      </c>
      <c r="BB697" s="15" t="n"/>
      <c r="BD697" s="14" t="n"/>
      <c r="BE697" s="18" t="n"/>
      <c r="BF697" s="16" t="n">
        <v>0</v>
      </c>
      <c r="BG697" s="18">
        <f>(BE697-BF697)+BG696</f>
        <v/>
      </c>
      <c r="BH697" s="15" t="n"/>
      <c r="BJ697" s="86" t="n"/>
      <c r="BK697" s="86" t="n"/>
      <c r="BL697" s="24" t="n"/>
      <c r="BM697" s="24" t="n"/>
      <c r="BN697" s="24" t="n"/>
      <c r="BO697" s="24" t="n"/>
      <c r="BP697" s="24" t="n"/>
      <c r="BQ697" s="126" t="n"/>
    </row>
    <row r="698" ht="16.8" customHeight="1">
      <c r="A698" s="15" t="n"/>
      <c r="B698" s="15" t="n"/>
      <c r="C698" s="15" t="inlineStr">
        <is>
          <t xml:space="preserve">PAG. STIP.           DEBORAH </t>
        </is>
      </c>
      <c r="D698" s="16" t="n"/>
      <c r="E698" s="16" t="n">
        <v>0</v>
      </c>
      <c r="F698" s="16" t="n"/>
      <c r="G698" s="16" t="n">
        <v>0</v>
      </c>
      <c r="H698" s="16" t="n"/>
      <c r="I698" s="4" t="n"/>
      <c r="J698" s="14" t="n"/>
      <c r="K698" s="17" t="n"/>
      <c r="L698" s="16" t="n"/>
      <c r="M698" s="16" t="n">
        <v>0</v>
      </c>
      <c r="N698" s="16" t="inlineStr">
        <is>
          <t>SOSPESI</t>
        </is>
      </c>
      <c r="O698" s="16">
        <f>SUM(L709:L720)+L723</f>
        <v/>
      </c>
      <c r="P698" s="33">
        <f>SUM(O676:O695)</f>
        <v/>
      </c>
      <c r="Q698" s="14" t="n"/>
      <c r="R698" s="18" t="n"/>
      <c r="S698" s="16">
        <f>G698</f>
        <v/>
      </c>
      <c r="T698" s="18">
        <f>(R698-S698)+T697</f>
        <v/>
      </c>
      <c r="U698" s="15">
        <f>C698</f>
        <v/>
      </c>
      <c r="W698" s="14" t="n"/>
      <c r="X698" s="18" t="n"/>
      <c r="Y698" s="16" t="n">
        <v>0</v>
      </c>
      <c r="Z698" s="18">
        <f>(X698-Y698)+Z697</f>
        <v/>
      </c>
      <c r="AA698" s="15" t="n"/>
      <c r="AB698" s="24" t="n"/>
      <c r="AC698" s="15">
        <f>C698</f>
        <v/>
      </c>
      <c r="AD698" s="25" t="n"/>
      <c r="AE698" s="62">
        <f>G698</f>
        <v/>
      </c>
      <c r="AF698" s="63">
        <f>AE698+AF637</f>
        <v/>
      </c>
      <c r="AG698" s="25" t="n"/>
      <c r="AH698" s="24" t="n"/>
      <c r="AI698" s="26" t="n"/>
      <c r="AJ698" s="25" t="n"/>
      <c r="AL698" s="14" t="n"/>
      <c r="AM698" s="18" t="n"/>
      <c r="AN698" s="16" t="n">
        <v>0</v>
      </c>
      <c r="AO698" s="18">
        <f>(AM698-AN698)+AO697</f>
        <v/>
      </c>
      <c r="AP698" s="15" t="n"/>
      <c r="AR698" s="14" t="n"/>
      <c r="AS698" s="18" t="n"/>
      <c r="AT698" s="16" t="n">
        <v>0</v>
      </c>
      <c r="AU698" s="18">
        <f>(AS698-AT698)+AU697</f>
        <v/>
      </c>
      <c r="AV698" s="15" t="n"/>
      <c r="AX698" s="14" t="n"/>
      <c r="AY698" s="18" t="n"/>
      <c r="AZ698" s="16" t="n">
        <v>0</v>
      </c>
      <c r="BA698" s="18">
        <f>(AY698-AZ698)+BA697</f>
        <v/>
      </c>
      <c r="BB698" s="15" t="n"/>
      <c r="BD698" s="14" t="n"/>
      <c r="BE698" s="18" t="n"/>
      <c r="BF698" s="16" t="n">
        <v>0</v>
      </c>
      <c r="BG698" s="18">
        <f>(BE698-BF698)+BG697</f>
        <v/>
      </c>
      <c r="BH698" s="15" t="n"/>
      <c r="BJ698" s="86" t="n"/>
      <c r="BK698" s="86" t="n"/>
      <c r="BL698" s="24" t="n"/>
      <c r="BM698" s="24" t="n"/>
      <c r="BN698" s="24" t="n"/>
      <c r="BO698" s="24" t="n"/>
      <c r="BP698" s="24" t="n"/>
      <c r="BQ698" s="126" t="n"/>
    </row>
    <row r="699" ht="16.8" customHeight="1">
      <c r="A699" s="15" t="n"/>
      <c r="B699" s="15" t="n"/>
      <c r="C699" s="15" t="inlineStr">
        <is>
          <t xml:space="preserve">PAG. STIP.           DORIANA BONIFICO </t>
        </is>
      </c>
      <c r="D699" s="16" t="n"/>
      <c r="E699" s="16" t="n">
        <v>0</v>
      </c>
      <c r="F699" s="16" t="n"/>
      <c r="G699" s="16" t="n">
        <v>0</v>
      </c>
      <c r="H699" s="16" t="n"/>
      <c r="I699" s="4" t="n"/>
      <c r="J699" s="14" t="n"/>
      <c r="K699" s="17" t="n"/>
      <c r="L699" s="16" t="n"/>
      <c r="M699" s="16" t="n"/>
      <c r="N699" s="16" t="inlineStr">
        <is>
          <t>GIROCONTO SINO AD OGGI</t>
        </is>
      </c>
      <c r="O699" s="34">
        <f>O638+O639-F714-F713</f>
        <v/>
      </c>
      <c r="P699" s="35">
        <f>O638+O639+O700-F714-F713-O697-O698</f>
        <v/>
      </c>
      <c r="Q699" s="14" t="n"/>
      <c r="R699" s="18" t="n"/>
      <c r="S699" s="16">
        <f>G699</f>
        <v/>
      </c>
      <c r="T699" s="18">
        <f>(R699-S699)+T698</f>
        <v/>
      </c>
      <c r="U699" s="15" t="n"/>
      <c r="W699" s="14" t="n"/>
      <c r="X699" s="18" t="n"/>
      <c r="Y699" s="16" t="n"/>
      <c r="Z699" s="18">
        <f>(X699-Y699)+Z698</f>
        <v/>
      </c>
      <c r="AA699" s="15" t="n"/>
      <c r="AB699" s="24" t="n"/>
      <c r="AC699" s="15">
        <f>C699</f>
        <v/>
      </c>
      <c r="AD699" s="25" t="n"/>
      <c r="AE699" s="62">
        <f>G699</f>
        <v/>
      </c>
      <c r="AF699" s="63">
        <f>AE699+AF638</f>
        <v/>
      </c>
      <c r="AG699" s="25" t="n"/>
      <c r="AH699" s="24" t="n"/>
      <c r="AI699" s="26" t="n"/>
      <c r="AJ699" s="25" t="n"/>
      <c r="AL699" s="14" t="n"/>
      <c r="AM699" s="18" t="n"/>
      <c r="AN699" s="16" t="n"/>
      <c r="AO699" s="18">
        <f>(AM699-AN699)+AO698</f>
        <v/>
      </c>
      <c r="AP699" s="15" t="n"/>
      <c r="AR699" s="14" t="n"/>
      <c r="AS699" s="18" t="n"/>
      <c r="AT699" s="16" t="n"/>
      <c r="AU699" s="18">
        <f>(AS699-AT699)+AU698</f>
        <v/>
      </c>
      <c r="AV699" s="15" t="n"/>
      <c r="AX699" s="14" t="n"/>
      <c r="AY699" s="18" t="n"/>
      <c r="AZ699" s="16" t="n"/>
      <c r="BA699" s="18">
        <f>(AY699-AZ699)+BA698</f>
        <v/>
      </c>
      <c r="BB699" s="15" t="n"/>
      <c r="BD699" s="14" t="n"/>
      <c r="BE699" s="18" t="n"/>
      <c r="BF699" s="16" t="n"/>
      <c r="BG699" s="18">
        <f>(BE699-BF699)+BG698</f>
        <v/>
      </c>
      <c r="BH699" s="15" t="n"/>
      <c r="BJ699" s="86" t="n"/>
      <c r="BK699" s="86" t="n"/>
      <c r="BL699" s="24" t="n"/>
      <c r="BM699" s="24" t="n"/>
      <c r="BN699" s="24" t="n"/>
      <c r="BO699" s="24" t="n"/>
      <c r="BP699" s="24" t="n"/>
      <c r="BQ699" s="126" t="n"/>
    </row>
    <row r="700" ht="16.8" customHeight="1">
      <c r="A700" s="15" t="n"/>
      <c r="B700" s="15" t="n"/>
      <c r="C700" s="15" t="inlineStr">
        <is>
          <t xml:space="preserve">PAG. STIP.           STEFANIA  BONIFICO </t>
        </is>
      </c>
      <c r="D700" s="16" t="n"/>
      <c r="E700" s="16" t="n">
        <v>0</v>
      </c>
      <c r="F700" s="16" t="n"/>
      <c r="G700" s="16" t="n">
        <v>0</v>
      </c>
      <c r="H700" s="16" t="n"/>
      <c r="I700" s="4" t="n"/>
      <c r="J700" s="14" t="n"/>
      <c r="K700" s="6" t="inlineStr">
        <is>
          <t>TOTALE GIORNATA</t>
        </is>
      </c>
      <c r="L700" s="3">
        <f>SUM(L673:L699)</f>
        <v/>
      </c>
      <c r="M700" s="3">
        <f>SUM(M673:M699)</f>
        <v/>
      </c>
      <c r="N700" s="16" t="inlineStr">
        <is>
          <t>G.C. GIORNO</t>
        </is>
      </c>
      <c r="O700" s="16">
        <f>N673-L674</f>
        <v/>
      </c>
      <c r="P700" s="18" t="n"/>
      <c r="Q700" s="14" t="n"/>
      <c r="R700" s="18" t="n"/>
      <c r="S700" s="16">
        <f>G700</f>
        <v/>
      </c>
      <c r="T700" s="18">
        <f>(R700-S700)+T699</f>
        <v/>
      </c>
      <c r="U700" s="15">
        <f>C700</f>
        <v/>
      </c>
      <c r="W700" s="14" t="n"/>
      <c r="X700" s="18" t="n"/>
      <c r="Y700" s="16" t="n">
        <v>0</v>
      </c>
      <c r="Z700" s="18">
        <f>(X700-Y700)+Z699</f>
        <v/>
      </c>
      <c r="AA700" s="15" t="n"/>
      <c r="AB700" s="24" t="n"/>
      <c r="AC700" s="15">
        <f>C700</f>
        <v/>
      </c>
      <c r="AD700" s="25" t="n"/>
      <c r="AE700" s="62">
        <f>G700</f>
        <v/>
      </c>
      <c r="AF700" s="63">
        <f>AE700+AF639</f>
        <v/>
      </c>
      <c r="AG700" s="25" t="n"/>
      <c r="AH700" s="24" t="n"/>
      <c r="AI700" s="26" t="n"/>
      <c r="AJ700" s="25" t="n"/>
      <c r="AL700" s="14" t="n"/>
      <c r="AM700" s="18" t="n"/>
      <c r="AN700" s="16" t="n">
        <v>0</v>
      </c>
      <c r="AO700" s="18">
        <f>(AM700-AN700)+AO699</f>
        <v/>
      </c>
      <c r="AP700" s="15" t="n"/>
      <c r="AR700" s="14" t="n"/>
      <c r="AS700" s="18" t="n"/>
      <c r="AT700" s="16" t="n">
        <v>0</v>
      </c>
      <c r="AU700" s="18">
        <f>(AS700-AT700)+AU699</f>
        <v/>
      </c>
      <c r="AV700" s="15" t="n"/>
      <c r="AX700" s="14" t="n"/>
      <c r="AY700" s="18" t="n"/>
      <c r="AZ700" s="16" t="n">
        <v>0</v>
      </c>
      <c r="BA700" s="18">
        <f>(AY700-AZ700)+BA699</f>
        <v/>
      </c>
      <c r="BB700" s="15" t="n"/>
      <c r="BD700" s="14" t="n"/>
      <c r="BE700" s="18" t="n"/>
      <c r="BF700" s="16" t="n">
        <v>0</v>
      </c>
      <c r="BG700" s="18">
        <f>(BE700-BF700)+BG699</f>
        <v/>
      </c>
      <c r="BH700" s="15" t="n"/>
      <c r="BJ700" s="86" t="n"/>
      <c r="BK700" s="86" t="n"/>
      <c r="BL700" s="24" t="n"/>
      <c r="BM700" s="24" t="n"/>
      <c r="BN700" s="24" t="n"/>
      <c r="BO700" s="24" t="n"/>
      <c r="BP700" s="24" t="n"/>
      <c r="BQ700" s="126" t="n"/>
    </row>
    <row r="701" ht="16.8" customHeight="1">
      <c r="A701" s="15" t="n"/>
      <c r="B701" s="15" t="n"/>
      <c r="C701" s="15" t="inlineStr">
        <is>
          <t>Pagamento contributi impiegate</t>
        </is>
      </c>
      <c r="D701" s="16" t="n"/>
      <c r="E701" s="16" t="n"/>
      <c r="F701" s="16" t="n"/>
      <c r="G701" s="16" t="n">
        <v>0</v>
      </c>
      <c r="H701" s="16" t="n"/>
      <c r="I701" s="4" t="n"/>
      <c r="J701" s="14" t="n"/>
      <c r="K701" s="6" t="inlineStr">
        <is>
          <t>RIPORTO</t>
        </is>
      </c>
      <c r="L701" s="3">
        <f>L641</f>
        <v/>
      </c>
      <c r="M701" s="3">
        <f>M641</f>
        <v/>
      </c>
      <c r="N701" s="16" t="inlineStr">
        <is>
          <t>SO. VERS/PREL.</t>
        </is>
      </c>
      <c r="O701" s="36">
        <f>(O697+O698)-(O636+O637)</f>
        <v/>
      </c>
      <c r="P701" s="37">
        <f>O700-O701</f>
        <v/>
      </c>
      <c r="Q701" s="14" t="n"/>
      <c r="R701" s="18" t="n"/>
      <c r="S701" s="16">
        <f>G701</f>
        <v/>
      </c>
      <c r="T701" s="18">
        <f>(R701-S701)+T700</f>
        <v/>
      </c>
      <c r="U701" s="15">
        <f>C701</f>
        <v/>
      </c>
      <c r="W701" s="14" t="n"/>
      <c r="X701" s="18" t="n"/>
      <c r="Y701" s="16" t="n">
        <v>0</v>
      </c>
      <c r="Z701" s="18">
        <f>(X701-Y701)+Z700</f>
        <v/>
      </c>
      <c r="AA701" s="15" t="n"/>
      <c r="AB701" s="24" t="n"/>
      <c r="AC701" s="15">
        <f>C701</f>
        <v/>
      </c>
      <c r="AD701" s="25" t="n"/>
      <c r="AE701" s="62">
        <f>G701</f>
        <v/>
      </c>
      <c r="AF701" s="63">
        <f>AE701+AF640</f>
        <v/>
      </c>
      <c r="AG701" s="25" t="n"/>
      <c r="AH701" s="24" t="n"/>
      <c r="AI701" s="26" t="n"/>
      <c r="AJ701" s="25" t="n"/>
      <c r="AL701" s="14" t="n"/>
      <c r="AM701" s="18" t="n"/>
      <c r="AN701" s="16" t="n">
        <v>0</v>
      </c>
      <c r="AO701" s="18">
        <f>(AM701-AN701)+AO700</f>
        <v/>
      </c>
      <c r="AP701" s="15" t="n"/>
      <c r="AR701" s="14" t="n"/>
      <c r="AS701" s="18" t="n"/>
      <c r="AT701" s="16" t="n">
        <v>0</v>
      </c>
      <c r="AU701" s="18">
        <f>(AS701-AT701)+AU700</f>
        <v/>
      </c>
      <c r="AV701" s="15" t="n"/>
      <c r="AX701" s="14" t="n"/>
      <c r="AY701" s="18" t="n"/>
      <c r="AZ701" s="16" t="n">
        <v>0</v>
      </c>
      <c r="BA701" s="18">
        <f>(AY701-AZ701)+BA700</f>
        <v/>
      </c>
      <c r="BB701" s="15" t="n"/>
      <c r="BD701" s="14" t="n"/>
      <c r="BE701" s="18" t="n"/>
      <c r="BF701" s="16" t="n">
        <v>0</v>
      </c>
      <c r="BG701" s="18">
        <f>(BE701-BF701)+BG700</f>
        <v/>
      </c>
      <c r="BH701" s="15" t="n"/>
      <c r="BJ701" s="86" t="n"/>
      <c r="BK701" s="86" t="n"/>
      <c r="BL701" s="24" t="n"/>
      <c r="BM701" s="24" t="n"/>
      <c r="BN701" s="24" t="n"/>
      <c r="BO701" s="24" t="n"/>
      <c r="BP701" s="24" t="n"/>
      <c r="BQ701" s="126" t="n"/>
    </row>
    <row r="702" ht="16.8" customHeight="1" thickBot="1">
      <c r="A702" s="15" t="n"/>
      <c r="B702" s="15" t="n"/>
      <c r="C702" s="15" t="inlineStr">
        <is>
          <t>TOT. PAG. IMPIEGATE</t>
        </is>
      </c>
      <c r="D702" s="16">
        <f>SUM(G697:G701)+SUM(E697:E701)</f>
        <v/>
      </c>
      <c r="E702" s="16" t="n"/>
      <c r="F702" s="16" t="n"/>
      <c r="G702" s="16" t="n"/>
      <c r="H702" s="16" t="n"/>
      <c r="I702" s="4" t="n"/>
      <c r="J702" s="14" t="n"/>
      <c r="K702" s="6" t="inlineStr">
        <is>
          <t>TOTALE AD OGGI</t>
        </is>
      </c>
      <c r="L702" s="3">
        <f>L700+L701</f>
        <v/>
      </c>
      <c r="M702" s="3">
        <f>M700+M701</f>
        <v/>
      </c>
      <c r="N702" s="16" t="inlineStr">
        <is>
          <t>DIFF. GIROCONTO E SOSPESI AUMENTATI O DIMINUITI</t>
        </is>
      </c>
      <c r="O702" s="38">
        <f>O699+O700-O701</f>
        <v/>
      </c>
      <c r="P702" s="39">
        <f>O702-O699</f>
        <v/>
      </c>
      <c r="Q702" s="14" t="n"/>
      <c r="R702" s="18" t="n"/>
      <c r="S702" s="16" t="n">
        <v>0</v>
      </c>
      <c r="T702" s="18">
        <f>(R702-S702)+T701</f>
        <v/>
      </c>
      <c r="U702" s="15" t="n"/>
      <c r="W702" s="14" t="n"/>
      <c r="X702" s="18" t="n"/>
      <c r="Y702" s="16" t="n"/>
      <c r="Z702" s="18">
        <f>(X702-Y702)+Z701</f>
        <v/>
      </c>
      <c r="AA702" s="15" t="n"/>
      <c r="AB702" s="24" t="n"/>
      <c r="AC702" s="15" t="n"/>
      <c r="AD702" s="25" t="n"/>
      <c r="AE702" s="62">
        <f>G702</f>
        <v/>
      </c>
      <c r="AF702" s="63">
        <f>AE702+AF641</f>
        <v/>
      </c>
      <c r="AG702" s="25" t="n"/>
      <c r="AH702" s="24" t="n"/>
      <c r="AI702" s="26" t="n"/>
      <c r="AJ702" s="25" t="n"/>
      <c r="AL702" s="14" t="n"/>
      <c r="AM702" s="18" t="n"/>
      <c r="AN702" s="16" t="n"/>
      <c r="AO702" s="18">
        <f>(AM702-AN702)+AO701</f>
        <v/>
      </c>
      <c r="AP702" s="15" t="n"/>
      <c r="AR702" s="14" t="n"/>
      <c r="AS702" s="18" t="n"/>
      <c r="AT702" s="16" t="n"/>
      <c r="AU702" s="18">
        <f>(AS702-AT702)+AU701</f>
        <v/>
      </c>
      <c r="AV702" s="15" t="n"/>
      <c r="AX702" s="14" t="n"/>
      <c r="AY702" s="18" t="n"/>
      <c r="AZ702" s="16" t="n"/>
      <c r="BA702" s="18">
        <f>(AY702-AZ702)+BA701</f>
        <v/>
      </c>
      <c r="BB702" s="15" t="n"/>
      <c r="BD702" s="14" t="n"/>
      <c r="BE702" s="18" t="n"/>
      <c r="BF702" s="16" t="n"/>
      <c r="BG702" s="18">
        <f>(BE702-BF702)+BG701</f>
        <v/>
      </c>
      <c r="BH702" s="15" t="n"/>
      <c r="BJ702" s="86" t="n"/>
      <c r="BK702" s="86" t="n"/>
      <c r="BL702" s="24" t="n"/>
      <c r="BM702" s="24" t="n"/>
      <c r="BN702" s="24" t="n"/>
      <c r="BO702" s="24" t="n"/>
      <c r="BP702" s="24" t="n"/>
      <c r="BQ702" s="126" t="n"/>
    </row>
    <row r="703" ht="16.8" customHeight="1" thickBot="1" thickTop="1">
      <c r="A703" s="15" t="n"/>
      <c r="B703" s="15" t="n"/>
      <c r="C703" s="15" t="inlineStr">
        <is>
          <t>Pag. Bolletta Telecom  780820</t>
        </is>
      </c>
      <c r="D703" s="16" t="n"/>
      <c r="E703" s="16" t="n"/>
      <c r="F703" s="16" t="n"/>
      <c r="G703" s="16" t="n">
        <v>0</v>
      </c>
      <c r="H703" s="16" t="n"/>
      <c r="I703" s="4" t="n"/>
      <c r="J703" s="14" t="n"/>
      <c r="K703" s="6" t="inlineStr">
        <is>
          <t>SALDO</t>
        </is>
      </c>
      <c r="L703" s="3">
        <f>L702-M702</f>
        <v/>
      </c>
      <c r="M703" s="40" t="n"/>
      <c r="N703" s="29" t="inlineStr">
        <is>
          <t>RISCONTRO</t>
        </is>
      </c>
      <c r="O703" s="41">
        <f>O696+O697+O698+O704</f>
        <v/>
      </c>
      <c r="P703" s="18" t="n"/>
      <c r="Q703" s="14" t="n"/>
      <c r="R703" s="18" t="n"/>
      <c r="S703" s="16">
        <f>G703</f>
        <v/>
      </c>
      <c r="T703" s="18">
        <f>(R703-S703)+T702</f>
        <v/>
      </c>
      <c r="U703" s="15">
        <f>C703</f>
        <v/>
      </c>
      <c r="W703" s="14" t="n"/>
      <c r="X703" s="18" t="n"/>
      <c r="Y703" s="16" t="n">
        <v>0</v>
      </c>
      <c r="Z703" s="18">
        <f>(X703-Y703)+Z702</f>
        <v/>
      </c>
      <c r="AA703" s="15" t="n"/>
      <c r="AB703" s="24" t="n"/>
      <c r="AC703" s="15">
        <f>C703</f>
        <v/>
      </c>
      <c r="AD703" s="25" t="n"/>
      <c r="AE703" s="62">
        <f>G703</f>
        <v/>
      </c>
      <c r="AF703" s="63">
        <f>AE703+AF642</f>
        <v/>
      </c>
      <c r="AG703" s="25" t="n"/>
      <c r="AH703" s="24" t="n"/>
      <c r="AI703" s="26" t="n"/>
      <c r="AJ703" s="25" t="n"/>
      <c r="AL703" s="14" t="n"/>
      <c r="AM703" s="18" t="n"/>
      <c r="AN703" s="16" t="n">
        <v>0</v>
      </c>
      <c r="AO703" s="18">
        <f>(AM703-AN703)+AO702</f>
        <v/>
      </c>
      <c r="AP703" s="15" t="n"/>
      <c r="AR703" s="14" t="n"/>
      <c r="AS703" s="18" t="n"/>
      <c r="AT703" s="16" t="n">
        <v>0</v>
      </c>
      <c r="AU703" s="18">
        <f>(AS703-AT703)+AU702</f>
        <v/>
      </c>
      <c r="AV703" s="15" t="n"/>
      <c r="AX703" s="14" t="n"/>
      <c r="AY703" s="18" t="n"/>
      <c r="AZ703" s="16" t="n">
        <v>0</v>
      </c>
      <c r="BA703" s="18">
        <f>(AY703-AZ703)+BA702</f>
        <v/>
      </c>
      <c r="BB703" s="15" t="n"/>
      <c r="BD703" s="14" t="n"/>
      <c r="BE703" s="18" t="n"/>
      <c r="BF703" s="16" t="n">
        <v>0</v>
      </c>
      <c r="BG703" s="18">
        <f>(BE703-BF703)+BG702</f>
        <v/>
      </c>
      <c r="BH703" s="15" t="n"/>
      <c r="BJ703" s="86" t="n"/>
      <c r="BK703" s="86" t="n"/>
      <c r="BL703" s="24" t="n"/>
      <c r="BM703" s="24" t="n"/>
      <c r="BN703" s="24" t="n"/>
      <c r="BO703" s="24" t="n"/>
      <c r="BP703" s="24" t="n"/>
      <c r="BQ703" s="126" t="n"/>
    </row>
    <row r="704" ht="16.8" customHeight="1" thickBot="1" thickTop="1">
      <c r="A704" s="15" t="n"/>
      <c r="B704" s="15" t="n"/>
      <c r="C704" s="15" t="inlineStr">
        <is>
          <t>Pag. Bolletta Telecom 780344</t>
        </is>
      </c>
      <c r="D704" s="16" t="n"/>
      <c r="E704" s="16" t="n"/>
      <c r="F704" s="16" t="n"/>
      <c r="G704" s="16" t="n">
        <v>0</v>
      </c>
      <c r="H704" s="16" t="n"/>
      <c r="I704" s="4" t="n"/>
      <c r="J704" s="14" t="n"/>
      <c r="K704" s="17" t="n"/>
      <c r="L704" s="16" t="n"/>
      <c r="M704" s="16" t="n"/>
      <c r="N704" s="42" t="inlineStr">
        <is>
          <t>GIROCONTO DEL GIORNO</t>
        </is>
      </c>
      <c r="O704" s="43">
        <f>P698-O697-O698-O696</f>
        <v/>
      </c>
      <c r="P704" s="18" t="n"/>
      <c r="Q704" s="14" t="n"/>
      <c r="R704" s="18" t="n"/>
      <c r="S704" s="16">
        <f>G704</f>
        <v/>
      </c>
      <c r="T704" s="18">
        <f>(R704-S704)+T703</f>
        <v/>
      </c>
      <c r="U704" s="15">
        <f>C704</f>
        <v/>
      </c>
      <c r="W704" s="14" t="n"/>
      <c r="X704" s="18" t="n"/>
      <c r="Y704" s="16" t="n">
        <v>0</v>
      </c>
      <c r="Z704" s="18">
        <f>(X704-Y704)+Z703</f>
        <v/>
      </c>
      <c r="AA704" s="15" t="n"/>
      <c r="AB704" s="24" t="n"/>
      <c r="AC704" s="15">
        <f>C704</f>
        <v/>
      </c>
      <c r="AD704" s="25" t="n"/>
      <c r="AE704" s="62">
        <f>G704</f>
        <v/>
      </c>
      <c r="AF704" s="63">
        <f>AE704+AF643</f>
        <v/>
      </c>
      <c r="AG704" s="25" t="n"/>
      <c r="AH704" s="24" t="n"/>
      <c r="AI704" s="26" t="n"/>
      <c r="AJ704" s="25" t="n"/>
      <c r="AL704" s="14" t="n"/>
      <c r="AM704" s="18" t="n"/>
      <c r="AN704" s="16" t="n">
        <v>0</v>
      </c>
      <c r="AO704" s="18">
        <f>(AM704-AN704)+AO703</f>
        <v/>
      </c>
      <c r="AP704" s="15" t="n"/>
      <c r="AR704" s="14" t="n"/>
      <c r="AS704" s="18" t="n"/>
      <c r="AT704" s="16" t="n">
        <v>0</v>
      </c>
      <c r="AU704" s="18">
        <f>(AS704-AT704)+AU703</f>
        <v/>
      </c>
      <c r="AV704" s="15" t="n"/>
      <c r="AX704" s="14" t="n"/>
      <c r="AY704" s="18" t="n"/>
      <c r="AZ704" s="16" t="n">
        <v>0</v>
      </c>
      <c r="BA704" s="18">
        <f>(AY704-AZ704)+BA703</f>
        <v/>
      </c>
      <c r="BB704" s="15" t="n"/>
      <c r="BD704" s="14" t="n"/>
      <c r="BE704" s="18" t="n"/>
      <c r="BF704" s="16" t="n">
        <v>0</v>
      </c>
      <c r="BG704" s="18">
        <f>(BE704-BF704)+BG703</f>
        <v/>
      </c>
      <c r="BH704" s="15" t="n"/>
      <c r="BJ704" s="86" t="n"/>
      <c r="BK704" s="86" t="n"/>
      <c r="BL704" s="24" t="n"/>
      <c r="BM704" s="24" t="n"/>
      <c r="BN704" s="24" t="n"/>
      <c r="BO704" s="24" t="n"/>
      <c r="BP704" s="24" t="n"/>
      <c r="BQ704" s="126" t="n"/>
    </row>
    <row r="705" ht="16.8" customHeight="1" thickTop="1">
      <c r="A705" s="15" t="n"/>
      <c r="B705" s="15" t="n"/>
      <c r="C705" s="15" t="inlineStr">
        <is>
          <t>Pag. Bolletta Telecom</t>
        </is>
      </c>
      <c r="D705" s="16">
        <f>SUM(G703:G705)</f>
        <v/>
      </c>
      <c r="E705" s="16" t="n"/>
      <c r="F705" s="16" t="n"/>
      <c r="G705" s="16" t="n">
        <v>0</v>
      </c>
      <c r="H705" s="16" t="n"/>
      <c r="I705" s="4" t="n"/>
      <c r="J705" s="14" t="n"/>
      <c r="K705" s="6" t="inlineStr">
        <is>
          <t>C/C ANTICIPI</t>
        </is>
      </c>
      <c r="L705" s="3">
        <f>N644</f>
        <v/>
      </c>
      <c r="M705" s="3" t="n">
        <v>0</v>
      </c>
      <c r="N705" s="3">
        <f>SUM(L705:M705)</f>
        <v/>
      </c>
      <c r="O705" s="44" t="n"/>
      <c r="P705" s="18" t="n"/>
      <c r="Q705" s="14" t="n"/>
      <c r="R705" s="18" t="n"/>
      <c r="S705" s="16">
        <f>G705</f>
        <v/>
      </c>
      <c r="T705" s="18">
        <f>(R705-S705)+T704</f>
        <v/>
      </c>
      <c r="U705" s="15">
        <f>C705</f>
        <v/>
      </c>
      <c r="W705" s="14" t="n"/>
      <c r="X705" s="18" t="n"/>
      <c r="Y705" s="16" t="n">
        <v>0</v>
      </c>
      <c r="Z705" s="18">
        <f>(X705-Y705)+Z704</f>
        <v/>
      </c>
      <c r="AA705" s="15" t="n"/>
      <c r="AB705" s="24" t="n"/>
      <c r="AC705" s="15">
        <f>C705</f>
        <v/>
      </c>
      <c r="AD705" s="25" t="n"/>
      <c r="AE705" s="62">
        <f>G705</f>
        <v/>
      </c>
      <c r="AF705" s="63">
        <f>AE705+AF644</f>
        <v/>
      </c>
      <c r="AG705" s="25" t="n"/>
      <c r="AH705" s="24" t="n"/>
      <c r="AI705" s="26" t="n"/>
      <c r="AJ705" s="25" t="n"/>
      <c r="AL705" s="14" t="n"/>
      <c r="AM705" s="18" t="n"/>
      <c r="AN705" s="16" t="n">
        <v>0</v>
      </c>
      <c r="AO705" s="18">
        <f>(AM705-AN705)+AO704</f>
        <v/>
      </c>
      <c r="AP705" s="15" t="n"/>
      <c r="AR705" s="14" t="n"/>
      <c r="AS705" s="18" t="n"/>
      <c r="AT705" s="16" t="n">
        <v>0</v>
      </c>
      <c r="AU705" s="18">
        <f>(AS705-AT705)+AU704</f>
        <v/>
      </c>
      <c r="AV705" s="15" t="n"/>
      <c r="AX705" s="14" t="n"/>
      <c r="AY705" s="18" t="n"/>
      <c r="AZ705" s="16" t="n">
        <v>0</v>
      </c>
      <c r="BA705" s="18">
        <f>(AY705-AZ705)+BA704</f>
        <v/>
      </c>
      <c r="BB705" s="15" t="n"/>
      <c r="BD705" s="14" t="n"/>
      <c r="BE705" s="18" t="n"/>
      <c r="BF705" s="16" t="n">
        <v>0</v>
      </c>
      <c r="BG705" s="18">
        <f>(BE705-BF705)+BG704</f>
        <v/>
      </c>
      <c r="BH705" s="15" t="n"/>
      <c r="BJ705" s="86" t="n"/>
      <c r="BK705" s="86" t="n"/>
      <c r="BL705" s="24" t="n"/>
      <c r="BM705" s="24" t="n"/>
      <c r="BN705" s="24" t="n"/>
      <c r="BO705" s="24" t="n"/>
      <c r="BP705" s="24" t="n"/>
      <c r="BQ705" s="126" t="n"/>
    </row>
    <row r="706" ht="16.8" customHeight="1">
      <c r="A706" s="15" t="n"/>
      <c r="B706" s="15" t="n"/>
      <c r="C706" s="15" t="inlineStr">
        <is>
          <t xml:space="preserve">PAG. BOLLETTA ENEL  </t>
        </is>
      </c>
      <c r="D706" s="16" t="n"/>
      <c r="E706" s="16" t="n"/>
      <c r="F706" s="16" t="n"/>
      <c r="G706" s="16" t="n">
        <v>0</v>
      </c>
      <c r="H706" s="16" t="n"/>
      <c r="I706" s="4" t="n"/>
      <c r="J706" s="14" t="n"/>
      <c r="K706" s="6" t="inlineStr">
        <is>
          <t>C/CPOSTALE</t>
        </is>
      </c>
      <c r="L706" s="3">
        <f>L645</f>
        <v/>
      </c>
      <c r="M706" s="3">
        <f>H713+G713</f>
        <v/>
      </c>
      <c r="N706" s="45">
        <f>L706+M706</f>
        <v/>
      </c>
      <c r="O706" s="45">
        <f>BA730+BG730</f>
        <v/>
      </c>
      <c r="P706" s="18" t="n"/>
      <c r="Q706" s="14" t="n"/>
      <c r="R706" s="18" t="n"/>
      <c r="S706" s="16">
        <f>G706</f>
        <v/>
      </c>
      <c r="T706" s="18">
        <f>(R706-S706)+T705</f>
        <v/>
      </c>
      <c r="U706" s="15">
        <f>C706</f>
        <v/>
      </c>
      <c r="W706" s="14" t="n"/>
      <c r="X706" s="18" t="n">
        <v>0</v>
      </c>
      <c r="Y706" s="16" t="n">
        <v>0</v>
      </c>
      <c r="Z706" s="18">
        <f>(X706-Y706)+Z705</f>
        <v/>
      </c>
      <c r="AA706" s="15" t="n"/>
      <c r="AB706" s="24" t="n"/>
      <c r="AC706" s="15">
        <f>C706</f>
        <v/>
      </c>
      <c r="AD706" s="25" t="n"/>
      <c r="AE706" s="62">
        <f>G706</f>
        <v/>
      </c>
      <c r="AF706" s="63">
        <f>AE706+AF645</f>
        <v/>
      </c>
      <c r="AG706" s="25" t="n"/>
      <c r="AH706" s="24" t="n"/>
      <c r="AI706" s="26" t="n"/>
      <c r="AJ706" s="25" t="n"/>
      <c r="AL706" s="14" t="n"/>
      <c r="AM706" s="18" t="n"/>
      <c r="AN706" s="16" t="n">
        <v>0</v>
      </c>
      <c r="AO706" s="18">
        <f>(AM706-AN706)+AO705</f>
        <v/>
      </c>
      <c r="AP706" s="15" t="n"/>
      <c r="AR706" s="14" t="n"/>
      <c r="AS706" s="18" t="n"/>
      <c r="AT706" s="16" t="n">
        <v>0</v>
      </c>
      <c r="AU706" s="18">
        <f>(AS706-AT706)+AU705</f>
        <v/>
      </c>
      <c r="AV706" s="15" t="n"/>
      <c r="AX706" s="14" t="n"/>
      <c r="AY706" s="18" t="n"/>
      <c r="AZ706" s="16" t="n">
        <v>0</v>
      </c>
      <c r="BA706" s="18">
        <f>(AY706-AZ706)+BA705</f>
        <v/>
      </c>
      <c r="BB706" s="15" t="n"/>
      <c r="BD706" s="14" t="n"/>
      <c r="BE706" s="18" t="n"/>
      <c r="BF706" s="16" t="n">
        <v>0</v>
      </c>
      <c r="BG706" s="18">
        <f>(BE706-BF706)+BG705</f>
        <v/>
      </c>
      <c r="BH706" s="15" t="n"/>
      <c r="BJ706" s="86" t="n"/>
      <c r="BK706" s="86" t="n"/>
      <c r="BL706" s="24" t="n"/>
      <c r="BM706" s="24" t="n"/>
      <c r="BN706" s="24" t="n"/>
      <c r="BO706" s="24" t="n"/>
      <c r="BP706" s="24" t="n"/>
      <c r="BQ706" s="126" t="n"/>
    </row>
    <row r="707" ht="16.8" customHeight="1">
      <c r="A707" s="15" t="n"/>
      <c r="B707" s="15" t="n"/>
      <c r="C707" s="15" t="inlineStr">
        <is>
          <t>Locazione immobili</t>
        </is>
      </c>
      <c r="D707" s="16" t="n"/>
      <c r="E707" s="16" t="n"/>
      <c r="F707" s="16" t="n"/>
      <c r="G707" s="16" t="n">
        <v>0</v>
      </c>
      <c r="H707" s="16" t="n"/>
      <c r="I707" s="4" t="n"/>
      <c r="J707" s="14" t="n"/>
      <c r="K707" s="6" t="inlineStr">
        <is>
          <t>C/C BANCARIO</t>
        </is>
      </c>
      <c r="L707" s="3">
        <f>T730+Z730+AO730+AU730</f>
        <v/>
      </c>
      <c r="M707" s="16" t="n"/>
      <c r="N707" s="16" t="n"/>
      <c r="O707" s="16" t="n"/>
      <c r="P707" s="18" t="n"/>
      <c r="Q707" s="14" t="n"/>
      <c r="R707" s="18" t="n"/>
      <c r="S707" s="16" t="n">
        <v>0</v>
      </c>
      <c r="T707" s="18">
        <f>(R707-S707)+T706</f>
        <v/>
      </c>
      <c r="U707" s="15" t="n"/>
      <c r="W707" s="14" t="n"/>
      <c r="X707" s="18" t="n"/>
      <c r="Y707" s="16" t="n">
        <v>0</v>
      </c>
      <c r="Z707" s="18">
        <f>(X707-Y707)+Z706</f>
        <v/>
      </c>
      <c r="AA707" s="15" t="n"/>
      <c r="AB707" s="24" t="n"/>
      <c r="AC707" s="15">
        <f>C707</f>
        <v/>
      </c>
      <c r="AD707" s="25" t="n"/>
      <c r="AE707" s="62">
        <f>G707</f>
        <v/>
      </c>
      <c r="AF707" s="63">
        <f>AE707+AF646</f>
        <v/>
      </c>
      <c r="AG707" s="25" t="n"/>
      <c r="AH707" s="24" t="n"/>
      <c r="AI707" s="26" t="n">
        <v>0</v>
      </c>
      <c r="AJ707" s="25" t="n"/>
      <c r="AL707" s="14" t="n"/>
      <c r="AM707" s="18" t="n"/>
      <c r="AN707" s="16" t="n">
        <v>0</v>
      </c>
      <c r="AO707" s="18">
        <f>(AM707-AN707)+AO706</f>
        <v/>
      </c>
      <c r="AP707" s="15" t="n"/>
      <c r="AR707" s="14" t="n"/>
      <c r="AS707" s="18" t="n"/>
      <c r="AT707" s="16" t="n">
        <v>0</v>
      </c>
      <c r="AU707" s="18">
        <f>(AS707-AT707)+AU706</f>
        <v/>
      </c>
      <c r="AV707" s="15" t="n"/>
      <c r="AX707" s="14" t="n"/>
      <c r="AY707" s="18" t="n"/>
      <c r="AZ707" s="16" t="n">
        <v>0</v>
      </c>
      <c r="BA707" s="18">
        <f>(AY707-AZ707)+BA706</f>
        <v/>
      </c>
      <c r="BB707" s="15" t="n"/>
      <c r="BD707" s="14" t="n"/>
      <c r="BE707" s="18" t="n"/>
      <c r="BF707" s="16" t="n">
        <v>0</v>
      </c>
      <c r="BG707" s="18">
        <f>(BE707-BF707)+BG706</f>
        <v/>
      </c>
      <c r="BH707" s="15" t="n"/>
      <c r="BJ707" s="86" t="n"/>
      <c r="BK707" s="86" t="n"/>
      <c r="BL707" s="24" t="n"/>
      <c r="BM707" s="24" t="n"/>
      <c r="BN707" s="24" t="n"/>
      <c r="BO707" s="24" t="n"/>
      <c r="BP707" s="24" t="n"/>
      <c r="BQ707" s="126" t="n"/>
    </row>
    <row r="708" ht="16.8" customHeight="1">
      <c r="A708" s="15" t="n"/>
      <c r="B708" s="15" t="n"/>
      <c r="C708" s="15" t="inlineStr">
        <is>
          <t>Spese condominiali</t>
        </is>
      </c>
      <c r="D708" s="16" t="n"/>
      <c r="E708" s="16" t="n"/>
      <c r="F708" s="16" t="n"/>
      <c r="G708" s="16" t="n">
        <v>0</v>
      </c>
      <c r="H708" s="16" t="n"/>
      <c r="I708" s="4" t="n"/>
      <c r="J708" s="14" t="n"/>
      <c r="K708" s="6" t="inlineStr">
        <is>
          <t>CONTO SOSPESI</t>
        </is>
      </c>
      <c r="L708" s="3" t="n"/>
      <c r="M708" s="46" t="inlineStr">
        <is>
          <t>SOSPESI DEL GIORNO</t>
        </is>
      </c>
      <c r="N708" s="46" t="n"/>
      <c r="O708" s="16" t="n"/>
      <c r="P708" s="18" t="n"/>
      <c r="Q708" s="14" t="n"/>
      <c r="R708" s="18" t="n"/>
      <c r="S708" s="16">
        <f>G708</f>
        <v/>
      </c>
      <c r="T708" s="18">
        <f>(R708-S708)+T707</f>
        <v/>
      </c>
      <c r="U708" s="15">
        <f>C708</f>
        <v/>
      </c>
      <c r="W708" s="14" t="n"/>
      <c r="X708" s="18" t="n"/>
      <c r="Y708" s="16" t="n">
        <v>0</v>
      </c>
      <c r="Z708" s="18">
        <f>(X708-Y708)+Z707</f>
        <v/>
      </c>
      <c r="AA708" s="15" t="n"/>
      <c r="AB708" s="24" t="n"/>
      <c r="AC708" s="15">
        <f>C708</f>
        <v/>
      </c>
      <c r="AD708" s="25" t="n"/>
      <c r="AE708" s="62">
        <f>G708</f>
        <v/>
      </c>
      <c r="AF708" s="63">
        <f>AE708+AF647</f>
        <v/>
      </c>
      <c r="AG708" s="25" t="n"/>
      <c r="AH708" s="24" t="n"/>
      <c r="AI708" s="26" t="n"/>
      <c r="AJ708" s="25" t="n"/>
      <c r="AL708" s="14" t="n"/>
      <c r="AM708" s="18" t="n"/>
      <c r="AN708" s="16" t="n">
        <v>0</v>
      </c>
      <c r="AO708" s="18">
        <f>(AM708-AN708)+AO707</f>
        <v/>
      </c>
      <c r="AP708" s="15" t="n"/>
      <c r="AR708" s="14" t="n"/>
      <c r="AS708" s="18" t="n"/>
      <c r="AT708" s="16" t="n">
        <v>0</v>
      </c>
      <c r="AU708" s="18">
        <f>(AS708-AT708)+AU707</f>
        <v/>
      </c>
      <c r="AV708" s="15" t="n"/>
      <c r="AX708" s="14" t="n"/>
      <c r="AY708" s="18" t="n"/>
      <c r="AZ708" s="16" t="n">
        <v>0</v>
      </c>
      <c r="BA708" s="18">
        <f>(AY708-AZ708)+BA707</f>
        <v/>
      </c>
      <c r="BB708" s="15" t="n"/>
      <c r="BD708" s="14" t="n"/>
      <c r="BE708" s="18" t="n"/>
      <c r="BF708" s="16" t="n">
        <v>0</v>
      </c>
      <c r="BG708" s="18">
        <f>(BE708-BF708)+BG707</f>
        <v/>
      </c>
      <c r="BH708" s="15" t="n"/>
      <c r="BJ708" s="86" t="n"/>
      <c r="BK708" s="86" t="n"/>
      <c r="BL708" s="24" t="n"/>
      <c r="BM708" s="24" t="n"/>
      <c r="BN708" s="24" t="n"/>
      <c r="BO708" s="24" t="n"/>
      <c r="BP708" s="24" t="n"/>
      <c r="BQ708" s="126" t="n"/>
    </row>
    <row r="709" ht="16.8" customHeight="1">
      <c r="A709" s="15" t="n"/>
      <c r="B709" s="15" t="n"/>
      <c r="C709" s="15" t="inlineStr">
        <is>
          <t>TOT. SPESE AFFITTO  TEL. LUCE</t>
        </is>
      </c>
      <c r="D709" s="16">
        <f>SUM(G703:G708)</f>
        <v/>
      </c>
      <c r="E709" s="16" t="n"/>
      <c r="F709" s="16" t="n"/>
      <c r="G709" s="16" t="n"/>
      <c r="H709" s="16" t="n"/>
      <c r="I709" s="4" t="n"/>
      <c r="J709" s="14" t="n"/>
      <c r="K709" s="50" t="inlineStr">
        <is>
          <t>SOMMA SOSPESO 10/11</t>
        </is>
      </c>
      <c r="L709" s="50" t="n">
        <v>114.5</v>
      </c>
      <c r="M709" s="16" t="inlineStr">
        <is>
          <t>NOME</t>
        </is>
      </c>
      <c r="N709" s="16" t="inlineStr">
        <is>
          <t>IMPORTO</t>
        </is>
      </c>
      <c r="O709" s="16" t="n"/>
      <c r="P709" s="18" t="n"/>
      <c r="Q709" s="14" t="n"/>
      <c r="R709" s="18" t="n"/>
      <c r="S709" s="16" t="n">
        <v>0</v>
      </c>
      <c r="T709" s="18">
        <f>(R709-S709)+T708</f>
        <v/>
      </c>
      <c r="U709" s="15" t="n"/>
      <c r="W709" s="14" t="n"/>
      <c r="X709" s="18" t="n"/>
      <c r="Y709" s="16" t="n"/>
      <c r="Z709" s="18">
        <f>(X709-Y709)+Z708</f>
        <v/>
      </c>
      <c r="AA709" s="15" t="n"/>
      <c r="AB709" s="24" t="n"/>
      <c r="AC709" s="15">
        <f>C709</f>
        <v/>
      </c>
      <c r="AD709" s="25" t="n"/>
      <c r="AE709" s="62">
        <f>G709</f>
        <v/>
      </c>
      <c r="AF709" s="63">
        <f>AE709+AF648</f>
        <v/>
      </c>
      <c r="AG709" s="25" t="n"/>
      <c r="AH709" s="24" t="n"/>
      <c r="AI709" s="26" t="n"/>
      <c r="AJ709" s="25" t="n"/>
      <c r="AL709" s="14" t="n"/>
      <c r="AM709" s="18" t="n"/>
      <c r="AN709" s="16" t="n"/>
      <c r="AO709" s="18">
        <f>(AM709-AN709)+AO708</f>
        <v/>
      </c>
      <c r="AP709" s="15" t="n"/>
      <c r="AR709" s="14" t="n"/>
      <c r="AS709" s="18" t="n"/>
      <c r="AT709" s="16" t="n"/>
      <c r="AU709" s="18">
        <f>(AS709-AT709)+AU708</f>
        <v/>
      </c>
      <c r="AV709" s="15" t="n"/>
      <c r="AX709" s="14" t="n"/>
      <c r="AY709" s="18" t="n"/>
      <c r="AZ709" s="16" t="n"/>
      <c r="BA709" s="18">
        <f>(AY709-AZ709)+BA708</f>
        <v/>
      </c>
      <c r="BB709" s="15" t="n"/>
      <c r="BD709" s="14" t="n"/>
      <c r="BE709" s="18" t="n"/>
      <c r="BF709" s="16" t="n"/>
      <c r="BG709" s="18">
        <f>(BE709-BF709)+BG708</f>
        <v/>
      </c>
      <c r="BH709" s="15" t="n"/>
      <c r="BJ709" s="86" t="n"/>
      <c r="BK709" s="86" t="n"/>
      <c r="BL709" s="24" t="n"/>
      <c r="BM709" s="24" t="n"/>
      <c r="BN709" s="24" t="n"/>
      <c r="BO709" s="24" t="n"/>
      <c r="BP709" s="24" t="n"/>
      <c r="BQ709" s="126" t="n"/>
    </row>
    <row r="710" ht="16.8" customHeight="1">
      <c r="A710" s="15" t="n"/>
      <c r="B710" s="15" t="n"/>
      <c r="C710" s="15" t="inlineStr">
        <is>
          <t xml:space="preserve">RIVALSA </t>
        </is>
      </c>
      <c r="D710" s="16" t="n"/>
      <c r="E710" s="16" t="n"/>
      <c r="F710" s="16" t="n"/>
      <c r="G710" s="16" t="n">
        <v>0</v>
      </c>
      <c r="H710" s="16" t="n"/>
      <c r="I710" s="4" t="n"/>
      <c r="J710" s="14" t="n"/>
      <c r="K710" s="16" t="inlineStr">
        <is>
          <t>ERRATO VERS, 11/1  2.573,35</t>
        </is>
      </c>
      <c r="L710" s="16" t="n">
        <v>-0.02</v>
      </c>
      <c r="M710" s="30" t="inlineStr">
        <is>
          <t>A3T 2/12</t>
        </is>
      </c>
      <c r="N710" s="30" t="n">
        <v>130</v>
      </c>
      <c r="O710" s="16" t="n"/>
      <c r="P710" s="18" t="n"/>
      <c r="Q710" s="14" t="n"/>
      <c r="R710" s="18" t="n"/>
      <c r="S710" s="16">
        <f>G710</f>
        <v/>
      </c>
      <c r="T710" s="18">
        <f>(R710-S710)+T709</f>
        <v/>
      </c>
      <c r="U710" s="15" t="n"/>
      <c r="W710" s="14" t="n"/>
      <c r="X710" s="18" t="n">
        <v>0</v>
      </c>
      <c r="Y710" s="16" t="n">
        <v>0</v>
      </c>
      <c r="Z710" s="18">
        <f>(X710-Y710)+Z709</f>
        <v/>
      </c>
      <c r="AA710" s="15" t="n"/>
      <c r="AB710" s="24" t="n"/>
      <c r="AC710" s="15">
        <f>C710</f>
        <v/>
      </c>
      <c r="AD710" s="25" t="n"/>
      <c r="AE710" s="62">
        <f>G710</f>
        <v/>
      </c>
      <c r="AF710" s="63">
        <f>AE710+AF649</f>
        <v/>
      </c>
      <c r="AG710" s="25" t="n"/>
      <c r="AH710" s="24" t="n"/>
      <c r="AI710" s="26" t="n"/>
      <c r="AJ710" s="25" t="n"/>
      <c r="AL710" s="14" t="n"/>
      <c r="AM710" s="18" t="n"/>
      <c r="AN710" s="16" t="n"/>
      <c r="AO710" s="18">
        <f>(AM710-AN710)+AO709</f>
        <v/>
      </c>
      <c r="AP710" s="15" t="n"/>
      <c r="AR710" s="14" t="n"/>
      <c r="AS710" s="18" t="n"/>
      <c r="AT710" s="16" t="n"/>
      <c r="AU710" s="18">
        <f>(AS710-AT710)+AU709</f>
        <v/>
      </c>
      <c r="AV710" s="15" t="n"/>
      <c r="AX710" s="14" t="n"/>
      <c r="AY710" s="18" t="n"/>
      <c r="AZ710" s="16" t="n"/>
      <c r="BA710" s="18">
        <f>(AY710-AZ710)+BA709</f>
        <v/>
      </c>
      <c r="BB710" s="15" t="n"/>
      <c r="BD710" s="14" t="n"/>
      <c r="BE710" s="18" t="n"/>
      <c r="BF710" s="16" t="n"/>
      <c r="BG710" s="18">
        <f>(BE710-BF710)+BG709</f>
        <v/>
      </c>
      <c r="BH710" s="15" t="n"/>
      <c r="BJ710" s="86" t="n"/>
      <c r="BK710" s="86" t="n"/>
      <c r="BL710" s="24" t="n"/>
      <c r="BM710" s="24" t="n"/>
      <c r="BN710" s="24" t="n"/>
      <c r="BO710" s="24" t="n"/>
      <c r="BP710" s="24" t="n"/>
      <c r="BQ710" s="126" t="n"/>
    </row>
    <row r="711" ht="16.8" customHeight="1">
      <c r="A711" s="15" t="n"/>
      <c r="B711" s="15" t="n"/>
      <c r="C711" s="15" t="inlineStr">
        <is>
          <t>COMMERCIALISTA</t>
        </is>
      </c>
      <c r="D711" s="16" t="n"/>
      <c r="E711" s="16" t="n"/>
      <c r="F711" s="16" t="n"/>
      <c r="G711" s="16" t="n">
        <v>0</v>
      </c>
      <c r="H711" s="16" t="n"/>
      <c r="I711" s="4" t="n"/>
      <c r="J711" s="14" t="n"/>
      <c r="K711" s="25" t="inlineStr">
        <is>
          <t>ROSSETTI 11/1</t>
        </is>
      </c>
      <c r="L711" s="83" t="n">
        <v>23</v>
      </c>
      <c r="M711" s="16" t="inlineStr">
        <is>
          <t>SOMMA 10/1</t>
        </is>
      </c>
      <c r="N711" s="16" t="n">
        <v>338</v>
      </c>
      <c r="O711" s="16" t="n"/>
      <c r="P711" s="18" t="n"/>
      <c r="Q711" s="14" t="n"/>
      <c r="R711" s="18" t="n"/>
      <c r="S711" s="16">
        <f>G711</f>
        <v/>
      </c>
      <c r="T711" s="18">
        <f>(R711-S711)+T710</f>
        <v/>
      </c>
      <c r="U711" s="15">
        <f>C711</f>
        <v/>
      </c>
      <c r="W711" s="14" t="n"/>
      <c r="X711" s="18" t="n">
        <v>0</v>
      </c>
      <c r="Y711" s="16" t="n">
        <v>0</v>
      </c>
      <c r="Z711" s="18">
        <f>(X711-Y711)+Z710</f>
        <v/>
      </c>
      <c r="AA711" s="15" t="n"/>
      <c r="AB711" s="24" t="n"/>
      <c r="AC711" s="15">
        <f>C711</f>
        <v/>
      </c>
      <c r="AD711" s="25" t="n"/>
      <c r="AE711" s="62">
        <f>G711</f>
        <v/>
      </c>
      <c r="AF711" s="63">
        <f>AE711+AF650</f>
        <v/>
      </c>
      <c r="AG711" s="25" t="n"/>
      <c r="AH711" s="24" t="n"/>
      <c r="AI711" s="26" t="n"/>
      <c r="AJ711" s="25" t="n"/>
      <c r="AL711" s="14" t="n"/>
      <c r="AM711" s="18" t="n"/>
      <c r="AN711" s="16" t="n">
        <v>0</v>
      </c>
      <c r="AO711" s="18">
        <f>(AM711-AN711)+AO710</f>
        <v/>
      </c>
      <c r="AP711" s="15" t="n"/>
      <c r="AR711" s="14" t="n"/>
      <c r="AS711" s="18" t="n"/>
      <c r="AT711" s="16" t="n">
        <v>0</v>
      </c>
      <c r="AU711" s="18">
        <f>(AS711-AT711)+AU710</f>
        <v/>
      </c>
      <c r="AV711" s="15" t="n"/>
      <c r="AX711" s="14" t="n"/>
      <c r="AY711" s="18" t="n"/>
      <c r="AZ711" s="16" t="n">
        <v>0</v>
      </c>
      <c r="BA711" s="18">
        <f>(AY711-AZ711)+BA710</f>
        <v/>
      </c>
      <c r="BB711" s="15" t="n"/>
      <c r="BD711" s="14" t="n"/>
      <c r="BE711" s="18" t="n"/>
      <c r="BF711" s="16" t="n">
        <v>0</v>
      </c>
      <c r="BG711" s="18">
        <f>(BE711-BF711)+BG710</f>
        <v/>
      </c>
      <c r="BH711" s="15" t="n"/>
      <c r="BJ711" s="86" t="n"/>
      <c r="BK711" s="86" t="n"/>
      <c r="BL711" s="24" t="n"/>
      <c r="BM711" s="24" t="n"/>
      <c r="BN711" s="24" t="n"/>
      <c r="BO711" s="24" t="n"/>
      <c r="BP711" s="24" t="n"/>
      <c r="BQ711" s="126" t="n"/>
    </row>
    <row r="712" ht="16.8" customHeight="1">
      <c r="A712" s="15" t="n"/>
      <c r="B712" s="15" t="n"/>
      <c r="C712" s="64" t="inlineStr">
        <is>
          <t>CASSA PREVIDENZA  AGENTI  + QUOTA GAA</t>
        </is>
      </c>
      <c r="D712" s="16" t="n"/>
      <c r="E712" s="16" t="n"/>
      <c r="F712" s="16" t="n"/>
      <c r="G712" s="16" t="n">
        <v>0</v>
      </c>
      <c r="H712" s="16" t="n">
        <v>0</v>
      </c>
      <c r="I712" s="4" t="n"/>
      <c r="J712" s="14" t="n"/>
      <c r="K712" s="16" t="inlineStr">
        <is>
          <t>LEGNANO PAPA 11/1</t>
        </is>
      </c>
      <c r="L712" s="73" t="n">
        <v>654</v>
      </c>
      <c r="M712" s="16" t="inlineStr">
        <is>
          <t>LEGNANO 9/1</t>
        </is>
      </c>
      <c r="N712" s="16" t="n">
        <v>658</v>
      </c>
      <c r="O712" s="16" t="n"/>
      <c r="P712" s="18" t="n"/>
      <c r="Q712" s="14" t="n"/>
      <c r="R712" s="18" t="n"/>
      <c r="S712" s="16">
        <f>G712</f>
        <v/>
      </c>
      <c r="T712" s="18">
        <f>(R712-S712)+T711</f>
        <v/>
      </c>
      <c r="U712" s="15">
        <f>C712</f>
        <v/>
      </c>
      <c r="W712" s="14" t="n"/>
      <c r="X712" s="18" t="n">
        <v>0</v>
      </c>
      <c r="Y712" s="16" t="n">
        <v>0</v>
      </c>
      <c r="Z712" s="18">
        <f>(X712-Y712)+Z711</f>
        <v/>
      </c>
      <c r="AA712" s="15" t="n"/>
      <c r="AB712" s="24" t="n"/>
      <c r="AC712" s="15">
        <f>C712</f>
        <v/>
      </c>
      <c r="AD712" s="25" t="n"/>
      <c r="AE712" s="62">
        <f>G712</f>
        <v/>
      </c>
      <c r="AF712" s="63">
        <f>AE712+AF651</f>
        <v/>
      </c>
      <c r="AG712" s="25" t="n"/>
      <c r="AH712" s="24" t="n"/>
      <c r="AI712" s="26" t="n"/>
      <c r="AJ712" s="25" t="n"/>
      <c r="AL712" s="14" t="n"/>
      <c r="AM712" s="18" t="n"/>
      <c r="AN712" s="16" t="n">
        <v>0</v>
      </c>
      <c r="AO712" s="18">
        <f>(AM712-AN712)+AO711</f>
        <v/>
      </c>
      <c r="AP712" s="15" t="n"/>
      <c r="AR712" s="14" t="n"/>
      <c r="AS712" s="18" t="n"/>
      <c r="AT712" s="16" t="n">
        <v>0</v>
      </c>
      <c r="AU712" s="18">
        <f>(AS712-AT712)+AU711</f>
        <v/>
      </c>
      <c r="AV712" s="15" t="n"/>
      <c r="AX712" s="14" t="n"/>
      <c r="AY712" s="18" t="n"/>
      <c r="AZ712" s="16" t="n">
        <v>0</v>
      </c>
      <c r="BA712" s="18">
        <f>(AY712-AZ712)+BA711</f>
        <v/>
      </c>
      <c r="BB712" s="15" t="n"/>
      <c r="BD712" s="14" t="n"/>
      <c r="BE712" s="18" t="n"/>
      <c r="BF712" s="16" t="n">
        <v>0</v>
      </c>
      <c r="BG712" s="18">
        <f>(BE712-BF712)+BG711</f>
        <v/>
      </c>
      <c r="BH712" s="15" t="n"/>
      <c r="BJ712" s="86" t="n"/>
      <c r="BK712" s="86" t="n"/>
      <c r="BL712" s="24" t="n"/>
      <c r="BM712" s="24" t="n"/>
      <c r="BN712" s="24" t="n"/>
      <c r="BO712" s="24" t="n"/>
      <c r="BP712" s="24" t="n"/>
      <c r="BQ712" s="126" t="n"/>
    </row>
    <row r="713" ht="16.8" customHeight="1">
      <c r="A713" s="15" t="n"/>
      <c r="B713" s="15" t="n"/>
      <c r="C713" s="15" t="inlineStr">
        <is>
          <t>GIROCONTO PROVV. GENERALI</t>
        </is>
      </c>
      <c r="D713" s="16" t="n"/>
      <c r="E713" s="16" t="n"/>
      <c r="F713" s="85" t="n">
        <v>0</v>
      </c>
      <c r="G713" s="16" t="n">
        <v>0</v>
      </c>
      <c r="H713" s="16" t="n">
        <v>0</v>
      </c>
      <c r="I713" s="4" t="n"/>
      <c r="J713" s="14" t="n"/>
      <c r="K713" s="16" t="inlineStr">
        <is>
          <t>GALLARATE  4/1</t>
        </is>
      </c>
      <c r="L713" s="73" t="n">
        <v>204</v>
      </c>
      <c r="M713" s="16" t="inlineStr">
        <is>
          <t>LEGNANO 10/1</t>
        </is>
      </c>
      <c r="N713" s="16" t="n">
        <v>1002.5</v>
      </c>
      <c r="O713" s="16" t="n"/>
      <c r="P713" s="18" t="n"/>
      <c r="Q713" s="14" t="n"/>
      <c r="R713" s="18">
        <f>F713</f>
        <v/>
      </c>
      <c r="S713" s="16" t="n">
        <v>0</v>
      </c>
      <c r="T713" s="18">
        <f>(R713-S713)+T712</f>
        <v/>
      </c>
      <c r="U713" s="15" t="n"/>
      <c r="W713" s="14" t="inlineStr">
        <is>
          <t>\</t>
        </is>
      </c>
      <c r="X713" s="18" t="n">
        <v>0</v>
      </c>
      <c r="Y713" s="16" t="n"/>
      <c r="Z713" s="18">
        <f>(X713-Y713)+Z712</f>
        <v/>
      </c>
      <c r="AA713" s="15" t="n"/>
      <c r="AB713" s="24" t="n"/>
      <c r="AC713" s="15">
        <f>C713</f>
        <v/>
      </c>
      <c r="AD713" s="25" t="n"/>
      <c r="AE713" s="62">
        <f>G713</f>
        <v/>
      </c>
      <c r="AF713" s="63">
        <f>AE713+AF652</f>
        <v/>
      </c>
      <c r="AG713" s="25" t="n"/>
      <c r="AH713" s="24" t="n"/>
      <c r="AI713" s="26" t="n"/>
      <c r="AJ713" s="25" t="n"/>
      <c r="AL713" s="14" t="n"/>
      <c r="AM713" s="18" t="n"/>
      <c r="AN713" s="16" t="n"/>
      <c r="AO713" s="18">
        <f>(AM713-AN713)+AO712</f>
        <v/>
      </c>
      <c r="AP713" s="15" t="n"/>
      <c r="AR713" s="14" t="n"/>
      <c r="AS713" s="18" t="n"/>
      <c r="AT713" s="16" t="n"/>
      <c r="AU713" s="18">
        <f>(AS713-AT713)+AU712</f>
        <v/>
      </c>
      <c r="AV713" s="15" t="n"/>
      <c r="AX713" s="14" t="n"/>
      <c r="AY713" s="18" t="n"/>
      <c r="AZ713" s="16" t="n"/>
      <c r="BA713" s="18">
        <f>(AY713-AZ713)+BA712</f>
        <v/>
      </c>
      <c r="BB713" s="15" t="n"/>
      <c r="BD713" s="14" t="n"/>
      <c r="BE713" s="18">
        <f>H713</f>
        <v/>
      </c>
      <c r="BF713" s="16" t="n"/>
      <c r="BG713" s="18">
        <f>(BE713-BF713)+BG712</f>
        <v/>
      </c>
      <c r="BH713" s="15" t="n"/>
      <c r="BJ713" s="86" t="n"/>
      <c r="BK713" s="86" t="n"/>
      <c r="BL713" s="24" t="n"/>
      <c r="BM713" s="24" t="n"/>
      <c r="BN713" s="24" t="n"/>
      <c r="BO713" s="24" t="n"/>
      <c r="BP713" s="24" t="n"/>
      <c r="BQ713" s="126" t="n"/>
    </row>
    <row r="714" ht="16.8" customHeight="1">
      <c r="A714" s="15" t="n"/>
      <c r="B714" s="15" t="n"/>
      <c r="C714" s="47" t="inlineStr">
        <is>
          <t>VERSAMENTO PROVV. MATURATE</t>
        </is>
      </c>
      <c r="D714" s="16" t="n"/>
      <c r="E714" s="16" t="n"/>
      <c r="F714" s="1" t="n">
        <v>0</v>
      </c>
      <c r="G714" s="16" t="n">
        <v>0</v>
      </c>
      <c r="H714" s="16" t="n"/>
      <c r="I714" s="4" t="n"/>
      <c r="J714" s="14" t="n"/>
      <c r="K714" s="30" t="inlineStr">
        <is>
          <t>GALLARATE 11/1</t>
        </is>
      </c>
      <c r="L714" s="30" t="n">
        <v>220</v>
      </c>
      <c r="M714" s="50" t="inlineStr">
        <is>
          <t>RHO  10/1</t>
        </is>
      </c>
      <c r="N714" s="50" t="n">
        <v>265</v>
      </c>
      <c r="O714" s="16" t="n"/>
      <c r="P714" s="18" t="n"/>
      <c r="Q714" s="14" t="n"/>
      <c r="R714" s="49">
        <f>F714</f>
        <v/>
      </c>
      <c r="S714" s="16" t="n">
        <v>0</v>
      </c>
      <c r="T714" s="18">
        <f>(R714-S714)+T713</f>
        <v/>
      </c>
      <c r="U714" s="17">
        <f>C714</f>
        <v/>
      </c>
      <c r="W714" s="14" t="n"/>
      <c r="X714" s="18" t="n">
        <v>0</v>
      </c>
      <c r="Y714" s="16" t="n">
        <v>0</v>
      </c>
      <c r="Z714" s="18">
        <f>(X714-Y714)+Z713</f>
        <v/>
      </c>
      <c r="AA714" s="15" t="n"/>
      <c r="AB714" s="24" t="n"/>
      <c r="AC714" s="64" t="inlineStr">
        <is>
          <t>QUOTA GAA</t>
        </is>
      </c>
      <c r="AD714" s="65" t="n"/>
      <c r="AE714" s="65">
        <f>G714</f>
        <v/>
      </c>
      <c r="AF714" s="63">
        <f>AE714+AF653</f>
        <v/>
      </c>
      <c r="AG714" s="25" t="n"/>
      <c r="AH714" s="24" t="n"/>
      <c r="AI714" s="26" t="n"/>
      <c r="AJ714" s="25" t="n"/>
      <c r="AL714" s="14" t="n"/>
      <c r="AM714" s="18" t="n">
        <v>0</v>
      </c>
      <c r="AN714" s="16" t="n">
        <v>0</v>
      </c>
      <c r="AO714" s="18">
        <f>(AM714-AN714)+AO713</f>
        <v/>
      </c>
      <c r="AP714" s="15" t="n"/>
      <c r="AR714" s="14" t="n"/>
      <c r="AS714" s="18" t="n"/>
      <c r="AT714" s="16" t="n">
        <v>0</v>
      </c>
      <c r="AU714" s="18">
        <f>(AS714-AT714)+AU713</f>
        <v/>
      </c>
      <c r="AV714" s="15" t="n"/>
      <c r="AX714" s="14" t="n"/>
      <c r="AY714" s="18" t="n"/>
      <c r="AZ714" s="16" t="n">
        <v>0</v>
      </c>
      <c r="BA714" s="18">
        <f>(AY714-AZ714)+BA713</f>
        <v/>
      </c>
      <c r="BB714" s="15" t="n"/>
      <c r="BD714" s="14" t="n"/>
      <c r="BE714" s="18" t="n"/>
      <c r="BF714" s="16" t="n">
        <v>0</v>
      </c>
      <c r="BG714" s="18">
        <f>(BE714-BF714)+BG713</f>
        <v/>
      </c>
      <c r="BH714" s="15" t="n"/>
      <c r="BJ714" s="86" t="n"/>
      <c r="BK714" s="86" t="n"/>
      <c r="BL714" s="24" t="n"/>
      <c r="BM714" s="24" t="n"/>
      <c r="BN714" s="24" t="n"/>
      <c r="BO714" s="24" t="n"/>
      <c r="BP714" s="24" t="n"/>
      <c r="BQ714" s="126" t="n"/>
    </row>
    <row r="715" ht="16.8" customHeight="1">
      <c r="A715" s="15" t="n"/>
      <c r="B715" s="15" t="n"/>
      <c r="C715" s="15" t="inlineStr">
        <is>
          <t>TASSE</t>
        </is>
      </c>
      <c r="D715" s="16" t="n"/>
      <c r="E715" s="16" t="n"/>
      <c r="F715" s="16" t="n"/>
      <c r="G715" s="16" t="n">
        <v>0</v>
      </c>
      <c r="H715" s="16" t="n"/>
      <c r="I715" s="4" t="n"/>
      <c r="J715" s="14" t="n"/>
      <c r="K715" s="30" t="inlineStr">
        <is>
          <t>RHO 11/1</t>
        </is>
      </c>
      <c r="L715" s="73" t="n">
        <v>709.04</v>
      </c>
      <c r="M715" s="50" t="inlineStr">
        <is>
          <t>GALLARATE 12/1</t>
        </is>
      </c>
      <c r="N715" s="50" t="n">
        <v>1058.99</v>
      </c>
      <c r="O715" s="16" t="n"/>
      <c r="P715" s="18" t="n"/>
      <c r="Q715" s="14" t="n"/>
      <c r="R715" s="18" t="n"/>
      <c r="S715" s="16">
        <f>G715</f>
        <v/>
      </c>
      <c r="T715" s="18">
        <f>(R715-S715)+T714</f>
        <v/>
      </c>
      <c r="U715" s="15" t="inlineStr">
        <is>
          <t>Tasse</t>
        </is>
      </c>
      <c r="W715" s="14" t="n"/>
      <c r="X715" s="18" t="n"/>
      <c r="Y715" s="16" t="n">
        <v>0</v>
      </c>
      <c r="Z715" s="18">
        <f>(X715-Y715)+Z714</f>
        <v/>
      </c>
      <c r="AA715" s="15" t="n"/>
      <c r="AB715" s="24" t="n"/>
      <c r="AC715" s="15">
        <f>C715</f>
        <v/>
      </c>
      <c r="AD715" s="25" t="n"/>
      <c r="AE715" s="62">
        <f>G715</f>
        <v/>
      </c>
      <c r="AF715" s="63">
        <f>AE715+AF654</f>
        <v/>
      </c>
      <c r="AG715" s="25" t="n"/>
      <c r="AH715" s="24" t="n"/>
      <c r="AI715" s="26" t="n"/>
      <c r="AJ715" s="25" t="n"/>
      <c r="AL715" s="14" t="n"/>
      <c r="AM715" s="18" t="n">
        <v>0</v>
      </c>
      <c r="AN715" s="16" t="n">
        <v>0</v>
      </c>
      <c r="AO715" s="18">
        <f>(AM715-AN715)+AO714</f>
        <v/>
      </c>
      <c r="AP715" s="15" t="n"/>
      <c r="AR715" s="14" t="n"/>
      <c r="AS715" s="18" t="n">
        <v>0</v>
      </c>
      <c r="AT715" s="16" t="n">
        <v>0</v>
      </c>
      <c r="AU715" s="18">
        <f>(AS715-AT715)+AU714</f>
        <v/>
      </c>
      <c r="AV715" s="15" t="n"/>
      <c r="AX715" s="14" t="n"/>
      <c r="AY715" s="18" t="n">
        <v>0</v>
      </c>
      <c r="AZ715" s="16" t="n">
        <v>0</v>
      </c>
      <c r="BA715" s="18">
        <f>(AY715-AZ715)+BA714</f>
        <v/>
      </c>
      <c r="BB715" s="15" t="n"/>
      <c r="BD715" s="14" t="n"/>
      <c r="BE715" s="18" t="n">
        <v>0</v>
      </c>
      <c r="BF715" s="16" t="n">
        <v>0</v>
      </c>
      <c r="BG715" s="18">
        <f>(BE715-BF715)+BG714</f>
        <v/>
      </c>
      <c r="BH715" s="15" t="n"/>
      <c r="BJ715" s="86" t="n"/>
      <c r="BK715" s="86" t="n"/>
      <c r="BL715" s="24" t="n"/>
      <c r="BM715" s="24" t="n"/>
      <c r="BN715" s="24" t="n"/>
      <c r="BO715" s="24" t="n"/>
      <c r="BP715" s="24" t="n"/>
      <c r="BQ715" s="126" t="n"/>
    </row>
    <row r="716" ht="16.8" customHeight="1">
      <c r="A716" s="15" t="n"/>
      <c r="B716" s="15" t="n"/>
      <c r="C716" s="15" t="inlineStr">
        <is>
          <t>PREL.  ACC. PER AMM-  GIGI</t>
        </is>
      </c>
      <c r="D716" s="16" t="n"/>
      <c r="E716" s="16" t="n"/>
      <c r="F716" s="16" t="n">
        <v>0</v>
      </c>
      <c r="G716" s="16" t="n">
        <v>0</v>
      </c>
      <c r="H716" s="16" t="n"/>
      <c r="I716" s="4" t="n"/>
      <c r="J716" s="14" t="n"/>
      <c r="K716" s="16" t="inlineStr">
        <is>
          <t>BONIFICO IMM.RE 12/1</t>
        </is>
      </c>
      <c r="L716" s="16" t="n">
        <v>0.01</v>
      </c>
      <c r="M716" s="16" t="inlineStr">
        <is>
          <t>LEGNANO 12/1</t>
        </is>
      </c>
      <c r="N716" s="16" t="n">
        <v>10068.39</v>
      </c>
      <c r="O716" s="16" t="n"/>
      <c r="P716" s="18" t="n"/>
      <c r="Q716" s="14" t="n"/>
      <c r="R716" s="18" t="n"/>
      <c r="S716" s="16">
        <f>G716</f>
        <v/>
      </c>
      <c r="T716" s="18">
        <f>(R716-S716)+T715</f>
        <v/>
      </c>
      <c r="U716" s="15">
        <f>C716</f>
        <v/>
      </c>
      <c r="W716" s="14" t="n"/>
      <c r="X716" s="18" t="n"/>
      <c r="Y716" s="16" t="n">
        <v>0</v>
      </c>
      <c r="Z716" s="18">
        <f>(X716-Y716)+Z715</f>
        <v/>
      </c>
      <c r="AA716" s="15" t="n"/>
      <c r="AB716" s="24" t="n"/>
      <c r="AC716" s="15">
        <f>C716</f>
        <v/>
      </c>
      <c r="AD716" s="25" t="n"/>
      <c r="AE716" s="62">
        <f>G716</f>
        <v/>
      </c>
      <c r="AF716" s="63">
        <f>AE716+AF655</f>
        <v/>
      </c>
      <c r="AG716" s="25" t="n"/>
      <c r="AH716" s="24" t="n"/>
      <c r="AI716" s="26" t="n"/>
      <c r="AJ716" s="25" t="n"/>
      <c r="AL716" s="14" t="n"/>
      <c r="AM716" s="18" t="n">
        <v>0</v>
      </c>
      <c r="AN716" s="16" t="n">
        <v>0</v>
      </c>
      <c r="AO716" s="18">
        <f>(AM716-AN716)+AO715</f>
        <v/>
      </c>
      <c r="AP716" s="15" t="n"/>
      <c r="AR716" s="14" t="n"/>
      <c r="AS716" s="18" t="n">
        <v>0</v>
      </c>
      <c r="AT716" s="16" t="n">
        <v>0</v>
      </c>
      <c r="AU716" s="18">
        <f>(AS716-AT716)+AU715</f>
        <v/>
      </c>
      <c r="AV716" s="15" t="n"/>
      <c r="AX716" s="14" t="n"/>
      <c r="AY716" s="18" t="n">
        <v>0</v>
      </c>
      <c r="AZ716" s="16" t="n">
        <v>0</v>
      </c>
      <c r="BA716" s="18">
        <f>(AY716-AZ716)+BA715</f>
        <v/>
      </c>
      <c r="BB716" s="15" t="n"/>
      <c r="BD716" s="14" t="n"/>
      <c r="BE716" s="18" t="n">
        <v>0</v>
      </c>
      <c r="BF716" s="16" t="n">
        <v>0</v>
      </c>
      <c r="BG716" s="18">
        <f>(BE716-BF716)+BG715</f>
        <v/>
      </c>
      <c r="BH716" s="15" t="n"/>
      <c r="BJ716" s="86" t="n"/>
      <c r="BK716" s="86" t="n"/>
      <c r="BL716" s="24" t="n"/>
      <c r="BM716" s="24" t="n"/>
      <c r="BN716" s="24" t="n"/>
      <c r="BO716" s="24" t="n"/>
      <c r="BP716" s="24" t="n"/>
      <c r="BQ716" s="126" t="n"/>
    </row>
    <row r="717" ht="16.8" customHeight="1">
      <c r="A717" s="15" t="n"/>
      <c r="B717" s="15" t="n"/>
      <c r="C717" s="15" t="inlineStr">
        <is>
          <t>PREL.  ACC. PER AMM-. RENZO</t>
        </is>
      </c>
      <c r="D717" s="16" t="n"/>
      <c r="E717" s="16" t="n"/>
      <c r="F717" s="16" t="n">
        <v>0</v>
      </c>
      <c r="G717" s="16" t="n">
        <v>0</v>
      </c>
      <c r="H717" s="16" t="n"/>
      <c r="I717" s="4" t="n"/>
      <c r="J717" s="14" t="n"/>
      <c r="K717" s="16" t="inlineStr">
        <is>
          <t>SOMMA 11/1</t>
        </is>
      </c>
      <c r="L717" s="16" t="n">
        <v>300</v>
      </c>
      <c r="M717" s="16" t="inlineStr">
        <is>
          <t>RHO 12/1</t>
        </is>
      </c>
      <c r="N717" s="16" t="n">
        <v>2418</v>
      </c>
      <c r="O717" s="16" t="n"/>
      <c r="P717" s="18" t="n"/>
      <c r="Q717" s="14" t="n"/>
      <c r="R717" s="18" t="n">
        <v>0</v>
      </c>
      <c r="S717" s="16">
        <f>G717</f>
        <v/>
      </c>
      <c r="T717" s="18">
        <f>(R717-S717)+T716</f>
        <v/>
      </c>
      <c r="U717" s="15">
        <f>C717</f>
        <v/>
      </c>
      <c r="W717" s="14" t="n"/>
      <c r="X717" s="18" t="n">
        <v>0</v>
      </c>
      <c r="Y717" s="16" t="n"/>
      <c r="Z717" s="18">
        <f>(X717-Y717)+Z716</f>
        <v/>
      </c>
      <c r="AA717" s="15" t="n"/>
      <c r="AB717" s="24" t="n"/>
      <c r="AC717" s="15">
        <f>C717</f>
        <v/>
      </c>
      <c r="AD717" s="25" t="n"/>
      <c r="AE717" s="62">
        <f>G717</f>
        <v/>
      </c>
      <c r="AF717" s="63">
        <f>AE717+AF656</f>
        <v/>
      </c>
      <c r="AG717" s="25" t="n"/>
      <c r="AH717" s="24" t="n"/>
      <c r="AI717" s="26" t="n"/>
      <c r="AJ717" s="25" t="n"/>
      <c r="AL717" s="14" t="n"/>
      <c r="AM717" s="18" t="n">
        <v>0</v>
      </c>
      <c r="AN717" s="16" t="n"/>
      <c r="AO717" s="18">
        <f>(AM717-AN717)+AO716</f>
        <v/>
      </c>
      <c r="AP717" s="15" t="n"/>
      <c r="AR717" s="14" t="n"/>
      <c r="AS717" s="18" t="n">
        <v>0</v>
      </c>
      <c r="AT717" s="16" t="n"/>
      <c r="AU717" s="18">
        <f>(AS717-AT717)+AU716</f>
        <v/>
      </c>
      <c r="AV717" s="15" t="n"/>
      <c r="AX717" s="14" t="n"/>
      <c r="AY717" s="18" t="n">
        <v>0</v>
      </c>
      <c r="AZ717" s="16" t="n"/>
      <c r="BA717" s="18">
        <f>(AY717-AZ717)+BA716</f>
        <v/>
      </c>
      <c r="BB717" s="15" t="n"/>
      <c r="BD717" s="14" t="n"/>
      <c r="BE717" s="18" t="n">
        <v>0</v>
      </c>
      <c r="BF717" s="16" t="n"/>
      <c r="BG717" s="18">
        <f>(BE717-BF717)+BG716</f>
        <v/>
      </c>
      <c r="BH717" s="15" t="n"/>
      <c r="BJ717" s="86" t="n"/>
      <c r="BK717" s="86" t="n"/>
      <c r="BL717" s="24" t="n"/>
      <c r="BM717" s="24" t="n"/>
      <c r="BN717" s="24" t="n"/>
      <c r="BO717" s="24" t="n"/>
      <c r="BP717" s="24" t="n"/>
      <c r="BQ717" s="126" t="n"/>
    </row>
    <row r="718" ht="16.8" customHeight="1">
      <c r="A718" s="15" t="n"/>
      <c r="B718" s="15" t="n"/>
      <c r="C718" s="15" t="inlineStr">
        <is>
          <t>VERS. COMMISSIONI DA A3T  DA 10223 A 10226</t>
        </is>
      </c>
      <c r="D718" s="16" t="n"/>
      <c r="E718" s="16" t="n"/>
      <c r="F718" s="16" t="n">
        <v>80.44</v>
      </c>
      <c r="G718" s="16" t="n"/>
      <c r="H718" s="16" t="n"/>
      <c r="I718" s="4" t="n"/>
      <c r="J718" s="14" t="n"/>
      <c r="K718" s="16" t="inlineStr">
        <is>
          <t>SOMMA 15/1</t>
        </is>
      </c>
      <c r="L718" s="16" t="n">
        <v>339</v>
      </c>
      <c r="M718" s="16" t="inlineStr">
        <is>
          <t>SOMMA 12/1</t>
        </is>
      </c>
      <c r="N718" s="16" t="n">
        <v>1926.14</v>
      </c>
      <c r="O718" s="16" t="n"/>
      <c r="P718" s="18" t="n"/>
      <c r="Q718" s="14" t="n"/>
      <c r="R718" s="18" t="n">
        <v>0</v>
      </c>
      <c r="S718" s="16" t="n">
        <v>0</v>
      </c>
      <c r="T718" s="18">
        <f>(R718-S718)+T717</f>
        <v/>
      </c>
      <c r="U718" s="15" t="n"/>
      <c r="W718" s="14" t="n"/>
      <c r="X718" s="18">
        <f>F718</f>
        <v/>
      </c>
      <c r="Y718" s="16" t="n">
        <v>0</v>
      </c>
      <c r="Z718" s="18">
        <f>(X718-Y718)+Z717</f>
        <v/>
      </c>
      <c r="AA718" s="15">
        <f>C718</f>
        <v/>
      </c>
      <c r="AB718" s="24" t="n"/>
      <c r="AC718" s="15" t="n"/>
      <c r="AD718" s="25" t="n"/>
      <c r="AE718" s="62" t="n"/>
      <c r="AF718" s="63" t="n"/>
      <c r="AG718" s="25" t="n"/>
      <c r="AH718" s="24" t="n"/>
      <c r="AI718" s="26" t="n"/>
      <c r="AJ718" s="25" t="n"/>
      <c r="AL718" s="14" t="n"/>
      <c r="AM718" s="18" t="n">
        <v>0</v>
      </c>
      <c r="AN718" s="16" t="n"/>
      <c r="AO718" s="18">
        <f>(AM718-AN718)+AO717</f>
        <v/>
      </c>
      <c r="AP718" s="15" t="n"/>
      <c r="AR718" s="14" t="n"/>
      <c r="AS718" s="18" t="n">
        <v>0</v>
      </c>
      <c r="AT718" s="16" t="n"/>
      <c r="AU718" s="18">
        <f>(AS718-AT718)+AU717</f>
        <v/>
      </c>
      <c r="AV718" s="15" t="n"/>
      <c r="AX718" s="14" t="n"/>
      <c r="AY718" s="18" t="n">
        <v>0</v>
      </c>
      <c r="AZ718" s="16" t="n"/>
      <c r="BA718" s="18">
        <f>(AY718-AZ718)+BA717</f>
        <v/>
      </c>
      <c r="BB718" s="15" t="n"/>
      <c r="BD718" s="14" t="n"/>
      <c r="BE718" s="18" t="n">
        <v>0</v>
      </c>
      <c r="BF718" s="16" t="n"/>
      <c r="BG718" s="18">
        <f>(BE718-BF718)+BG717</f>
        <v/>
      </c>
      <c r="BH718" s="15" t="n"/>
      <c r="BJ718" s="86" t="n"/>
      <c r="BK718" s="86" t="n"/>
      <c r="BL718" s="24" t="n"/>
      <c r="BM718" s="24" t="n"/>
      <c r="BN718" s="24" t="n"/>
      <c r="BO718" s="24" t="n"/>
      <c r="BP718" s="24" t="n"/>
      <c r="BQ718" s="126" t="n"/>
    </row>
    <row r="719" ht="16.8" customHeight="1">
      <c r="A719" s="15" t="n"/>
      <c r="B719" s="15" t="n"/>
      <c r="C719" s="15" t="inlineStr">
        <is>
          <t>VERSAMENTO</t>
        </is>
      </c>
      <c r="D719" s="16" t="n"/>
      <c r="E719" s="16" t="n"/>
      <c r="F719" s="16" t="n">
        <v>0</v>
      </c>
      <c r="G719" s="16" t="n"/>
      <c r="H719" s="16" t="n">
        <v>0</v>
      </c>
      <c r="I719" s="4" t="n"/>
      <c r="J719" s="14" t="n"/>
      <c r="K719" s="16" t="inlineStr">
        <is>
          <t>RHO 15/1</t>
        </is>
      </c>
      <c r="L719" s="16" t="n">
        <v>206.18</v>
      </c>
      <c r="M719" s="16" t="inlineStr">
        <is>
          <t>GALL. 15/1</t>
        </is>
      </c>
      <c r="N719" s="16" t="n">
        <v>1163</v>
      </c>
      <c r="O719" s="16" t="n"/>
      <c r="P719" s="18" t="n"/>
      <c r="Q719" s="14" t="n"/>
      <c r="R719" s="18" t="n">
        <v>0</v>
      </c>
      <c r="S719" s="16" t="n">
        <v>0</v>
      </c>
      <c r="T719" s="18">
        <f>(R719-S719)+T718</f>
        <v/>
      </c>
      <c r="U719" s="15" t="n"/>
      <c r="W719" s="14" t="n"/>
      <c r="X719" s="18">
        <f>F719</f>
        <v/>
      </c>
      <c r="Y719" s="16" t="n"/>
      <c r="Z719" s="18">
        <f>(X719-Y719)+Z718</f>
        <v/>
      </c>
      <c r="AA719" s="15" t="n"/>
      <c r="AB719" s="24" t="n"/>
      <c r="AC719" s="15" t="n"/>
      <c r="AD719" s="25" t="n"/>
      <c r="AE719" s="62" t="n"/>
      <c r="AF719" s="63" t="n"/>
      <c r="AG719" s="25" t="n"/>
      <c r="AH719" s="24" t="n"/>
      <c r="AI719" s="26" t="n"/>
      <c r="AJ719" s="25" t="n"/>
      <c r="AL719" s="14" t="n"/>
      <c r="AM719" s="18" t="n">
        <v>0</v>
      </c>
      <c r="AN719" s="16" t="n"/>
      <c r="AO719" s="18">
        <f>(AM719-AN719)+AO718</f>
        <v/>
      </c>
      <c r="AP719" s="15" t="n"/>
      <c r="AR719" s="14" t="n"/>
      <c r="AS719" s="18" t="n">
        <v>0</v>
      </c>
      <c r="AT719" s="16" t="n"/>
      <c r="AU719" s="18">
        <f>(AS719-AT719)+AU718</f>
        <v/>
      </c>
      <c r="AV719" s="15" t="n"/>
      <c r="AX719" s="14" t="n"/>
      <c r="AY719" s="18" t="n">
        <v>0</v>
      </c>
      <c r="AZ719" s="16" t="n"/>
      <c r="BA719" s="18">
        <f>(AY719-AZ719)+BA718</f>
        <v/>
      </c>
      <c r="BB719" s="15" t="n"/>
      <c r="BD719" s="14" t="n"/>
      <c r="BE719" s="18" t="n">
        <v>0</v>
      </c>
      <c r="BF719" s="16" t="n"/>
      <c r="BG719" s="18">
        <f>(BE719-BF719)+BG718</f>
        <v/>
      </c>
      <c r="BH719" s="15" t="n"/>
      <c r="BJ719" s="86" t="n"/>
      <c r="BK719" s="86" t="n"/>
      <c r="BL719" s="24" t="n"/>
      <c r="BM719" s="24" t="n"/>
      <c r="BN719" s="24" t="n"/>
      <c r="BO719" s="24" t="n"/>
      <c r="BP719" s="24" t="n"/>
      <c r="BQ719" s="126" t="n"/>
    </row>
    <row r="720" ht="16.8" customHeight="1">
      <c r="A720" s="15" t="n"/>
      <c r="B720" s="15" t="n"/>
      <c r="C720" s="15" t="inlineStr">
        <is>
          <t>GIRO INTERESSI ATTIVI DA 10226 A 10223</t>
        </is>
      </c>
      <c r="D720" s="16" t="n"/>
      <c r="E720" s="16" t="n"/>
      <c r="F720" s="16" t="n">
        <v>811.6900000000001</v>
      </c>
      <c r="G720" s="16" t="n"/>
      <c r="H720" s="16" t="n"/>
      <c r="I720" s="4" t="n"/>
      <c r="J720" s="14" t="n"/>
      <c r="K720" s="16" t="inlineStr">
        <is>
          <t>RHO TUTELA 12/10</t>
        </is>
      </c>
      <c r="L720" s="16" t="n">
        <v>40</v>
      </c>
      <c r="M720" s="30" t="inlineStr">
        <is>
          <t>RIVALSA UCA 11/2023 PAG. 2/12/2023</t>
        </is>
      </c>
      <c r="N720" s="16" t="n">
        <v>100</v>
      </c>
      <c r="O720" s="16" t="n"/>
      <c r="P720" s="18" t="n"/>
      <c r="Q720" s="14" t="n"/>
      <c r="R720" s="18">
        <f>F720</f>
        <v/>
      </c>
      <c r="S720" s="16" t="n">
        <v>0</v>
      </c>
      <c r="T720" s="18">
        <f>(R720-S720)+T719</f>
        <v/>
      </c>
      <c r="U720" s="15">
        <f>C720</f>
        <v/>
      </c>
      <c r="W720" s="14" t="n"/>
      <c r="X720" s="18" t="n">
        <v>0</v>
      </c>
      <c r="Y720" s="16" t="n"/>
      <c r="Z720" s="18">
        <f>(X720-Y720)+Z719</f>
        <v/>
      </c>
      <c r="AA720" s="15" t="n"/>
      <c r="AB720" s="24" t="n"/>
      <c r="AC720" s="15" t="n"/>
      <c r="AD720" s="25" t="n"/>
      <c r="AE720" s="62" t="n"/>
      <c r="AF720" s="63" t="n"/>
      <c r="AG720" s="25" t="n"/>
      <c r="AH720" s="24" t="n"/>
      <c r="AI720" s="26" t="n"/>
      <c r="AJ720" s="25" t="n"/>
      <c r="AL720" s="14" t="n"/>
      <c r="AM720" s="18" t="n">
        <v>0</v>
      </c>
      <c r="AN720" s="16" t="n"/>
      <c r="AO720" s="18">
        <f>(AM720-AN720)+AO719</f>
        <v/>
      </c>
      <c r="AP720" s="15" t="n"/>
      <c r="AR720" s="14" t="n"/>
      <c r="AS720" s="18" t="n">
        <v>0</v>
      </c>
      <c r="AT720" s="16" t="n"/>
      <c r="AU720" s="18">
        <f>(AS720-AT720)+AU719</f>
        <v/>
      </c>
      <c r="AV720" s="15" t="n"/>
      <c r="AX720" s="14" t="n"/>
      <c r="AY720" s="18" t="n">
        <v>0</v>
      </c>
      <c r="AZ720" s="16" t="n"/>
      <c r="BA720" s="18">
        <f>(AY720-AZ720)+BA719</f>
        <v/>
      </c>
      <c r="BB720" s="15" t="n"/>
      <c r="BD720" s="14" t="n"/>
      <c r="BE720" s="18" t="n">
        <v>0</v>
      </c>
      <c r="BF720" s="16" t="n"/>
      <c r="BG720" s="18">
        <f>(BE720-BF720)+BG719</f>
        <v/>
      </c>
      <c r="BH720" s="15" t="n"/>
      <c r="BJ720" s="86" t="n"/>
      <c r="BK720" s="86" t="n"/>
      <c r="BL720" s="24" t="n"/>
      <c r="BM720" s="24" t="n"/>
      <c r="BN720" s="24" t="n"/>
      <c r="BO720" s="24" t="n"/>
      <c r="BP720" s="24" t="n"/>
      <c r="BQ720" s="126" t="n"/>
    </row>
    <row r="721" ht="16.8" customHeight="1">
      <c r="A721" s="15" t="n"/>
      <c r="B721" s="15" t="n"/>
      <c r="C721" s="15" t="inlineStr">
        <is>
          <t>GIRO INTERESSI ATTIVI DA 10226 A 10223</t>
        </is>
      </c>
      <c r="D721" s="16" t="n"/>
      <c r="E721" s="16" t="n"/>
      <c r="F721" s="16" t="n">
        <v>0</v>
      </c>
      <c r="G721" s="16" t="n">
        <v>811.6900000000001</v>
      </c>
      <c r="H721" s="16" t="n"/>
      <c r="I721" s="4" t="n"/>
      <c r="J721" s="14" t="n"/>
      <c r="K721" s="17" t="inlineStr">
        <is>
          <t>SOSPESI PARTICOLARI</t>
        </is>
      </c>
      <c r="L721" s="51">
        <f>AI730</f>
        <v/>
      </c>
      <c r="M721" s="3" t="inlineStr">
        <is>
          <t>RIVALSA UCA 2 RATA</t>
        </is>
      </c>
      <c r="N721" s="16" t="n">
        <v>100</v>
      </c>
      <c r="O721" s="16" t="n"/>
      <c r="P721" s="18" t="n"/>
      <c r="Q721" s="14" t="n"/>
      <c r="R721" s="18" t="n">
        <v>0</v>
      </c>
      <c r="S721" s="16" t="n">
        <v>0</v>
      </c>
      <c r="T721" s="18">
        <f>(R721-S721)+T720</f>
        <v/>
      </c>
      <c r="U721" s="15" t="n"/>
      <c r="W721" s="14" t="n"/>
      <c r="X721" s="18">
        <f>F721</f>
        <v/>
      </c>
      <c r="Y721" s="16">
        <f>G721</f>
        <v/>
      </c>
      <c r="Z721" s="18">
        <f>(X721-Y721)+Z720</f>
        <v/>
      </c>
      <c r="AA721" s="15">
        <f>C721</f>
        <v/>
      </c>
      <c r="AB721" s="24" t="n"/>
      <c r="AC721" s="15" t="n"/>
      <c r="AD721" s="25" t="n"/>
      <c r="AE721" s="62" t="n"/>
      <c r="AF721" s="63" t="n"/>
      <c r="AG721" s="25" t="n"/>
      <c r="AH721" s="24" t="n"/>
      <c r="AI721" s="26" t="n"/>
      <c r="AJ721" s="25" t="n"/>
      <c r="AL721" s="14" t="n"/>
      <c r="AM721" s="18" t="n">
        <v>0</v>
      </c>
      <c r="AN721" s="16" t="n"/>
      <c r="AO721" s="18">
        <f>(AM721-AN721)+AO720</f>
        <v/>
      </c>
      <c r="AP721" s="15" t="n"/>
      <c r="AR721" s="14" t="n"/>
      <c r="AS721" s="18" t="n">
        <v>0</v>
      </c>
      <c r="AT721" s="16" t="n"/>
      <c r="AU721" s="18">
        <f>(AS721-AT721)+AU720</f>
        <v/>
      </c>
      <c r="AV721" s="15" t="n"/>
      <c r="AX721" s="14" t="n"/>
      <c r="AY721" s="18" t="n">
        <v>0</v>
      </c>
      <c r="AZ721" s="16" t="n"/>
      <c r="BA721" s="18">
        <f>(AY721-AZ721)+BA720</f>
        <v/>
      </c>
      <c r="BB721" s="15" t="n"/>
      <c r="BD721" s="14" t="n"/>
      <c r="BE721" s="18" t="n">
        <v>0</v>
      </c>
      <c r="BF721" s="16" t="n"/>
      <c r="BG721" s="18">
        <f>(BE721-BF721)+BG720</f>
        <v/>
      </c>
      <c r="BH721" s="15" t="n"/>
      <c r="BJ721" s="86" t="n"/>
      <c r="BK721" s="86" t="n"/>
      <c r="BL721" s="24" t="n"/>
      <c r="BM721" s="24" t="n"/>
      <c r="BN721" s="24" t="n"/>
      <c r="BO721" s="24" t="n"/>
      <c r="BP721" s="24" t="n"/>
      <c r="BQ721" s="126" t="n"/>
    </row>
    <row r="722" ht="16.8" customHeight="1">
      <c r="A722" s="15" t="n"/>
      <c r="B722" s="15" t="n"/>
      <c r="C722" s="68" t="inlineStr">
        <is>
          <t>VERSAMENTO</t>
        </is>
      </c>
      <c r="D722" s="16" t="n"/>
      <c r="E722" s="16" t="n"/>
      <c r="F722" s="16" t="n">
        <v>0</v>
      </c>
      <c r="G722" s="16" t="n"/>
      <c r="H722" s="16" t="n"/>
      <c r="I722" s="4" t="n"/>
      <c r="J722" s="14" t="n"/>
      <c r="K722" s="17" t="inlineStr">
        <is>
          <t>TOTALE SOSPESI</t>
        </is>
      </c>
      <c r="L722" s="16">
        <f>SUM(L709:L721)</f>
        <v/>
      </c>
      <c r="M722" s="16" t="inlineStr">
        <is>
          <t>BEBAION 16/1</t>
        </is>
      </c>
      <c r="N722" s="16" t="n">
        <v>396.97</v>
      </c>
      <c r="O722" s="16" t="n"/>
      <c r="P722" s="18" t="n"/>
      <c r="Q722" s="14" t="n"/>
      <c r="R722" s="18" t="n">
        <v>0</v>
      </c>
      <c r="S722" s="16" t="n"/>
      <c r="T722" s="18">
        <f>(R722-S722)+T721</f>
        <v/>
      </c>
      <c r="U722" s="15" t="n"/>
      <c r="W722" s="14" t="n"/>
      <c r="X722" s="18" t="n">
        <v>0</v>
      </c>
      <c r="Y722" s="16" t="n"/>
      <c r="Z722" s="18">
        <f>(X722-Y722)+Z721</f>
        <v/>
      </c>
      <c r="AA722" s="15">
        <f>C722</f>
        <v/>
      </c>
      <c r="AB722" s="24" t="n"/>
      <c r="AC722" s="15" t="n"/>
      <c r="AD722" s="25" t="n"/>
      <c r="AE722" s="62" t="n"/>
      <c r="AF722" s="63" t="n"/>
      <c r="AG722" s="25" t="n"/>
      <c r="AH722" s="24" t="n"/>
      <c r="AI722" s="26" t="n"/>
      <c r="AJ722" s="25" t="n"/>
      <c r="AL722" s="14" t="n"/>
      <c r="AM722" s="18" t="n">
        <v>0</v>
      </c>
      <c r="AN722" s="16" t="n"/>
      <c r="AO722" s="18">
        <f>(AM722-AN722)+AO721</f>
        <v/>
      </c>
      <c r="AP722" s="15" t="n"/>
      <c r="AR722" s="14" t="n"/>
      <c r="AS722" s="18" t="n">
        <v>0</v>
      </c>
      <c r="AT722" s="16" t="n"/>
      <c r="AU722" s="18">
        <f>(AS722-AT722)+AU721</f>
        <v/>
      </c>
      <c r="AV722" s="15">
        <f>C722</f>
        <v/>
      </c>
      <c r="AX722" s="14" t="n"/>
      <c r="AY722" s="18" t="n">
        <v>0</v>
      </c>
      <c r="AZ722" s="16" t="n"/>
      <c r="BA722" s="18">
        <f>(AY722-AZ722)+BA721</f>
        <v/>
      </c>
      <c r="BB722" s="15" t="n"/>
      <c r="BD722" s="14" t="n"/>
      <c r="BE722" s="18" t="n">
        <v>0</v>
      </c>
      <c r="BF722" s="16" t="n"/>
      <c r="BG722" s="18">
        <f>(BE722-BF722)+BG721</f>
        <v/>
      </c>
      <c r="BH722" s="15" t="n"/>
      <c r="BJ722" s="86" t="n"/>
      <c r="BK722" s="86" t="n"/>
      <c r="BL722" s="24" t="n"/>
      <c r="BM722" s="24" t="n"/>
      <c r="BN722" s="24" t="n"/>
      <c r="BO722" s="24" t="n"/>
      <c r="BP722" s="24" t="n"/>
      <c r="BQ722" s="126" t="n"/>
    </row>
    <row r="723" ht="16.8" customHeight="1">
      <c r="A723" s="15" t="n"/>
      <c r="B723" s="15" t="n"/>
      <c r="C723" s="15" t="inlineStr">
        <is>
          <t>BONIFICI</t>
        </is>
      </c>
      <c r="D723" s="16" t="n"/>
      <c r="E723" s="16" t="n"/>
      <c r="F723" s="16">
        <f>'BONIFICI GENERALI '!B518+'BONIFICI CATTOLICA'!B518+'BONIFICI TUTELA'!B258</f>
        <v/>
      </c>
      <c r="G723" s="85">
        <f>F713</f>
        <v/>
      </c>
      <c r="H723" s="16" t="n"/>
      <c r="I723" s="4" t="n"/>
      <c r="J723" s="14" t="n"/>
      <c r="K723" s="17" t="inlineStr">
        <is>
          <t>SOSPESI DEL GIORNO</t>
        </is>
      </c>
      <c r="L723" s="16">
        <f>SUM(N710:N723)</f>
        <v/>
      </c>
      <c r="M723" s="44" t="n"/>
      <c r="N723" s="16" t="n"/>
      <c r="O723" s="16" t="n"/>
      <c r="P723" s="18" t="n"/>
      <c r="Q723" s="14" t="n"/>
      <c r="R723" s="18" t="n">
        <v>0</v>
      </c>
      <c r="S723" s="16" t="n"/>
      <c r="T723" s="18">
        <f>(R723-S723)+T722</f>
        <v/>
      </c>
      <c r="U723" s="15" t="n"/>
      <c r="W723" s="14" t="n"/>
      <c r="X723" s="18">
        <f>F723</f>
        <v/>
      </c>
      <c r="Y723" s="16">
        <f>G723</f>
        <v/>
      </c>
      <c r="Z723" s="18">
        <f>(X723-Y723)+Z722</f>
        <v/>
      </c>
      <c r="AA723" s="15">
        <f>C723</f>
        <v/>
      </c>
      <c r="AB723" s="24" t="n"/>
      <c r="AC723" s="15" t="n"/>
      <c r="AD723" s="25" t="n"/>
      <c r="AE723" s="62" t="n"/>
      <c r="AF723" s="63" t="n"/>
      <c r="AG723" s="25" t="n"/>
      <c r="AH723" s="24" t="n"/>
      <c r="AI723" s="26" t="n"/>
      <c r="AJ723" s="25" t="n"/>
      <c r="AL723" s="14" t="n"/>
      <c r="AM723" s="18" t="n">
        <v>0</v>
      </c>
      <c r="AN723" s="16" t="n"/>
      <c r="AO723" s="18">
        <f>(AM723-AN723)+AO722</f>
        <v/>
      </c>
      <c r="AP723" s="15" t="n"/>
      <c r="AR723" s="14" t="n"/>
      <c r="AS723" s="18" t="n">
        <v>0</v>
      </c>
      <c r="AT723" s="16" t="n"/>
      <c r="AU723" s="18">
        <f>(AS723-AT723)+AU722</f>
        <v/>
      </c>
      <c r="AV723" s="15">
        <f>C723</f>
        <v/>
      </c>
      <c r="AX723" s="14" t="n"/>
      <c r="AY723" s="18" t="n">
        <v>0</v>
      </c>
      <c r="AZ723" s="16" t="n"/>
      <c r="BA723" s="18">
        <f>(AY723-AZ723)+BA722</f>
        <v/>
      </c>
      <c r="BB723" s="15" t="n"/>
      <c r="BD723" s="14" t="n"/>
      <c r="BE723" s="18" t="n">
        <v>0</v>
      </c>
      <c r="BF723" s="16" t="n"/>
      <c r="BG723" s="18">
        <f>(BE723-BF723)+BG722</f>
        <v/>
      </c>
      <c r="BH723" s="15" t="n"/>
      <c r="BJ723" s="86" t="n"/>
      <c r="BK723" s="86" t="n"/>
      <c r="BL723" s="24" t="n"/>
      <c r="BM723" s="24" t="n"/>
      <c r="BN723" s="24" t="n"/>
      <c r="BO723" s="24" t="n"/>
      <c r="BP723" s="24" t="n"/>
      <c r="BQ723" s="126" t="n"/>
    </row>
    <row r="724" ht="16.8" customHeight="1">
      <c r="A724" s="15" t="n"/>
      <c r="B724" s="15" t="n"/>
      <c r="C724" s="47" t="inlineStr">
        <is>
          <t>PREL .PROVVIGIONI MATURATE</t>
        </is>
      </c>
      <c r="D724" s="16" t="n"/>
      <c r="E724" s="16" t="n"/>
      <c r="F724" s="16" t="n">
        <v>0</v>
      </c>
      <c r="G724" s="1">
        <f>F714</f>
        <v/>
      </c>
      <c r="H724" s="16">
        <f>G724-D615-D616-D618</f>
        <v/>
      </c>
      <c r="I724" s="4" t="n"/>
      <c r="J724" s="14" t="n"/>
      <c r="K724" s="53">
        <f>A673</f>
        <v/>
      </c>
      <c r="L724" s="3">
        <f>D673+D674-E678+D675-E675+D678-E673+B676</f>
        <v/>
      </c>
      <c r="M724" s="3" t="n"/>
      <c r="N724" s="3" t="n"/>
      <c r="O724" s="16" t="n"/>
      <c r="P724" s="18" t="n"/>
      <c r="Q724" s="14" t="n"/>
      <c r="R724" s="18" t="n"/>
      <c r="S724" s="16" t="n"/>
      <c r="T724" s="18">
        <f>(R724-S724)+T723</f>
        <v/>
      </c>
      <c r="U724" s="15" t="n"/>
      <c r="W724" s="14" t="n"/>
      <c r="X724" s="18" t="n"/>
      <c r="Y724" s="1">
        <f>G724</f>
        <v/>
      </c>
      <c r="Z724" s="18">
        <f>(X724-Y724)+Z723</f>
        <v/>
      </c>
      <c r="AA724" s="15">
        <f>C724</f>
        <v/>
      </c>
      <c r="AB724" s="24" t="n"/>
      <c r="AC724" s="15" t="inlineStr">
        <is>
          <t>BOLLO AUTO</t>
        </is>
      </c>
      <c r="AD724" s="25" t="n"/>
      <c r="AE724" s="62">
        <f>H725</f>
        <v/>
      </c>
      <c r="AF724" s="63">
        <f>AE724+AF663</f>
        <v/>
      </c>
      <c r="AG724" s="25" t="n"/>
      <c r="AH724" s="24" t="n"/>
      <c r="AI724" s="26" t="n"/>
      <c r="AJ724" s="25" t="n"/>
      <c r="AL724" s="14" t="n"/>
      <c r="AM724" s="18" t="n"/>
      <c r="AN724" s="25" t="n">
        <v>0</v>
      </c>
      <c r="AO724" s="18">
        <f>(AM724-AN724)+AO723</f>
        <v/>
      </c>
      <c r="AP724" s="15" t="n"/>
      <c r="AR724" s="14" t="n"/>
      <c r="AS724" s="18" t="n"/>
      <c r="AT724" s="25" t="n">
        <v>0</v>
      </c>
      <c r="AU724" s="18">
        <f>(AS724-AT724)+AU723</f>
        <v/>
      </c>
      <c r="AV724" s="15" t="n"/>
      <c r="AX724" s="14" t="n"/>
      <c r="AY724" s="18" t="n"/>
      <c r="AZ724" s="25" t="n">
        <v>0</v>
      </c>
      <c r="BA724" s="18">
        <f>(AY724-AZ724)+BA723</f>
        <v/>
      </c>
      <c r="BB724" s="15" t="n"/>
      <c r="BD724" s="14" t="n"/>
      <c r="BE724" s="18" t="n"/>
      <c r="BF724" s="25" t="n">
        <v>0</v>
      </c>
      <c r="BG724" s="18">
        <f>(BE724-BF724)+BG723</f>
        <v/>
      </c>
      <c r="BH724" s="15" t="n"/>
      <c r="BJ724" s="86" t="n"/>
      <c r="BK724" s="86" t="n"/>
      <c r="BL724" s="24" t="n"/>
      <c r="BM724" s="24" t="n"/>
      <c r="BN724" s="24" t="n"/>
      <c r="BO724" s="24" t="n"/>
      <c r="BP724" s="24" t="n"/>
      <c r="BQ724" s="126" t="n"/>
    </row>
    <row r="725" ht="16.8" customHeight="1">
      <c r="A725" s="15" t="n"/>
      <c r="B725" s="15" t="n"/>
      <c r="C725" s="15" t="inlineStr">
        <is>
          <t>Spese manutenzione auto</t>
        </is>
      </c>
      <c r="D725" s="16" t="n"/>
      <c r="E725" s="16" t="n">
        <v>0</v>
      </c>
      <c r="F725" s="16" t="n">
        <v>0</v>
      </c>
      <c r="G725" s="16" t="n">
        <v>0</v>
      </c>
      <c r="H725" s="16" t="n"/>
      <c r="I725" s="4" t="n"/>
      <c r="J725" s="14" t="n"/>
      <c r="K725" s="17" t="n"/>
      <c r="L725" s="16" t="n"/>
      <c r="M725" s="16" t="n"/>
      <c r="N725" s="16" t="n"/>
      <c r="O725" s="16" t="n"/>
      <c r="P725" s="18" t="n"/>
      <c r="Q725" s="14" t="n"/>
      <c r="R725" s="18" t="n"/>
      <c r="S725" s="16">
        <f>G725</f>
        <v/>
      </c>
      <c r="T725" s="18">
        <f>(R725-S725)+T724</f>
        <v/>
      </c>
      <c r="U725" s="15">
        <f>C725</f>
        <v/>
      </c>
      <c r="W725" s="14" t="n"/>
      <c r="X725" s="18" t="n"/>
      <c r="Y725" s="16" t="n">
        <v>0</v>
      </c>
      <c r="Z725" s="18">
        <f>(X725-Y725)+Z724</f>
        <v/>
      </c>
      <c r="AA725" s="15" t="n"/>
      <c r="AB725" s="24" t="n"/>
      <c r="AC725" s="15">
        <f>C725</f>
        <v/>
      </c>
      <c r="AD725" s="25" t="n"/>
      <c r="AE725" s="62">
        <f>G725</f>
        <v/>
      </c>
      <c r="AF725" s="63">
        <f>AE725+AF664</f>
        <v/>
      </c>
      <c r="AG725" s="25" t="n"/>
      <c r="AH725" s="24" t="n"/>
      <c r="AI725" s="26" t="n"/>
      <c r="AJ725" s="25" t="n"/>
      <c r="AL725" s="14" t="n"/>
      <c r="AM725" s="18" t="n"/>
      <c r="AN725" s="16" t="n"/>
      <c r="AO725" s="18">
        <f>(AM725-AN725)+AO724</f>
        <v/>
      </c>
      <c r="AP725" s="15" t="n"/>
      <c r="AR725" s="14" t="n"/>
      <c r="AS725" s="18" t="n"/>
      <c r="AT725" s="16" t="n"/>
      <c r="AU725" s="18">
        <f>(AS725-AT725)+AU724</f>
        <v/>
      </c>
      <c r="AV725" s="15" t="n"/>
      <c r="AX725" s="14" t="n"/>
      <c r="AY725" s="18" t="n"/>
      <c r="AZ725" s="16" t="n"/>
      <c r="BA725" s="18">
        <f>(AY725-AZ725)+BA724</f>
        <v/>
      </c>
      <c r="BB725" s="15" t="n"/>
      <c r="BD725" s="14" t="n"/>
      <c r="BE725" s="18" t="n"/>
      <c r="BF725" s="16" t="n"/>
      <c r="BG725" s="18">
        <f>(BE725-BF725)+BG724</f>
        <v/>
      </c>
      <c r="BH725" s="15" t="n"/>
      <c r="BJ725" s="86" t="n"/>
      <c r="BK725" s="86" t="n"/>
      <c r="BL725" s="24" t="n"/>
      <c r="BM725" s="24" t="n"/>
      <c r="BN725" s="24" t="n"/>
      <c r="BO725" s="24" t="n"/>
      <c r="BP725" s="24" t="n"/>
      <c r="BQ725" s="126" t="n"/>
    </row>
    <row r="726" ht="16.8" customHeight="1">
      <c r="A726" s="15" t="n"/>
      <c r="B726" s="15" t="n"/>
      <c r="C726" s="15" t="inlineStr">
        <is>
          <t>Spese alberghi etc</t>
        </is>
      </c>
      <c r="D726" s="16" t="n">
        <v>0</v>
      </c>
      <c r="E726" s="16" t="n"/>
      <c r="F726" s="16" t="n">
        <v>0</v>
      </c>
      <c r="G726" s="16" t="n">
        <v>0</v>
      </c>
      <c r="H726" s="16" t="n"/>
      <c r="I726" s="4" t="n"/>
      <c r="J726" s="14" t="n"/>
      <c r="K726" s="17" t="n"/>
      <c r="L726" s="16" t="n">
        <v>0</v>
      </c>
      <c r="M726" s="16" t="n"/>
      <c r="N726" s="16" t="n"/>
      <c r="O726" s="16" t="n"/>
      <c r="P726" s="18" t="n"/>
      <c r="Q726" s="14" t="n"/>
      <c r="R726" s="18" t="n"/>
      <c r="S726" s="16" t="n">
        <v>0</v>
      </c>
      <c r="T726" s="18">
        <f>(R726-S726)+T725</f>
        <v/>
      </c>
      <c r="U726" s="15">
        <f>C726</f>
        <v/>
      </c>
      <c r="W726" s="14" t="n"/>
      <c r="X726" s="18" t="n">
        <v>0</v>
      </c>
      <c r="Y726" s="16" t="n">
        <v>0</v>
      </c>
      <c r="Z726" s="18">
        <f>(X726-Y726)+Z725</f>
        <v/>
      </c>
      <c r="AA726" s="15" t="n"/>
      <c r="AB726" s="24" t="n"/>
      <c r="AC726" s="15">
        <f>C726</f>
        <v/>
      </c>
      <c r="AD726" s="25" t="n"/>
      <c r="AE726" s="62">
        <f>G726</f>
        <v/>
      </c>
      <c r="AF726" s="63">
        <f>AE726+AF665</f>
        <v/>
      </c>
      <c r="AG726" s="25" t="n"/>
      <c r="AH726" s="24" t="n"/>
      <c r="AI726" s="26" t="n"/>
      <c r="AJ726" s="25" t="n"/>
      <c r="AL726" s="14" t="n"/>
      <c r="AM726" s="18" t="n"/>
      <c r="AN726" s="16" t="n">
        <v>0</v>
      </c>
      <c r="AO726" s="18">
        <f>(AM726-AN726)+AO725</f>
        <v/>
      </c>
      <c r="AP726" s="15" t="n"/>
      <c r="AR726" s="14" t="n"/>
      <c r="AS726" s="18" t="n"/>
      <c r="AT726" s="16" t="n">
        <v>0</v>
      </c>
      <c r="AU726" s="18">
        <f>(AS726-AT726)+AU725</f>
        <v/>
      </c>
      <c r="AV726" s="15" t="n"/>
      <c r="AX726" s="14" t="n"/>
      <c r="AY726" s="18" t="n"/>
      <c r="AZ726" s="16" t="n">
        <v>0</v>
      </c>
      <c r="BA726" s="18">
        <f>(AY726-AZ726)+BA725</f>
        <v/>
      </c>
      <c r="BB726" s="15" t="n"/>
      <c r="BD726" s="14" t="n"/>
      <c r="BE726" s="18" t="n"/>
      <c r="BF726" s="16" t="n">
        <v>0</v>
      </c>
      <c r="BG726" s="18">
        <f>(BE726-BF726)+BG725</f>
        <v/>
      </c>
      <c r="BH726" s="15" t="n"/>
      <c r="BJ726" s="86" t="n"/>
      <c r="BK726" s="86" t="n"/>
      <c r="BL726" s="24" t="n"/>
      <c r="BM726" s="24" t="n"/>
      <c r="BN726" s="24" t="n"/>
      <c r="BO726" s="24" t="n"/>
      <c r="BP726" s="24" t="n"/>
      <c r="BQ726" s="126" t="n"/>
    </row>
    <row r="727" ht="16.8" customHeight="1">
      <c r="A727" s="15" t="n"/>
      <c r="B727" s="15" t="n"/>
      <c r="C727" s="15" t="n"/>
      <c r="D727" s="16">
        <f>SUM(G725:G727)</f>
        <v/>
      </c>
      <c r="E727" s="16" t="n">
        <v>0</v>
      </c>
      <c r="F727" s="16" t="n"/>
      <c r="G727" s="16" t="n">
        <v>0</v>
      </c>
      <c r="H727" s="16" t="n"/>
      <c r="I727" s="4" t="n"/>
      <c r="J727" s="14" t="n"/>
      <c r="K727" s="6" t="inlineStr">
        <is>
          <t>TOTALE SOMMA</t>
        </is>
      </c>
      <c r="L727" s="3">
        <f>SUM(L707:L721)+N706+L723+L724</f>
        <v/>
      </c>
      <c r="M727" s="3">
        <f>SUM(O676:O695)+N705</f>
        <v/>
      </c>
      <c r="N727" s="16" t="n"/>
      <c r="O727" s="16" t="n"/>
      <c r="P727" s="18" t="n"/>
      <c r="Q727" s="14" t="n"/>
      <c r="R727" s="18" t="n"/>
      <c r="S727" s="16" t="n">
        <v>0</v>
      </c>
      <c r="T727" s="18">
        <f>(R727-S727)+T726</f>
        <v/>
      </c>
      <c r="U727" s="15" t="n"/>
      <c r="W727" s="14" t="n"/>
      <c r="X727" s="18" t="n">
        <v>0</v>
      </c>
      <c r="Y727" s="16" t="n">
        <v>0</v>
      </c>
      <c r="Z727" s="18">
        <f>(X727-Y727)+Z726</f>
        <v/>
      </c>
      <c r="AA727" s="15" t="n"/>
      <c r="AB727" s="24" t="n"/>
      <c r="AC727" s="15">
        <f>C727</f>
        <v/>
      </c>
      <c r="AD727" s="25" t="n"/>
      <c r="AE727" s="62">
        <f>G727</f>
        <v/>
      </c>
      <c r="AF727" s="63">
        <f>AE727+AF666</f>
        <v/>
      </c>
      <c r="AG727" s="25" t="n"/>
      <c r="AH727" s="24" t="inlineStr">
        <is>
          <t>TOTALE SOSPESI</t>
        </is>
      </c>
      <c r="AI727" s="26">
        <f>SUM(AI674:AI726)</f>
        <v/>
      </c>
      <c r="AJ727" s="25" t="n"/>
      <c r="AL727" s="14" t="n"/>
      <c r="AM727" s="18" t="n"/>
      <c r="AN727" s="16" t="n">
        <v>0</v>
      </c>
      <c r="AO727" s="18">
        <f>(AM727-AN727)+AO726</f>
        <v/>
      </c>
      <c r="AP727" s="15" t="n"/>
      <c r="AR727" s="14" t="n"/>
      <c r="AS727" s="18" t="n"/>
      <c r="AT727" s="16" t="n">
        <v>0</v>
      </c>
      <c r="AU727" s="18">
        <f>(AS727-AT727)+AU726</f>
        <v/>
      </c>
      <c r="AV727" s="16" t="n"/>
      <c r="AX727" s="14" t="n"/>
      <c r="AY727" s="18" t="n"/>
      <c r="AZ727" s="16" t="n">
        <v>0</v>
      </c>
      <c r="BA727" s="18">
        <f>(AY727-AZ727)+BA726</f>
        <v/>
      </c>
      <c r="BB727" s="15" t="n"/>
      <c r="BD727" s="14" t="n"/>
      <c r="BE727" s="18" t="n"/>
      <c r="BF727" s="16" t="n">
        <v>0</v>
      </c>
      <c r="BG727" s="18">
        <f>(BE727-BF727)+BG726</f>
        <v/>
      </c>
      <c r="BH727" s="15" t="n"/>
      <c r="BJ727" s="86" t="n"/>
      <c r="BK727" s="86" t="n"/>
      <c r="BL727" s="24" t="n"/>
      <c r="BM727" s="24" t="n"/>
      <c r="BN727" s="24" t="n"/>
      <c r="BO727" s="24" t="n"/>
      <c r="BP727" s="24" t="n"/>
      <c r="BQ727" s="126" t="n"/>
    </row>
    <row r="728" ht="16.8" customHeight="1">
      <c r="A728" s="15" t="n"/>
      <c r="B728" s="15" t="n"/>
      <c r="C728" s="64" t="inlineStr">
        <is>
          <t>BONIFICO CATTOLICA</t>
        </is>
      </c>
      <c r="D728" s="16" t="n"/>
      <c r="E728" s="16" t="n">
        <v>0</v>
      </c>
      <c r="F728" s="16" t="n"/>
      <c r="G728" s="16" t="n">
        <v>0</v>
      </c>
      <c r="H728" s="16" t="n">
        <v>0</v>
      </c>
      <c r="I728" s="84">
        <f>I730-I679</f>
        <v/>
      </c>
      <c r="J728" s="14" t="n"/>
      <c r="K728" s="6" t="inlineStr">
        <is>
          <t>SALDO C-D</t>
        </is>
      </c>
      <c r="L728" s="3">
        <f>L727-M727</f>
        <v/>
      </c>
      <c r="M728" s="16" t="n"/>
      <c r="N728" s="16" t="n"/>
      <c r="O728" s="16" t="n"/>
      <c r="P728" s="18" t="n"/>
      <c r="Q728" s="14" t="n"/>
      <c r="R728" s="18" t="n"/>
      <c r="S728" s="16" t="n">
        <v>0</v>
      </c>
      <c r="T728" s="18">
        <f>(R728-S728)+T727</f>
        <v/>
      </c>
      <c r="U728" s="15" t="n"/>
      <c r="W728" s="14" t="n"/>
      <c r="X728" s="18" t="n">
        <v>0</v>
      </c>
      <c r="Y728" s="16" t="n">
        <v>0</v>
      </c>
      <c r="Z728" s="18">
        <f>(X728-Y728)+Z727</f>
        <v/>
      </c>
      <c r="AA728" s="15" t="n"/>
      <c r="AB728" s="24" t="n"/>
      <c r="AC728" s="71" t="inlineStr">
        <is>
          <t>TOTALE SPESE AD OGGI</t>
        </is>
      </c>
      <c r="AD728" s="65" t="n"/>
      <c r="AE728" s="65" t="n">
        <v>0</v>
      </c>
      <c r="AF728" s="63">
        <f>SUM(AF680:AF727)</f>
        <v/>
      </c>
      <c r="AG728" s="25" t="n"/>
      <c r="AH728" s="24" t="inlineStr">
        <is>
          <t>SOSPESI VERSATI</t>
        </is>
      </c>
      <c r="AI728" s="26" t="n"/>
      <c r="AJ728" s="25">
        <f>SUM(AJ674:AJ727)</f>
        <v/>
      </c>
      <c r="AL728" s="14" t="n"/>
      <c r="AM728" s="18" t="n"/>
      <c r="AN728" s="16" t="n"/>
      <c r="AO728" s="18">
        <f>(AM728-AN728)+AO727</f>
        <v/>
      </c>
      <c r="AP728" s="15" t="n"/>
      <c r="AR728" s="14" t="n"/>
      <c r="AS728" s="18" t="n"/>
      <c r="AT728" s="16" t="n">
        <v>0</v>
      </c>
      <c r="AU728" s="18">
        <f>(AS728-AT728)+AU727</f>
        <v/>
      </c>
      <c r="AV728" s="15" t="n"/>
      <c r="AX728" s="14" t="n"/>
      <c r="AY728" s="18" t="n"/>
      <c r="AZ728" s="16" t="n"/>
      <c r="BA728" s="18">
        <f>(AY728-AZ728)+BA727</f>
        <v/>
      </c>
      <c r="BB728" s="15" t="n"/>
      <c r="BD728" s="14" t="n"/>
      <c r="BE728" s="18" t="n"/>
      <c r="BF728" s="16" t="n"/>
      <c r="BG728" s="18">
        <f>(BE728-BF728)+BG727</f>
        <v/>
      </c>
      <c r="BH728" s="15" t="n"/>
      <c r="BJ728" s="86" t="n"/>
      <c r="BK728" s="86" t="n"/>
      <c r="BL728" s="24" t="n"/>
      <c r="BM728" s="24" t="n"/>
      <c r="BN728" s="24" t="n"/>
      <c r="BO728" s="24" t="n"/>
      <c r="BP728" s="24" t="n"/>
      <c r="BQ728" s="126" t="n"/>
    </row>
    <row r="729" ht="16.8" customHeight="1">
      <c r="A729" s="15" t="n"/>
      <c r="B729" s="15" t="n"/>
      <c r="C729" s="64" t="inlineStr">
        <is>
          <t>BONIFICO GENERALI</t>
        </is>
      </c>
      <c r="D729" s="16" t="n"/>
      <c r="E729" s="16" t="n"/>
      <c r="F729" s="16" t="n"/>
      <c r="G729" s="16" t="n">
        <v>0</v>
      </c>
      <c r="H729" s="16" t="n">
        <v>0</v>
      </c>
      <c r="I729" s="4" t="n"/>
      <c r="J729" s="14" t="n"/>
      <c r="K729" s="6" t="inlineStr">
        <is>
          <t>SALDO CATTOLICA</t>
        </is>
      </c>
      <c r="L729" s="55">
        <f>D730+E730+A730+B730+B677</f>
        <v/>
      </c>
      <c r="M729" s="16" t="n"/>
      <c r="N729" s="16" t="n"/>
      <c r="O729" s="56" t="n"/>
      <c r="P729" s="18" t="n"/>
      <c r="Q729" s="14" t="n"/>
      <c r="R729" s="18" t="n"/>
      <c r="S729" s="16" t="n">
        <v>0</v>
      </c>
      <c r="T729" s="18">
        <f>(R729-S729)+T728</f>
        <v/>
      </c>
      <c r="U729" s="15" t="n"/>
      <c r="W729" s="14" t="n"/>
      <c r="X729" s="18" t="n"/>
      <c r="Y729" s="16" t="n">
        <v>0</v>
      </c>
      <c r="Z729" s="18">
        <f>(X729-Y729)+Z728</f>
        <v/>
      </c>
      <c r="AA729" s="15" t="n"/>
      <c r="AB729" s="24" t="n"/>
      <c r="AC729" s="71" t="inlineStr">
        <is>
          <t>TOTALE PROVVIGIONI AD OGGI</t>
        </is>
      </c>
      <c r="AD729" s="65" t="n"/>
      <c r="AE729" s="65">
        <f>G729</f>
        <v/>
      </c>
      <c r="AF729" s="63">
        <f>AF668+AD673+AD674</f>
        <v/>
      </c>
      <c r="AG729" s="25" t="n"/>
      <c r="AH729" s="24" t="n"/>
      <c r="AI729" s="26" t="n"/>
      <c r="AJ729" s="25" t="n"/>
      <c r="AL729" s="14" t="n"/>
      <c r="AM729" s="18" t="n"/>
      <c r="AN729" s="16" t="n"/>
      <c r="AO729" s="18">
        <f>(AM729-AN729)+AO728</f>
        <v/>
      </c>
      <c r="AP729" s="15" t="n"/>
      <c r="AR729" s="14" t="n"/>
      <c r="AS729" s="18" t="n"/>
      <c r="AT729" s="16" t="n"/>
      <c r="AU729" s="18">
        <f>(AS729-AT729)+AU728</f>
        <v/>
      </c>
      <c r="AV729" s="15" t="n"/>
      <c r="AX729" s="14" t="n"/>
      <c r="AY729" s="18" t="n"/>
      <c r="AZ729" s="16" t="n"/>
      <c r="BA729" s="18">
        <f>(AY729-AZ729)+BA728</f>
        <v/>
      </c>
      <c r="BB729" s="15" t="n"/>
      <c r="BD729" s="14" t="n"/>
      <c r="BE729" s="18" t="n"/>
      <c r="BF729" s="16" t="n"/>
      <c r="BG729" s="18">
        <f>(BE729-BF729)+BG728</f>
        <v/>
      </c>
      <c r="BH729" s="15" t="n"/>
      <c r="BJ729" s="86" t="n"/>
      <c r="BK729" s="86" t="n"/>
      <c r="BL729" s="24" t="n"/>
      <c r="BM729" s="24" t="n"/>
      <c r="BN729" s="24" t="n"/>
      <c r="BO729" s="24" t="n"/>
      <c r="BP729" s="24" t="n"/>
      <c r="BQ729" s="126" t="n"/>
    </row>
    <row r="730" ht="16.8" customHeight="1">
      <c r="A730" s="92">
        <f>D675-D677+A669-E675-G729</f>
        <v/>
      </c>
      <c r="B730" s="44">
        <f>D678-D680+B669</f>
        <v/>
      </c>
      <c r="C730" s="57" t="inlineStr">
        <is>
          <t>Check = controllo Saldo Cattolica</t>
        </is>
      </c>
      <c r="D730" s="44">
        <f>D673-D676-E673+D669</f>
        <v/>
      </c>
      <c r="E730" s="44">
        <f>D674-D679+E669</f>
        <v/>
      </c>
      <c r="F730" s="72">
        <f>D676+D677+D679+F669-E677</f>
        <v/>
      </c>
      <c r="G730" s="81">
        <f>D676+D677-E677+D679+G669</f>
        <v/>
      </c>
      <c r="H730" s="44">
        <f>G724+G723+H669</f>
        <v/>
      </c>
      <c r="I730" s="79">
        <f>G730-H730</f>
        <v/>
      </c>
      <c r="J730" s="58" t="n"/>
      <c r="K730" s="6" t="inlineStr">
        <is>
          <t>SALDO PROVVIGIONALE</t>
        </is>
      </c>
      <c r="L730" s="3">
        <f>L728-L729</f>
        <v/>
      </c>
      <c r="M730" s="27" t="inlineStr">
        <is>
          <t>DIFF. S.DO CATTOLICA</t>
        </is>
      </c>
      <c r="N730" s="27">
        <f>O730-L729</f>
        <v/>
      </c>
      <c r="O730" s="44">
        <f>Z730+AU730+N706+SUM(L709:L720)+SUM(N710:N720)+L724-D676-D679-D675+E677</f>
        <v/>
      </c>
      <c r="P730" s="18" t="n"/>
      <c r="Q730" s="58" t="n"/>
      <c r="R730" s="59" t="n"/>
      <c r="S730" s="44" t="n"/>
      <c r="T730" s="59">
        <f>(R730-S730)+T729</f>
        <v/>
      </c>
      <c r="U730" s="57" t="n"/>
      <c r="W730" s="58" t="n"/>
      <c r="X730" s="59" t="n"/>
      <c r="Y730" s="44" t="n"/>
      <c r="Z730" s="59">
        <f>(X730-Y730)+Z729</f>
        <v/>
      </c>
      <c r="AA730" s="57" t="n"/>
      <c r="AB730" s="60" t="n"/>
      <c r="AC730" s="60" t="inlineStr">
        <is>
          <t>UTILE NETTO</t>
        </is>
      </c>
      <c r="AD730" s="23">
        <f>SUM(AD673:AD729)-SUM(AE673:AE727)+AD669</f>
        <v/>
      </c>
      <c r="AE730" s="23">
        <f>AF716+AF717</f>
        <v/>
      </c>
      <c r="AF730" s="23">
        <f>AD730+AE730</f>
        <v/>
      </c>
      <c r="AG730" s="23" t="inlineStr">
        <is>
          <t>UTILE LORDO</t>
        </is>
      </c>
      <c r="AH730" s="60" t="inlineStr">
        <is>
          <t>SALDO</t>
        </is>
      </c>
      <c r="AI730" s="61">
        <f>AI727-AJ728</f>
        <v/>
      </c>
      <c r="AJ730" s="23" t="n"/>
      <c r="AL730" s="58" t="n"/>
      <c r="AM730" s="59" t="n"/>
      <c r="AN730" s="44" t="n"/>
      <c r="AO730" s="59">
        <f>(AM730-AN730)+AO729</f>
        <v/>
      </c>
      <c r="AP730" s="57" t="n"/>
      <c r="AR730" s="58" t="n"/>
      <c r="AS730" s="59" t="n"/>
      <c r="AT730" s="44" t="n"/>
      <c r="AU730" s="59">
        <f>(AS730-AT730)+AU729</f>
        <v/>
      </c>
      <c r="AV730" s="57" t="n"/>
      <c r="AX730" s="58" t="n"/>
      <c r="AY730" s="59" t="n"/>
      <c r="AZ730" s="44" t="n"/>
      <c r="BA730" s="59">
        <f>(AY730-AZ730)+BA729</f>
        <v/>
      </c>
      <c r="BB730" s="57" t="n"/>
      <c r="BD730" s="58" t="n"/>
      <c r="BE730" s="59" t="n"/>
      <c r="BF730" s="44" t="n"/>
      <c r="BG730" s="59">
        <f>(BE730-BF730)+BG729</f>
        <v/>
      </c>
      <c r="BH730" s="57" t="n"/>
      <c r="BJ730" s="21">
        <f>SUM(BJ674:BJ729)</f>
        <v/>
      </c>
      <c r="BK730" s="21" t="n"/>
      <c r="BL730" s="89">
        <f>SUM(BL673:BL729)</f>
        <v/>
      </c>
      <c r="BM730" s="8" t="inlineStr">
        <is>
          <t>TOTALE GENERALI</t>
        </is>
      </c>
      <c r="BN730" s="89">
        <f>SUM(BN673:BN729)</f>
        <v/>
      </c>
      <c r="BO730" s="8">
        <f>SUM(BO674:BO729)</f>
        <v/>
      </c>
      <c r="BP730" s="8">
        <f>BL730+BN730</f>
        <v/>
      </c>
      <c r="BQ730" s="8" t="n"/>
    </row>
    <row r="731" ht="16.8" customHeight="1">
      <c r="K731" s="144" t="n"/>
      <c r="L731" s="145" t="n"/>
      <c r="M731" s="145" t="n"/>
    </row>
    <row r="732" ht="16.8" customHeight="1">
      <c r="A732" s="50" t="n"/>
    </row>
    <row r="733" ht="16.8" customHeight="1">
      <c r="A733" s="2" t="n"/>
      <c r="B733" s="2" t="n"/>
      <c r="C733" s="2" t="inlineStr">
        <is>
          <t>DESCRIZIONE</t>
        </is>
      </c>
      <c r="D733" s="3" t="inlineStr">
        <is>
          <t>CASSA E.</t>
        </is>
      </c>
      <c r="E733" s="3" t="inlineStr">
        <is>
          <t>CASSA U.</t>
        </is>
      </c>
      <c r="F733" s="3" t="inlineStr">
        <is>
          <t>BANCA E.</t>
        </is>
      </c>
      <c r="G733" s="3" t="inlineStr">
        <is>
          <t>BANCA U.</t>
        </is>
      </c>
      <c r="H733" s="104" t="inlineStr">
        <is>
          <t>PROVVIGIONI</t>
        </is>
      </c>
      <c r="I733" s="76" t="n"/>
      <c r="J733" s="5" t="inlineStr">
        <is>
          <t>DATA</t>
        </is>
      </c>
      <c r="K733" s="6" t="inlineStr">
        <is>
          <t>DESCRIZIONE</t>
        </is>
      </c>
      <c r="L733" s="3" t="inlineStr">
        <is>
          <t>ENTRATE</t>
        </is>
      </c>
      <c r="M733" s="3" t="inlineStr">
        <is>
          <t>USCITE</t>
        </is>
      </c>
      <c r="N733" s="3" t="inlineStr">
        <is>
          <t xml:space="preserve">PREL. </t>
        </is>
      </c>
      <c r="O733" s="3" t="inlineStr">
        <is>
          <t>TOTALE</t>
        </is>
      </c>
      <c r="P733" s="3" t="inlineStr">
        <is>
          <t>BUDGET</t>
        </is>
      </c>
      <c r="Q733" s="5" t="inlineStr">
        <is>
          <t>DATA</t>
        </is>
      </c>
      <c r="R733" s="3" t="inlineStr">
        <is>
          <t>ENTRATE</t>
        </is>
      </c>
      <c r="S733" s="3" t="inlineStr">
        <is>
          <t>USCITE</t>
        </is>
      </c>
      <c r="T733" s="3" t="inlineStr">
        <is>
          <t>SALDO</t>
        </is>
      </c>
      <c r="U733" s="2" t="inlineStr">
        <is>
          <t>CONTO A3T  10223</t>
        </is>
      </c>
      <c r="W733" s="5" t="inlineStr">
        <is>
          <t>DATA</t>
        </is>
      </c>
      <c r="X733" s="3" t="inlineStr">
        <is>
          <t>ENTRATE</t>
        </is>
      </c>
      <c r="Y733" s="3" t="inlineStr">
        <is>
          <t>USCITE</t>
        </is>
      </c>
      <c r="Z733" s="3" t="inlineStr">
        <is>
          <t>SALDO</t>
        </is>
      </c>
      <c r="AA733" s="2" t="inlineStr">
        <is>
          <t>CONTO SEPARATO 10226</t>
        </is>
      </c>
      <c r="AB733" s="8" t="inlineStr">
        <is>
          <t>DATA</t>
        </is>
      </c>
      <c r="AC733" s="9" t="inlineStr">
        <is>
          <t>DESCRIZIONE</t>
        </is>
      </c>
      <c r="AD733" s="10" t="inlineStr">
        <is>
          <t xml:space="preserve">ENTRATE </t>
        </is>
      </c>
      <c r="AE733" s="10" t="inlineStr">
        <is>
          <t>USCITE</t>
        </is>
      </c>
      <c r="AF733" s="11" t="inlineStr">
        <is>
          <t>TOTALI</t>
        </is>
      </c>
      <c r="AG733" s="11" t="inlineStr">
        <is>
          <t>FINE MESE</t>
        </is>
      </c>
      <c r="AH733" s="12" t="inlineStr">
        <is>
          <t>CARTELLA SOSPESI</t>
        </is>
      </c>
      <c r="AI733" s="13" t="n"/>
      <c r="AJ733" s="11" t="n"/>
      <c r="AL733" s="5" t="inlineStr">
        <is>
          <t>DATA</t>
        </is>
      </c>
      <c r="AM733" s="3" t="inlineStr">
        <is>
          <t>ENTRATE</t>
        </is>
      </c>
      <c r="AN733" s="3" t="inlineStr">
        <is>
          <t>USCITE</t>
        </is>
      </c>
      <c r="AO733" s="3" t="inlineStr">
        <is>
          <t>SALDO</t>
        </is>
      </c>
      <c r="AP733" s="2" t="inlineStr">
        <is>
          <t>CONTO A3T 2</t>
        </is>
      </c>
      <c r="AR733" s="5" t="inlineStr">
        <is>
          <t>DATA</t>
        </is>
      </c>
      <c r="AS733" s="3" t="inlineStr">
        <is>
          <t>ENTRATE</t>
        </is>
      </c>
      <c r="AT733" s="3" t="inlineStr">
        <is>
          <t>USCITE</t>
        </is>
      </c>
      <c r="AU733" s="3" t="inlineStr">
        <is>
          <t>SALDO</t>
        </is>
      </c>
      <c r="AV733" s="2" t="inlineStr">
        <is>
          <t>CONTO SEPARATO 2</t>
        </is>
      </c>
      <c r="AX733" s="5" t="inlineStr">
        <is>
          <t>DATA</t>
        </is>
      </c>
      <c r="AY733" s="3" t="inlineStr">
        <is>
          <t>ENTRATE</t>
        </is>
      </c>
      <c r="AZ733" s="3" t="inlineStr">
        <is>
          <t>USCITE</t>
        </is>
      </c>
      <c r="BA733" s="3" t="inlineStr">
        <is>
          <t>SALDO</t>
        </is>
      </c>
      <c r="BB733" s="2" t="inlineStr">
        <is>
          <t>CCP AMICONE</t>
        </is>
      </c>
      <c r="BD733" s="5" t="inlineStr">
        <is>
          <t>DATA</t>
        </is>
      </c>
      <c r="BE733" s="3" t="inlineStr">
        <is>
          <t>ENTRATE</t>
        </is>
      </c>
      <c r="BF733" s="3" t="inlineStr">
        <is>
          <t>USCITE</t>
        </is>
      </c>
      <c r="BG733" s="3" t="inlineStr">
        <is>
          <t>SALDO</t>
        </is>
      </c>
      <c r="BH733" s="2" t="inlineStr">
        <is>
          <t>CCP A.R.L.</t>
        </is>
      </c>
      <c r="BJ733" s="21" t="inlineStr">
        <is>
          <t>A/B CONT CATTOLICA</t>
        </is>
      </c>
      <c r="BK733" s="21" t="inlineStr">
        <is>
          <t>DATA</t>
        </is>
      </c>
      <c r="BL733" s="8" t="inlineStr">
        <is>
          <t>CATTOLICA</t>
        </is>
      </c>
      <c r="BM733" s="8" t="inlineStr">
        <is>
          <t>DATA</t>
        </is>
      </c>
      <c r="BN733" s="8" t="inlineStr">
        <is>
          <t>GENERALI</t>
        </is>
      </c>
      <c r="BO733" s="8" t="inlineStr">
        <is>
          <t>ASSEGNI /CONTANTI</t>
        </is>
      </c>
      <c r="BP733" s="8" t="inlineStr">
        <is>
          <t>DATA</t>
        </is>
      </c>
      <c r="BQ733" s="9" t="inlineStr">
        <is>
          <t>NOTE</t>
        </is>
      </c>
    </row>
    <row r="734" ht="16.8" customHeight="1">
      <c r="A734" s="14" t="n">
        <v>45308</v>
      </c>
      <c r="B734" s="15" t="inlineStr">
        <is>
          <t>GENERTEL</t>
        </is>
      </c>
      <c r="C734" s="15" t="inlineStr">
        <is>
          <t>Incasso CATTOLICA</t>
        </is>
      </c>
      <c r="D734" s="16" t="n">
        <v>13444.68</v>
      </c>
      <c r="E734" s="16" t="n">
        <v>0</v>
      </c>
      <c r="F734" s="16" t="n"/>
      <c r="G734" s="16" t="n"/>
      <c r="H734" s="105" t="n"/>
      <c r="I734" s="4" t="n"/>
      <c r="J734" s="14">
        <f>A734</f>
        <v/>
      </c>
      <c r="K734" s="17" t="inlineStr">
        <is>
          <t>PROVVIGIONI</t>
        </is>
      </c>
      <c r="L734" s="16">
        <f>D737+D740+D738+D741</f>
        <v/>
      </c>
      <c r="M734" s="16" t="n"/>
      <c r="N734" s="82">
        <f>L734+L735-M735</f>
        <v/>
      </c>
      <c r="O734" s="80">
        <f>D737+D740+D738-E738-E737+O673</f>
        <v/>
      </c>
      <c r="P734" s="18" t="n"/>
      <c r="Q734" s="14">
        <f>J734</f>
        <v/>
      </c>
      <c r="R734" s="18" t="n"/>
      <c r="S734" s="16" t="n"/>
      <c r="T734" s="18">
        <f>T730</f>
        <v/>
      </c>
      <c r="U734" s="15" t="n"/>
      <c r="W734" s="14">
        <f>A734</f>
        <v/>
      </c>
      <c r="X734" s="18" t="n"/>
      <c r="Y734" s="16" t="n"/>
      <c r="Z734" s="18">
        <f>Z730</f>
        <v/>
      </c>
      <c r="AA734" s="15" t="n"/>
      <c r="AB734" s="19">
        <f>A734</f>
        <v/>
      </c>
      <c r="AC734" s="12" t="inlineStr">
        <is>
          <t>PROVV. + PROVV. COL 10</t>
        </is>
      </c>
      <c r="AD734" s="11">
        <f>N734</f>
        <v/>
      </c>
      <c r="AE734" s="11" t="n"/>
      <c r="AF734" s="20" t="n"/>
      <c r="AG734" s="20" t="n"/>
      <c r="AH734" s="21" t="inlineStr">
        <is>
          <t>NOME</t>
        </is>
      </c>
      <c r="AI734" s="22" t="inlineStr">
        <is>
          <t>IMPORTO</t>
        </is>
      </c>
      <c r="AJ734" s="23" t="inlineStr">
        <is>
          <t>VERSAMENTI</t>
        </is>
      </c>
      <c r="AL734" s="14">
        <f>A734</f>
        <v/>
      </c>
      <c r="AM734" s="18" t="n"/>
      <c r="AN734" s="16" t="n"/>
      <c r="AO734" s="18" t="n">
        <v>0</v>
      </c>
      <c r="AP734" s="15" t="n"/>
      <c r="AR734" s="14">
        <f>A734</f>
        <v/>
      </c>
      <c r="AS734" s="18" t="n"/>
      <c r="AT734" s="16" t="n"/>
      <c r="AU734" s="18" t="n">
        <v>0</v>
      </c>
      <c r="AV734" s="15" t="n"/>
      <c r="AX734" s="14">
        <f>A734</f>
        <v/>
      </c>
      <c r="AY734" s="18" t="n"/>
      <c r="AZ734" s="16" t="n"/>
      <c r="BA734" s="18">
        <f>BA730</f>
        <v/>
      </c>
      <c r="BB734" s="15" t="n"/>
      <c r="BD734" s="14">
        <f>AX734</f>
        <v/>
      </c>
      <c r="BE734" s="18" t="n"/>
      <c r="BF734" s="16" t="n"/>
      <c r="BG734" s="18">
        <f>BG730</f>
        <v/>
      </c>
      <c r="BH734" s="15" t="n"/>
      <c r="BJ734" s="87">
        <f>A734</f>
        <v/>
      </c>
      <c r="BK734" s="87">
        <f>A734</f>
        <v/>
      </c>
      <c r="BL734" s="24" t="inlineStr">
        <is>
          <t>BONIFICI</t>
        </is>
      </c>
      <c r="BM734" s="88">
        <f>BK734</f>
        <v/>
      </c>
      <c r="BN734" s="24" t="inlineStr">
        <is>
          <t>BONIFICI</t>
        </is>
      </c>
      <c r="BO734" s="24" t="n"/>
      <c r="BP734" s="88">
        <f>BK734</f>
        <v/>
      </c>
      <c r="BQ734" s="126" t="n"/>
    </row>
    <row r="735" ht="16.8" customHeight="1">
      <c r="A735" s="15" t="n"/>
      <c r="B735" s="15" t="n"/>
      <c r="C735" s="15" t="inlineStr">
        <is>
          <t>Incasso UCA</t>
        </is>
      </c>
      <c r="D735" s="16" t="n">
        <v>0</v>
      </c>
      <c r="E735" s="16" t="n"/>
      <c r="F735" s="16" t="n"/>
      <c r="G735" s="16" t="n"/>
      <c r="H735" s="105" t="inlineStr">
        <is>
          <t>CATTOLICA</t>
        </is>
      </c>
      <c r="I735" s="4" t="n"/>
      <c r="J735" s="14" t="n"/>
      <c r="K735" s="17" t="inlineStr">
        <is>
          <t>PROVVIGIONI COL 10</t>
        </is>
      </c>
      <c r="L735" s="16" t="n">
        <v>0</v>
      </c>
      <c r="M735" s="16">
        <f>E738</f>
        <v/>
      </c>
      <c r="N735" s="16" t="n"/>
      <c r="O735" s="16" t="n"/>
      <c r="P735" s="18" t="n"/>
      <c r="Q735" s="14" t="n"/>
      <c r="R735" s="18" t="n"/>
      <c r="S735" s="16" t="n"/>
      <c r="T735" s="18">
        <f>(R735-S735)+T734</f>
        <v/>
      </c>
      <c r="U735" s="15" t="n"/>
      <c r="W735" s="14" t="n"/>
      <c r="X735" s="18" t="n"/>
      <c r="Y735" s="16" t="n"/>
      <c r="Z735" s="18">
        <f>(X735-Y735)+Z734</f>
        <v/>
      </c>
      <c r="AA735" s="15" t="n"/>
      <c r="AB735" s="24" t="n"/>
      <c r="AC735" s="24" t="inlineStr">
        <is>
          <t>RICAVI DIVERSI</t>
        </is>
      </c>
      <c r="AD735" s="25" t="n"/>
      <c r="AE735" s="25" t="n"/>
      <c r="AF735" s="25" t="n"/>
      <c r="AG735" s="25" t="n"/>
      <c r="AH735" s="12" t="inlineStr">
        <is>
          <t>RIPORTO</t>
        </is>
      </c>
      <c r="AI735" s="26">
        <f>AI730</f>
        <v/>
      </c>
      <c r="AJ735" s="25" t="n"/>
      <c r="AL735" s="14" t="n"/>
      <c r="AM735" s="18" t="n"/>
      <c r="AN735" s="16" t="n"/>
      <c r="AO735" s="18">
        <f>(AM735-AN735)+AO734</f>
        <v/>
      </c>
      <c r="AP735" s="15" t="n"/>
      <c r="AR735" s="14" t="n"/>
      <c r="AS735" s="18" t="n"/>
      <c r="AT735" s="16" t="n"/>
      <c r="AU735" s="18">
        <f>(AS735-AT735)+AU734</f>
        <v/>
      </c>
      <c r="AV735" s="15" t="n"/>
      <c r="AX735" s="14" t="n"/>
      <c r="AY735" s="18" t="n"/>
      <c r="AZ735" s="16" t="n"/>
      <c r="BA735" s="18">
        <f>(AY735-AZ735)+BA734</f>
        <v/>
      </c>
      <c r="BB735" s="15" t="n"/>
      <c r="BD735" s="14" t="n"/>
      <c r="BE735" s="18" t="n"/>
      <c r="BF735" s="16" t="n"/>
      <c r="BG735" s="18">
        <f>(BE735-BF735)+BG734</f>
        <v/>
      </c>
      <c r="BH735" s="15" t="n"/>
      <c r="BJ735" s="86" t="n">
        <v>0</v>
      </c>
      <c r="BK735" s="90" t="n"/>
      <c r="BL735" s="24" t="n">
        <v>0</v>
      </c>
      <c r="BM735" s="91" t="n"/>
      <c r="BN735" s="24" t="n">
        <v>0</v>
      </c>
      <c r="BO735" s="24" t="n">
        <v>0</v>
      </c>
      <c r="BP735" s="91" t="n"/>
      <c r="BQ735" s="126" t="n"/>
    </row>
    <row r="736" ht="16.8" customHeight="1">
      <c r="A736" s="15" t="n"/>
      <c r="B736" s="15" t="n"/>
      <c r="C736" s="15" t="inlineStr">
        <is>
          <t>Incassi GENERALI</t>
        </is>
      </c>
      <c r="D736" s="16" t="n">
        <v>9437.49</v>
      </c>
      <c r="E736" s="16" t="n">
        <v>2163.5</v>
      </c>
      <c r="F736" s="16" t="n"/>
      <c r="G736" s="16" t="n"/>
      <c r="H736" s="105">
        <f>D737+H675</f>
        <v/>
      </c>
      <c r="I736" s="4" t="n"/>
      <c r="J736" s="14" t="n"/>
      <c r="K736" s="17" t="inlineStr">
        <is>
          <t>SALDO CATTOLICA</t>
        </is>
      </c>
      <c r="L736" s="16">
        <f>D734+D735+D736+D739-D737-D738-D740-D741-E736-E734+B737</f>
        <v/>
      </c>
      <c r="M736" s="16" t="n">
        <v>0</v>
      </c>
      <c r="N736" s="16" t="n"/>
      <c r="O736" s="16" t="n">
        <v>0</v>
      </c>
      <c r="P736" s="18" t="n"/>
      <c r="Q736" s="14" t="n"/>
      <c r="R736" s="18" t="n"/>
      <c r="S736" s="16" t="n"/>
      <c r="T736" s="18">
        <f>(R736-S736)+T735</f>
        <v/>
      </c>
      <c r="U736" s="15" t="n"/>
      <c r="W736" s="14" t="n"/>
      <c r="X736" s="18" t="n"/>
      <c r="Y736" s="16" t="n"/>
      <c r="Z736" s="18">
        <f>(X736-Y736)+Z735</f>
        <v/>
      </c>
      <c r="AA736" s="15" t="n"/>
      <c r="AB736" s="24" t="n"/>
      <c r="AC736" s="24" t="n"/>
      <c r="AD736" s="25" t="n"/>
      <c r="AE736" s="25" t="n"/>
      <c r="AF736" s="25" t="n"/>
      <c r="AG736" s="25" t="n"/>
      <c r="AH736" s="24" t="n"/>
      <c r="AI736" s="26" t="n"/>
      <c r="AJ736" s="25" t="n"/>
      <c r="AL736" s="14" t="n"/>
      <c r="AM736" s="18" t="n"/>
      <c r="AN736" s="16" t="n"/>
      <c r="AO736" s="18">
        <f>(AM736-AN736)+AO735</f>
        <v/>
      </c>
      <c r="AP736" s="15" t="n"/>
      <c r="AR736" s="14" t="n"/>
      <c r="AS736" s="18" t="n"/>
      <c r="AT736" s="16" t="n"/>
      <c r="AU736" s="18">
        <f>(AS736-AT736)+AU735</f>
        <v/>
      </c>
      <c r="AV736" s="15" t="n"/>
      <c r="AX736" s="14" t="n"/>
      <c r="AY736" s="18" t="n"/>
      <c r="AZ736" s="16" t="n"/>
      <c r="BA736" s="18">
        <f>(AY736-AZ736)+BA735</f>
        <v/>
      </c>
      <c r="BB736" s="15" t="n"/>
      <c r="BD736" s="14" t="n"/>
      <c r="BE736" s="18" t="n"/>
      <c r="BF736" s="16" t="n"/>
      <c r="BG736" s="18">
        <f>(BE736-BF736)+BG735</f>
        <v/>
      </c>
      <c r="BH736" s="15" t="n"/>
      <c r="BJ736" s="86" t="n">
        <v>0</v>
      </c>
      <c r="BK736" s="90" t="n"/>
      <c r="BL736" s="24" t="n">
        <v>0</v>
      </c>
      <c r="BM736" s="91" t="n"/>
      <c r="BN736" s="24" t="n">
        <v>0</v>
      </c>
      <c r="BO736" s="24" t="n">
        <v>0</v>
      </c>
      <c r="BP736" s="91" t="n"/>
      <c r="BQ736" s="126" t="n"/>
    </row>
    <row r="737" ht="16.8" customHeight="1">
      <c r="A737" s="15" t="n"/>
      <c r="B737" s="15" t="n">
        <v>0</v>
      </c>
      <c r="C737" s="15" t="inlineStr">
        <is>
          <t>Provvigioni CATTOLICA</t>
        </is>
      </c>
      <c r="D737" s="16" t="n">
        <v>918.0700000000001</v>
      </c>
      <c r="E737" s="16" t="n"/>
      <c r="F737" s="16" t="n"/>
      <c r="G737" s="16" t="n"/>
      <c r="H737" s="105" t="inlineStr">
        <is>
          <t>GENERALI</t>
        </is>
      </c>
      <c r="I737" s="4" t="n"/>
      <c r="J737" s="14" t="n"/>
      <c r="K737" s="17">
        <f>C776</f>
        <v/>
      </c>
      <c r="L737" s="16" t="n"/>
      <c r="M737" s="16">
        <f>10*(L734+L735-M735)/100</f>
        <v/>
      </c>
      <c r="N737" s="16">
        <f>G776</f>
        <v/>
      </c>
      <c r="O737" s="16">
        <f>O676+M737-N737</f>
        <v/>
      </c>
      <c r="P737" s="18">
        <f>P676+M737</f>
        <v/>
      </c>
      <c r="Q737" s="14" t="n"/>
      <c r="R737" s="18" t="n"/>
      <c r="S737" s="16" t="n"/>
      <c r="T737" s="18">
        <f>(R737-S737)+T736</f>
        <v/>
      </c>
      <c r="U737" s="15" t="n"/>
      <c r="W737" s="14" t="n"/>
      <c r="X737" s="18" t="n"/>
      <c r="Y737" s="16" t="n"/>
      <c r="Z737" s="18">
        <f>(X737-Y737)+Z736</f>
        <v/>
      </c>
      <c r="AA737" s="15" t="n"/>
      <c r="AB737" s="24" t="n"/>
      <c r="AC737" s="24" t="n"/>
      <c r="AD737" s="25" t="n"/>
      <c r="AE737" s="25" t="n"/>
      <c r="AF737" s="25" t="n"/>
      <c r="AG737" s="25" t="n"/>
      <c r="AH737" s="17" t="n"/>
      <c r="AI737" s="16" t="n">
        <v>0</v>
      </c>
      <c r="AJ737" s="25" t="n"/>
      <c r="AL737" s="14" t="n"/>
      <c r="AM737" s="18" t="n"/>
      <c r="AN737" s="16" t="n"/>
      <c r="AO737" s="18">
        <f>(AM737-AN737)+AO736</f>
        <v/>
      </c>
      <c r="AP737" s="15" t="n"/>
      <c r="AR737" s="14" t="n"/>
      <c r="AS737" s="18" t="n"/>
      <c r="AT737" s="16" t="n"/>
      <c r="AU737" s="18">
        <f>(AS737-AT737)+AU736</f>
        <v/>
      </c>
      <c r="AV737" s="15" t="n"/>
      <c r="AX737" s="14" t="n"/>
      <c r="AY737" s="18" t="n"/>
      <c r="AZ737" s="16" t="n"/>
      <c r="BA737" s="18">
        <f>(AY737-AZ737)+BA736</f>
        <v/>
      </c>
      <c r="BB737" s="15" t="n"/>
      <c r="BD737" s="14" t="n"/>
      <c r="BE737" s="18" t="n"/>
      <c r="BF737" s="16" t="n"/>
      <c r="BG737" s="18">
        <f>(BE737-BF737)+BG736</f>
        <v/>
      </c>
      <c r="BH737" s="15" t="n"/>
      <c r="BJ737" s="86" t="n">
        <v>0</v>
      </c>
      <c r="BK737" s="90" t="n"/>
      <c r="BL737" s="24" t="n">
        <v>0</v>
      </c>
      <c r="BM737" s="91" t="n"/>
      <c r="BN737" s="24" t="n">
        <v>0</v>
      </c>
      <c r="BO737" s="24" t="n">
        <v>0</v>
      </c>
      <c r="BP737" s="91" t="n"/>
      <c r="BQ737" s="126" t="n"/>
    </row>
    <row r="738" ht="16.8" customHeight="1">
      <c r="A738" s="15" t="inlineStr">
        <is>
          <t>PROVV DA ESITI</t>
        </is>
      </c>
      <c r="B738" s="16">
        <f>B737+B677</f>
        <v/>
      </c>
      <c r="C738" s="15" t="inlineStr">
        <is>
          <t>Provvigioni GENERALI</t>
        </is>
      </c>
      <c r="D738" s="16" t="n">
        <v>1239.51</v>
      </c>
      <c r="E738" s="16" t="n">
        <v>0</v>
      </c>
      <c r="F738" s="16" t="n"/>
      <c r="G738" s="16" t="n"/>
      <c r="H738" s="105">
        <f>D738+H677</f>
        <v/>
      </c>
      <c r="I738" s="4" t="n"/>
      <c r="J738" s="14" t="n"/>
      <c r="K738" s="17">
        <f>C746</f>
        <v/>
      </c>
      <c r="L738" s="16" t="n"/>
      <c r="M738" s="16">
        <f>8.37*(L734+L735-M735)/100</f>
        <v/>
      </c>
      <c r="N738" s="16">
        <f>D746</f>
        <v/>
      </c>
      <c r="O738" s="16">
        <f>O677+M738-N738</f>
        <v/>
      </c>
      <c r="P738" s="18">
        <f>P677+M738</f>
        <v/>
      </c>
      <c r="Q738" s="14" t="n"/>
      <c r="R738" s="18" t="n"/>
      <c r="S738" s="16" t="n"/>
      <c r="T738" s="18">
        <f>(R738-S738)+T737</f>
        <v/>
      </c>
      <c r="U738" s="15" t="n"/>
      <c r="W738" s="14" t="n"/>
      <c r="X738" s="18" t="n"/>
      <c r="Y738" s="16" t="n"/>
      <c r="Z738" s="18">
        <f>(X738-Y738)+Z737</f>
        <v/>
      </c>
      <c r="AA738" s="15" t="n"/>
      <c r="AB738" s="24" t="n"/>
      <c r="AC738" s="17" t="n"/>
      <c r="AD738" s="25" t="n"/>
      <c r="AE738" s="25" t="n"/>
      <c r="AF738" s="25" t="n"/>
      <c r="AG738" s="25" t="n"/>
      <c r="AH738" s="24" t="n"/>
      <c r="AI738" s="26" t="n"/>
      <c r="AJ738" s="25" t="n"/>
      <c r="AL738" s="14" t="n"/>
      <c r="AM738" s="18" t="n"/>
      <c r="AN738" s="16" t="n"/>
      <c r="AO738" s="18">
        <f>(AM738-AN738)+AO737</f>
        <v/>
      </c>
      <c r="AP738" s="15" t="n"/>
      <c r="AR738" s="14" t="n"/>
      <c r="AS738" s="18" t="n"/>
      <c r="AT738" s="16" t="n"/>
      <c r="AU738" s="18">
        <f>(AS738-AT738)+AU737</f>
        <v/>
      </c>
      <c r="AV738" s="15" t="n"/>
      <c r="AX738" s="14" t="n"/>
      <c r="AY738" s="18" t="n"/>
      <c r="AZ738" s="16" t="n"/>
      <c r="BA738" s="18">
        <f>(AY738-AZ738)+BA737</f>
        <v/>
      </c>
      <c r="BB738" s="15" t="n"/>
      <c r="BD738" s="14" t="n"/>
      <c r="BE738" s="18" t="n"/>
      <c r="BF738" s="16" t="n"/>
      <c r="BG738" s="18">
        <f>(BE738-BF738)+BG737</f>
        <v/>
      </c>
      <c r="BH738" s="15" t="n"/>
      <c r="BJ738" s="86" t="n">
        <v>0</v>
      </c>
      <c r="BK738" s="90" t="n"/>
      <c r="BL738" s="24" t="n">
        <v>0</v>
      </c>
      <c r="BM738" s="91" t="n"/>
      <c r="BN738" s="24" t="n">
        <v>0</v>
      </c>
      <c r="BO738" s="24" t="n"/>
      <c r="BP738" s="24" t="n"/>
      <c r="BQ738" s="126" t="n"/>
    </row>
    <row r="739" ht="16.8" customHeight="1">
      <c r="A739" s="15" t="inlineStr">
        <is>
          <t>PONCE EURO 5,92</t>
        </is>
      </c>
      <c r="B739" s="15" t="n"/>
      <c r="C739" s="15" t="inlineStr">
        <is>
          <t>Incasso TUTELA LEGALE</t>
        </is>
      </c>
      <c r="D739" s="16" t="n">
        <v>0</v>
      </c>
      <c r="E739" s="16" t="n">
        <v>0</v>
      </c>
      <c r="F739" s="16" t="n"/>
      <c r="G739" s="16" t="n"/>
      <c r="H739" s="105" t="inlineStr">
        <is>
          <t>UCA</t>
        </is>
      </c>
      <c r="I739" s="77" t="inlineStr">
        <is>
          <t>check provv.</t>
        </is>
      </c>
      <c r="J739" s="14" t="n"/>
      <c r="K739" s="15">
        <f>C763</f>
        <v/>
      </c>
      <c r="L739" s="16" t="n"/>
      <c r="M739" s="16">
        <f>15.35*(L734+L735-M735)/100</f>
        <v/>
      </c>
      <c r="N739" s="16">
        <f>D763</f>
        <v/>
      </c>
      <c r="O739" s="16">
        <f>O678+M739-N739</f>
        <v/>
      </c>
      <c r="P739" s="18">
        <f>P678+M739</f>
        <v/>
      </c>
      <c r="Q739" s="14" t="n"/>
      <c r="R739" s="18" t="n"/>
      <c r="S739" s="16" t="n"/>
      <c r="T739" s="18">
        <f>(R739-S739)+T738</f>
        <v/>
      </c>
      <c r="U739" s="15" t="n"/>
      <c r="W739" s="14" t="n"/>
      <c r="X739" s="18" t="n"/>
      <c r="Y739" s="16" t="n"/>
      <c r="Z739" s="18">
        <f>(X739-Y739)+Z738</f>
        <v/>
      </c>
      <c r="AA739" s="15" t="n"/>
      <c r="AB739" s="24" t="n"/>
      <c r="AC739" s="17" t="n"/>
      <c r="AD739" s="25" t="n"/>
      <c r="AE739" s="25" t="n"/>
      <c r="AF739" s="25" t="n"/>
      <c r="AG739" s="25" t="n"/>
      <c r="AH739" s="24" t="n"/>
      <c r="AI739" s="26" t="n"/>
      <c r="AJ739" s="25" t="n"/>
      <c r="AL739" s="14" t="n"/>
      <c r="AM739" s="18" t="n"/>
      <c r="AN739" s="16" t="n"/>
      <c r="AO739" s="18">
        <f>(AM739-AN739)+AO738</f>
        <v/>
      </c>
      <c r="AP739" s="15" t="n"/>
      <c r="AR739" s="14" t="n"/>
      <c r="AS739" s="18" t="n"/>
      <c r="AT739" s="16" t="n"/>
      <c r="AU739" s="18">
        <f>(AS739-AT739)+AU738</f>
        <v/>
      </c>
      <c r="AV739" s="15" t="n"/>
      <c r="AX739" s="14" t="n"/>
      <c r="AY739" s="18" t="n"/>
      <c r="AZ739" s="16" t="n"/>
      <c r="BA739" s="18">
        <f>(AY739-AZ739)+BA738</f>
        <v/>
      </c>
      <c r="BB739" s="15" t="n"/>
      <c r="BD739" s="14" t="n"/>
      <c r="BE739" s="18" t="n"/>
      <c r="BF739" s="16" t="n"/>
      <c r="BG739" s="18">
        <f>(BE739-BF739)+BG738</f>
        <v/>
      </c>
      <c r="BH739" s="15" t="n"/>
      <c r="BJ739" s="86" t="n">
        <v>0</v>
      </c>
      <c r="BK739" s="90" t="n"/>
      <c r="BL739" s="24" t="n">
        <v>0</v>
      </c>
      <c r="BM739" s="91" t="n"/>
      <c r="BN739" s="24" t="n">
        <v>0</v>
      </c>
      <c r="BO739" s="24" t="n"/>
      <c r="BP739" s="24" t="n"/>
      <c r="BQ739" s="126" t="n"/>
    </row>
    <row r="740" ht="16.8" customHeight="1">
      <c r="A740" s="15" t="n"/>
      <c r="B740" s="15" t="inlineStr">
        <is>
          <t>***</t>
        </is>
      </c>
      <c r="C740" s="15" t="inlineStr">
        <is>
          <t>Provvigioni UCA</t>
        </is>
      </c>
      <c r="D740" s="16" t="n">
        <v>0</v>
      </c>
      <c r="E740" s="16" t="n"/>
      <c r="F740" s="16" t="n"/>
      <c r="G740" s="16" t="n"/>
      <c r="H740" s="105">
        <f>D740+H679</f>
        <v/>
      </c>
      <c r="I740" s="78">
        <f>D737+D738-E738+D740</f>
        <v/>
      </c>
      <c r="J740" s="14" t="n"/>
      <c r="K740" s="15" t="inlineStr">
        <is>
          <t>Benzina auto gigi e papà</t>
        </is>
      </c>
      <c r="L740" s="16" t="n"/>
      <c r="M740" s="16">
        <f>2.6*(L734+L735-M735)/100</f>
        <v/>
      </c>
      <c r="N740" s="16">
        <f>D751</f>
        <v/>
      </c>
      <c r="O740" s="16">
        <f>O679+M740-N740</f>
        <v/>
      </c>
      <c r="P740" s="18">
        <f>P679+M740</f>
        <v/>
      </c>
      <c r="Q740" s="14" t="n"/>
      <c r="R740" s="18" t="n"/>
      <c r="S740" s="16" t="n"/>
      <c r="T740" s="18">
        <f>(R740-S740)+T739</f>
        <v/>
      </c>
      <c r="U740" s="15" t="n"/>
      <c r="W740" s="14" t="n"/>
      <c r="X740" s="18" t="n"/>
      <c r="Y740" s="16" t="n"/>
      <c r="Z740" s="18">
        <f>(X740-Y740)+Z739</f>
        <v/>
      </c>
      <c r="AA740" s="15" t="n"/>
      <c r="AB740" s="24" t="n"/>
      <c r="AC740" s="17" t="n"/>
      <c r="AD740" s="25" t="n"/>
      <c r="AE740" s="25" t="n"/>
      <c r="AF740" s="25" t="n"/>
      <c r="AG740" s="25" t="n"/>
      <c r="AH740" s="24" t="n"/>
      <c r="AI740" s="26" t="n"/>
      <c r="AJ740" s="25" t="n"/>
      <c r="AL740" s="14" t="n"/>
      <c r="AM740" s="18" t="n"/>
      <c r="AN740" s="16" t="n"/>
      <c r="AO740" s="18">
        <f>(AM740-AN740)+AO739</f>
        <v/>
      </c>
      <c r="AP740" s="15" t="n"/>
      <c r="AR740" s="14" t="n"/>
      <c r="AS740" s="18" t="n"/>
      <c r="AT740" s="16" t="n"/>
      <c r="AU740" s="18">
        <f>(AS740-AT740)+AU739</f>
        <v/>
      </c>
      <c r="AV740" s="15" t="n"/>
      <c r="AX740" s="14" t="n"/>
      <c r="AY740" s="18" t="n"/>
      <c r="AZ740" s="16" t="n"/>
      <c r="BA740" s="18">
        <f>(AY740-AZ740)+BA739</f>
        <v/>
      </c>
      <c r="BB740" s="15" t="n"/>
      <c r="BD740" s="14" t="n"/>
      <c r="BE740" s="18" t="n"/>
      <c r="BF740" s="16" t="n"/>
      <c r="BG740" s="18">
        <f>(BE740-BF740)+BG739</f>
        <v/>
      </c>
      <c r="BH740" s="15" t="n"/>
      <c r="BJ740" s="86" t="n">
        <v>0</v>
      </c>
      <c r="BK740" s="90" t="n"/>
      <c r="BL740" s="24" t="n">
        <v>0</v>
      </c>
      <c r="BM740" s="91" t="n"/>
      <c r="BN740" s="24" t="n">
        <v>0</v>
      </c>
      <c r="BO740" s="24" t="n"/>
      <c r="BP740" s="24" t="n"/>
      <c r="BQ740" s="126" t="n"/>
    </row>
    <row r="741" ht="16.8" customHeight="1">
      <c r="A741" s="15" t="n"/>
      <c r="B741" s="15" t="n"/>
      <c r="C741" s="15" t="inlineStr">
        <is>
          <t>Provvigioni TUTELA LEGALE</t>
        </is>
      </c>
      <c r="D741" s="16" t="n">
        <v>0</v>
      </c>
      <c r="E741" s="16" t="n"/>
      <c r="F741" s="16" t="n"/>
      <c r="G741" s="16" t="n">
        <v>0</v>
      </c>
      <c r="H741" s="105" t="inlineStr">
        <is>
          <t>TUTELA</t>
        </is>
      </c>
      <c r="I741" s="4" t="n"/>
      <c r="J741" s="14" t="n"/>
      <c r="K741" s="15" t="inlineStr">
        <is>
          <t>Spese bancari einteressi passivi e spese postali</t>
        </is>
      </c>
      <c r="L741" s="16" t="n"/>
      <c r="M741" s="16">
        <f>2.6*(L734+L735-M735)/100</f>
        <v/>
      </c>
      <c r="N741" s="16">
        <f>G752+H752</f>
        <v/>
      </c>
      <c r="O741" s="16">
        <f>O680+M741-N741</f>
        <v/>
      </c>
      <c r="P741" s="18">
        <f>P680+M741</f>
        <v/>
      </c>
      <c r="Q741" s="14" t="n"/>
      <c r="R741" s="18" t="n"/>
      <c r="S741" s="16">
        <f>G741</f>
        <v/>
      </c>
      <c r="T741" s="18">
        <f>(R741-S741)+T740</f>
        <v/>
      </c>
      <c r="U741" s="15">
        <f>C741</f>
        <v/>
      </c>
      <c r="W741" s="14" t="n"/>
      <c r="X741" s="18" t="n"/>
      <c r="Y741" s="16" t="n">
        <v>0</v>
      </c>
      <c r="Z741" s="18">
        <f>(X741-Y741)+Z740</f>
        <v/>
      </c>
      <c r="AA741" s="15" t="n"/>
      <c r="AB741" s="24" t="n"/>
      <c r="AC741" s="15">
        <f>C741</f>
        <v/>
      </c>
      <c r="AD741" s="25" t="n"/>
      <c r="AE741" s="62">
        <f>G741</f>
        <v/>
      </c>
      <c r="AF741" s="63">
        <f>AE741+AF680</f>
        <v/>
      </c>
      <c r="AG741" s="25" t="n"/>
      <c r="AH741" s="17" t="n"/>
      <c r="AI741" s="16" t="n">
        <v>0</v>
      </c>
      <c r="AJ741" s="25" t="n"/>
      <c r="AL741" s="14" t="n"/>
      <c r="AM741" s="18" t="n"/>
      <c r="AN741" s="16" t="n">
        <v>0</v>
      </c>
      <c r="AO741" s="18">
        <f>(AM741-AN741)+AO740</f>
        <v/>
      </c>
      <c r="AP741" s="15" t="n"/>
      <c r="AR741" s="14" t="n"/>
      <c r="AS741" s="18" t="n"/>
      <c r="AT741" s="16" t="n">
        <v>0</v>
      </c>
      <c r="AU741" s="18">
        <f>(AS741-AT741)+AU740</f>
        <v/>
      </c>
      <c r="AV741" s="15" t="n"/>
      <c r="AX741" s="14" t="n"/>
      <c r="AY741" s="18" t="n"/>
      <c r="AZ741" s="16" t="n">
        <v>0</v>
      </c>
      <c r="BA741" s="18">
        <f>(AY741-AZ741)+BA740</f>
        <v/>
      </c>
      <c r="BB741" s="15" t="n"/>
      <c r="BD741" s="14" t="n"/>
      <c r="BE741" s="18" t="n"/>
      <c r="BF741" s="16" t="n">
        <v>0</v>
      </c>
      <c r="BG741" s="18">
        <f>(BE741-BF741)+BG740</f>
        <v/>
      </c>
      <c r="BH741" s="15" t="n"/>
      <c r="BJ741" s="86" t="n">
        <v>0</v>
      </c>
      <c r="BK741" s="90" t="n"/>
      <c r="BL741" s="24" t="n">
        <v>0</v>
      </c>
      <c r="BM741" s="91" t="n"/>
      <c r="BN741" s="24" t="n">
        <v>0</v>
      </c>
      <c r="BO741" s="24" t="n"/>
      <c r="BP741" s="24" t="n"/>
      <c r="BQ741" s="126" t="n"/>
    </row>
    <row r="742" ht="16.8" customHeight="1">
      <c r="A742" s="15" t="n"/>
      <c r="B742" s="15" t="n"/>
      <c r="C742" s="15" t="inlineStr">
        <is>
          <t>PAG. PROVV. SILVIO CATTANEO MESE DI DICEMBRE 2023</t>
        </is>
      </c>
      <c r="D742" s="16" t="n"/>
      <c r="E742" s="16" t="n"/>
      <c r="F742" s="16" t="n"/>
      <c r="G742" s="16" t="n">
        <v>611.16</v>
      </c>
      <c r="H742" s="105">
        <f>D741+H681</f>
        <v/>
      </c>
      <c r="I742" s="4" t="n"/>
      <c r="J742" s="14" t="n"/>
      <c r="K742" s="15" t="inlineStr">
        <is>
          <t>Telepass</t>
        </is>
      </c>
      <c r="L742" s="16" t="n"/>
      <c r="M742" s="16">
        <f>0.46*(L734+L735-M735)/100</f>
        <v/>
      </c>
      <c r="N742" s="16">
        <f>G756</f>
        <v/>
      </c>
      <c r="O742" s="16">
        <f>O681+M742-N742</f>
        <v/>
      </c>
      <c r="P742" s="18">
        <f>P681+M742</f>
        <v/>
      </c>
      <c r="Q742" s="14" t="n"/>
      <c r="R742" s="18" t="n"/>
      <c r="S742" s="16">
        <f>G742</f>
        <v/>
      </c>
      <c r="T742" s="18">
        <f>(R742-S742)+T741</f>
        <v/>
      </c>
      <c r="U742" s="15">
        <f>C742</f>
        <v/>
      </c>
      <c r="W742" s="14" t="n"/>
      <c r="X742" s="18" t="n"/>
      <c r="Y742" s="16" t="n">
        <v>0</v>
      </c>
      <c r="Z742" s="18">
        <f>(X742-Y742)+Z741</f>
        <v/>
      </c>
      <c r="AA742" s="15" t="n"/>
      <c r="AB742" s="24" t="n"/>
      <c r="AC742" s="15">
        <f>C742</f>
        <v/>
      </c>
      <c r="AD742" s="25" t="n"/>
      <c r="AE742" s="62">
        <f>G742</f>
        <v/>
      </c>
      <c r="AF742" s="63">
        <f>AE742+AF681</f>
        <v/>
      </c>
      <c r="AG742" s="25" t="n"/>
      <c r="AH742" s="16" t="n"/>
      <c r="AI742" s="16" t="n">
        <v>0</v>
      </c>
      <c r="AJ742" s="25" t="n"/>
      <c r="AL742" s="14" t="n"/>
      <c r="AM742" s="18" t="n">
        <v>0</v>
      </c>
      <c r="AN742" s="16" t="n">
        <v>0</v>
      </c>
      <c r="AO742" s="18">
        <f>(AM742-AN742)+AO741</f>
        <v/>
      </c>
      <c r="AP742" s="15" t="n"/>
      <c r="AR742" s="14" t="n"/>
      <c r="AS742" s="18" t="n">
        <v>0</v>
      </c>
      <c r="AT742" s="16" t="n">
        <v>0</v>
      </c>
      <c r="AU742" s="18">
        <f>(AS742-AT742)+AU741</f>
        <v/>
      </c>
      <c r="AV742" s="15" t="n"/>
      <c r="AX742" s="14" t="n"/>
      <c r="AY742" s="18" t="n">
        <v>0</v>
      </c>
      <c r="AZ742" s="16" t="n">
        <v>0</v>
      </c>
      <c r="BA742" s="18">
        <f>(AY742-AZ742)+BA741</f>
        <v/>
      </c>
      <c r="BB742" s="15" t="n"/>
      <c r="BD742" s="14" t="n"/>
      <c r="BE742" s="18" t="n">
        <v>0</v>
      </c>
      <c r="BF742" s="16" t="n">
        <v>0</v>
      </c>
      <c r="BG742" s="18">
        <f>(BE742-BF742)+BG741</f>
        <v/>
      </c>
      <c r="BH742" s="15" t="n"/>
      <c r="BJ742" s="86" t="n">
        <v>0</v>
      </c>
      <c r="BK742" s="90" t="n"/>
      <c r="BL742" s="24" t="n">
        <v>0</v>
      </c>
      <c r="BM742" s="91" t="n"/>
      <c r="BN742" s="24" t="n">
        <v>0</v>
      </c>
      <c r="BO742" s="24" t="n"/>
      <c r="BP742" s="24" t="n"/>
      <c r="BQ742" s="126" t="n"/>
    </row>
    <row r="743" ht="16.8" customHeight="1">
      <c r="A743" s="15" t="n"/>
      <c r="B743" s="15" t="n"/>
      <c r="C743" s="15" t="inlineStr">
        <is>
          <t>PAG. PROVV. AMICONE RENZO MESE DI</t>
        </is>
      </c>
      <c r="D743" s="16" t="n"/>
      <c r="E743" s="16" t="n"/>
      <c r="F743" s="16" t="n"/>
      <c r="G743" s="16" t="n">
        <v>0</v>
      </c>
      <c r="H743" s="105" t="n"/>
      <c r="I743" s="4" t="n"/>
      <c r="J743" s="14" t="n"/>
      <c r="K743" s="15" t="inlineStr">
        <is>
          <t>Spese telefonia</t>
        </is>
      </c>
      <c r="L743" s="16" t="n"/>
      <c r="M743" s="16">
        <f>0.28*(L734+L735-M735)/100</f>
        <v/>
      </c>
      <c r="N743" s="16">
        <f>D766</f>
        <v/>
      </c>
      <c r="O743" s="16">
        <f>O682+M743-N743</f>
        <v/>
      </c>
      <c r="P743" s="18">
        <f>P682+M743</f>
        <v/>
      </c>
      <c r="Q743" s="14" t="n"/>
      <c r="R743" s="18" t="n"/>
      <c r="S743" s="16">
        <f>G743</f>
        <v/>
      </c>
      <c r="T743" s="18">
        <f>(R743-S743)+T742</f>
        <v/>
      </c>
      <c r="U743" s="15">
        <f>C743</f>
        <v/>
      </c>
      <c r="W743" s="14" t="n"/>
      <c r="X743" s="18" t="n"/>
      <c r="Y743" s="16" t="n">
        <v>0</v>
      </c>
      <c r="Z743" s="18">
        <f>(X743-Y743)+Z742</f>
        <v/>
      </c>
      <c r="AA743" s="15" t="n"/>
      <c r="AB743" s="24" t="n"/>
      <c r="AC743" s="15">
        <f>C743</f>
        <v/>
      </c>
      <c r="AD743" s="25" t="n"/>
      <c r="AE743" s="62">
        <f>G743</f>
        <v/>
      </c>
      <c r="AF743" s="63">
        <f>AE743+AF682</f>
        <v/>
      </c>
      <c r="AG743" s="25" t="n"/>
      <c r="AH743" s="24" t="n"/>
      <c r="AI743" s="26" t="n"/>
      <c r="AJ743" s="25" t="n"/>
      <c r="AL743" s="14" t="n"/>
      <c r="AM743" s="18" t="n"/>
      <c r="AN743" s="16" t="n">
        <v>0</v>
      </c>
      <c r="AO743" s="18">
        <f>(AM743-AN743)+AO742</f>
        <v/>
      </c>
      <c r="AP743" s="15" t="n"/>
      <c r="AR743" s="14" t="n"/>
      <c r="AS743" s="18" t="n"/>
      <c r="AT743" s="16" t="n">
        <v>0</v>
      </c>
      <c r="AU743" s="18">
        <f>(AS743-AT743)+AU742</f>
        <v/>
      </c>
      <c r="AV743" s="15" t="n"/>
      <c r="AX743" s="14" t="n"/>
      <c r="AY743" s="18" t="n"/>
      <c r="AZ743" s="16" t="n">
        <v>0</v>
      </c>
      <c r="BA743" s="18">
        <f>(AY743-AZ743)+BA742</f>
        <v/>
      </c>
      <c r="BB743" s="15" t="n"/>
      <c r="BD743" s="14" t="n"/>
      <c r="BE743" s="18" t="n"/>
      <c r="BF743" s="16" t="n">
        <v>0</v>
      </c>
      <c r="BG743" s="18">
        <f>(BE743-BF743)+BG742</f>
        <v/>
      </c>
      <c r="BH743" s="15" t="n"/>
      <c r="BJ743" s="86" t="n">
        <v>0</v>
      </c>
      <c r="BK743" s="90" t="n"/>
      <c r="BL743" s="24" t="n">
        <v>0</v>
      </c>
      <c r="BM743" s="24" t="n"/>
      <c r="BN743" s="24" t="n"/>
      <c r="BO743" s="24" t="n"/>
      <c r="BP743" s="24" t="n"/>
      <c r="BQ743" s="126" t="n"/>
    </row>
    <row r="744" ht="16.8" customHeight="1">
      <c r="A744" s="15" t="n"/>
      <c r="B744" s="15" t="n"/>
      <c r="C744" s="15" t="inlineStr">
        <is>
          <t>PAG. PROVV. VINCENZO  DI VITO</t>
        </is>
      </c>
      <c r="D744" s="16" t="n"/>
      <c r="E744" s="16" t="n"/>
      <c r="F744" s="16" t="n"/>
      <c r="G744" s="16" t="n">
        <v>0</v>
      </c>
      <c r="H744" s="105" t="n"/>
      <c r="I744" s="4" t="n"/>
      <c r="J744" s="14" t="n"/>
      <c r="K744" s="15">
        <f>C754</f>
        <v/>
      </c>
      <c r="L744" s="16" t="n"/>
      <c r="M744" s="16">
        <f>0.28*(L734+L735-M735)/100</f>
        <v/>
      </c>
      <c r="N744" s="16">
        <f>G754</f>
        <v/>
      </c>
      <c r="O744" s="16">
        <f>O683+M744-N744</f>
        <v/>
      </c>
      <c r="P744" s="18">
        <f>P683+M744</f>
        <v/>
      </c>
      <c r="Q744" s="14" t="n"/>
      <c r="R744" s="18" t="n"/>
      <c r="S744" s="16">
        <f>G744</f>
        <v/>
      </c>
      <c r="T744" s="18">
        <f>(R744-S744)+T743</f>
        <v/>
      </c>
      <c r="U744" s="15">
        <f>C744</f>
        <v/>
      </c>
      <c r="W744" s="14" t="n"/>
      <c r="X744" s="18" t="n"/>
      <c r="Y744" s="16" t="n">
        <v>0</v>
      </c>
      <c r="Z744" s="18">
        <f>(X744-Y744)+Z743</f>
        <v/>
      </c>
      <c r="AA744" s="15" t="n"/>
      <c r="AB744" s="24" t="n"/>
      <c r="AC744" s="15">
        <f>C744</f>
        <v/>
      </c>
      <c r="AD744" s="25" t="n"/>
      <c r="AE744" s="62">
        <f>G744</f>
        <v/>
      </c>
      <c r="AF744" s="63">
        <f>AE744+AF683</f>
        <v/>
      </c>
      <c r="AG744" s="25" t="n"/>
      <c r="AH744" s="24" t="n"/>
      <c r="AI744" s="26" t="n"/>
      <c r="AJ744" s="25" t="n"/>
      <c r="AL744" s="14" t="n"/>
      <c r="AM744" s="18" t="n"/>
      <c r="AN744" s="16" t="n">
        <v>0</v>
      </c>
      <c r="AO744" s="18">
        <f>(AM744-AN744)+AO743</f>
        <v/>
      </c>
      <c r="AP744" s="15" t="n"/>
      <c r="AR744" s="14" t="n"/>
      <c r="AS744" s="18" t="n"/>
      <c r="AT744" s="16" t="n">
        <v>0</v>
      </c>
      <c r="AU744" s="18">
        <f>(AS744-AT744)+AU743</f>
        <v/>
      </c>
      <c r="AV744" s="15" t="n"/>
      <c r="AX744" s="14" t="n"/>
      <c r="AY744" s="18" t="n"/>
      <c r="AZ744" s="16" t="n">
        <v>0</v>
      </c>
      <c r="BA744" s="18">
        <f>(AY744-AZ744)+BA743</f>
        <v/>
      </c>
      <c r="BB744" s="15" t="n"/>
      <c r="BD744" s="14" t="n"/>
      <c r="BE744" s="18" t="n"/>
      <c r="BF744" s="16" t="n">
        <v>0</v>
      </c>
      <c r="BG744" s="18">
        <f>(BE744-BF744)+BG743</f>
        <v/>
      </c>
      <c r="BH744" s="15" t="n"/>
      <c r="BJ744" s="86" t="n">
        <v>0</v>
      </c>
      <c r="BK744" s="90" t="n"/>
      <c r="BL744" s="24" t="n"/>
      <c r="BM744" s="24" t="n"/>
      <c r="BN744" s="24" t="n"/>
      <c r="BO744" s="24" t="n"/>
      <c r="BP744" s="24" t="n"/>
      <c r="BQ744" s="126" t="n"/>
    </row>
    <row r="745" ht="16.8" customHeight="1">
      <c r="A745" s="15" t="n"/>
      <c r="B745" s="15" t="n"/>
      <c r="C745" s="15" t="inlineStr">
        <is>
          <t>PAG. RITENUTA PRODUTTORI</t>
        </is>
      </c>
      <c r="D745" s="16" t="n"/>
      <c r="E745" s="16" t="n"/>
      <c r="F745" s="16" t="n"/>
      <c r="G745" s="16" t="n">
        <v>946.49</v>
      </c>
      <c r="H745" s="16" t="n"/>
      <c r="I745" s="4" t="n"/>
      <c r="J745" s="14" t="n"/>
      <c r="K745" s="15">
        <f>C757</f>
        <v/>
      </c>
      <c r="L745" s="16" t="n"/>
      <c r="M745" s="16">
        <f>0.28*(L734+L735-M735)/100</f>
        <v/>
      </c>
      <c r="N745" s="16">
        <f>G757</f>
        <v/>
      </c>
      <c r="O745" s="16">
        <f>O684+M745-N745</f>
        <v/>
      </c>
      <c r="P745" s="18">
        <f>P684+M745</f>
        <v/>
      </c>
      <c r="Q745" s="14" t="n"/>
      <c r="R745" s="18" t="n"/>
      <c r="S745" s="16">
        <f>G745</f>
        <v/>
      </c>
      <c r="T745" s="18">
        <f>(R745-S745)+T744</f>
        <v/>
      </c>
      <c r="U745" s="15">
        <f>C745</f>
        <v/>
      </c>
      <c r="W745" s="14" t="n"/>
      <c r="X745" s="18" t="n"/>
      <c r="Y745" s="16" t="n">
        <v>0</v>
      </c>
      <c r="Z745" s="18">
        <f>(X745-Y745)+Z744</f>
        <v/>
      </c>
      <c r="AA745" s="15" t="n"/>
      <c r="AB745" s="24" t="n"/>
      <c r="AC745" s="15">
        <f>C745</f>
        <v/>
      </c>
      <c r="AD745" s="25" t="n"/>
      <c r="AE745" s="62">
        <f>G745</f>
        <v/>
      </c>
      <c r="AF745" s="63">
        <f>AE745+AF684</f>
        <v/>
      </c>
      <c r="AG745" s="25" t="n"/>
      <c r="AH745" s="24" t="n"/>
      <c r="AI745" s="26" t="n"/>
      <c r="AJ745" s="25" t="n"/>
      <c r="AL745" s="14" t="n"/>
      <c r="AM745" s="18" t="n"/>
      <c r="AN745" s="16" t="n">
        <v>0</v>
      </c>
      <c r="AO745" s="18">
        <f>(AM745-AN745)+AO744</f>
        <v/>
      </c>
      <c r="AP745" s="15" t="n"/>
      <c r="AR745" s="14" t="n"/>
      <c r="AS745" s="18" t="n"/>
      <c r="AT745" s="16" t="n">
        <v>0</v>
      </c>
      <c r="AU745" s="18">
        <f>(AS745-AT745)+AU744</f>
        <v/>
      </c>
      <c r="AV745" s="15" t="n"/>
      <c r="AX745" s="14" t="n"/>
      <c r="AY745" s="18" t="n"/>
      <c r="AZ745" s="16" t="n">
        <v>0</v>
      </c>
      <c r="BA745" s="18">
        <f>(AY745-AZ745)+BA744</f>
        <v/>
      </c>
      <c r="BB745" s="15" t="n"/>
      <c r="BD745" s="14" t="n"/>
      <c r="BE745" s="18" t="n"/>
      <c r="BF745" s="16" t="n">
        <v>0</v>
      </c>
      <c r="BG745" s="18">
        <f>(BE745-BF745)+BG744</f>
        <v/>
      </c>
      <c r="BH745" s="15" t="n"/>
      <c r="BJ745" s="86" t="n">
        <v>0</v>
      </c>
      <c r="BK745" s="90" t="n"/>
      <c r="BL745" s="24" t="n"/>
      <c r="BM745" s="24" t="n"/>
      <c r="BN745" s="24" t="n"/>
      <c r="BO745" s="24" t="n"/>
      <c r="BP745" s="24" t="n"/>
      <c r="BQ745" s="126" t="n"/>
    </row>
    <row r="746" ht="16.8" customHeight="1">
      <c r="A746" s="15" t="n"/>
      <c r="B746" s="15" t="n"/>
      <c r="C746" s="15" t="inlineStr">
        <is>
          <t>TOT. PAG. PRODUTTORI</t>
        </is>
      </c>
      <c r="D746" s="16">
        <f>SUM(G738:G745)+E741+E742+E743+E744+E745</f>
        <v/>
      </c>
      <c r="E746" s="16" t="n"/>
      <c r="F746" s="16" t="n"/>
      <c r="G746" s="16" t="n"/>
      <c r="H746" s="16" t="n"/>
      <c r="I746" s="4" t="n"/>
      <c r="J746" s="14" t="n"/>
      <c r="K746" s="15">
        <f>C767</f>
        <v/>
      </c>
      <c r="L746" s="16" t="n"/>
      <c r="M746" s="16">
        <f>0.46*(L734+L735-M735)/100</f>
        <v/>
      </c>
      <c r="N746" s="16">
        <f>G767</f>
        <v/>
      </c>
      <c r="O746" s="16">
        <f>O685+M746-N746</f>
        <v/>
      </c>
      <c r="P746" s="18">
        <f>P685+M746</f>
        <v/>
      </c>
      <c r="Q746" s="14" t="n"/>
      <c r="R746" s="18" t="n"/>
      <c r="S746" s="16" t="n">
        <v>0</v>
      </c>
      <c r="T746" s="18">
        <f>(R746-S746)+T745</f>
        <v/>
      </c>
      <c r="U746" s="15" t="n"/>
      <c r="W746" s="14" t="n"/>
      <c r="X746" s="18" t="n"/>
      <c r="Y746" s="16" t="n">
        <v>0</v>
      </c>
      <c r="Z746" s="18">
        <f>(X746-Y746)+Z745</f>
        <v/>
      </c>
      <c r="AA746" s="15" t="n"/>
      <c r="AB746" s="24" t="n"/>
      <c r="AC746" s="15" t="n"/>
      <c r="AD746" s="25" t="n"/>
      <c r="AE746" s="62" t="n"/>
      <c r="AF746" s="63" t="n"/>
      <c r="AG746" s="25" t="n"/>
      <c r="AH746" s="24" t="n"/>
      <c r="AI746" s="26" t="n"/>
      <c r="AJ746" s="25" t="n"/>
      <c r="AL746" s="14" t="n"/>
      <c r="AM746" s="18" t="n"/>
      <c r="AN746" s="16" t="n">
        <v>0</v>
      </c>
      <c r="AO746" s="18">
        <f>(AM746-AN746)+AO745</f>
        <v/>
      </c>
      <c r="AP746" s="15" t="n"/>
      <c r="AR746" s="14" t="n"/>
      <c r="AS746" s="18" t="n"/>
      <c r="AT746" s="16" t="n">
        <v>0</v>
      </c>
      <c r="AU746" s="18">
        <f>(AS746-AT746)+AU745</f>
        <v/>
      </c>
      <c r="AV746" s="15" t="n"/>
      <c r="AX746" s="14" t="n"/>
      <c r="AY746" s="18" t="n"/>
      <c r="AZ746" s="16" t="n">
        <v>0</v>
      </c>
      <c r="BA746" s="18">
        <f>(AY746-AZ746)+BA745</f>
        <v/>
      </c>
      <c r="BB746" s="15" t="n"/>
      <c r="BD746" s="14" t="n"/>
      <c r="BE746" s="18" t="n"/>
      <c r="BF746" s="16" t="n">
        <v>0</v>
      </c>
      <c r="BG746" s="18">
        <f>(BE746-BF746)+BG745</f>
        <v/>
      </c>
      <c r="BH746" s="15" t="n"/>
      <c r="BJ746" s="86" t="n">
        <v>0</v>
      </c>
      <c r="BK746" s="90" t="n"/>
      <c r="BL746" s="24" t="n"/>
      <c r="BM746" s="24" t="n"/>
      <c r="BN746" s="24" t="n"/>
      <c r="BO746" s="24" t="n"/>
      <c r="BP746" s="24" t="n"/>
      <c r="BQ746" s="126" t="n"/>
    </row>
    <row r="747" ht="16.8" customHeight="1">
      <c r="A747" s="15" t="n"/>
      <c r="B747" s="15" t="n"/>
      <c r="C747" s="15" t="inlineStr">
        <is>
          <t>Sinistro</t>
        </is>
      </c>
      <c r="D747" s="16" t="n"/>
      <c r="E747" s="16" t="n"/>
      <c r="F747" s="16" t="n"/>
      <c r="G747" s="16" t="n"/>
      <c r="H747" s="16">
        <f>SUM(H734:H746)</f>
        <v/>
      </c>
      <c r="I747" s="4" t="n"/>
      <c r="J747" s="14" t="n"/>
      <c r="K747" s="15" t="inlineStr">
        <is>
          <t>Locazioni immobiliari</t>
        </is>
      </c>
      <c r="L747" s="16" t="n"/>
      <c r="M747" s="16">
        <f>14.4*(L734+L735-M735)/100</f>
        <v/>
      </c>
      <c r="N747" s="16">
        <f>G768</f>
        <v/>
      </c>
      <c r="O747" s="16">
        <f>O686+M747-N747</f>
        <v/>
      </c>
      <c r="P747" s="18">
        <f>P686+M747</f>
        <v/>
      </c>
      <c r="Q747" s="14" t="n"/>
      <c r="R747" s="18" t="n"/>
      <c r="S747" s="16" t="n">
        <v>0</v>
      </c>
      <c r="T747" s="18">
        <f>(R747-S747)+T746</f>
        <v/>
      </c>
      <c r="U747" s="15" t="n"/>
      <c r="W747" s="14" t="n"/>
      <c r="X747" s="18" t="n"/>
      <c r="Y747" s="16" t="n">
        <v>0</v>
      </c>
      <c r="Z747" s="18">
        <f>(X747-Y747)+Z746</f>
        <v/>
      </c>
      <c r="AA747" s="15">
        <f>C747</f>
        <v/>
      </c>
      <c r="AB747" s="24" t="n"/>
      <c r="AC747" s="15" t="n"/>
      <c r="AD747" s="25" t="n"/>
      <c r="AE747" s="62" t="n"/>
      <c r="AF747" s="63" t="n"/>
      <c r="AG747" s="25" t="n"/>
      <c r="AH747" s="24" t="n"/>
      <c r="AI747" s="26" t="n"/>
      <c r="AJ747" s="25" t="n"/>
      <c r="AL747" s="14" t="n"/>
      <c r="AM747" s="18" t="n"/>
      <c r="AN747" s="16" t="n">
        <v>0</v>
      </c>
      <c r="AO747" s="18">
        <f>(AM747-AN747)+AO746</f>
        <v/>
      </c>
      <c r="AP747" s="15" t="n"/>
      <c r="AR747" s="14" t="n"/>
      <c r="AS747" s="18" t="n"/>
      <c r="AT747" s="16" t="n">
        <v>0</v>
      </c>
      <c r="AU747" s="18">
        <f>(AS747-AT747)+AU746</f>
        <v/>
      </c>
      <c r="AV747" s="15" t="n"/>
      <c r="AX747" s="14" t="n"/>
      <c r="AY747" s="18" t="n"/>
      <c r="AZ747" s="16" t="n">
        <v>0</v>
      </c>
      <c r="BA747" s="18">
        <f>(AY747-AZ747)+BA746</f>
        <v/>
      </c>
      <c r="BB747" s="15" t="n"/>
      <c r="BD747" s="14" t="n"/>
      <c r="BE747" s="18" t="n"/>
      <c r="BF747" s="16" t="n">
        <v>0</v>
      </c>
      <c r="BG747" s="18">
        <f>(BE747-BF747)+BG746</f>
        <v/>
      </c>
      <c r="BH747" s="15" t="n"/>
      <c r="BJ747" s="86" t="n">
        <v>0</v>
      </c>
      <c r="BK747" s="90" t="n"/>
      <c r="BL747" s="24" t="n"/>
      <c r="BM747" s="24" t="n"/>
      <c r="BN747" s="24" t="n"/>
      <c r="BO747" s="24" t="n"/>
      <c r="BP747" s="24" t="n"/>
      <c r="BQ747" s="126" t="n"/>
    </row>
    <row r="748" ht="16.8" customHeight="1">
      <c r="A748" s="15" t="n"/>
      <c r="B748" s="15" t="n"/>
      <c r="C748" s="15" t="inlineStr">
        <is>
          <t>SINISTRO</t>
        </is>
      </c>
      <c r="D748" s="16">
        <f>E747+G747</f>
        <v/>
      </c>
      <c r="E748" s="16" t="n"/>
      <c r="F748" s="16" t="n"/>
      <c r="G748" s="16" t="n"/>
      <c r="H748" s="16" t="n"/>
      <c r="I748" s="4" t="n"/>
      <c r="J748" s="14" t="n"/>
      <c r="K748" s="15">
        <f>C769</f>
        <v/>
      </c>
      <c r="L748" s="16">
        <f>D757</f>
        <v/>
      </c>
      <c r="M748" s="16">
        <f>1.4*(L734+L735-M735)/100</f>
        <v/>
      </c>
      <c r="N748" s="16">
        <f>G769</f>
        <v/>
      </c>
      <c r="O748" s="16">
        <f>O687+M748-N748</f>
        <v/>
      </c>
      <c r="P748" s="18">
        <f>P687+M748</f>
        <v/>
      </c>
      <c r="Q748" s="14" t="n"/>
      <c r="R748" s="18" t="n"/>
      <c r="S748" s="16" t="n">
        <v>0</v>
      </c>
      <c r="T748" s="18">
        <f>(R748-S748)+T747</f>
        <v/>
      </c>
      <c r="U748" s="15" t="n"/>
      <c r="W748" s="14" t="n"/>
      <c r="X748" s="18" t="n"/>
      <c r="Y748" s="16" t="n">
        <v>0</v>
      </c>
      <c r="Z748" s="18">
        <f>(X748-Y748)+Z747</f>
        <v/>
      </c>
      <c r="AA748" s="15" t="n"/>
      <c r="AB748" s="24" t="n"/>
      <c r="AC748" s="64" t="inlineStr">
        <is>
          <t>INTERESSI PASSIIVI</t>
        </is>
      </c>
      <c r="AD748" s="65" t="n"/>
      <c r="AE748" s="65">
        <f>H752</f>
        <v/>
      </c>
      <c r="AF748" s="63">
        <f>AE748+AF687</f>
        <v/>
      </c>
      <c r="AG748" s="25" t="n"/>
      <c r="AH748" s="24" t="n"/>
      <c r="AI748" s="26" t="n"/>
      <c r="AJ748" s="25" t="n">
        <v>0</v>
      </c>
      <c r="AL748" s="14" t="n"/>
      <c r="AM748" s="18" t="n"/>
      <c r="AN748" s="16" t="n">
        <v>0</v>
      </c>
      <c r="AO748" s="18">
        <f>(AM748-AN748)+AO747</f>
        <v/>
      </c>
      <c r="AP748" s="15" t="n"/>
      <c r="AR748" s="14" t="n"/>
      <c r="AS748" s="18" t="n"/>
      <c r="AT748" s="16" t="n">
        <v>0</v>
      </c>
      <c r="AU748" s="18">
        <f>(AS748-AT748)+AU747</f>
        <v/>
      </c>
      <c r="AV748" s="15" t="n"/>
      <c r="AX748" s="14" t="n"/>
      <c r="AY748" s="18" t="n"/>
      <c r="AZ748" s="16" t="n">
        <v>0</v>
      </c>
      <c r="BA748" s="18">
        <f>(AY748-AZ748)+BA747</f>
        <v/>
      </c>
      <c r="BB748" s="15" t="n"/>
      <c r="BD748" s="14" t="n"/>
      <c r="BE748" s="18" t="n"/>
      <c r="BF748" s="16" t="n">
        <v>0</v>
      </c>
      <c r="BG748" s="18">
        <f>(BE748-BF748)+BG747</f>
        <v/>
      </c>
      <c r="BH748" s="15" t="n"/>
      <c r="BJ748" s="86" t="n"/>
      <c r="BK748" s="86" t="n"/>
      <c r="BL748" s="24" t="n"/>
      <c r="BM748" s="24" t="n"/>
      <c r="BN748" s="24" t="n"/>
      <c r="BO748" s="24" t="n"/>
      <c r="BP748" s="24" t="n"/>
      <c r="BQ748" s="126" t="n"/>
    </row>
    <row r="749" ht="16.8" customHeight="1">
      <c r="A749" s="15" t="n"/>
      <c r="B749" s="15" t="n"/>
      <c r="C749" s="15" t="inlineStr">
        <is>
          <t xml:space="preserve">Francobolli    </t>
        </is>
      </c>
      <c r="D749" s="16" t="n"/>
      <c r="E749" s="16" t="n"/>
      <c r="F749" s="16" t="n"/>
      <c r="G749" s="16" t="n">
        <v>0</v>
      </c>
      <c r="H749" s="16" t="n"/>
      <c r="I749" s="4" t="n"/>
      <c r="J749" s="14" t="n"/>
      <c r="K749" s="15">
        <f>C771</f>
        <v/>
      </c>
      <c r="L749" s="16" t="n"/>
      <c r="M749" s="16">
        <f>0*(L734+L735-M735)/100</f>
        <v/>
      </c>
      <c r="N749" s="16">
        <f>G771</f>
        <v/>
      </c>
      <c r="O749" s="16">
        <f>O688+M749-N749</f>
        <v/>
      </c>
      <c r="P749" s="18">
        <f>P688+M749</f>
        <v/>
      </c>
      <c r="Q749" s="14" t="n"/>
      <c r="R749" s="18" t="n"/>
      <c r="S749" s="16">
        <f>G749</f>
        <v/>
      </c>
      <c r="T749" s="18">
        <f>(R749-S749)+T748</f>
        <v/>
      </c>
      <c r="U749" s="15">
        <f>C749</f>
        <v/>
      </c>
      <c r="W749" s="14" t="n"/>
      <c r="X749" s="18" t="n"/>
      <c r="Y749" s="16" t="n"/>
      <c r="Z749" s="18">
        <f>(X749-Y749)+Z748</f>
        <v/>
      </c>
      <c r="AA749" s="15" t="n"/>
      <c r="AB749" s="24" t="n"/>
      <c r="AC749" s="15">
        <f>C749</f>
        <v/>
      </c>
      <c r="AD749" s="25" t="n"/>
      <c r="AE749" s="62">
        <f>G749</f>
        <v/>
      </c>
      <c r="AF749" s="63">
        <f>AE749+AF688</f>
        <v/>
      </c>
      <c r="AG749" s="25" t="n"/>
      <c r="AH749" s="24" t="n"/>
      <c r="AI749" s="26" t="n"/>
      <c r="AJ749" s="25" t="n"/>
      <c r="AL749" s="14" t="n"/>
      <c r="AM749" s="18" t="n"/>
      <c r="AN749" s="16" t="n"/>
      <c r="AO749" s="18">
        <f>(AM749-AN749)+AO748</f>
        <v/>
      </c>
      <c r="AP749" s="15" t="n"/>
      <c r="AR749" s="14" t="n"/>
      <c r="AS749" s="18" t="n"/>
      <c r="AT749" s="16" t="n"/>
      <c r="AU749" s="18">
        <f>(AS749-AT749)+AU748</f>
        <v/>
      </c>
      <c r="AV749" s="15" t="n"/>
      <c r="AX749" s="14" t="n"/>
      <c r="AY749" s="18" t="n"/>
      <c r="AZ749" s="16" t="n"/>
      <c r="BA749" s="18">
        <f>(AY749-AZ749)+BA748</f>
        <v/>
      </c>
      <c r="BB749" s="15" t="n"/>
      <c r="BD749" s="14" t="n"/>
      <c r="BE749" s="18" t="n"/>
      <c r="BF749" s="16" t="n"/>
      <c r="BG749" s="18">
        <f>(BE749-BF749)+BG748</f>
        <v/>
      </c>
      <c r="BH749" s="15" t="n"/>
      <c r="BJ749" s="86" t="n"/>
      <c r="BK749" s="86" t="n"/>
      <c r="BL749" s="24" t="n"/>
      <c r="BM749" s="24" t="n"/>
      <c r="BN749" s="24" t="n"/>
      <c r="BO749" s="24" t="n"/>
      <c r="BP749" s="24" t="n"/>
      <c r="BQ749" s="126" t="n"/>
    </row>
    <row r="750" ht="16.8" customHeight="1">
      <c r="A750" s="15" t="n"/>
      <c r="B750" s="15" t="n"/>
      <c r="C750" s="15" t="inlineStr">
        <is>
          <t xml:space="preserve">PAG. FATT. SOMMESE PETROLI </t>
        </is>
      </c>
      <c r="D750" s="16" t="n"/>
      <c r="E750" s="16" t="n"/>
      <c r="F750" s="16" t="n"/>
      <c r="G750" s="16" t="n">
        <v>0</v>
      </c>
      <c r="H750" s="16" t="n"/>
      <c r="I750" s="4" t="n"/>
      <c r="J750" s="14" t="n"/>
      <c r="K750" s="15">
        <f>C772</f>
        <v/>
      </c>
      <c r="L750" s="16" t="n"/>
      <c r="M750" s="16">
        <f>1.86*(L734+L735-M735)/100</f>
        <v/>
      </c>
      <c r="N750" s="16">
        <f>G772</f>
        <v/>
      </c>
      <c r="O750" s="16">
        <f>O689+M750-N750</f>
        <v/>
      </c>
      <c r="P750" s="18">
        <f>P689+M750</f>
        <v/>
      </c>
      <c r="Q750" s="14" t="n"/>
      <c r="R750" s="18" t="n"/>
      <c r="S750" s="16">
        <f>G750</f>
        <v/>
      </c>
      <c r="T750" s="18">
        <f>(R750-S750)+T749</f>
        <v/>
      </c>
      <c r="U750" s="15">
        <f>C750</f>
        <v/>
      </c>
      <c r="W750" s="14" t="n"/>
      <c r="X750" s="18" t="n"/>
      <c r="Y750" s="16" t="n">
        <v>0</v>
      </c>
      <c r="Z750" s="18">
        <f>(X750-Y750)+Z749</f>
        <v/>
      </c>
      <c r="AA750" s="15" t="n"/>
      <c r="AB750" s="24" t="n"/>
      <c r="AC750" s="15">
        <f>C750</f>
        <v/>
      </c>
      <c r="AD750" s="25" t="n"/>
      <c r="AE750" s="62">
        <f>G750</f>
        <v/>
      </c>
      <c r="AF750" s="63">
        <f>AE750+AF689</f>
        <v/>
      </c>
      <c r="AG750" s="25" t="n"/>
      <c r="AH750" s="24" t="n"/>
      <c r="AI750" s="26" t="n"/>
      <c r="AJ750" s="25" t="n"/>
      <c r="AL750" s="14" t="n"/>
      <c r="AM750" s="18" t="n"/>
      <c r="AN750" s="16" t="n">
        <v>0</v>
      </c>
      <c r="AO750" s="18">
        <f>(AM750-AN750)+AO749</f>
        <v/>
      </c>
      <c r="AP750" s="15" t="n"/>
      <c r="AR750" s="14" t="n"/>
      <c r="AS750" s="18" t="n"/>
      <c r="AT750" s="16" t="n">
        <v>0</v>
      </c>
      <c r="AU750" s="18">
        <f>(AS750-AT750)+AU749</f>
        <v/>
      </c>
      <c r="AV750" s="15" t="n"/>
      <c r="AX750" s="14" t="n"/>
      <c r="AY750" s="18" t="n"/>
      <c r="AZ750" s="16" t="n">
        <v>0</v>
      </c>
      <c r="BA750" s="18">
        <f>(AY750-AZ750)+BA749</f>
        <v/>
      </c>
      <c r="BB750" s="15" t="n"/>
      <c r="BD750" s="14" t="n"/>
      <c r="BE750" s="18" t="n"/>
      <c r="BF750" s="16" t="n">
        <v>0</v>
      </c>
      <c r="BG750" s="18">
        <f>(BE750-BF750)+BG749</f>
        <v/>
      </c>
      <c r="BH750" s="15" t="n"/>
      <c r="BJ750" s="86" t="n"/>
      <c r="BK750" s="86" t="n"/>
      <c r="BL750" s="24" t="n"/>
      <c r="BM750" s="24" t="n"/>
      <c r="BN750" s="24" t="n"/>
      <c r="BO750" s="24" t="n"/>
      <c r="BP750" s="24" t="n"/>
      <c r="BQ750" s="126" t="n"/>
    </row>
    <row r="751" ht="16.8" customHeight="1">
      <c r="A751" s="15" t="n"/>
      <c r="B751" s="15" t="n"/>
      <c r="C751" s="15" t="inlineStr">
        <is>
          <t>Benzina auto papa'</t>
        </is>
      </c>
      <c r="D751" s="16">
        <f>SUM(G750:G751)</f>
        <v/>
      </c>
      <c r="E751" s="16" t="n">
        <v>0</v>
      </c>
      <c r="F751" s="16" t="n"/>
      <c r="G751" s="16" t="n">
        <v>0</v>
      </c>
      <c r="H751" s="16" t="n"/>
      <c r="I751" s="4" t="n"/>
      <c r="J751" s="14" t="n"/>
      <c r="K751" s="15">
        <f>C773</f>
        <v/>
      </c>
      <c r="L751" s="16" t="n">
        <v>0</v>
      </c>
      <c r="M751" s="16">
        <f>0.7*(L734+L735-M735)/100</f>
        <v/>
      </c>
      <c r="N751" s="16">
        <f>G773</f>
        <v/>
      </c>
      <c r="O751" s="16">
        <f>O690+M751-N751</f>
        <v/>
      </c>
      <c r="P751" s="18">
        <f>P690+M751</f>
        <v/>
      </c>
      <c r="Q751" s="14" t="n"/>
      <c r="R751" s="18" t="n"/>
      <c r="S751" s="16">
        <f>G751</f>
        <v/>
      </c>
      <c r="T751" s="18">
        <f>(R751-S751)+T750</f>
        <v/>
      </c>
      <c r="U751" s="15">
        <f>C751</f>
        <v/>
      </c>
      <c r="W751" s="14" t="n"/>
      <c r="X751" s="18" t="n"/>
      <c r="Y751" s="16" t="n">
        <v>0</v>
      </c>
      <c r="Z751" s="18">
        <f>(X751-Y751)+Z750</f>
        <v/>
      </c>
      <c r="AA751" s="15" t="n"/>
      <c r="AB751" s="24" t="n"/>
      <c r="AC751" s="15">
        <f>C751</f>
        <v/>
      </c>
      <c r="AD751" s="25" t="n"/>
      <c r="AE751" s="62">
        <f>G751</f>
        <v/>
      </c>
      <c r="AF751" s="63">
        <f>AE751+AF690</f>
        <v/>
      </c>
      <c r="AG751" s="25" t="n"/>
      <c r="AH751" s="24" t="n"/>
      <c r="AI751" s="26" t="n">
        <v>0</v>
      </c>
      <c r="AJ751" s="25" t="n"/>
      <c r="AL751" s="14" t="n"/>
      <c r="AM751" s="18" t="n"/>
      <c r="AN751" s="16" t="n">
        <v>0</v>
      </c>
      <c r="AO751" s="18">
        <f>(AM751-AN751)+AO750</f>
        <v/>
      </c>
      <c r="AP751" s="15" t="n"/>
      <c r="AR751" s="14" t="n"/>
      <c r="AS751" s="18" t="n"/>
      <c r="AT751" s="16" t="n">
        <v>0</v>
      </c>
      <c r="AU751" s="18">
        <f>(AS751-AT751)+AU750</f>
        <v/>
      </c>
      <c r="AV751" s="15" t="n"/>
      <c r="AX751" s="14" t="n"/>
      <c r="AY751" s="18" t="n"/>
      <c r="AZ751" s="16" t="n">
        <v>0</v>
      </c>
      <c r="BA751" s="18">
        <f>(AY751-AZ751)+BA750</f>
        <v/>
      </c>
      <c r="BB751" s="15" t="n"/>
      <c r="BD751" s="14" t="n"/>
      <c r="BE751" s="18" t="n"/>
      <c r="BF751" s="16" t="n">
        <v>0</v>
      </c>
      <c r="BG751" s="18">
        <f>(BE751-BF751)+BG750</f>
        <v/>
      </c>
      <c r="BH751" s="15" t="n"/>
      <c r="BJ751" s="86" t="n"/>
      <c r="BK751" s="86" t="n"/>
      <c r="BL751" s="24" t="n"/>
      <c r="BM751" s="24" t="n"/>
      <c r="BN751" s="24" t="n"/>
      <c r="BO751" s="24" t="n"/>
      <c r="BP751" s="24" t="n"/>
      <c r="BQ751" s="126" t="n"/>
    </row>
    <row r="752" ht="16.8" customHeight="1">
      <c r="A752" s="15" t="n"/>
      <c r="B752" s="15" t="n"/>
      <c r="C752" s="28" t="inlineStr">
        <is>
          <t>COM.  BPM 10226</t>
        </is>
      </c>
      <c r="D752" s="16" t="n"/>
      <c r="E752" s="16" t="n">
        <v>0</v>
      </c>
      <c r="F752" s="16" t="n">
        <v>0</v>
      </c>
      <c r="G752" s="16" t="n">
        <v>2.5</v>
      </c>
      <c r="H752" s="27" t="n">
        <v>0</v>
      </c>
      <c r="I752" s="4" t="n"/>
      <c r="J752" s="14" t="n"/>
      <c r="K752" s="15">
        <f>C777</f>
        <v/>
      </c>
      <c r="L752" s="16" t="n">
        <v>0</v>
      </c>
      <c r="M752" s="16">
        <f>18.82*(L734+L735-M735)/100</f>
        <v/>
      </c>
      <c r="N752" s="16">
        <f>G777</f>
        <v/>
      </c>
      <c r="O752" s="16">
        <f>O691+M752-N752</f>
        <v/>
      </c>
      <c r="P752" s="18">
        <f>P691+M752</f>
        <v/>
      </c>
      <c r="Q752" s="14" t="n"/>
      <c r="R752" s="18" t="n"/>
      <c r="S752" s="16" t="n">
        <v>0</v>
      </c>
      <c r="T752" s="18">
        <f>(R752-S752)+T751</f>
        <v/>
      </c>
      <c r="U752" s="15">
        <f>C752</f>
        <v/>
      </c>
      <c r="W752" s="14" t="n"/>
      <c r="X752" s="18" t="n"/>
      <c r="Y752" s="69">
        <f>G752</f>
        <v/>
      </c>
      <c r="Z752" s="18">
        <f>(X752-Y752)+Z751</f>
        <v/>
      </c>
      <c r="AA752" s="15">
        <f>C752</f>
        <v/>
      </c>
      <c r="AB752" s="24" t="n"/>
      <c r="AC752" s="15">
        <f>C752</f>
        <v/>
      </c>
      <c r="AD752" s="25" t="n"/>
      <c r="AE752" s="62" t="n">
        <v>0</v>
      </c>
      <c r="AF752" s="63">
        <f>AE752+AF691</f>
        <v/>
      </c>
      <c r="AG752" s="25" t="n"/>
      <c r="AH752" s="24" t="n"/>
      <c r="AI752" s="26" t="n"/>
      <c r="AJ752" s="25" t="n"/>
      <c r="AL752" s="14" t="n"/>
      <c r="AM752" s="18" t="n"/>
      <c r="AN752" s="16" t="n">
        <v>0</v>
      </c>
      <c r="AO752" s="18">
        <f>(AM752-AN752)+AO751</f>
        <v/>
      </c>
      <c r="AP752" s="15" t="n"/>
      <c r="AR752" s="14" t="n"/>
      <c r="AS752" s="18" t="n"/>
      <c r="AT752" s="16" t="n">
        <v>0</v>
      </c>
      <c r="AU752" s="18">
        <f>(AS752-AT752)+AU751</f>
        <v/>
      </c>
      <c r="AV752" s="15">
        <f>C752</f>
        <v/>
      </c>
      <c r="AX752" s="14" t="n"/>
      <c r="AY752" s="18" t="n"/>
      <c r="AZ752" s="16" t="n">
        <v>0</v>
      </c>
      <c r="BA752" s="18">
        <f>(AY752-AZ752)+BA751</f>
        <v/>
      </c>
      <c r="BB752" s="15" t="n"/>
      <c r="BD752" s="14" t="n"/>
      <c r="BE752" s="18" t="n"/>
      <c r="BF752" s="16" t="n">
        <v>0</v>
      </c>
      <c r="BG752" s="18">
        <f>(BE752-BF752)+BG751</f>
        <v/>
      </c>
      <c r="BH752" s="15" t="n"/>
      <c r="BJ752" s="86" t="n"/>
      <c r="BK752" s="86" t="n"/>
      <c r="BL752" s="24" t="n"/>
      <c r="BM752" s="24" t="n"/>
      <c r="BN752" s="24" t="n"/>
      <c r="BO752" s="24" t="n"/>
      <c r="BP752" s="24" t="n"/>
      <c r="BQ752" s="126" t="n"/>
    </row>
    <row r="753" ht="16.8" customHeight="1">
      <c r="A753" s="15" t="n"/>
      <c r="B753" s="15" t="n"/>
      <c r="C753" s="15" t="n"/>
      <c r="D753" s="16" t="n"/>
      <c r="E753" s="16" t="n"/>
      <c r="F753" s="16" t="n"/>
      <c r="G753" s="16" t="n">
        <v>0</v>
      </c>
      <c r="H753" s="27" t="n">
        <v>0</v>
      </c>
      <c r="I753" s="4" t="n"/>
      <c r="J753" s="14" t="n"/>
      <c r="K753" s="15">
        <f>C778</f>
        <v/>
      </c>
      <c r="L753" s="16" t="n">
        <v>0</v>
      </c>
      <c r="M753" s="16">
        <f>18.82*(L734+L735-M735)/100</f>
        <v/>
      </c>
      <c r="N753" s="29">
        <f>G778</f>
        <v/>
      </c>
      <c r="O753" s="16">
        <f>O692+M753-N753</f>
        <v/>
      </c>
      <c r="P753" s="18">
        <f>P692+M753</f>
        <v/>
      </c>
      <c r="Q753" s="14" t="n"/>
      <c r="R753" s="18" t="n"/>
      <c r="S753" s="16">
        <f>G753</f>
        <v/>
      </c>
      <c r="T753" s="18">
        <f>(R753-S753)+T752</f>
        <v/>
      </c>
      <c r="U753" s="15">
        <f>C753</f>
        <v/>
      </c>
      <c r="W753" s="14" t="n"/>
      <c r="X753" s="18" t="n"/>
      <c r="Y753" s="16" t="n">
        <v>0</v>
      </c>
      <c r="Z753" s="18">
        <f>(X753-Y753)+Z752</f>
        <v/>
      </c>
      <c r="AA753" s="15" t="n"/>
      <c r="AB753" s="24" t="n"/>
      <c r="AC753" s="15">
        <f>C753</f>
        <v/>
      </c>
      <c r="AD753" s="25" t="n"/>
      <c r="AE753" s="62">
        <f>G753</f>
        <v/>
      </c>
      <c r="AF753" s="63">
        <f>AE753+AF692</f>
        <v/>
      </c>
      <c r="AG753" s="25" t="n"/>
      <c r="AH753" s="24" t="n"/>
      <c r="AI753" s="26" t="n"/>
      <c r="AJ753" s="25" t="n"/>
      <c r="AL753" s="14" t="n"/>
      <c r="AM753" s="18" t="n"/>
      <c r="AN753" s="16" t="n">
        <v>0</v>
      </c>
      <c r="AO753" s="18">
        <f>(AM753-AN753)+AO752</f>
        <v/>
      </c>
      <c r="AP753" s="15" t="n"/>
      <c r="AR753" s="14" t="n"/>
      <c r="AS753" s="18" t="n"/>
      <c r="AT753" s="16" t="n">
        <v>0</v>
      </c>
      <c r="AU753" s="18">
        <f>(AS753-AT753)+AU752</f>
        <v/>
      </c>
      <c r="AV753" s="15" t="n"/>
      <c r="AX753" s="14" t="n"/>
      <c r="AY753" s="18" t="n"/>
      <c r="AZ753" s="16" t="n">
        <v>0</v>
      </c>
      <c r="BA753" s="18">
        <f>(AY753-AZ753)+BA752</f>
        <v/>
      </c>
      <c r="BB753" s="15" t="n"/>
      <c r="BD753" s="14" t="n"/>
      <c r="BE753" s="18" t="n"/>
      <c r="BF753" s="16" t="n">
        <v>0</v>
      </c>
      <c r="BG753" s="18">
        <f>(BE753-BF753)+BG752</f>
        <v/>
      </c>
      <c r="BH753" s="15" t="n"/>
      <c r="BJ753" s="86" t="n"/>
      <c r="BK753" s="86" t="n"/>
      <c r="BL753" s="24" t="n"/>
      <c r="BM753" s="24" t="n"/>
      <c r="BN753" s="24" t="n"/>
      <c r="BO753" s="24" t="n"/>
      <c r="BP753" s="24" t="n"/>
      <c r="BQ753" s="126" t="n"/>
    </row>
    <row r="754" ht="16.8" customHeight="1">
      <c r="A754" s="15" t="n"/>
      <c r="B754" s="15" t="n"/>
      <c r="C754" s="28" t="inlineStr">
        <is>
          <t>Materiale pulizia</t>
        </is>
      </c>
      <c r="D754" s="16" t="n"/>
      <c r="E754" s="16" t="n"/>
      <c r="F754" s="16" t="n"/>
      <c r="G754" s="16" t="n">
        <v>0</v>
      </c>
      <c r="H754" s="16" t="n"/>
      <c r="I754" s="4" t="n"/>
      <c r="J754" s="14" t="n"/>
      <c r="K754" s="15">
        <f>C749</f>
        <v/>
      </c>
      <c r="L754" s="16" t="n">
        <v>0</v>
      </c>
      <c r="M754" s="16">
        <f>0.5*(L734+L735-M735)/100</f>
        <v/>
      </c>
      <c r="N754" s="16">
        <f>G749</f>
        <v/>
      </c>
      <c r="O754" s="16">
        <f>O693+M754-N754</f>
        <v/>
      </c>
      <c r="P754" s="18">
        <f>P693+M754</f>
        <v/>
      </c>
      <c r="Q754" s="14" t="n"/>
      <c r="R754" s="18" t="n"/>
      <c r="S754" s="16">
        <f>G754</f>
        <v/>
      </c>
      <c r="T754" s="18">
        <f>(R754-S754)+T753</f>
        <v/>
      </c>
      <c r="U754" s="15">
        <f>C754</f>
        <v/>
      </c>
      <c r="W754" s="14" t="n"/>
      <c r="X754" s="18" t="n"/>
      <c r="Y754" s="16" t="n">
        <v>0</v>
      </c>
      <c r="Z754" s="18">
        <f>(X754-Y754)+Z753</f>
        <v/>
      </c>
      <c r="AA754" s="15" t="n"/>
      <c r="AB754" s="24" t="n"/>
      <c r="AC754" s="15">
        <f>C754</f>
        <v/>
      </c>
      <c r="AD754" s="25" t="n"/>
      <c r="AE754" s="62">
        <f>G754</f>
        <v/>
      </c>
      <c r="AF754" s="63">
        <f>AE754+AF693</f>
        <v/>
      </c>
      <c r="AG754" s="25" t="n"/>
      <c r="AH754" s="24" t="n"/>
      <c r="AI754" s="26" t="n"/>
      <c r="AJ754" s="25" t="n"/>
      <c r="AL754" s="14" t="n"/>
      <c r="AM754" s="18" t="n"/>
      <c r="AN754" s="16" t="n">
        <v>0</v>
      </c>
      <c r="AO754" s="18">
        <f>(AM754-AN754)+AO753</f>
        <v/>
      </c>
      <c r="AP754" s="15" t="n"/>
      <c r="AR754" s="14" t="n"/>
      <c r="AS754" s="18" t="n"/>
      <c r="AT754" s="16" t="n">
        <v>0</v>
      </c>
      <c r="AU754" s="18">
        <f>(AS754-AT754)+AU753</f>
        <v/>
      </c>
      <c r="AV754" s="15" t="n"/>
      <c r="AX754" s="14" t="n"/>
      <c r="AY754" s="18" t="n"/>
      <c r="AZ754" s="16" t="n">
        <v>0</v>
      </c>
      <c r="BA754" s="18">
        <f>(AY754-AZ754)+BA753</f>
        <v/>
      </c>
      <c r="BB754" s="15" t="n"/>
      <c r="BD754" s="14" t="n"/>
      <c r="BE754" s="18" t="n"/>
      <c r="BF754" s="16" t="n">
        <v>0</v>
      </c>
      <c r="BG754" s="18">
        <f>(BE754-BF754)+BG753</f>
        <v/>
      </c>
      <c r="BH754" s="15" t="n"/>
      <c r="BJ754" s="86" t="n"/>
      <c r="BK754" s="86" t="n"/>
      <c r="BL754" s="24" t="n"/>
      <c r="BM754" s="24" t="n"/>
      <c r="BN754" s="24" t="n"/>
      <c r="BO754" s="24" t="n"/>
      <c r="BP754" s="24" t="n"/>
      <c r="BQ754" s="126" t="n"/>
    </row>
    <row r="755" ht="16.8" customHeight="1">
      <c r="A755" s="15" t="n"/>
      <c r="B755" s="15" t="n"/>
      <c r="C755" s="15" t="inlineStr">
        <is>
          <t>PAGATA POLIZZA RC PROFESSIONALE MARSH</t>
        </is>
      </c>
      <c r="D755" s="16" t="n"/>
      <c r="E755" s="16" t="n"/>
      <c r="F755" s="16" t="n"/>
      <c r="G755" s="16" t="n">
        <v>1315.31</v>
      </c>
      <c r="H755" s="16" t="n"/>
      <c r="I755" s="4" t="n"/>
      <c r="J755" s="14" t="n"/>
      <c r="K755" s="17">
        <f>C755</f>
        <v/>
      </c>
      <c r="L755" s="16" t="n">
        <v>0</v>
      </c>
      <c r="M755" s="16">
        <f>0.5*(L734+L735-M735)/100</f>
        <v/>
      </c>
      <c r="N755" s="16">
        <f>G755</f>
        <v/>
      </c>
      <c r="O755" s="16">
        <f>O694+M755-N755</f>
        <v/>
      </c>
      <c r="P755" s="18">
        <f>P694+M755</f>
        <v/>
      </c>
      <c r="Q755" s="14" t="n"/>
      <c r="R755" s="18" t="n"/>
      <c r="S755" s="16">
        <f>G755</f>
        <v/>
      </c>
      <c r="T755" s="18">
        <f>(R755-S755)+T754</f>
        <v/>
      </c>
      <c r="U755" s="15">
        <f>C755</f>
        <v/>
      </c>
      <c r="W755" s="14" t="n"/>
      <c r="X755" s="18" t="n"/>
      <c r="Y755" s="16" t="n">
        <v>0</v>
      </c>
      <c r="Z755" s="18">
        <f>(X755-Y755)+Z754</f>
        <v/>
      </c>
      <c r="AA755" s="15" t="n"/>
      <c r="AB755" s="24" t="n"/>
      <c r="AC755" s="15">
        <f>C755</f>
        <v/>
      </c>
      <c r="AD755" s="25" t="n"/>
      <c r="AE755" s="62">
        <f>G755</f>
        <v/>
      </c>
      <c r="AF755" s="63">
        <f>AE755+AF694</f>
        <v/>
      </c>
      <c r="AG755" s="25" t="n"/>
      <c r="AH755" s="24" t="n"/>
      <c r="AI755" s="26" t="n"/>
      <c r="AJ755" s="25" t="n"/>
      <c r="AL755" s="14" t="n"/>
      <c r="AM755" s="18" t="n"/>
      <c r="AN755" s="16" t="n">
        <v>0</v>
      </c>
      <c r="AO755" s="18">
        <f>(AM755-AN755)+AO754</f>
        <v/>
      </c>
      <c r="AP755" s="15" t="n"/>
      <c r="AR755" s="14" t="n"/>
      <c r="AS755" s="18" t="n"/>
      <c r="AT755" s="16" t="n">
        <v>0</v>
      </c>
      <c r="AU755" s="18">
        <f>(AS755-AT755)+AU754</f>
        <v/>
      </c>
      <c r="AV755" s="15" t="n"/>
      <c r="AX755" s="14" t="n"/>
      <c r="AY755" s="18" t="n"/>
      <c r="AZ755" s="16" t="n">
        <v>0</v>
      </c>
      <c r="BA755" s="18">
        <f>(AY755-AZ755)+BA754</f>
        <v/>
      </c>
      <c r="BB755" s="15" t="n"/>
      <c r="BD755" s="14" t="n"/>
      <c r="BE755" s="18" t="n"/>
      <c r="BF755" s="16" t="n">
        <v>0</v>
      </c>
      <c r="BG755" s="18">
        <f>(BE755-BF755)+BG754</f>
        <v/>
      </c>
      <c r="BH755" s="15" t="n"/>
      <c r="BJ755" s="86" t="n"/>
      <c r="BK755" s="86" t="n"/>
      <c r="BL755" s="24" t="n"/>
      <c r="BM755" s="24" t="n"/>
      <c r="BN755" s="24" t="n"/>
      <c r="BO755" s="24" t="n"/>
      <c r="BP755" s="24" t="n"/>
      <c r="BQ755" s="126" t="n"/>
    </row>
    <row r="756" ht="16.8" customHeight="1">
      <c r="A756" s="15" t="n"/>
      <c r="B756" s="15" t="n"/>
      <c r="C756" s="15" t="inlineStr">
        <is>
          <t>Telepass</t>
        </is>
      </c>
      <c r="D756" s="16" t="n"/>
      <c r="E756" s="16" t="n"/>
      <c r="F756" s="16" t="n"/>
      <c r="G756" s="16" t="n">
        <v>0</v>
      </c>
      <c r="H756" s="16" t="n"/>
      <c r="I756" s="4" t="n"/>
      <c r="J756" s="14" t="n"/>
      <c r="K756" s="17" t="inlineStr">
        <is>
          <t>Spese varie (manutenziona auto+ alberghi + varie+ cancelleria)</t>
        </is>
      </c>
      <c r="L756" s="16" t="n"/>
      <c r="M756" s="16">
        <f>2.32*(L734+L735-M735)/100</f>
        <v/>
      </c>
      <c r="N756" s="16">
        <f>H790+H789+G788</f>
        <v/>
      </c>
      <c r="O756" s="16">
        <f>O695+M756-N756</f>
        <v/>
      </c>
      <c r="P756" s="18">
        <f>P695+M756</f>
        <v/>
      </c>
      <c r="Q756" s="14" t="n"/>
      <c r="R756" s="18" t="n"/>
      <c r="S756" s="16">
        <f>G756</f>
        <v/>
      </c>
      <c r="T756" s="18">
        <f>(R756-S756)+T755</f>
        <v/>
      </c>
      <c r="U756" s="15">
        <f>C756</f>
        <v/>
      </c>
      <c r="W756" s="14" t="n"/>
      <c r="X756" s="18" t="n"/>
      <c r="Y756" s="16" t="n">
        <v>0</v>
      </c>
      <c r="Z756" s="18">
        <f>(X756-Y756)+Z755</f>
        <v/>
      </c>
      <c r="AA756" s="15" t="n"/>
      <c r="AB756" s="24" t="n"/>
      <c r="AC756" s="15">
        <f>C756</f>
        <v/>
      </c>
      <c r="AD756" s="25" t="n"/>
      <c r="AE756" s="62">
        <f>G756</f>
        <v/>
      </c>
      <c r="AF756" s="63">
        <f>AE756+AF695</f>
        <v/>
      </c>
      <c r="AG756" s="25" t="n"/>
      <c r="AH756" s="24" t="n"/>
      <c r="AI756" s="26" t="n"/>
      <c r="AJ756" s="25" t="n"/>
      <c r="AL756" s="14" t="n"/>
      <c r="AM756" s="18" t="n"/>
      <c r="AN756" s="16" t="n">
        <v>0</v>
      </c>
      <c r="AO756" s="18">
        <f>(AM756-AN756)+AO755</f>
        <v/>
      </c>
      <c r="AP756" s="15" t="n"/>
      <c r="AR756" s="14" t="n"/>
      <c r="AS756" s="18" t="n"/>
      <c r="AT756" s="16" t="n">
        <v>0</v>
      </c>
      <c r="AU756" s="18">
        <f>(AS756-AT756)+AU755</f>
        <v/>
      </c>
      <c r="AV756" s="15" t="n"/>
      <c r="AX756" s="14" t="n"/>
      <c r="AY756" s="18" t="n"/>
      <c r="AZ756" s="16" t="n">
        <v>0</v>
      </c>
      <c r="BA756" s="18">
        <f>(AY756-AZ756)+BA755</f>
        <v/>
      </c>
      <c r="BB756" s="15" t="n"/>
      <c r="BD756" s="14" t="n"/>
      <c r="BE756" s="18" t="n"/>
      <c r="BF756" s="16" t="n">
        <v>0</v>
      </c>
      <c r="BG756" s="18">
        <f>(BE756-BF756)+BG755</f>
        <v/>
      </c>
      <c r="BH756" s="15" t="n"/>
      <c r="BJ756" s="86" t="n"/>
      <c r="BK756" s="86" t="n"/>
      <c r="BL756" s="24" t="n"/>
      <c r="BM756" s="24" t="n"/>
      <c r="BN756" s="24" t="n"/>
      <c r="BO756" s="24" t="n"/>
      <c r="BP756" s="24" t="n"/>
      <c r="BQ756" s="126" t="n"/>
    </row>
    <row r="757" ht="16.8" customHeight="1">
      <c r="A757" s="15" t="n"/>
      <c r="B757" s="15" t="n"/>
      <c r="C757" s="28" t="inlineStr">
        <is>
          <t>Pubblicità</t>
        </is>
      </c>
      <c r="D757" s="16" t="n">
        <v>0</v>
      </c>
      <c r="E757" s="16" t="n"/>
      <c r="F757" s="16" t="n"/>
      <c r="G757" s="16" t="n">
        <v>0</v>
      </c>
      <c r="H757" s="16" t="n"/>
      <c r="I757" s="4" t="n"/>
      <c r="J757" s="14" t="n"/>
      <c r="K757" s="17" t="n"/>
      <c r="L757" s="16" t="n"/>
      <c r="M757" s="16" t="n"/>
      <c r="N757" s="16" t="inlineStr">
        <is>
          <t>DISPON. BANCARIA</t>
        </is>
      </c>
      <c r="O757" s="16">
        <f>T791+AO791</f>
        <v/>
      </c>
      <c r="P757" s="18" t="n"/>
      <c r="Q757" s="14" t="n"/>
      <c r="R757" s="18" t="n"/>
      <c r="S757" s="16" t="n">
        <v>0</v>
      </c>
      <c r="T757" s="18">
        <f>(R757-S757)+T756</f>
        <v/>
      </c>
      <c r="U757" s="15">
        <f>C757</f>
        <v/>
      </c>
      <c r="W757" s="14" t="n"/>
      <c r="X757" s="18" t="n"/>
      <c r="Y757" s="16" t="n">
        <v>0</v>
      </c>
      <c r="Z757" s="18">
        <f>(X757-Y757)+Z756</f>
        <v/>
      </c>
      <c r="AA757" s="15" t="n"/>
      <c r="AB757" s="24" t="n"/>
      <c r="AC757" s="15">
        <f>C757</f>
        <v/>
      </c>
      <c r="AD757" s="25" t="n"/>
      <c r="AE757" s="62">
        <f>G757</f>
        <v/>
      </c>
      <c r="AF757" s="63">
        <f>AE757+AF696</f>
        <v/>
      </c>
      <c r="AG757" s="25" t="n"/>
      <c r="AH757" s="24" t="n"/>
      <c r="AI757" s="26" t="n"/>
      <c r="AJ757" s="25" t="n"/>
      <c r="AL757" s="14" t="n"/>
      <c r="AM757" s="18" t="n"/>
      <c r="AN757" s="16" t="n"/>
      <c r="AO757" s="18">
        <f>(AM757-AN757)+AO756</f>
        <v/>
      </c>
      <c r="AP757" s="15" t="n"/>
      <c r="AR757" s="14" t="n"/>
      <c r="AS757" s="18" t="n"/>
      <c r="AT757" s="16" t="n"/>
      <c r="AU757" s="18">
        <f>(AS757-AT757)+AU756</f>
        <v/>
      </c>
      <c r="AV757" s="15" t="n"/>
      <c r="AX757" s="14" t="n"/>
      <c r="AY757" s="18" t="n"/>
      <c r="AZ757" s="16" t="n"/>
      <c r="BA757" s="18">
        <f>(AY757-AZ757)+BA756</f>
        <v/>
      </c>
      <c r="BB757" s="15" t="n"/>
      <c r="BD757" s="14" t="n"/>
      <c r="BE757" s="18" t="n"/>
      <c r="BF757" s="16" t="n"/>
      <c r="BG757" s="18">
        <f>(BE757-BF757)+BG756</f>
        <v/>
      </c>
      <c r="BH757" s="15" t="n"/>
      <c r="BJ757" s="86" t="n"/>
      <c r="BK757" s="86" t="n"/>
      <c r="BL757" s="24" t="n"/>
      <c r="BM757" s="24" t="n"/>
      <c r="BN757" s="24" t="n"/>
      <c r="BO757" s="24" t="n"/>
      <c r="BP757" s="24" t="n"/>
      <c r="BQ757" s="126" t="n"/>
    </row>
    <row r="758" ht="16.8" customHeight="1">
      <c r="A758" s="15" t="n"/>
      <c r="B758" s="66" t="n"/>
      <c r="C758" s="15" t="inlineStr">
        <is>
          <t xml:space="preserve">PAG. STIP.           MARZIA </t>
        </is>
      </c>
      <c r="D758" s="67" t="n"/>
      <c r="E758" s="16" t="n">
        <v>0</v>
      </c>
      <c r="F758" s="16" t="n"/>
      <c r="G758" s="16" t="n">
        <v>0</v>
      </c>
      <c r="H758" s="16" t="n"/>
      <c r="I758" s="4" t="n"/>
      <c r="J758" s="14" t="n"/>
      <c r="K758" s="17" t="n"/>
      <c r="L758" s="16" t="n"/>
      <c r="M758" s="16" t="n">
        <v>0</v>
      </c>
      <c r="N758" s="16" t="inlineStr">
        <is>
          <t>SOSPESI PARTICOLARI</t>
        </is>
      </c>
      <c r="O758" s="31">
        <f>L782</f>
        <v/>
      </c>
      <c r="P758" s="32">
        <f>SUM(P737:P756)</f>
        <v/>
      </c>
      <c r="Q758" s="14" t="n"/>
      <c r="R758" s="18" t="n"/>
      <c r="S758" s="16">
        <f>G758</f>
        <v/>
      </c>
      <c r="T758" s="18">
        <f>(R758-S758)+T757</f>
        <v/>
      </c>
      <c r="U758" s="15">
        <f>C758</f>
        <v/>
      </c>
      <c r="W758" s="14" t="n"/>
      <c r="X758" s="18" t="n"/>
      <c r="Y758" s="16" t="n">
        <v>0</v>
      </c>
      <c r="Z758" s="18">
        <f>(X758-Y758)+Z757</f>
        <v/>
      </c>
      <c r="AA758" s="15" t="n"/>
      <c r="AB758" s="24" t="n"/>
      <c r="AC758" s="15">
        <f>C758</f>
        <v/>
      </c>
      <c r="AD758" s="25" t="n"/>
      <c r="AE758" s="62">
        <f>G758</f>
        <v/>
      </c>
      <c r="AF758" s="63">
        <f>AE758+AF697</f>
        <v/>
      </c>
      <c r="AG758" s="25" t="n"/>
      <c r="AH758" s="24" t="n"/>
      <c r="AI758" s="26" t="n"/>
      <c r="AJ758" s="25" t="n"/>
      <c r="AL758" s="14" t="n"/>
      <c r="AM758" s="18" t="n"/>
      <c r="AN758" s="16" t="n">
        <v>0</v>
      </c>
      <c r="AO758" s="18">
        <f>(AM758-AN758)+AO757</f>
        <v/>
      </c>
      <c r="AP758" s="15" t="n"/>
      <c r="AR758" s="14" t="n"/>
      <c r="AS758" s="18" t="n"/>
      <c r="AT758" s="16" t="n">
        <v>0</v>
      </c>
      <c r="AU758" s="18">
        <f>(AS758-AT758)+AU757</f>
        <v/>
      </c>
      <c r="AV758" s="15" t="n"/>
      <c r="AX758" s="14" t="n"/>
      <c r="AY758" s="18" t="n"/>
      <c r="AZ758" s="16" t="n">
        <v>0</v>
      </c>
      <c r="BA758" s="18">
        <f>(AY758-AZ758)+BA757</f>
        <v/>
      </c>
      <c r="BB758" s="15" t="n"/>
      <c r="BD758" s="14" t="n"/>
      <c r="BE758" s="18" t="n"/>
      <c r="BF758" s="16" t="n">
        <v>0</v>
      </c>
      <c r="BG758" s="18">
        <f>(BE758-BF758)+BG757</f>
        <v/>
      </c>
      <c r="BH758" s="15" t="n"/>
      <c r="BJ758" s="86" t="n"/>
      <c r="BK758" s="86" t="n"/>
      <c r="BL758" s="24" t="n"/>
      <c r="BM758" s="24" t="n"/>
      <c r="BN758" s="24" t="n"/>
      <c r="BO758" s="24" t="n"/>
      <c r="BP758" s="24" t="n"/>
      <c r="BQ758" s="126" t="n"/>
    </row>
    <row r="759" ht="16.8" customHeight="1">
      <c r="A759" s="15" t="n"/>
      <c r="B759" s="15" t="n"/>
      <c r="C759" s="15" t="inlineStr">
        <is>
          <t xml:space="preserve">PAG. STIP.           DEBORAH </t>
        </is>
      </c>
      <c r="D759" s="16" t="n"/>
      <c r="E759" s="16" t="n">
        <v>0</v>
      </c>
      <c r="F759" s="16" t="n"/>
      <c r="G759" s="16" t="n">
        <v>0</v>
      </c>
      <c r="H759" s="16" t="n"/>
      <c r="I759" s="4" t="n"/>
      <c r="J759" s="14" t="n"/>
      <c r="K759" s="17" t="n"/>
      <c r="L759" s="16" t="n"/>
      <c r="M759" s="16" t="n">
        <v>0</v>
      </c>
      <c r="N759" s="16" t="inlineStr">
        <is>
          <t>SOSPESI</t>
        </is>
      </c>
      <c r="O759" s="16">
        <f>SUM(L770:L781)+L784</f>
        <v/>
      </c>
      <c r="P759" s="33">
        <f>SUM(O737:O756)</f>
        <v/>
      </c>
      <c r="Q759" s="14" t="n"/>
      <c r="R759" s="18" t="n"/>
      <c r="S759" s="16">
        <f>G759</f>
        <v/>
      </c>
      <c r="T759" s="18">
        <f>(R759-S759)+T758</f>
        <v/>
      </c>
      <c r="U759" s="15">
        <f>C759</f>
        <v/>
      </c>
      <c r="W759" s="14" t="n"/>
      <c r="X759" s="18" t="n"/>
      <c r="Y759" s="16" t="n">
        <v>0</v>
      </c>
      <c r="Z759" s="18">
        <f>(X759-Y759)+Z758</f>
        <v/>
      </c>
      <c r="AA759" s="15" t="n"/>
      <c r="AB759" s="24" t="n"/>
      <c r="AC759" s="15">
        <f>C759</f>
        <v/>
      </c>
      <c r="AD759" s="25" t="n"/>
      <c r="AE759" s="62">
        <f>G759</f>
        <v/>
      </c>
      <c r="AF759" s="63">
        <f>AE759+AF698</f>
        <v/>
      </c>
      <c r="AG759" s="25" t="n"/>
      <c r="AH759" s="24" t="n"/>
      <c r="AI759" s="26" t="n"/>
      <c r="AJ759" s="25" t="n"/>
      <c r="AL759" s="14" t="n"/>
      <c r="AM759" s="18" t="n"/>
      <c r="AN759" s="16" t="n">
        <v>0</v>
      </c>
      <c r="AO759" s="18">
        <f>(AM759-AN759)+AO758</f>
        <v/>
      </c>
      <c r="AP759" s="15" t="n"/>
      <c r="AR759" s="14" t="n"/>
      <c r="AS759" s="18" t="n"/>
      <c r="AT759" s="16" t="n">
        <v>0</v>
      </c>
      <c r="AU759" s="18">
        <f>(AS759-AT759)+AU758</f>
        <v/>
      </c>
      <c r="AV759" s="15" t="n"/>
      <c r="AX759" s="14" t="n"/>
      <c r="AY759" s="18" t="n"/>
      <c r="AZ759" s="16" t="n">
        <v>0</v>
      </c>
      <c r="BA759" s="18">
        <f>(AY759-AZ759)+BA758</f>
        <v/>
      </c>
      <c r="BB759" s="15" t="n"/>
      <c r="BD759" s="14" t="n"/>
      <c r="BE759" s="18" t="n"/>
      <c r="BF759" s="16" t="n">
        <v>0</v>
      </c>
      <c r="BG759" s="18">
        <f>(BE759-BF759)+BG758</f>
        <v/>
      </c>
      <c r="BH759" s="15" t="n"/>
      <c r="BJ759" s="86" t="n"/>
      <c r="BK759" s="86" t="n"/>
      <c r="BL759" s="24" t="n"/>
      <c r="BM759" s="24" t="n"/>
      <c r="BN759" s="24" t="n"/>
      <c r="BO759" s="24" t="n"/>
      <c r="BP759" s="24" t="n"/>
      <c r="BQ759" s="126" t="n"/>
    </row>
    <row r="760" ht="16.8" customHeight="1">
      <c r="A760" s="15" t="n"/>
      <c r="B760" s="15" t="n"/>
      <c r="C760" s="15" t="inlineStr">
        <is>
          <t xml:space="preserve">PAG. STIP.           DORIANA BONIFICO </t>
        </is>
      </c>
      <c r="D760" s="16" t="n"/>
      <c r="E760" s="16" t="n">
        <v>0</v>
      </c>
      <c r="F760" s="16" t="n"/>
      <c r="G760" s="16" t="n">
        <v>0</v>
      </c>
      <c r="H760" s="16" t="n"/>
      <c r="I760" s="4" t="n"/>
      <c r="J760" s="14" t="n"/>
      <c r="K760" s="17" t="n"/>
      <c r="L760" s="16" t="n"/>
      <c r="M760" s="16" t="n"/>
      <c r="N760" s="16" t="inlineStr">
        <is>
          <t>GIROCONTO SINO AD OGGI</t>
        </is>
      </c>
      <c r="O760" s="34">
        <f>O699+O700-F775-F774</f>
        <v/>
      </c>
      <c r="P760" s="35">
        <f>O699+O700+O761-F775-F774-O758-O759</f>
        <v/>
      </c>
      <c r="Q760" s="14" t="n"/>
      <c r="R760" s="18" t="n"/>
      <c r="S760" s="16">
        <f>G760</f>
        <v/>
      </c>
      <c r="T760" s="18">
        <f>(R760-S760)+T759</f>
        <v/>
      </c>
      <c r="U760" s="15" t="n"/>
      <c r="W760" s="14" t="n"/>
      <c r="X760" s="18" t="n"/>
      <c r="Y760" s="16" t="n"/>
      <c r="Z760" s="18">
        <f>(X760-Y760)+Z759</f>
        <v/>
      </c>
      <c r="AA760" s="15" t="n"/>
      <c r="AB760" s="24" t="n"/>
      <c r="AC760" s="15">
        <f>C760</f>
        <v/>
      </c>
      <c r="AD760" s="25" t="n"/>
      <c r="AE760" s="62">
        <f>G760</f>
        <v/>
      </c>
      <c r="AF760" s="63">
        <f>AE760+AF699</f>
        <v/>
      </c>
      <c r="AG760" s="25" t="n"/>
      <c r="AH760" s="24" t="n"/>
      <c r="AI760" s="26" t="n"/>
      <c r="AJ760" s="25" t="n"/>
      <c r="AL760" s="14" t="n"/>
      <c r="AM760" s="18" t="n"/>
      <c r="AN760" s="16" t="n"/>
      <c r="AO760" s="18">
        <f>(AM760-AN760)+AO759</f>
        <v/>
      </c>
      <c r="AP760" s="15" t="n"/>
      <c r="AR760" s="14" t="n"/>
      <c r="AS760" s="18" t="n"/>
      <c r="AT760" s="16" t="n"/>
      <c r="AU760" s="18">
        <f>(AS760-AT760)+AU759</f>
        <v/>
      </c>
      <c r="AV760" s="15" t="n"/>
      <c r="AX760" s="14" t="n"/>
      <c r="AY760" s="18" t="n"/>
      <c r="AZ760" s="16" t="n"/>
      <c r="BA760" s="18">
        <f>(AY760-AZ760)+BA759</f>
        <v/>
      </c>
      <c r="BB760" s="15" t="n"/>
      <c r="BD760" s="14" t="n"/>
      <c r="BE760" s="18" t="n"/>
      <c r="BF760" s="16" t="n"/>
      <c r="BG760" s="18">
        <f>(BE760-BF760)+BG759</f>
        <v/>
      </c>
      <c r="BH760" s="15" t="n"/>
      <c r="BJ760" s="86" t="n"/>
      <c r="BK760" s="86" t="n"/>
      <c r="BL760" s="24" t="n"/>
      <c r="BM760" s="24" t="n"/>
      <c r="BN760" s="24" t="n"/>
      <c r="BO760" s="24" t="n"/>
      <c r="BP760" s="24" t="n"/>
      <c r="BQ760" s="126" t="n"/>
    </row>
    <row r="761" ht="16.8" customHeight="1">
      <c r="A761" s="15" t="n"/>
      <c r="B761" s="15" t="n"/>
      <c r="C761" s="15" t="inlineStr">
        <is>
          <t xml:space="preserve">PAG. STIP.           STEFANIA  BONIFICO </t>
        </is>
      </c>
      <c r="D761" s="16" t="n"/>
      <c r="E761" s="16" t="n">
        <v>0</v>
      </c>
      <c r="F761" s="16" t="n"/>
      <c r="G761" s="16" t="n">
        <v>0</v>
      </c>
      <c r="H761" s="16" t="n"/>
      <c r="I761" s="4" t="n"/>
      <c r="J761" s="14" t="n"/>
      <c r="K761" s="6" t="inlineStr">
        <is>
          <t>TOTALE GIORNATA</t>
        </is>
      </c>
      <c r="L761" s="3">
        <f>SUM(L734:L760)</f>
        <v/>
      </c>
      <c r="M761" s="3">
        <f>SUM(M734:M760)</f>
        <v/>
      </c>
      <c r="N761" s="16" t="inlineStr">
        <is>
          <t>G.C. GIORNO</t>
        </is>
      </c>
      <c r="O761" s="16">
        <f>N734-L735</f>
        <v/>
      </c>
      <c r="P761" s="18" t="n"/>
      <c r="Q761" s="14" t="n"/>
      <c r="R761" s="18" t="n"/>
      <c r="S761" s="16">
        <f>G761</f>
        <v/>
      </c>
      <c r="T761" s="18">
        <f>(R761-S761)+T760</f>
        <v/>
      </c>
      <c r="U761" s="15">
        <f>C761</f>
        <v/>
      </c>
      <c r="W761" s="14" t="n"/>
      <c r="X761" s="18" t="n"/>
      <c r="Y761" s="16" t="n">
        <v>0</v>
      </c>
      <c r="Z761" s="18">
        <f>(X761-Y761)+Z760</f>
        <v/>
      </c>
      <c r="AA761" s="15" t="n"/>
      <c r="AB761" s="24" t="n"/>
      <c r="AC761" s="15">
        <f>C761</f>
        <v/>
      </c>
      <c r="AD761" s="25" t="n"/>
      <c r="AE761" s="62">
        <f>G761</f>
        <v/>
      </c>
      <c r="AF761" s="63">
        <f>AE761+AF700</f>
        <v/>
      </c>
      <c r="AG761" s="25" t="n"/>
      <c r="AH761" s="24" t="n"/>
      <c r="AI761" s="26" t="n"/>
      <c r="AJ761" s="25" t="n"/>
      <c r="AL761" s="14" t="n"/>
      <c r="AM761" s="18" t="n"/>
      <c r="AN761" s="16" t="n">
        <v>0</v>
      </c>
      <c r="AO761" s="18">
        <f>(AM761-AN761)+AO760</f>
        <v/>
      </c>
      <c r="AP761" s="15" t="n"/>
      <c r="AR761" s="14" t="n"/>
      <c r="AS761" s="18" t="n"/>
      <c r="AT761" s="16" t="n">
        <v>0</v>
      </c>
      <c r="AU761" s="18">
        <f>(AS761-AT761)+AU760</f>
        <v/>
      </c>
      <c r="AV761" s="15" t="n"/>
      <c r="AX761" s="14" t="n"/>
      <c r="AY761" s="18" t="n"/>
      <c r="AZ761" s="16" t="n">
        <v>0</v>
      </c>
      <c r="BA761" s="18">
        <f>(AY761-AZ761)+BA760</f>
        <v/>
      </c>
      <c r="BB761" s="15" t="n"/>
      <c r="BD761" s="14" t="n"/>
      <c r="BE761" s="18" t="n"/>
      <c r="BF761" s="16" t="n">
        <v>0</v>
      </c>
      <c r="BG761" s="18">
        <f>(BE761-BF761)+BG760</f>
        <v/>
      </c>
      <c r="BH761" s="15" t="n"/>
      <c r="BJ761" s="86" t="n"/>
      <c r="BK761" s="86" t="n"/>
      <c r="BL761" s="24" t="n"/>
      <c r="BM761" s="24" t="n"/>
      <c r="BN761" s="24" t="n"/>
      <c r="BO761" s="24" t="n"/>
      <c r="BP761" s="24" t="n"/>
      <c r="BQ761" s="126" t="n"/>
    </row>
    <row r="762" ht="16.8" customHeight="1">
      <c r="A762" s="15" t="n"/>
      <c r="B762" s="15" t="n"/>
      <c r="C762" s="15" t="inlineStr">
        <is>
          <t>Pagamento contributi impiegate</t>
        </is>
      </c>
      <c r="D762" s="16" t="n"/>
      <c r="E762" s="16" t="n"/>
      <c r="F762" s="16" t="n"/>
      <c r="G762" s="16" t="n">
        <v>9265.709999999999</v>
      </c>
      <c r="H762" s="16" t="n"/>
      <c r="I762" s="4" t="n"/>
      <c r="J762" s="14" t="n"/>
      <c r="K762" s="6" t="inlineStr">
        <is>
          <t>RIPORTO</t>
        </is>
      </c>
      <c r="L762" s="3">
        <f>L702</f>
        <v/>
      </c>
      <c r="M762" s="3">
        <f>M702</f>
        <v/>
      </c>
      <c r="N762" s="16" t="inlineStr">
        <is>
          <t>SO. VERS/PREL.</t>
        </is>
      </c>
      <c r="O762" s="36">
        <f>(O758+O759)-(O697+O698)</f>
        <v/>
      </c>
      <c r="P762" s="37">
        <f>O761-O762</f>
        <v/>
      </c>
      <c r="Q762" s="14" t="n"/>
      <c r="R762" s="18" t="n"/>
      <c r="S762" s="16">
        <f>G762</f>
        <v/>
      </c>
      <c r="T762" s="18">
        <f>(R762-S762)+T761</f>
        <v/>
      </c>
      <c r="U762" s="15">
        <f>C762</f>
        <v/>
      </c>
      <c r="W762" s="14" t="n"/>
      <c r="X762" s="18" t="n"/>
      <c r="Y762" s="16" t="n">
        <v>0</v>
      </c>
      <c r="Z762" s="18">
        <f>(X762-Y762)+Z761</f>
        <v/>
      </c>
      <c r="AA762" s="15" t="n"/>
      <c r="AB762" s="24" t="n"/>
      <c r="AC762" s="15">
        <f>C762</f>
        <v/>
      </c>
      <c r="AD762" s="25" t="n"/>
      <c r="AE762" s="62">
        <f>G762</f>
        <v/>
      </c>
      <c r="AF762" s="63">
        <f>AE762+AF701</f>
        <v/>
      </c>
      <c r="AG762" s="25" t="n"/>
      <c r="AH762" s="24" t="n"/>
      <c r="AI762" s="26" t="n"/>
      <c r="AJ762" s="25" t="n"/>
      <c r="AL762" s="14" t="n"/>
      <c r="AM762" s="18" t="n"/>
      <c r="AN762" s="16" t="n">
        <v>0</v>
      </c>
      <c r="AO762" s="18">
        <f>(AM762-AN762)+AO761</f>
        <v/>
      </c>
      <c r="AP762" s="15" t="n"/>
      <c r="AR762" s="14" t="n"/>
      <c r="AS762" s="18" t="n"/>
      <c r="AT762" s="16" t="n">
        <v>0</v>
      </c>
      <c r="AU762" s="18">
        <f>(AS762-AT762)+AU761</f>
        <v/>
      </c>
      <c r="AV762" s="15" t="n"/>
      <c r="AX762" s="14" t="n"/>
      <c r="AY762" s="18" t="n"/>
      <c r="AZ762" s="16" t="n">
        <v>0</v>
      </c>
      <c r="BA762" s="18">
        <f>(AY762-AZ762)+BA761</f>
        <v/>
      </c>
      <c r="BB762" s="15" t="n"/>
      <c r="BD762" s="14" t="n"/>
      <c r="BE762" s="18" t="n"/>
      <c r="BF762" s="16" t="n">
        <v>0</v>
      </c>
      <c r="BG762" s="18">
        <f>(BE762-BF762)+BG761</f>
        <v/>
      </c>
      <c r="BH762" s="15" t="n"/>
      <c r="BJ762" s="86" t="n"/>
      <c r="BK762" s="86" t="n"/>
      <c r="BL762" s="24" t="n"/>
      <c r="BM762" s="24" t="n"/>
      <c r="BN762" s="24" t="n"/>
      <c r="BO762" s="24" t="n"/>
      <c r="BP762" s="24" t="n"/>
      <c r="BQ762" s="126" t="n"/>
    </row>
    <row r="763" ht="16.8" customHeight="1" thickBot="1">
      <c r="A763" s="15" t="n"/>
      <c r="B763" s="15" t="n"/>
      <c r="C763" s="15" t="inlineStr">
        <is>
          <t>TOT. PAG. IMPIEGATE</t>
        </is>
      </c>
      <c r="D763" s="16">
        <f>SUM(G758:G762)+SUM(E758:E762)</f>
        <v/>
      </c>
      <c r="E763" s="16" t="n"/>
      <c r="F763" s="16" t="n"/>
      <c r="G763" s="16" t="n"/>
      <c r="H763" s="16" t="n"/>
      <c r="I763" s="4" t="n"/>
      <c r="J763" s="14" t="n"/>
      <c r="K763" s="6" t="inlineStr">
        <is>
          <t>TOTALE AD OGGI</t>
        </is>
      </c>
      <c r="L763" s="3">
        <f>L761+L762</f>
        <v/>
      </c>
      <c r="M763" s="3">
        <f>M761+M762</f>
        <v/>
      </c>
      <c r="N763" s="16" t="inlineStr">
        <is>
          <t>DIFF. GIROCONTO E SOSPESI AUMENTATI O DIMINUITI</t>
        </is>
      </c>
      <c r="O763" s="38">
        <f>O760+O761-O762</f>
        <v/>
      </c>
      <c r="P763" s="39">
        <f>O763-O760</f>
        <v/>
      </c>
      <c r="Q763" s="14" t="n"/>
      <c r="R763" s="18" t="n"/>
      <c r="S763" s="16" t="n">
        <v>0</v>
      </c>
      <c r="T763" s="18">
        <f>(R763-S763)+T762</f>
        <v/>
      </c>
      <c r="U763" s="15" t="n"/>
      <c r="W763" s="14" t="n"/>
      <c r="X763" s="18" t="n"/>
      <c r="Y763" s="16" t="n"/>
      <c r="Z763" s="18">
        <f>(X763-Y763)+Z762</f>
        <v/>
      </c>
      <c r="AA763" s="15" t="n"/>
      <c r="AB763" s="24" t="n"/>
      <c r="AC763" s="15" t="n"/>
      <c r="AD763" s="25" t="n"/>
      <c r="AE763" s="62">
        <f>G763</f>
        <v/>
      </c>
      <c r="AF763" s="63">
        <f>AE763+AF702</f>
        <v/>
      </c>
      <c r="AG763" s="25" t="n"/>
      <c r="AH763" s="24" t="n"/>
      <c r="AI763" s="26" t="n"/>
      <c r="AJ763" s="25" t="n"/>
      <c r="AL763" s="14" t="n"/>
      <c r="AM763" s="18" t="n"/>
      <c r="AN763" s="16" t="n"/>
      <c r="AO763" s="18">
        <f>(AM763-AN763)+AO762</f>
        <v/>
      </c>
      <c r="AP763" s="15" t="n"/>
      <c r="AR763" s="14" t="n"/>
      <c r="AS763" s="18" t="n"/>
      <c r="AT763" s="16" t="n"/>
      <c r="AU763" s="18">
        <f>(AS763-AT763)+AU762</f>
        <v/>
      </c>
      <c r="AV763" s="15" t="n"/>
      <c r="AX763" s="14" t="n"/>
      <c r="AY763" s="18" t="n"/>
      <c r="AZ763" s="16" t="n"/>
      <c r="BA763" s="18">
        <f>(AY763-AZ763)+BA762</f>
        <v/>
      </c>
      <c r="BB763" s="15" t="n"/>
      <c r="BD763" s="14" t="n"/>
      <c r="BE763" s="18" t="n"/>
      <c r="BF763" s="16" t="n"/>
      <c r="BG763" s="18">
        <f>(BE763-BF763)+BG762</f>
        <v/>
      </c>
      <c r="BH763" s="15" t="n"/>
      <c r="BJ763" s="86" t="n"/>
      <c r="BK763" s="86" t="n"/>
      <c r="BL763" s="24" t="n"/>
      <c r="BM763" s="24" t="n"/>
      <c r="BN763" s="24" t="n"/>
      <c r="BO763" s="24" t="n"/>
      <c r="BP763" s="24" t="n"/>
      <c r="BQ763" s="126" t="n"/>
    </row>
    <row r="764" ht="16.8" customHeight="1" thickBot="1" thickTop="1">
      <c r="A764" s="15" t="n"/>
      <c r="B764" s="15" t="n"/>
      <c r="C764" s="15" t="inlineStr">
        <is>
          <t>Pag. Bolletta Telecom  780820</t>
        </is>
      </c>
      <c r="D764" s="16" t="n"/>
      <c r="E764" s="16" t="n"/>
      <c r="F764" s="16" t="n"/>
      <c r="G764" s="16" t="n">
        <v>0</v>
      </c>
      <c r="H764" s="16" t="n"/>
      <c r="I764" s="4" t="n"/>
      <c r="J764" s="14" t="n"/>
      <c r="K764" s="6" t="inlineStr">
        <is>
          <t>SALDO</t>
        </is>
      </c>
      <c r="L764" s="3">
        <f>L763-M763</f>
        <v/>
      </c>
      <c r="M764" s="40" t="n"/>
      <c r="N764" s="29" t="inlineStr">
        <is>
          <t>RISCONTRO</t>
        </is>
      </c>
      <c r="O764" s="41">
        <f>O757+O758+O759+O765</f>
        <v/>
      </c>
      <c r="P764" s="18" t="n"/>
      <c r="Q764" s="14" t="n"/>
      <c r="R764" s="18" t="n"/>
      <c r="S764" s="16">
        <f>G764</f>
        <v/>
      </c>
      <c r="T764" s="18">
        <f>(R764-S764)+T763</f>
        <v/>
      </c>
      <c r="U764" s="15">
        <f>C764</f>
        <v/>
      </c>
      <c r="W764" s="14" t="n"/>
      <c r="X764" s="18" t="n"/>
      <c r="Y764" s="16" t="n">
        <v>0</v>
      </c>
      <c r="Z764" s="18">
        <f>(X764-Y764)+Z763</f>
        <v/>
      </c>
      <c r="AA764" s="15" t="n"/>
      <c r="AB764" s="24" t="n"/>
      <c r="AC764" s="15">
        <f>C764</f>
        <v/>
      </c>
      <c r="AD764" s="25" t="n"/>
      <c r="AE764" s="62">
        <f>G764</f>
        <v/>
      </c>
      <c r="AF764" s="63">
        <f>AE764+AF703</f>
        <v/>
      </c>
      <c r="AG764" s="25" t="n"/>
      <c r="AH764" s="24" t="n"/>
      <c r="AI764" s="26" t="n"/>
      <c r="AJ764" s="25" t="n"/>
      <c r="AL764" s="14" t="n"/>
      <c r="AM764" s="18" t="n"/>
      <c r="AN764" s="16" t="n">
        <v>0</v>
      </c>
      <c r="AO764" s="18">
        <f>(AM764-AN764)+AO763</f>
        <v/>
      </c>
      <c r="AP764" s="15" t="n"/>
      <c r="AR764" s="14" t="n"/>
      <c r="AS764" s="18" t="n"/>
      <c r="AT764" s="16" t="n">
        <v>0</v>
      </c>
      <c r="AU764" s="18">
        <f>(AS764-AT764)+AU763</f>
        <v/>
      </c>
      <c r="AV764" s="15" t="n"/>
      <c r="AX764" s="14" t="n"/>
      <c r="AY764" s="18" t="n"/>
      <c r="AZ764" s="16" t="n">
        <v>0</v>
      </c>
      <c r="BA764" s="18">
        <f>(AY764-AZ764)+BA763</f>
        <v/>
      </c>
      <c r="BB764" s="15" t="n"/>
      <c r="BD764" s="14" t="n"/>
      <c r="BE764" s="18" t="n"/>
      <c r="BF764" s="16" t="n">
        <v>0</v>
      </c>
      <c r="BG764" s="18">
        <f>(BE764-BF764)+BG763</f>
        <v/>
      </c>
      <c r="BH764" s="15" t="n"/>
      <c r="BJ764" s="86" t="n"/>
      <c r="BK764" s="86" t="n"/>
      <c r="BL764" s="24" t="n"/>
      <c r="BM764" s="24" t="n"/>
      <c r="BN764" s="24" t="n"/>
      <c r="BO764" s="24" t="n"/>
      <c r="BP764" s="24" t="n"/>
      <c r="BQ764" s="126" t="n"/>
    </row>
    <row r="765" ht="16.8" customHeight="1" thickBot="1" thickTop="1">
      <c r="A765" s="15" t="n"/>
      <c r="B765" s="15" t="n"/>
      <c r="C765" s="15" t="inlineStr">
        <is>
          <t>Pag. Bolletta Telecom 780344</t>
        </is>
      </c>
      <c r="D765" s="16" t="n"/>
      <c r="E765" s="16" t="n"/>
      <c r="F765" s="16" t="n"/>
      <c r="G765" s="16" t="n">
        <v>0</v>
      </c>
      <c r="H765" s="16" t="n"/>
      <c r="I765" s="4" t="n"/>
      <c r="J765" s="14" t="n"/>
      <c r="K765" s="17" t="n"/>
      <c r="L765" s="16" t="n"/>
      <c r="M765" s="16" t="n"/>
      <c r="N765" s="42" t="inlineStr">
        <is>
          <t>GIROCONTO DEL GIORNO</t>
        </is>
      </c>
      <c r="O765" s="43">
        <f>P759-O758-O759-O757</f>
        <v/>
      </c>
      <c r="P765" s="18" t="n"/>
      <c r="Q765" s="14" t="n"/>
      <c r="R765" s="18" t="n"/>
      <c r="S765" s="16">
        <f>G765</f>
        <v/>
      </c>
      <c r="T765" s="18">
        <f>(R765-S765)+T764</f>
        <v/>
      </c>
      <c r="U765" s="15">
        <f>C765</f>
        <v/>
      </c>
      <c r="W765" s="14" t="n"/>
      <c r="X765" s="18" t="n"/>
      <c r="Y765" s="16" t="n">
        <v>0</v>
      </c>
      <c r="Z765" s="18">
        <f>(X765-Y765)+Z764</f>
        <v/>
      </c>
      <c r="AA765" s="15" t="n"/>
      <c r="AB765" s="24" t="n"/>
      <c r="AC765" s="15">
        <f>C765</f>
        <v/>
      </c>
      <c r="AD765" s="25" t="n"/>
      <c r="AE765" s="62">
        <f>G765</f>
        <v/>
      </c>
      <c r="AF765" s="63">
        <f>AE765+AF704</f>
        <v/>
      </c>
      <c r="AG765" s="25" t="n"/>
      <c r="AH765" s="24" t="n"/>
      <c r="AI765" s="26" t="n"/>
      <c r="AJ765" s="25" t="n"/>
      <c r="AL765" s="14" t="n"/>
      <c r="AM765" s="18" t="n"/>
      <c r="AN765" s="16" t="n">
        <v>0</v>
      </c>
      <c r="AO765" s="18">
        <f>(AM765-AN765)+AO764</f>
        <v/>
      </c>
      <c r="AP765" s="15" t="n"/>
      <c r="AR765" s="14" t="n"/>
      <c r="AS765" s="18" t="n"/>
      <c r="AT765" s="16" t="n">
        <v>0</v>
      </c>
      <c r="AU765" s="18">
        <f>(AS765-AT765)+AU764</f>
        <v/>
      </c>
      <c r="AV765" s="15" t="n"/>
      <c r="AX765" s="14" t="n"/>
      <c r="AY765" s="18" t="n"/>
      <c r="AZ765" s="16" t="n">
        <v>0</v>
      </c>
      <c r="BA765" s="18">
        <f>(AY765-AZ765)+BA764</f>
        <v/>
      </c>
      <c r="BB765" s="15" t="n"/>
      <c r="BD765" s="14" t="n"/>
      <c r="BE765" s="18" t="n"/>
      <c r="BF765" s="16" t="n">
        <v>0</v>
      </c>
      <c r="BG765" s="18">
        <f>(BE765-BF765)+BG764</f>
        <v/>
      </c>
      <c r="BH765" s="15" t="n"/>
      <c r="BJ765" s="86" t="n"/>
      <c r="BK765" s="86" t="n"/>
      <c r="BL765" s="24" t="n"/>
      <c r="BM765" s="24" t="n"/>
      <c r="BN765" s="24" t="n"/>
      <c r="BO765" s="24" t="n"/>
      <c r="BP765" s="24" t="n"/>
      <c r="BQ765" s="126" t="n"/>
    </row>
    <row r="766" ht="16.8" customHeight="1" thickTop="1">
      <c r="A766" s="15" t="n"/>
      <c r="B766" s="15" t="n"/>
      <c r="C766" s="15" t="inlineStr">
        <is>
          <t>Pag. Bolletta Telecom</t>
        </is>
      </c>
      <c r="D766" s="16">
        <f>SUM(G764:G766)</f>
        <v/>
      </c>
      <c r="E766" s="16" t="n"/>
      <c r="F766" s="16" t="n"/>
      <c r="G766" s="16" t="n">
        <v>0</v>
      </c>
      <c r="H766" s="16" t="n"/>
      <c r="I766" s="4" t="n"/>
      <c r="J766" s="14" t="n"/>
      <c r="K766" s="6" t="inlineStr">
        <is>
          <t>C/C ANTICIPI</t>
        </is>
      </c>
      <c r="L766" s="3">
        <f>N705</f>
        <v/>
      </c>
      <c r="M766" s="3" t="n">
        <v>0</v>
      </c>
      <c r="N766" s="3">
        <f>SUM(L766:M766)</f>
        <v/>
      </c>
      <c r="O766" s="44" t="n"/>
      <c r="P766" s="18" t="n"/>
      <c r="Q766" s="14" t="n"/>
      <c r="R766" s="18" t="n"/>
      <c r="S766" s="16">
        <f>G766</f>
        <v/>
      </c>
      <c r="T766" s="18">
        <f>(R766-S766)+T765</f>
        <v/>
      </c>
      <c r="U766" s="15">
        <f>C766</f>
        <v/>
      </c>
      <c r="W766" s="14" t="n"/>
      <c r="X766" s="18" t="n"/>
      <c r="Y766" s="16" t="n">
        <v>0</v>
      </c>
      <c r="Z766" s="18">
        <f>(X766-Y766)+Z765</f>
        <v/>
      </c>
      <c r="AA766" s="15" t="n"/>
      <c r="AB766" s="24" t="n"/>
      <c r="AC766" s="15">
        <f>C766</f>
        <v/>
      </c>
      <c r="AD766" s="25" t="n"/>
      <c r="AE766" s="62">
        <f>G766</f>
        <v/>
      </c>
      <c r="AF766" s="63">
        <f>AE766+AF705</f>
        <v/>
      </c>
      <c r="AG766" s="25" t="n"/>
      <c r="AH766" s="24" t="n"/>
      <c r="AI766" s="26" t="n"/>
      <c r="AJ766" s="25" t="n"/>
      <c r="AL766" s="14" t="n"/>
      <c r="AM766" s="18" t="n"/>
      <c r="AN766" s="16" t="n">
        <v>0</v>
      </c>
      <c r="AO766" s="18">
        <f>(AM766-AN766)+AO765</f>
        <v/>
      </c>
      <c r="AP766" s="15" t="n"/>
      <c r="AR766" s="14" t="n"/>
      <c r="AS766" s="18" t="n"/>
      <c r="AT766" s="16" t="n">
        <v>0</v>
      </c>
      <c r="AU766" s="18">
        <f>(AS766-AT766)+AU765</f>
        <v/>
      </c>
      <c r="AV766" s="15" t="n"/>
      <c r="AX766" s="14" t="n"/>
      <c r="AY766" s="18" t="n"/>
      <c r="AZ766" s="16" t="n">
        <v>0</v>
      </c>
      <c r="BA766" s="18">
        <f>(AY766-AZ766)+BA765</f>
        <v/>
      </c>
      <c r="BB766" s="15" t="n"/>
      <c r="BD766" s="14" t="n"/>
      <c r="BE766" s="18" t="n"/>
      <c r="BF766" s="16" t="n">
        <v>0</v>
      </c>
      <c r="BG766" s="18">
        <f>(BE766-BF766)+BG765</f>
        <v/>
      </c>
      <c r="BH766" s="15" t="n"/>
      <c r="BJ766" s="86" t="n"/>
      <c r="BK766" s="86" t="n"/>
      <c r="BL766" s="24" t="n"/>
      <c r="BM766" s="24" t="n"/>
      <c r="BN766" s="24" t="n"/>
      <c r="BO766" s="24" t="n"/>
      <c r="BP766" s="24" t="n"/>
      <c r="BQ766" s="126" t="n"/>
    </row>
    <row r="767" ht="16.8" customHeight="1">
      <c r="A767" s="15" t="n"/>
      <c r="B767" s="15" t="n"/>
      <c r="C767" s="15" t="inlineStr">
        <is>
          <t xml:space="preserve">PAG. BOLLETTA ENEL  </t>
        </is>
      </c>
      <c r="D767" s="16" t="n"/>
      <c r="E767" s="16" t="n"/>
      <c r="F767" s="16" t="n"/>
      <c r="G767" s="16" t="n">
        <v>0</v>
      </c>
      <c r="H767" s="16" t="n"/>
      <c r="I767" s="4" t="n"/>
      <c r="J767" s="14" t="n"/>
      <c r="K767" s="6" t="inlineStr">
        <is>
          <t>C/CPOSTALE</t>
        </is>
      </c>
      <c r="L767" s="3">
        <f>L706</f>
        <v/>
      </c>
      <c r="M767" s="3">
        <f>H774+G774</f>
        <v/>
      </c>
      <c r="N767" s="45">
        <f>L767+M767</f>
        <v/>
      </c>
      <c r="O767" s="45">
        <f>BA791+BG791</f>
        <v/>
      </c>
      <c r="P767" s="18" t="n"/>
      <c r="Q767" s="14" t="n"/>
      <c r="R767" s="18" t="n"/>
      <c r="S767" s="16">
        <f>G767</f>
        <v/>
      </c>
      <c r="T767" s="18">
        <f>(R767-S767)+T766</f>
        <v/>
      </c>
      <c r="U767" s="15">
        <f>C767</f>
        <v/>
      </c>
      <c r="W767" s="14" t="n"/>
      <c r="X767" s="18" t="n">
        <v>0</v>
      </c>
      <c r="Y767" s="16" t="n">
        <v>0</v>
      </c>
      <c r="Z767" s="18">
        <f>(X767-Y767)+Z766</f>
        <v/>
      </c>
      <c r="AA767" s="15" t="n"/>
      <c r="AB767" s="24" t="n"/>
      <c r="AC767" s="15">
        <f>C767</f>
        <v/>
      </c>
      <c r="AD767" s="25" t="n"/>
      <c r="AE767" s="62">
        <f>G767</f>
        <v/>
      </c>
      <c r="AF767" s="63">
        <f>AE767+AF706</f>
        <v/>
      </c>
      <c r="AG767" s="25" t="n"/>
      <c r="AH767" s="24" t="n"/>
      <c r="AI767" s="26" t="n"/>
      <c r="AJ767" s="25" t="n"/>
      <c r="AL767" s="14" t="n"/>
      <c r="AM767" s="18" t="n"/>
      <c r="AN767" s="16" t="n">
        <v>0</v>
      </c>
      <c r="AO767" s="18">
        <f>(AM767-AN767)+AO766</f>
        <v/>
      </c>
      <c r="AP767" s="15" t="n"/>
      <c r="AR767" s="14" t="n"/>
      <c r="AS767" s="18" t="n"/>
      <c r="AT767" s="16" t="n">
        <v>0</v>
      </c>
      <c r="AU767" s="18">
        <f>(AS767-AT767)+AU766</f>
        <v/>
      </c>
      <c r="AV767" s="15" t="n"/>
      <c r="AX767" s="14" t="n"/>
      <c r="AY767" s="18" t="n"/>
      <c r="AZ767" s="16" t="n">
        <v>0</v>
      </c>
      <c r="BA767" s="18">
        <f>(AY767-AZ767)+BA766</f>
        <v/>
      </c>
      <c r="BB767" s="15" t="n"/>
      <c r="BD767" s="14" t="n"/>
      <c r="BE767" s="18" t="n"/>
      <c r="BF767" s="16" t="n">
        <v>0</v>
      </c>
      <c r="BG767" s="18">
        <f>(BE767-BF767)+BG766</f>
        <v/>
      </c>
      <c r="BH767" s="15" t="n"/>
      <c r="BJ767" s="86" t="n"/>
      <c r="BK767" s="86" t="n"/>
      <c r="BL767" s="24" t="n"/>
      <c r="BM767" s="24" t="n"/>
      <c r="BN767" s="24" t="n"/>
      <c r="BO767" s="24" t="n"/>
      <c r="BP767" s="24" t="n"/>
      <c r="BQ767" s="126" t="n"/>
    </row>
    <row r="768" ht="16.8" customHeight="1">
      <c r="A768" s="15" t="n"/>
      <c r="B768" s="15" t="n"/>
      <c r="C768" s="15" t="inlineStr">
        <is>
          <t>Locazione immobili</t>
        </is>
      </c>
      <c r="D768" s="16" t="n"/>
      <c r="E768" s="16" t="n"/>
      <c r="F768" s="16" t="n"/>
      <c r="G768" s="16" t="n">
        <v>0</v>
      </c>
      <c r="H768" s="16" t="n"/>
      <c r="I768" s="4" t="n"/>
      <c r="J768" s="14" t="n"/>
      <c r="K768" s="6" t="inlineStr">
        <is>
          <t>C/C BANCARIO</t>
        </is>
      </c>
      <c r="L768" s="3">
        <f>T791+Z791+AO791+AU791</f>
        <v/>
      </c>
      <c r="M768" s="16" t="n"/>
      <c r="N768" s="16" t="n"/>
      <c r="O768" s="16" t="n"/>
      <c r="P768" s="18" t="n"/>
      <c r="Q768" s="14" t="n"/>
      <c r="R768" s="18" t="n"/>
      <c r="S768" s="16" t="n">
        <v>0</v>
      </c>
      <c r="T768" s="18">
        <f>(R768-S768)+T767</f>
        <v/>
      </c>
      <c r="U768" s="15" t="n"/>
      <c r="W768" s="14" t="n"/>
      <c r="X768" s="18" t="n"/>
      <c r="Y768" s="16" t="n">
        <v>0</v>
      </c>
      <c r="Z768" s="18">
        <f>(X768-Y768)+Z767</f>
        <v/>
      </c>
      <c r="AA768" s="15" t="n"/>
      <c r="AB768" s="24" t="n"/>
      <c r="AC768" s="15">
        <f>C768</f>
        <v/>
      </c>
      <c r="AD768" s="25" t="n"/>
      <c r="AE768" s="62">
        <f>G768</f>
        <v/>
      </c>
      <c r="AF768" s="63">
        <f>AE768+AF707</f>
        <v/>
      </c>
      <c r="AG768" s="25" t="n"/>
      <c r="AH768" s="24" t="n"/>
      <c r="AI768" s="26" t="n">
        <v>0</v>
      </c>
      <c r="AJ768" s="25" t="n"/>
      <c r="AL768" s="14" t="n"/>
      <c r="AM768" s="18" t="n"/>
      <c r="AN768" s="16" t="n">
        <v>0</v>
      </c>
      <c r="AO768" s="18">
        <f>(AM768-AN768)+AO767</f>
        <v/>
      </c>
      <c r="AP768" s="15" t="n"/>
      <c r="AR768" s="14" t="n"/>
      <c r="AS768" s="18" t="n"/>
      <c r="AT768" s="16" t="n">
        <v>0</v>
      </c>
      <c r="AU768" s="18">
        <f>(AS768-AT768)+AU767</f>
        <v/>
      </c>
      <c r="AV768" s="15" t="n"/>
      <c r="AX768" s="14" t="n"/>
      <c r="AY768" s="18" t="n"/>
      <c r="AZ768" s="16" t="n">
        <v>0</v>
      </c>
      <c r="BA768" s="18">
        <f>(AY768-AZ768)+BA767</f>
        <v/>
      </c>
      <c r="BB768" s="15" t="n"/>
      <c r="BD768" s="14" t="n"/>
      <c r="BE768" s="18" t="n"/>
      <c r="BF768" s="16" t="n">
        <v>0</v>
      </c>
      <c r="BG768" s="18">
        <f>(BE768-BF768)+BG767</f>
        <v/>
      </c>
      <c r="BH768" s="15" t="n"/>
      <c r="BJ768" s="86" t="n"/>
      <c r="BK768" s="86" t="n"/>
      <c r="BL768" s="24" t="n"/>
      <c r="BM768" s="24" t="n"/>
      <c r="BN768" s="24" t="n"/>
      <c r="BO768" s="24" t="n"/>
      <c r="BP768" s="24" t="n"/>
      <c r="BQ768" s="126" t="n"/>
    </row>
    <row r="769" ht="16.8" customHeight="1">
      <c r="A769" s="15" t="n"/>
      <c r="B769" s="15" t="n"/>
      <c r="C769" s="15" t="inlineStr">
        <is>
          <t>Spese condominiali</t>
        </is>
      </c>
      <c r="D769" s="16" t="n"/>
      <c r="E769" s="16" t="n"/>
      <c r="F769" s="16" t="n"/>
      <c r="G769" s="16" t="n">
        <v>0</v>
      </c>
      <c r="H769" s="16" t="n"/>
      <c r="I769" s="4" t="n"/>
      <c r="J769" s="14" t="n"/>
      <c r="K769" s="6" t="inlineStr">
        <is>
          <t>CONTO SOSPESI</t>
        </is>
      </c>
      <c r="L769" s="3" t="n"/>
      <c r="M769" s="46" t="inlineStr">
        <is>
          <t>SOSPESI DEL GIORNO</t>
        </is>
      </c>
      <c r="N769" s="46" t="n"/>
      <c r="O769" s="16" t="n"/>
      <c r="P769" s="18" t="n"/>
      <c r="Q769" s="14" t="n"/>
      <c r="R769" s="18" t="n"/>
      <c r="S769" s="16">
        <f>G769</f>
        <v/>
      </c>
      <c r="T769" s="18">
        <f>(R769-S769)+T768</f>
        <v/>
      </c>
      <c r="U769" s="15">
        <f>C769</f>
        <v/>
      </c>
      <c r="W769" s="14" t="n"/>
      <c r="X769" s="18" t="n"/>
      <c r="Y769" s="16" t="n">
        <v>0</v>
      </c>
      <c r="Z769" s="18">
        <f>(X769-Y769)+Z768</f>
        <v/>
      </c>
      <c r="AA769" s="15" t="n"/>
      <c r="AB769" s="24" t="n"/>
      <c r="AC769" s="15">
        <f>C769</f>
        <v/>
      </c>
      <c r="AD769" s="25" t="n"/>
      <c r="AE769" s="62">
        <f>G769</f>
        <v/>
      </c>
      <c r="AF769" s="63">
        <f>AE769+AF708</f>
        <v/>
      </c>
      <c r="AG769" s="25" t="n"/>
      <c r="AH769" s="24" t="n"/>
      <c r="AI769" s="26" t="n"/>
      <c r="AJ769" s="25" t="n"/>
      <c r="AL769" s="14" t="n"/>
      <c r="AM769" s="18" t="n"/>
      <c r="AN769" s="16" t="n">
        <v>0</v>
      </c>
      <c r="AO769" s="18">
        <f>(AM769-AN769)+AO768</f>
        <v/>
      </c>
      <c r="AP769" s="15" t="n"/>
      <c r="AR769" s="14" t="n"/>
      <c r="AS769" s="18" t="n"/>
      <c r="AT769" s="16" t="n">
        <v>0</v>
      </c>
      <c r="AU769" s="18">
        <f>(AS769-AT769)+AU768</f>
        <v/>
      </c>
      <c r="AV769" s="15" t="n"/>
      <c r="AX769" s="14" t="n"/>
      <c r="AY769" s="18" t="n"/>
      <c r="AZ769" s="16" t="n">
        <v>0</v>
      </c>
      <c r="BA769" s="18">
        <f>(AY769-AZ769)+BA768</f>
        <v/>
      </c>
      <c r="BB769" s="15" t="n"/>
      <c r="BD769" s="14" t="n"/>
      <c r="BE769" s="18" t="n"/>
      <c r="BF769" s="16" t="n">
        <v>0</v>
      </c>
      <c r="BG769" s="18">
        <f>(BE769-BF769)+BG768</f>
        <v/>
      </c>
      <c r="BH769" s="15" t="n"/>
      <c r="BJ769" s="86" t="n"/>
      <c r="BK769" s="86" t="n"/>
      <c r="BL769" s="24" t="n"/>
      <c r="BM769" s="24" t="n"/>
      <c r="BN769" s="24" t="n"/>
      <c r="BO769" s="24" t="n"/>
      <c r="BP769" s="24" t="n"/>
      <c r="BQ769" s="126" t="n"/>
    </row>
    <row r="770" ht="16.8" customHeight="1">
      <c r="A770" s="15" t="n"/>
      <c r="B770" s="15" t="n"/>
      <c r="C770" s="15" t="inlineStr">
        <is>
          <t>TOT. SPESE AFFITTO  TEL. LUCE</t>
        </is>
      </c>
      <c r="D770" s="16">
        <f>SUM(G764:G769)</f>
        <v/>
      </c>
      <c r="E770" s="16" t="n"/>
      <c r="F770" s="16" t="n"/>
      <c r="G770" s="16" t="n"/>
      <c r="H770" s="16" t="n"/>
      <c r="I770" s="4" t="n"/>
      <c r="J770" s="14" t="n"/>
      <c r="K770" s="50" t="inlineStr">
        <is>
          <t>SOMMA SOSPESO 10/11</t>
        </is>
      </c>
      <c r="L770" s="50" t="n">
        <v>114.5</v>
      </c>
      <c r="M770" s="16" t="inlineStr">
        <is>
          <t>NOME</t>
        </is>
      </c>
      <c r="N770" s="16" t="inlineStr">
        <is>
          <t>IMPORTO</t>
        </is>
      </c>
      <c r="O770" s="16" t="n"/>
      <c r="P770" s="18" t="n"/>
      <c r="Q770" s="14" t="n"/>
      <c r="R770" s="18" t="n"/>
      <c r="S770" s="16" t="n">
        <v>0</v>
      </c>
      <c r="T770" s="18">
        <f>(R770-S770)+T769</f>
        <v/>
      </c>
      <c r="U770" s="15" t="n"/>
      <c r="W770" s="14" t="n"/>
      <c r="X770" s="18" t="n"/>
      <c r="Y770" s="16" t="n"/>
      <c r="Z770" s="18">
        <f>(X770-Y770)+Z769</f>
        <v/>
      </c>
      <c r="AA770" s="15" t="n"/>
      <c r="AB770" s="24" t="n"/>
      <c r="AC770" s="15">
        <f>C770</f>
        <v/>
      </c>
      <c r="AD770" s="25" t="n"/>
      <c r="AE770" s="62">
        <f>G770</f>
        <v/>
      </c>
      <c r="AF770" s="63">
        <f>AE770+AF709</f>
        <v/>
      </c>
      <c r="AG770" s="25" t="n"/>
      <c r="AH770" s="24" t="n"/>
      <c r="AI770" s="26" t="n"/>
      <c r="AJ770" s="25" t="n"/>
      <c r="AL770" s="14" t="n"/>
      <c r="AM770" s="18" t="n"/>
      <c r="AN770" s="16" t="n"/>
      <c r="AO770" s="18">
        <f>(AM770-AN770)+AO769</f>
        <v/>
      </c>
      <c r="AP770" s="15" t="n"/>
      <c r="AR770" s="14" t="n"/>
      <c r="AS770" s="18" t="n"/>
      <c r="AT770" s="16" t="n"/>
      <c r="AU770" s="18">
        <f>(AS770-AT770)+AU769</f>
        <v/>
      </c>
      <c r="AV770" s="15" t="n"/>
      <c r="AX770" s="14" t="n"/>
      <c r="AY770" s="18" t="n"/>
      <c r="AZ770" s="16" t="n"/>
      <c r="BA770" s="18">
        <f>(AY770-AZ770)+BA769</f>
        <v/>
      </c>
      <c r="BB770" s="15" t="n"/>
      <c r="BD770" s="14" t="n"/>
      <c r="BE770" s="18" t="n"/>
      <c r="BF770" s="16" t="n"/>
      <c r="BG770" s="18">
        <f>(BE770-BF770)+BG769</f>
        <v/>
      </c>
      <c r="BH770" s="15" t="n"/>
      <c r="BJ770" s="86" t="n"/>
      <c r="BK770" s="86" t="n"/>
      <c r="BL770" s="24" t="n"/>
      <c r="BM770" s="24" t="n"/>
      <c r="BN770" s="24" t="n"/>
      <c r="BO770" s="24" t="n"/>
      <c r="BP770" s="24" t="n"/>
      <c r="BQ770" s="126" t="n"/>
    </row>
    <row r="771" ht="16.8" customHeight="1">
      <c r="A771" s="15" t="n"/>
      <c r="B771" s="15" t="n"/>
      <c r="C771" s="15" t="inlineStr">
        <is>
          <t xml:space="preserve">RIVALSA </t>
        </is>
      </c>
      <c r="D771" s="16" t="n"/>
      <c r="E771" s="16" t="n"/>
      <c r="F771" s="16" t="n"/>
      <c r="G771" s="16" t="n">
        <v>0</v>
      </c>
      <c r="H771" s="16" t="n"/>
      <c r="I771" s="4" t="n"/>
      <c r="J771" s="14" t="n"/>
      <c r="K771" s="16" t="inlineStr">
        <is>
          <t>ERRATO VERS, 11/1  2.573,35</t>
        </is>
      </c>
      <c r="L771" s="16" t="n">
        <v>-0.02</v>
      </c>
      <c r="M771" s="30" t="inlineStr">
        <is>
          <t>A3T 2/12</t>
        </is>
      </c>
      <c r="N771" s="30" t="n">
        <v>130</v>
      </c>
      <c r="O771" s="16" t="n"/>
      <c r="P771" s="18" t="n"/>
      <c r="Q771" s="14" t="n"/>
      <c r="R771" s="18" t="n"/>
      <c r="S771" s="16">
        <f>G771</f>
        <v/>
      </c>
      <c r="T771" s="18">
        <f>(R771-S771)+T770</f>
        <v/>
      </c>
      <c r="U771" s="15" t="n"/>
      <c r="W771" s="14" t="n"/>
      <c r="X771" s="18" t="n">
        <v>0</v>
      </c>
      <c r="Y771" s="16" t="n">
        <v>0</v>
      </c>
      <c r="Z771" s="18">
        <f>(X771-Y771)+Z770</f>
        <v/>
      </c>
      <c r="AA771" s="15" t="n"/>
      <c r="AB771" s="24" t="n"/>
      <c r="AC771" s="15">
        <f>C771</f>
        <v/>
      </c>
      <c r="AD771" s="25" t="n"/>
      <c r="AE771" s="62">
        <f>G771</f>
        <v/>
      </c>
      <c r="AF771" s="63">
        <f>AE771+AF710</f>
        <v/>
      </c>
      <c r="AG771" s="25" t="n"/>
      <c r="AH771" s="24" t="n"/>
      <c r="AI771" s="26" t="n"/>
      <c r="AJ771" s="25" t="n"/>
      <c r="AL771" s="14" t="n"/>
      <c r="AM771" s="18" t="n"/>
      <c r="AN771" s="16" t="n"/>
      <c r="AO771" s="18">
        <f>(AM771-AN771)+AO770</f>
        <v/>
      </c>
      <c r="AP771" s="15" t="n"/>
      <c r="AR771" s="14" t="n"/>
      <c r="AS771" s="18" t="n"/>
      <c r="AT771" s="16" t="n"/>
      <c r="AU771" s="18">
        <f>(AS771-AT771)+AU770</f>
        <v/>
      </c>
      <c r="AV771" s="15" t="n"/>
      <c r="AX771" s="14" t="n"/>
      <c r="AY771" s="18" t="n"/>
      <c r="AZ771" s="16" t="n"/>
      <c r="BA771" s="18">
        <f>(AY771-AZ771)+BA770</f>
        <v/>
      </c>
      <c r="BB771" s="15" t="n"/>
      <c r="BD771" s="14" t="n"/>
      <c r="BE771" s="18" t="n"/>
      <c r="BF771" s="16" t="n"/>
      <c r="BG771" s="18">
        <f>(BE771-BF771)+BG770</f>
        <v/>
      </c>
      <c r="BH771" s="15" t="n"/>
      <c r="BJ771" s="86" t="n"/>
      <c r="BK771" s="86" t="n"/>
      <c r="BL771" s="24" t="n"/>
      <c r="BM771" s="24" t="n"/>
      <c r="BN771" s="24" t="n"/>
      <c r="BO771" s="24" t="n"/>
      <c r="BP771" s="24" t="n"/>
      <c r="BQ771" s="126" t="n"/>
    </row>
    <row r="772" ht="16.8" customHeight="1">
      <c r="A772" s="15" t="n"/>
      <c r="B772" s="15" t="n"/>
      <c r="C772" s="15" t="inlineStr">
        <is>
          <t>COMMERCIALISTA</t>
        </is>
      </c>
      <c r="D772" s="16" t="n"/>
      <c r="E772" s="16" t="n"/>
      <c r="F772" s="16" t="n"/>
      <c r="G772" s="16" t="n">
        <v>0</v>
      </c>
      <c r="H772" s="16" t="n"/>
      <c r="I772" s="4" t="n"/>
      <c r="J772" s="14" t="n"/>
      <c r="K772" s="25" t="inlineStr">
        <is>
          <t>ROSSETTI 11/1</t>
        </is>
      </c>
      <c r="L772" s="83" t="n">
        <v>23</v>
      </c>
      <c r="M772" s="16" t="inlineStr">
        <is>
          <t>GALLARATE 16/1</t>
        </is>
      </c>
      <c r="N772" s="16" t="n">
        <v>908</v>
      </c>
      <c r="O772" s="16" t="n"/>
      <c r="P772" s="18" t="n"/>
      <c r="Q772" s="14" t="n"/>
      <c r="R772" s="18" t="n"/>
      <c r="S772" s="16">
        <f>G772</f>
        <v/>
      </c>
      <c r="T772" s="18">
        <f>(R772-S772)+T771</f>
        <v/>
      </c>
      <c r="U772" s="15">
        <f>C772</f>
        <v/>
      </c>
      <c r="W772" s="14" t="n"/>
      <c r="X772" s="18" t="n">
        <v>0</v>
      </c>
      <c r="Y772" s="16" t="n">
        <v>0</v>
      </c>
      <c r="Z772" s="18">
        <f>(X772-Y772)+Z771</f>
        <v/>
      </c>
      <c r="AA772" s="15" t="n"/>
      <c r="AB772" s="24" t="n"/>
      <c r="AC772" s="15">
        <f>C772</f>
        <v/>
      </c>
      <c r="AD772" s="25" t="n"/>
      <c r="AE772" s="62">
        <f>G772</f>
        <v/>
      </c>
      <c r="AF772" s="63">
        <f>AE772+AF711</f>
        <v/>
      </c>
      <c r="AG772" s="25" t="n"/>
      <c r="AH772" s="24" t="n"/>
      <c r="AI772" s="26" t="n"/>
      <c r="AJ772" s="25" t="n"/>
      <c r="AL772" s="14" t="n"/>
      <c r="AM772" s="18" t="n"/>
      <c r="AN772" s="16" t="n">
        <v>0</v>
      </c>
      <c r="AO772" s="18">
        <f>(AM772-AN772)+AO771</f>
        <v/>
      </c>
      <c r="AP772" s="15" t="n"/>
      <c r="AR772" s="14" t="n"/>
      <c r="AS772" s="18" t="n"/>
      <c r="AT772" s="16" t="n">
        <v>0</v>
      </c>
      <c r="AU772" s="18">
        <f>(AS772-AT772)+AU771</f>
        <v/>
      </c>
      <c r="AV772" s="15" t="n"/>
      <c r="AX772" s="14" t="n"/>
      <c r="AY772" s="18" t="n"/>
      <c r="AZ772" s="16" t="n">
        <v>0</v>
      </c>
      <c r="BA772" s="18">
        <f>(AY772-AZ772)+BA771</f>
        <v/>
      </c>
      <c r="BB772" s="15" t="n"/>
      <c r="BD772" s="14" t="n"/>
      <c r="BE772" s="18" t="n"/>
      <c r="BF772" s="16" t="n">
        <v>0</v>
      </c>
      <c r="BG772" s="18">
        <f>(BE772-BF772)+BG771</f>
        <v/>
      </c>
      <c r="BH772" s="15" t="n"/>
      <c r="BJ772" s="86" t="n"/>
      <c r="BK772" s="86" t="n"/>
      <c r="BL772" s="24" t="n"/>
      <c r="BM772" s="24" t="n"/>
      <c r="BN772" s="24" t="n"/>
      <c r="BO772" s="24" t="n"/>
      <c r="BP772" s="24" t="n"/>
      <c r="BQ772" s="126" t="n"/>
    </row>
    <row r="773" ht="16.8" customHeight="1">
      <c r="A773" s="15" t="n"/>
      <c r="B773" s="15" t="n"/>
      <c r="C773" s="64" t="inlineStr">
        <is>
          <t>CASSA PREVIDENZA  AGENTI  + QUOTA GAA</t>
        </is>
      </c>
      <c r="D773" s="16" t="n"/>
      <c r="E773" s="16" t="n"/>
      <c r="F773" s="16" t="n"/>
      <c r="G773" s="16" t="n">
        <v>0</v>
      </c>
      <c r="H773" s="16" t="n">
        <v>0</v>
      </c>
      <c r="I773" s="4" t="n"/>
      <c r="J773" s="14" t="n"/>
      <c r="K773" s="16" t="inlineStr">
        <is>
          <t>LEGNANO PAPA 11/1</t>
        </is>
      </c>
      <c r="L773" s="73" t="n">
        <v>654</v>
      </c>
      <c r="M773" s="16" t="inlineStr">
        <is>
          <t>LEGNANO 9/1</t>
        </is>
      </c>
      <c r="N773" s="16" t="n">
        <v>658</v>
      </c>
      <c r="O773" s="16" t="n"/>
      <c r="P773" s="18" t="n"/>
      <c r="Q773" s="14" t="n"/>
      <c r="R773" s="18" t="n"/>
      <c r="S773" s="16">
        <f>G773</f>
        <v/>
      </c>
      <c r="T773" s="18">
        <f>(R773-S773)+T772</f>
        <v/>
      </c>
      <c r="U773" s="15">
        <f>C773</f>
        <v/>
      </c>
      <c r="W773" s="14" t="n"/>
      <c r="X773" s="18" t="n">
        <v>0</v>
      </c>
      <c r="Y773" s="16" t="n">
        <v>0</v>
      </c>
      <c r="Z773" s="18">
        <f>(X773-Y773)+Z772</f>
        <v/>
      </c>
      <c r="AA773" s="15" t="n"/>
      <c r="AB773" s="24" t="n"/>
      <c r="AC773" s="15">
        <f>C773</f>
        <v/>
      </c>
      <c r="AD773" s="25" t="n"/>
      <c r="AE773" s="62">
        <f>G773</f>
        <v/>
      </c>
      <c r="AF773" s="63">
        <f>AE773+AF712</f>
        <v/>
      </c>
      <c r="AG773" s="25" t="n"/>
      <c r="AH773" s="24" t="n"/>
      <c r="AI773" s="26" t="n"/>
      <c r="AJ773" s="25" t="n"/>
      <c r="AL773" s="14" t="n"/>
      <c r="AM773" s="18" t="n"/>
      <c r="AN773" s="16" t="n">
        <v>0</v>
      </c>
      <c r="AO773" s="18">
        <f>(AM773-AN773)+AO772</f>
        <v/>
      </c>
      <c r="AP773" s="15" t="n"/>
      <c r="AR773" s="14" t="n"/>
      <c r="AS773" s="18" t="n"/>
      <c r="AT773" s="16" t="n">
        <v>0</v>
      </c>
      <c r="AU773" s="18">
        <f>(AS773-AT773)+AU772</f>
        <v/>
      </c>
      <c r="AV773" s="15" t="n"/>
      <c r="AX773" s="14" t="n"/>
      <c r="AY773" s="18" t="n"/>
      <c r="AZ773" s="16" t="n">
        <v>0</v>
      </c>
      <c r="BA773" s="18">
        <f>(AY773-AZ773)+BA772</f>
        <v/>
      </c>
      <c r="BB773" s="15" t="n"/>
      <c r="BD773" s="14" t="n"/>
      <c r="BE773" s="18" t="n"/>
      <c r="BF773" s="16" t="n">
        <v>0</v>
      </c>
      <c r="BG773" s="18">
        <f>(BE773-BF773)+BG772</f>
        <v/>
      </c>
      <c r="BH773" s="15" t="n"/>
      <c r="BJ773" s="86" t="n"/>
      <c r="BK773" s="86" t="n"/>
      <c r="BL773" s="24" t="n"/>
      <c r="BM773" s="24" t="n"/>
      <c r="BN773" s="24" t="n"/>
      <c r="BO773" s="24" t="n"/>
      <c r="BP773" s="24" t="n"/>
      <c r="BQ773" s="126" t="n"/>
    </row>
    <row r="774" ht="16.8" customHeight="1">
      <c r="A774" s="15" t="n"/>
      <c r="B774" s="15" t="n"/>
      <c r="C774" s="15" t="inlineStr">
        <is>
          <t>GIROCONTO PROVV. GENERALI</t>
        </is>
      </c>
      <c r="D774" s="16" t="n"/>
      <c r="E774" s="16" t="n"/>
      <c r="F774" s="85" t="n">
        <v>0</v>
      </c>
      <c r="G774" s="16" t="n">
        <v>0</v>
      </c>
      <c r="H774" s="16" t="n">
        <v>0</v>
      </c>
      <c r="I774" s="4" t="n"/>
      <c r="J774" s="14" t="n"/>
      <c r="K774" s="16" t="inlineStr">
        <is>
          <t>GALLARATE  4/1</t>
        </is>
      </c>
      <c r="L774" s="73" t="n">
        <v>204</v>
      </c>
      <c r="M774" s="16" t="inlineStr">
        <is>
          <t>LEGNANO 10/1</t>
        </is>
      </c>
      <c r="N774" s="16" t="n">
        <v>1002.5</v>
      </c>
      <c r="O774" s="16" t="n"/>
      <c r="P774" s="18" t="n"/>
      <c r="Q774" s="14" t="n"/>
      <c r="R774" s="18">
        <f>F774</f>
        <v/>
      </c>
      <c r="S774" s="16" t="n">
        <v>0</v>
      </c>
      <c r="T774" s="18">
        <f>(R774-S774)+T773</f>
        <v/>
      </c>
      <c r="U774" s="15" t="n"/>
      <c r="W774" s="14" t="inlineStr">
        <is>
          <t>\</t>
        </is>
      </c>
      <c r="X774" s="18" t="n">
        <v>0</v>
      </c>
      <c r="Y774" s="16" t="n"/>
      <c r="Z774" s="18">
        <f>(X774-Y774)+Z773</f>
        <v/>
      </c>
      <c r="AA774" s="15" t="n"/>
      <c r="AB774" s="24" t="n"/>
      <c r="AC774" s="15">
        <f>C774</f>
        <v/>
      </c>
      <c r="AD774" s="25" t="n"/>
      <c r="AE774" s="62">
        <f>G774</f>
        <v/>
      </c>
      <c r="AF774" s="63">
        <f>AE774+AF713</f>
        <v/>
      </c>
      <c r="AG774" s="25" t="n"/>
      <c r="AH774" s="24" t="n"/>
      <c r="AI774" s="26" t="n"/>
      <c r="AJ774" s="25" t="n"/>
      <c r="AL774" s="14" t="n"/>
      <c r="AM774" s="18" t="n"/>
      <c r="AN774" s="16" t="n"/>
      <c r="AO774" s="18">
        <f>(AM774-AN774)+AO773</f>
        <v/>
      </c>
      <c r="AP774" s="15" t="n"/>
      <c r="AR774" s="14" t="n"/>
      <c r="AS774" s="18" t="n"/>
      <c r="AT774" s="16" t="n"/>
      <c r="AU774" s="18">
        <f>(AS774-AT774)+AU773</f>
        <v/>
      </c>
      <c r="AV774" s="15" t="n"/>
      <c r="AX774" s="14" t="n"/>
      <c r="AY774" s="18" t="n"/>
      <c r="AZ774" s="16" t="n"/>
      <c r="BA774" s="18">
        <f>(AY774-AZ774)+BA773</f>
        <v/>
      </c>
      <c r="BB774" s="15" t="n"/>
      <c r="BD774" s="14" t="n"/>
      <c r="BE774" s="18">
        <f>H774</f>
        <v/>
      </c>
      <c r="BF774" s="16" t="n"/>
      <c r="BG774" s="18">
        <f>(BE774-BF774)+BG773</f>
        <v/>
      </c>
      <c r="BH774" s="15" t="n"/>
      <c r="BJ774" s="86" t="n"/>
      <c r="BK774" s="86" t="n"/>
      <c r="BL774" s="24" t="n"/>
      <c r="BM774" s="24" t="n"/>
      <c r="BN774" s="24" t="n"/>
      <c r="BO774" s="24" t="n"/>
      <c r="BP774" s="24" t="n"/>
      <c r="BQ774" s="126" t="n"/>
    </row>
    <row r="775" ht="16.8" customHeight="1">
      <c r="A775" s="15" t="n"/>
      <c r="B775" s="15" t="n"/>
      <c r="C775" s="47" t="inlineStr">
        <is>
          <t>VERSAMENTO PROVV. MATURATE</t>
        </is>
      </c>
      <c r="D775" s="16" t="n"/>
      <c r="E775" s="16" t="n"/>
      <c r="F775" s="1" t="n">
        <v>0</v>
      </c>
      <c r="G775" s="16" t="n">
        <v>0</v>
      </c>
      <c r="H775" s="16" t="n"/>
      <c r="I775" s="4" t="n"/>
      <c r="J775" s="14" t="n"/>
      <c r="K775" s="30" t="inlineStr">
        <is>
          <t>RHO 16/1</t>
        </is>
      </c>
      <c r="L775" s="30" t="n">
        <v>1850</v>
      </c>
      <c r="M775" s="50" t="inlineStr">
        <is>
          <t>RHO  10/1</t>
        </is>
      </c>
      <c r="N775" s="50" t="n">
        <v>265</v>
      </c>
      <c r="O775" s="16" t="n"/>
      <c r="P775" s="18" t="n"/>
      <c r="Q775" s="14" t="n"/>
      <c r="R775" s="49">
        <f>F775</f>
        <v/>
      </c>
      <c r="S775" s="16" t="n">
        <v>0</v>
      </c>
      <c r="T775" s="18">
        <f>(R775-S775)+T774</f>
        <v/>
      </c>
      <c r="U775" s="17">
        <f>C775</f>
        <v/>
      </c>
      <c r="W775" s="14" t="n"/>
      <c r="X775" s="18" t="n">
        <v>0</v>
      </c>
      <c r="Y775" s="16" t="n">
        <v>0</v>
      </c>
      <c r="Z775" s="18">
        <f>(X775-Y775)+Z774</f>
        <v/>
      </c>
      <c r="AA775" s="15" t="n"/>
      <c r="AB775" s="24" t="n"/>
      <c r="AC775" s="64" t="inlineStr">
        <is>
          <t>QUOTA GAA</t>
        </is>
      </c>
      <c r="AD775" s="65" t="n"/>
      <c r="AE775" s="65">
        <f>G775</f>
        <v/>
      </c>
      <c r="AF775" s="63">
        <f>AE775+AF714</f>
        <v/>
      </c>
      <c r="AG775" s="25" t="n"/>
      <c r="AH775" s="24" t="n"/>
      <c r="AI775" s="26" t="n"/>
      <c r="AJ775" s="25" t="n"/>
      <c r="AL775" s="14" t="n"/>
      <c r="AM775" s="18" t="n">
        <v>0</v>
      </c>
      <c r="AN775" s="16" t="n">
        <v>0</v>
      </c>
      <c r="AO775" s="18">
        <f>(AM775-AN775)+AO774</f>
        <v/>
      </c>
      <c r="AP775" s="15" t="n"/>
      <c r="AR775" s="14" t="n"/>
      <c r="AS775" s="18" t="n"/>
      <c r="AT775" s="16" t="n">
        <v>0</v>
      </c>
      <c r="AU775" s="18">
        <f>(AS775-AT775)+AU774</f>
        <v/>
      </c>
      <c r="AV775" s="15" t="n"/>
      <c r="AX775" s="14" t="n"/>
      <c r="AY775" s="18" t="n"/>
      <c r="AZ775" s="16" t="n">
        <v>0</v>
      </c>
      <c r="BA775" s="18">
        <f>(AY775-AZ775)+BA774</f>
        <v/>
      </c>
      <c r="BB775" s="15" t="n"/>
      <c r="BD775" s="14" t="n"/>
      <c r="BE775" s="18" t="n"/>
      <c r="BF775" s="16" t="n">
        <v>0</v>
      </c>
      <c r="BG775" s="18">
        <f>(BE775-BF775)+BG774</f>
        <v/>
      </c>
      <c r="BH775" s="15" t="n"/>
      <c r="BJ775" s="86" t="n"/>
      <c r="BK775" s="86" t="n"/>
      <c r="BL775" s="24" t="n"/>
      <c r="BM775" s="24" t="n"/>
      <c r="BN775" s="24" t="n"/>
      <c r="BO775" s="24" t="n"/>
      <c r="BP775" s="24" t="n"/>
      <c r="BQ775" s="126" t="n"/>
    </row>
    <row r="776" ht="16.8" customHeight="1">
      <c r="A776" s="15" t="n"/>
      <c r="B776" s="15" t="n"/>
      <c r="C776" s="15" t="inlineStr">
        <is>
          <t>TASSE</t>
        </is>
      </c>
      <c r="D776" s="16" t="n"/>
      <c r="E776" s="16" t="n"/>
      <c r="F776" s="16" t="n"/>
      <c r="G776" s="16" t="n">
        <v>0</v>
      </c>
      <c r="H776" s="16" t="n"/>
      <c r="I776" s="4" t="n"/>
      <c r="J776" s="14" t="n"/>
      <c r="K776" s="30" t="inlineStr">
        <is>
          <t>RHO 11/1</t>
        </is>
      </c>
      <c r="L776" s="73" t="n">
        <v>709.04</v>
      </c>
      <c r="M776" s="50" t="inlineStr">
        <is>
          <t>SOMMA  16/1</t>
        </is>
      </c>
      <c r="N776" s="50" t="n">
        <v>403</v>
      </c>
      <c r="O776" s="16" t="n"/>
      <c r="P776" s="18" t="n"/>
      <c r="Q776" s="14" t="n"/>
      <c r="R776" s="18" t="n"/>
      <c r="S776" s="16">
        <f>G776</f>
        <v/>
      </c>
      <c r="T776" s="18">
        <f>(R776-S776)+T775</f>
        <v/>
      </c>
      <c r="U776" s="15" t="inlineStr">
        <is>
          <t>Tasse</t>
        </is>
      </c>
      <c r="W776" s="14" t="n"/>
      <c r="X776" s="18" t="n"/>
      <c r="Y776" s="16" t="n">
        <v>0</v>
      </c>
      <c r="Z776" s="18">
        <f>(X776-Y776)+Z775</f>
        <v/>
      </c>
      <c r="AA776" s="15" t="n"/>
      <c r="AB776" s="24" t="n"/>
      <c r="AC776" s="15">
        <f>C776</f>
        <v/>
      </c>
      <c r="AD776" s="25" t="n"/>
      <c r="AE776" s="62">
        <f>G776</f>
        <v/>
      </c>
      <c r="AF776" s="63">
        <f>AE776+AF715</f>
        <v/>
      </c>
      <c r="AG776" s="25" t="n"/>
      <c r="AH776" s="24" t="n"/>
      <c r="AI776" s="26" t="n"/>
      <c r="AJ776" s="25" t="n"/>
      <c r="AL776" s="14" t="n"/>
      <c r="AM776" s="18" t="n">
        <v>0</v>
      </c>
      <c r="AN776" s="16" t="n">
        <v>0</v>
      </c>
      <c r="AO776" s="18">
        <f>(AM776-AN776)+AO775</f>
        <v/>
      </c>
      <c r="AP776" s="15" t="n"/>
      <c r="AR776" s="14" t="n"/>
      <c r="AS776" s="18" t="n">
        <v>0</v>
      </c>
      <c r="AT776" s="16" t="n">
        <v>0</v>
      </c>
      <c r="AU776" s="18">
        <f>(AS776-AT776)+AU775</f>
        <v/>
      </c>
      <c r="AV776" s="15" t="n"/>
      <c r="AX776" s="14" t="n"/>
      <c r="AY776" s="18" t="n">
        <v>0</v>
      </c>
      <c r="AZ776" s="16" t="n">
        <v>0</v>
      </c>
      <c r="BA776" s="18">
        <f>(AY776-AZ776)+BA775</f>
        <v/>
      </c>
      <c r="BB776" s="15" t="n"/>
      <c r="BD776" s="14" t="n"/>
      <c r="BE776" s="18" t="n">
        <v>0</v>
      </c>
      <c r="BF776" s="16" t="n">
        <v>0</v>
      </c>
      <c r="BG776" s="18">
        <f>(BE776-BF776)+BG775</f>
        <v/>
      </c>
      <c r="BH776" s="15" t="n"/>
      <c r="BJ776" s="86" t="n"/>
      <c r="BK776" s="86" t="n"/>
      <c r="BL776" s="24" t="n"/>
      <c r="BM776" s="24" t="n"/>
      <c r="BN776" s="24" t="n"/>
      <c r="BO776" s="24" t="n"/>
      <c r="BP776" s="24" t="n"/>
      <c r="BQ776" s="126" t="n"/>
    </row>
    <row r="777" ht="16.8" customHeight="1">
      <c r="A777" s="15" t="n"/>
      <c r="B777" s="15" t="n"/>
      <c r="C777" s="15" t="inlineStr">
        <is>
          <t>PREL.  ACC. PER AMM-  GIGI</t>
        </is>
      </c>
      <c r="D777" s="16" t="n"/>
      <c r="E777" s="16" t="n"/>
      <c r="F777" s="16" t="n">
        <v>0</v>
      </c>
      <c r="G777" s="16" t="n">
        <v>0</v>
      </c>
      <c r="H777" s="16" t="n"/>
      <c r="I777" s="4" t="n"/>
      <c r="J777" s="14" t="n"/>
      <c r="K777" s="16" t="inlineStr">
        <is>
          <t>BONIFICO IMM.RE 12/1</t>
        </is>
      </c>
      <c r="L777" s="16" t="n">
        <v>0.01</v>
      </c>
      <c r="M777" s="16" t="inlineStr">
        <is>
          <t>LEGNANO 12/1</t>
        </is>
      </c>
      <c r="N777" s="16" t="n">
        <v>10068.39</v>
      </c>
      <c r="O777" s="16" t="n"/>
      <c r="P777" s="18" t="n"/>
      <c r="Q777" s="14" t="n"/>
      <c r="R777" s="18" t="n"/>
      <c r="S777" s="16">
        <f>G777</f>
        <v/>
      </c>
      <c r="T777" s="18">
        <f>(R777-S777)+T776</f>
        <v/>
      </c>
      <c r="U777" s="15">
        <f>C777</f>
        <v/>
      </c>
      <c r="W777" s="14" t="n"/>
      <c r="X777" s="18" t="n"/>
      <c r="Y777" s="16" t="n">
        <v>0</v>
      </c>
      <c r="Z777" s="18">
        <f>(X777-Y777)+Z776</f>
        <v/>
      </c>
      <c r="AA777" s="15" t="n"/>
      <c r="AB777" s="24" t="n"/>
      <c r="AC777" s="15">
        <f>C777</f>
        <v/>
      </c>
      <c r="AD777" s="25" t="n"/>
      <c r="AE777" s="62">
        <f>G777</f>
        <v/>
      </c>
      <c r="AF777" s="63">
        <f>AE777+AF716</f>
        <v/>
      </c>
      <c r="AG777" s="25" t="n"/>
      <c r="AH777" s="24" t="n"/>
      <c r="AI777" s="26" t="n"/>
      <c r="AJ777" s="25" t="n"/>
      <c r="AL777" s="14" t="n"/>
      <c r="AM777" s="18" t="n">
        <v>0</v>
      </c>
      <c r="AN777" s="16" t="n">
        <v>0</v>
      </c>
      <c r="AO777" s="18">
        <f>(AM777-AN777)+AO776</f>
        <v/>
      </c>
      <c r="AP777" s="15" t="n"/>
      <c r="AR777" s="14" t="n"/>
      <c r="AS777" s="18" t="n">
        <v>0</v>
      </c>
      <c r="AT777" s="16" t="n">
        <v>0</v>
      </c>
      <c r="AU777" s="18">
        <f>(AS777-AT777)+AU776</f>
        <v/>
      </c>
      <c r="AV777" s="15" t="n"/>
      <c r="AX777" s="14" t="n"/>
      <c r="AY777" s="18" t="n">
        <v>0</v>
      </c>
      <c r="AZ777" s="16" t="n">
        <v>0</v>
      </c>
      <c r="BA777" s="18">
        <f>(AY777-AZ777)+BA776</f>
        <v/>
      </c>
      <c r="BB777" s="15" t="n"/>
      <c r="BD777" s="14" t="n"/>
      <c r="BE777" s="18" t="n">
        <v>0</v>
      </c>
      <c r="BF777" s="16" t="n">
        <v>0</v>
      </c>
      <c r="BG777" s="18">
        <f>(BE777-BF777)+BG776</f>
        <v/>
      </c>
      <c r="BH777" s="15" t="n"/>
      <c r="BJ777" s="86" t="n"/>
      <c r="BK777" s="86" t="n"/>
      <c r="BL777" s="24" t="n"/>
      <c r="BM777" s="24" t="n"/>
      <c r="BN777" s="24" t="n"/>
      <c r="BO777" s="24" t="n"/>
      <c r="BP777" s="24" t="n"/>
      <c r="BQ777" s="126" t="n"/>
    </row>
    <row r="778" ht="16.8" customHeight="1">
      <c r="A778" s="15" t="n"/>
      <c r="B778" s="15" t="n"/>
      <c r="C778" s="15" t="inlineStr">
        <is>
          <t>PREL.  ACC. PER AMM-. RENZO</t>
        </is>
      </c>
      <c r="D778" s="16" t="n"/>
      <c r="E778" s="16" t="n"/>
      <c r="F778" s="16" t="n">
        <v>0</v>
      </c>
      <c r="G778" s="16" t="n">
        <v>0</v>
      </c>
      <c r="H778" s="16" t="n"/>
      <c r="I778" s="4" t="n"/>
      <c r="J778" s="14" t="n"/>
      <c r="K778" s="16" t="inlineStr">
        <is>
          <t>SOMMA 11/1</t>
        </is>
      </c>
      <c r="L778" s="16" t="n">
        <v>300</v>
      </c>
      <c r="M778" s="16" t="inlineStr">
        <is>
          <t>RHO 12/1</t>
        </is>
      </c>
      <c r="N778" s="16" t="n">
        <v>2418</v>
      </c>
      <c r="O778" s="16" t="n"/>
      <c r="P778" s="18" t="n"/>
      <c r="Q778" s="14" t="n"/>
      <c r="R778" s="18" t="n">
        <v>0</v>
      </c>
      <c r="S778" s="16">
        <f>G778</f>
        <v/>
      </c>
      <c r="T778" s="18">
        <f>(R778-S778)+T777</f>
        <v/>
      </c>
      <c r="U778" s="15">
        <f>C778</f>
        <v/>
      </c>
      <c r="W778" s="14" t="n"/>
      <c r="X778" s="18" t="n">
        <v>0</v>
      </c>
      <c r="Y778" s="16" t="n"/>
      <c r="Z778" s="18">
        <f>(X778-Y778)+Z777</f>
        <v/>
      </c>
      <c r="AA778" s="15" t="n"/>
      <c r="AB778" s="24" t="n"/>
      <c r="AC778" s="15">
        <f>C778</f>
        <v/>
      </c>
      <c r="AD778" s="25" t="n"/>
      <c r="AE778" s="62">
        <f>G778</f>
        <v/>
      </c>
      <c r="AF778" s="63">
        <f>AE778+AF717</f>
        <v/>
      </c>
      <c r="AG778" s="25" t="n"/>
      <c r="AH778" s="24" t="n"/>
      <c r="AI778" s="26" t="n"/>
      <c r="AJ778" s="25" t="n"/>
      <c r="AL778" s="14" t="n"/>
      <c r="AM778" s="18" t="n">
        <v>0</v>
      </c>
      <c r="AN778" s="16" t="n"/>
      <c r="AO778" s="18">
        <f>(AM778-AN778)+AO777</f>
        <v/>
      </c>
      <c r="AP778" s="15" t="n"/>
      <c r="AR778" s="14" t="n"/>
      <c r="AS778" s="18" t="n">
        <v>0</v>
      </c>
      <c r="AT778" s="16" t="n"/>
      <c r="AU778" s="18">
        <f>(AS778-AT778)+AU777</f>
        <v/>
      </c>
      <c r="AV778" s="15" t="n"/>
      <c r="AX778" s="14" t="n"/>
      <c r="AY778" s="18" t="n">
        <v>0</v>
      </c>
      <c r="AZ778" s="16" t="n"/>
      <c r="BA778" s="18">
        <f>(AY778-AZ778)+BA777</f>
        <v/>
      </c>
      <c r="BB778" s="15" t="n"/>
      <c r="BD778" s="14" t="n"/>
      <c r="BE778" s="18" t="n">
        <v>0</v>
      </c>
      <c r="BF778" s="16" t="n"/>
      <c r="BG778" s="18">
        <f>(BE778-BF778)+BG777</f>
        <v/>
      </c>
      <c r="BH778" s="15" t="n"/>
      <c r="BJ778" s="86" t="n"/>
      <c r="BK778" s="86" t="n"/>
      <c r="BL778" s="24" t="n"/>
      <c r="BM778" s="24" t="n"/>
      <c r="BN778" s="24" t="n"/>
      <c r="BO778" s="24" t="n"/>
      <c r="BP778" s="24" t="n"/>
      <c r="BQ778" s="126" t="n"/>
    </row>
    <row r="779" ht="16.8" customHeight="1">
      <c r="A779" s="15" t="n"/>
      <c r="B779" s="15" t="n"/>
      <c r="C779" s="15" t="inlineStr">
        <is>
          <t>VERS.  SOMMA  338,00</t>
        </is>
      </c>
      <c r="D779" s="16" t="n"/>
      <c r="E779" s="16" t="n"/>
      <c r="F779" s="16" t="n">
        <v>2779.99</v>
      </c>
      <c r="G779" s="16" t="n"/>
      <c r="H779" s="16" t="n"/>
      <c r="I779" s="4" t="n"/>
      <c r="J779" s="14" t="n"/>
      <c r="K779" s="16" t="inlineStr">
        <is>
          <t>SOMMA 15/1</t>
        </is>
      </c>
      <c r="L779" s="16" t="n">
        <v>339</v>
      </c>
      <c r="M779" s="16" t="inlineStr">
        <is>
          <t>SOMMA 12/1</t>
        </is>
      </c>
      <c r="N779" s="16" t="n">
        <v>1926.14</v>
      </c>
      <c r="O779" s="16" t="n"/>
      <c r="P779" s="18" t="n"/>
      <c r="Q779" s="14" t="n"/>
      <c r="R779" s="18" t="n">
        <v>0</v>
      </c>
      <c r="S779" s="16" t="n">
        <v>0</v>
      </c>
      <c r="T779" s="18">
        <f>(R779-S779)+T778</f>
        <v/>
      </c>
      <c r="U779" s="15" t="n"/>
      <c r="W779" s="14" t="n"/>
      <c r="X779" s="18">
        <f>F779</f>
        <v/>
      </c>
      <c r="Y779" s="16" t="n">
        <v>0</v>
      </c>
      <c r="Z779" s="18">
        <f>(X779-Y779)+Z778</f>
        <v/>
      </c>
      <c r="AA779" s="15">
        <f>C779</f>
        <v/>
      </c>
      <c r="AB779" s="24" t="n"/>
      <c r="AC779" s="15" t="n"/>
      <c r="AD779" s="25" t="n"/>
      <c r="AE779" s="62" t="n"/>
      <c r="AF779" s="63" t="n"/>
      <c r="AG779" s="25" t="n"/>
      <c r="AH779" s="24" t="n"/>
      <c r="AI779" s="26" t="n"/>
      <c r="AJ779" s="25" t="n"/>
      <c r="AL779" s="14" t="n"/>
      <c r="AM779" s="18" t="n">
        <v>0</v>
      </c>
      <c r="AN779" s="16" t="n"/>
      <c r="AO779" s="18">
        <f>(AM779-AN779)+AO778</f>
        <v/>
      </c>
      <c r="AP779" s="15" t="n"/>
      <c r="AR779" s="14" t="n"/>
      <c r="AS779" s="18" t="n">
        <v>0</v>
      </c>
      <c r="AT779" s="16" t="n"/>
      <c r="AU779" s="18">
        <f>(AS779-AT779)+AU778</f>
        <v/>
      </c>
      <c r="AV779" s="15" t="n"/>
      <c r="AX779" s="14" t="n"/>
      <c r="AY779" s="18" t="n">
        <v>0</v>
      </c>
      <c r="AZ779" s="16" t="n"/>
      <c r="BA779" s="18">
        <f>(AY779-AZ779)+BA778</f>
        <v/>
      </c>
      <c r="BB779" s="15" t="n"/>
      <c r="BD779" s="14" t="n"/>
      <c r="BE779" s="18" t="n">
        <v>0</v>
      </c>
      <c r="BF779" s="16" t="n"/>
      <c r="BG779" s="18">
        <f>(BE779-BF779)+BG778</f>
        <v/>
      </c>
      <c r="BH779" s="15" t="n"/>
      <c r="BJ779" s="86" t="n"/>
      <c r="BK779" s="86" t="n"/>
      <c r="BL779" s="24" t="n"/>
      <c r="BM779" s="24" t="n"/>
      <c r="BN779" s="24" t="n"/>
      <c r="BO779" s="24" t="n"/>
      <c r="BP779" s="24" t="n"/>
      <c r="BQ779" s="126" t="n"/>
    </row>
    <row r="780" ht="16.8" customHeight="1">
      <c r="A780" s="15" t="n"/>
      <c r="B780" s="15" t="n"/>
      <c r="C780" s="15" t="inlineStr">
        <is>
          <t xml:space="preserve">   "   ACC. 11/1 220+ 12/1  1058,99 + 15/1   1.163,00</t>
        </is>
      </c>
      <c r="D780" s="16" t="n"/>
      <c r="E780" s="16" t="n"/>
      <c r="F780" s="16" t="n">
        <v>0</v>
      </c>
      <c r="G780" s="16" t="n"/>
      <c r="H780" s="16" t="n">
        <v>0</v>
      </c>
      <c r="I780" s="4" t="n"/>
      <c r="J780" s="14" t="n"/>
      <c r="K780" s="16" t="inlineStr">
        <is>
          <t>RHO 15/1</t>
        </is>
      </c>
      <c r="L780" s="16" t="n">
        <v>206.18</v>
      </c>
      <c r="M780" s="16" t="inlineStr">
        <is>
          <t>BON. IN + 16/1 PIZZERIA</t>
        </is>
      </c>
      <c r="N780" s="16" t="n">
        <v>-0.02</v>
      </c>
      <c r="O780" s="16" t="n"/>
      <c r="P780" s="18" t="n"/>
      <c r="Q780" s="14" t="n"/>
      <c r="R780" s="18" t="n">
        <v>0</v>
      </c>
      <c r="S780" s="16" t="n">
        <v>0</v>
      </c>
      <c r="T780" s="18">
        <f>(R780-S780)+T779</f>
        <v/>
      </c>
      <c r="U780" s="15" t="n"/>
      <c r="W780" s="14" t="n"/>
      <c r="X780" s="18">
        <f>F780</f>
        <v/>
      </c>
      <c r="Y780" s="16" t="n"/>
      <c r="Z780" s="18">
        <f>(X780-Y780)+Z779</f>
        <v/>
      </c>
      <c r="AA780" s="15">
        <f>C780</f>
        <v/>
      </c>
      <c r="AB780" s="24" t="n"/>
      <c r="AC780" s="15" t="n"/>
      <c r="AD780" s="25" t="n"/>
      <c r="AE780" s="62" t="n"/>
      <c r="AF780" s="63" t="n"/>
      <c r="AG780" s="25" t="n"/>
      <c r="AH780" s="24" t="n"/>
      <c r="AI780" s="26" t="n"/>
      <c r="AJ780" s="25" t="n"/>
      <c r="AL780" s="14" t="n"/>
      <c r="AM780" s="18" t="n">
        <v>0</v>
      </c>
      <c r="AN780" s="16" t="n"/>
      <c r="AO780" s="18">
        <f>(AM780-AN780)+AO779</f>
        <v/>
      </c>
      <c r="AP780" s="15" t="n"/>
      <c r="AR780" s="14" t="n"/>
      <c r="AS780" s="18" t="n">
        <v>0</v>
      </c>
      <c r="AT780" s="16" t="n"/>
      <c r="AU780" s="18">
        <f>(AS780-AT780)+AU779</f>
        <v/>
      </c>
      <c r="AV780" s="15" t="n"/>
      <c r="AX780" s="14" t="n"/>
      <c r="AY780" s="18" t="n">
        <v>0</v>
      </c>
      <c r="AZ780" s="16" t="n"/>
      <c r="BA780" s="18">
        <f>(AY780-AZ780)+BA779</f>
        <v/>
      </c>
      <c r="BB780" s="15" t="n"/>
      <c r="BD780" s="14" t="n"/>
      <c r="BE780" s="18" t="n">
        <v>0</v>
      </c>
      <c r="BF780" s="16" t="n"/>
      <c r="BG780" s="18">
        <f>(BE780-BF780)+BG779</f>
        <v/>
      </c>
      <c r="BH780" s="15" t="n"/>
      <c r="BJ780" s="86" t="n"/>
      <c r="BK780" s="86" t="n"/>
      <c r="BL780" s="24" t="n"/>
      <c r="BM780" s="24" t="n"/>
      <c r="BN780" s="24" t="n"/>
      <c r="BO780" s="24" t="n"/>
      <c r="BP780" s="24" t="n"/>
      <c r="BQ780" s="126" t="n"/>
    </row>
    <row r="781" ht="16.8" customHeight="1">
      <c r="A781" s="15" t="n"/>
      <c r="B781" s="15" t="n"/>
      <c r="C781" s="15" t="n"/>
      <c r="D781" s="16" t="n"/>
      <c r="E781" s="16" t="n"/>
      <c r="F781" s="16" t="n">
        <v>0</v>
      </c>
      <c r="G781" s="16" t="n"/>
      <c r="H781" s="16" t="n"/>
      <c r="I781" s="4" t="n"/>
      <c r="J781" s="14" t="n"/>
      <c r="K781" s="16" t="inlineStr">
        <is>
          <t>RHO TUTELA 12/10</t>
        </is>
      </c>
      <c r="L781" s="16" t="n">
        <v>40</v>
      </c>
      <c r="M781" s="30" t="inlineStr">
        <is>
          <t>RIVALSA UCA 11/2023 PAG. 2/12/2023</t>
        </is>
      </c>
      <c r="N781" s="16" t="n">
        <v>100</v>
      </c>
      <c r="O781" s="16" t="n"/>
      <c r="P781" s="18" t="n"/>
      <c r="Q781" s="14" t="n"/>
      <c r="R781" s="18" t="n">
        <v>0</v>
      </c>
      <c r="S781" s="16" t="n">
        <v>0</v>
      </c>
      <c r="T781" s="18">
        <f>(R781-S781)+T780</f>
        <v/>
      </c>
      <c r="U781" s="15" t="n"/>
      <c r="W781" s="14" t="n"/>
      <c r="X781" s="18">
        <f>F781</f>
        <v/>
      </c>
      <c r="Y781" s="16" t="n"/>
      <c r="Z781" s="18">
        <f>(X781-Y781)+Z780</f>
        <v/>
      </c>
      <c r="AA781" s="15" t="n"/>
      <c r="AB781" s="24" t="n"/>
      <c r="AC781" s="15" t="n"/>
      <c r="AD781" s="25" t="n"/>
      <c r="AE781" s="62" t="n"/>
      <c r="AF781" s="63" t="n"/>
      <c r="AG781" s="25" t="n"/>
      <c r="AH781" s="24" t="n"/>
      <c r="AI781" s="26" t="n"/>
      <c r="AJ781" s="25" t="n"/>
      <c r="AL781" s="14" t="n"/>
      <c r="AM781" s="18" t="n">
        <v>0</v>
      </c>
      <c r="AN781" s="16" t="n"/>
      <c r="AO781" s="18">
        <f>(AM781-AN781)+AO780</f>
        <v/>
      </c>
      <c r="AP781" s="15" t="n"/>
      <c r="AR781" s="14" t="n"/>
      <c r="AS781" s="18" t="n">
        <v>0</v>
      </c>
      <c r="AT781" s="16" t="n"/>
      <c r="AU781" s="18">
        <f>(AS781-AT781)+AU780</f>
        <v/>
      </c>
      <c r="AV781" s="15" t="n"/>
      <c r="AX781" s="14" t="n"/>
      <c r="AY781" s="18" t="n">
        <v>0</v>
      </c>
      <c r="AZ781" s="16" t="n"/>
      <c r="BA781" s="18">
        <f>(AY781-AZ781)+BA780</f>
        <v/>
      </c>
      <c r="BB781" s="15" t="n"/>
      <c r="BD781" s="14" t="n"/>
      <c r="BE781" s="18" t="n">
        <v>0</v>
      </c>
      <c r="BF781" s="16" t="n"/>
      <c r="BG781" s="18">
        <f>(BE781-BF781)+BG780</f>
        <v/>
      </c>
      <c r="BH781" s="15" t="n"/>
      <c r="BJ781" s="86" t="n"/>
      <c r="BK781" s="86" t="n"/>
      <c r="BL781" s="24" t="n"/>
      <c r="BM781" s="24" t="n"/>
      <c r="BN781" s="24" t="n"/>
      <c r="BO781" s="24" t="n"/>
      <c r="BP781" s="24" t="n"/>
      <c r="BQ781" s="126" t="n"/>
    </row>
    <row r="782" ht="16.8" customHeight="1">
      <c r="A782" s="15" t="n"/>
      <c r="B782" s="15" t="n"/>
      <c r="C782" s="15" t="n"/>
      <c r="D782" s="16" t="n"/>
      <c r="E782" s="16" t="n"/>
      <c r="F782" s="16" t="n">
        <v>0</v>
      </c>
      <c r="G782" s="16" t="n">
        <v>0</v>
      </c>
      <c r="H782" s="16" t="n"/>
      <c r="I782" s="4" t="n"/>
      <c r="J782" s="14" t="n"/>
      <c r="K782" s="17" t="inlineStr">
        <is>
          <t>SOSPESI PARTICOLARI</t>
        </is>
      </c>
      <c r="L782" s="51">
        <f>AI791</f>
        <v/>
      </c>
      <c r="M782" s="3" t="inlineStr">
        <is>
          <t>RIVALSA UCA 2 RATA</t>
        </is>
      </c>
      <c r="N782" s="16" t="n">
        <v>100</v>
      </c>
      <c r="O782" s="16" t="n"/>
      <c r="P782" s="18" t="n"/>
      <c r="Q782" s="14" t="n"/>
      <c r="R782" s="18" t="n">
        <v>0</v>
      </c>
      <c r="S782" s="16" t="n">
        <v>0</v>
      </c>
      <c r="T782" s="18">
        <f>(R782-S782)+T781</f>
        <v/>
      </c>
      <c r="U782" s="15" t="n"/>
      <c r="W782" s="14" t="n"/>
      <c r="X782" s="18">
        <f>F782</f>
        <v/>
      </c>
      <c r="Y782" s="16" t="n">
        <v>0</v>
      </c>
      <c r="Z782" s="18">
        <f>(X782-Y782)+Z781</f>
        <v/>
      </c>
      <c r="AA782" s="15">
        <f>C782</f>
        <v/>
      </c>
      <c r="AB782" s="24" t="n"/>
      <c r="AC782" s="15" t="n"/>
      <c r="AD782" s="25" t="n"/>
      <c r="AE782" s="62" t="n"/>
      <c r="AF782" s="63" t="n"/>
      <c r="AG782" s="25" t="n"/>
      <c r="AH782" s="24" t="n"/>
      <c r="AI782" s="26" t="n"/>
      <c r="AJ782" s="25" t="n"/>
      <c r="AL782" s="14" t="n"/>
      <c r="AM782" s="18" t="n">
        <v>0</v>
      </c>
      <c r="AN782" s="16" t="n"/>
      <c r="AO782" s="18">
        <f>(AM782-AN782)+AO781</f>
        <v/>
      </c>
      <c r="AP782" s="15" t="n"/>
      <c r="AR782" s="14" t="n"/>
      <c r="AS782" s="18" t="n">
        <v>0</v>
      </c>
      <c r="AT782" s="16" t="n"/>
      <c r="AU782" s="18">
        <f>(AS782-AT782)+AU781</f>
        <v/>
      </c>
      <c r="AV782" s="15" t="n"/>
      <c r="AX782" s="14" t="n"/>
      <c r="AY782" s="18" t="n">
        <v>0</v>
      </c>
      <c r="AZ782" s="16" t="n"/>
      <c r="BA782" s="18">
        <f>(AY782-AZ782)+BA781</f>
        <v/>
      </c>
      <c r="BB782" s="15" t="n"/>
      <c r="BD782" s="14" t="n"/>
      <c r="BE782" s="18" t="n">
        <v>0</v>
      </c>
      <c r="BF782" s="16" t="n"/>
      <c r="BG782" s="18">
        <f>(BE782-BF782)+BG781</f>
        <v/>
      </c>
      <c r="BH782" s="15" t="n"/>
      <c r="BJ782" s="86" t="n"/>
      <c r="BK782" s="86" t="n"/>
      <c r="BL782" s="24" t="n"/>
      <c r="BM782" s="24" t="n"/>
      <c r="BN782" s="24" t="n"/>
      <c r="BO782" s="24" t="n"/>
      <c r="BP782" s="24" t="n"/>
      <c r="BQ782" s="126" t="n"/>
    </row>
    <row r="783" ht="16.8" customHeight="1">
      <c r="A783" s="15" t="n"/>
      <c r="B783" s="15" t="n"/>
      <c r="C783" s="68" t="inlineStr">
        <is>
          <t>VERSAMENTO</t>
        </is>
      </c>
      <c r="D783" s="16" t="n"/>
      <c r="E783" s="16" t="n"/>
      <c r="F783" s="16" t="n">
        <v>0</v>
      </c>
      <c r="G783" s="16" t="n"/>
      <c r="H783" s="16" t="n"/>
      <c r="I783" s="4" t="n"/>
      <c r="J783" s="14" t="n"/>
      <c r="K783" s="17" t="inlineStr">
        <is>
          <t>TOTALE SOSPESI</t>
        </is>
      </c>
      <c r="L783" s="16">
        <f>SUM(L770:L782)</f>
        <v/>
      </c>
      <c r="M783" s="16" t="inlineStr">
        <is>
          <t>AGOS  16/1</t>
        </is>
      </c>
      <c r="N783" s="16" t="n">
        <v>731</v>
      </c>
      <c r="O783" s="16" t="n"/>
      <c r="P783" s="18" t="n"/>
      <c r="Q783" s="14" t="n"/>
      <c r="R783" s="18" t="n">
        <v>0</v>
      </c>
      <c r="S783" s="16" t="n"/>
      <c r="T783" s="18">
        <f>(R783-S783)+T782</f>
        <v/>
      </c>
      <c r="U783" s="15" t="n"/>
      <c r="W783" s="14" t="n"/>
      <c r="X783" s="18" t="n">
        <v>0</v>
      </c>
      <c r="Y783" s="16" t="n"/>
      <c r="Z783" s="18">
        <f>(X783-Y783)+Z782</f>
        <v/>
      </c>
      <c r="AA783" s="15">
        <f>C783</f>
        <v/>
      </c>
      <c r="AB783" s="24" t="n"/>
      <c r="AC783" s="15" t="n"/>
      <c r="AD783" s="25" t="n"/>
      <c r="AE783" s="62" t="n"/>
      <c r="AF783" s="63" t="n"/>
      <c r="AG783" s="25" t="n"/>
      <c r="AH783" s="24" t="n"/>
      <c r="AI783" s="26" t="n"/>
      <c r="AJ783" s="25" t="n"/>
      <c r="AL783" s="14" t="n"/>
      <c r="AM783" s="18" t="n">
        <v>0</v>
      </c>
      <c r="AN783" s="16" t="n"/>
      <c r="AO783" s="18">
        <f>(AM783-AN783)+AO782</f>
        <v/>
      </c>
      <c r="AP783" s="15" t="n"/>
      <c r="AR783" s="14" t="n"/>
      <c r="AS783" s="18" t="n">
        <v>0</v>
      </c>
      <c r="AT783" s="16" t="n"/>
      <c r="AU783" s="18">
        <f>(AS783-AT783)+AU782</f>
        <v/>
      </c>
      <c r="AV783" s="15">
        <f>C783</f>
        <v/>
      </c>
      <c r="AX783" s="14" t="n"/>
      <c r="AY783" s="18" t="n">
        <v>0</v>
      </c>
      <c r="AZ783" s="16" t="n"/>
      <c r="BA783" s="18">
        <f>(AY783-AZ783)+BA782</f>
        <v/>
      </c>
      <c r="BB783" s="15" t="n"/>
      <c r="BD783" s="14" t="n"/>
      <c r="BE783" s="18" t="n">
        <v>0</v>
      </c>
      <c r="BF783" s="16" t="n"/>
      <c r="BG783" s="18">
        <f>(BE783-BF783)+BG782</f>
        <v/>
      </c>
      <c r="BH783" s="15" t="n"/>
      <c r="BJ783" s="86" t="n"/>
      <c r="BK783" s="86" t="n"/>
      <c r="BL783" s="24" t="n"/>
      <c r="BM783" s="24" t="n"/>
      <c r="BN783" s="24" t="n"/>
      <c r="BO783" s="24" t="n"/>
      <c r="BP783" s="24" t="n"/>
      <c r="BQ783" s="126" t="n"/>
    </row>
    <row r="784" ht="16.8" customHeight="1">
      <c r="A784" s="15" t="n"/>
      <c r="B784" s="15" t="n"/>
      <c r="C784" s="15" t="inlineStr">
        <is>
          <t>BONIFICI</t>
        </is>
      </c>
      <c r="D784" s="16" t="n"/>
      <c r="E784" s="16" t="n"/>
      <c r="F784" s="16">
        <f>'BONIFICI GENERALI '!B570+'BONIFICI CATTOLICA'!B570+'BONIFICI TUTELA'!B310</f>
        <v/>
      </c>
      <c r="G784" s="85">
        <f>F774</f>
        <v/>
      </c>
      <c r="H784" s="16" t="n"/>
      <c r="I784" s="4" t="n"/>
      <c r="J784" s="14" t="n"/>
      <c r="K784" s="17" t="inlineStr">
        <is>
          <t>SOSPESI DEL GIORNO</t>
        </is>
      </c>
      <c r="L784" s="16">
        <f>SUM(N771:N784)</f>
        <v/>
      </c>
      <c r="M784" s="16" t="inlineStr">
        <is>
          <t>BEBAION 16/1</t>
        </is>
      </c>
      <c r="N784" s="16" t="n">
        <v>396.97</v>
      </c>
      <c r="O784" s="16" t="n"/>
      <c r="P784" s="18" t="n"/>
      <c r="Q784" s="14" t="n"/>
      <c r="R784" s="18" t="n">
        <v>0</v>
      </c>
      <c r="S784" s="16" t="n"/>
      <c r="T784" s="18">
        <f>(R784-S784)+T783</f>
        <v/>
      </c>
      <c r="U784" s="15" t="n"/>
      <c r="W784" s="14" t="n"/>
      <c r="X784" s="18">
        <f>F784</f>
        <v/>
      </c>
      <c r="Y784" s="16">
        <f>G784</f>
        <v/>
      </c>
      <c r="Z784" s="18">
        <f>(X784-Y784)+Z783</f>
        <v/>
      </c>
      <c r="AA784" s="15">
        <f>C784</f>
        <v/>
      </c>
      <c r="AB784" s="24" t="n"/>
      <c r="AC784" s="15" t="n"/>
      <c r="AD784" s="25" t="n"/>
      <c r="AE784" s="62" t="n"/>
      <c r="AF784" s="63" t="n"/>
      <c r="AG784" s="25" t="n"/>
      <c r="AH784" s="24" t="n"/>
      <c r="AI784" s="26" t="n"/>
      <c r="AJ784" s="25" t="n"/>
      <c r="AL784" s="14" t="n"/>
      <c r="AM784" s="18" t="n">
        <v>0</v>
      </c>
      <c r="AN784" s="16" t="n"/>
      <c r="AO784" s="18">
        <f>(AM784-AN784)+AO783</f>
        <v/>
      </c>
      <c r="AP784" s="15" t="n"/>
      <c r="AR784" s="14" t="n"/>
      <c r="AS784" s="18" t="n">
        <v>0</v>
      </c>
      <c r="AT784" s="16" t="n"/>
      <c r="AU784" s="18">
        <f>(AS784-AT784)+AU783</f>
        <v/>
      </c>
      <c r="AV784" s="15">
        <f>C784</f>
        <v/>
      </c>
      <c r="AX784" s="14" t="n"/>
      <c r="AY784" s="18" t="n">
        <v>0</v>
      </c>
      <c r="AZ784" s="16" t="n"/>
      <c r="BA784" s="18">
        <f>(AY784-AZ784)+BA783</f>
        <v/>
      </c>
      <c r="BB784" s="15" t="n"/>
      <c r="BD784" s="14" t="n"/>
      <c r="BE784" s="18" t="n">
        <v>0</v>
      </c>
      <c r="BF784" s="16" t="n"/>
      <c r="BG784" s="18">
        <f>(BE784-BF784)+BG783</f>
        <v/>
      </c>
      <c r="BH784" s="15" t="n"/>
      <c r="BJ784" s="86" t="n"/>
      <c r="BK784" s="86" t="n"/>
      <c r="BL784" s="24" t="n"/>
      <c r="BM784" s="24" t="n"/>
      <c r="BN784" s="24" t="n"/>
      <c r="BO784" s="24" t="n"/>
      <c r="BP784" s="24" t="n"/>
      <c r="BQ784" s="126" t="n"/>
    </row>
    <row r="785" ht="16.8" customHeight="1">
      <c r="A785" s="15" t="n"/>
      <c r="B785" s="15" t="n"/>
      <c r="C785" s="47" t="inlineStr">
        <is>
          <t>PREL .PROVVIGIONI MATURATE</t>
        </is>
      </c>
      <c r="D785" s="16" t="n"/>
      <c r="E785" s="16" t="n"/>
      <c r="F785" s="16" t="n">
        <v>0</v>
      </c>
      <c r="G785" s="1">
        <f>F775</f>
        <v/>
      </c>
      <c r="H785" s="16">
        <f>G785-D676-D677-D679</f>
        <v/>
      </c>
      <c r="I785" s="4" t="n"/>
      <c r="J785" s="14" t="n"/>
      <c r="K785" s="53">
        <f>A734</f>
        <v/>
      </c>
      <c r="L785" s="3">
        <f>D734+D735-E739+D736-E736+D739-E734+B737</f>
        <v/>
      </c>
      <c r="M785" s="3" t="n"/>
      <c r="N785" s="3" t="n"/>
      <c r="O785" s="16" t="n"/>
      <c r="P785" s="18" t="n"/>
      <c r="Q785" s="14" t="n"/>
      <c r="R785" s="18" t="n"/>
      <c r="S785" s="16" t="n"/>
      <c r="T785" s="18">
        <f>(R785-S785)+T784</f>
        <v/>
      </c>
      <c r="U785" s="15" t="n"/>
      <c r="W785" s="14" t="n"/>
      <c r="X785" s="18" t="n"/>
      <c r="Y785" s="1">
        <f>G785</f>
        <v/>
      </c>
      <c r="Z785" s="18">
        <f>(X785-Y785)+Z784</f>
        <v/>
      </c>
      <c r="AA785" s="15">
        <f>C785</f>
        <v/>
      </c>
      <c r="AB785" s="24" t="n"/>
      <c r="AC785" s="15" t="inlineStr">
        <is>
          <t>BOLLO AUTO</t>
        </is>
      </c>
      <c r="AD785" s="25" t="n"/>
      <c r="AE785" s="62">
        <f>H786</f>
        <v/>
      </c>
      <c r="AF785" s="63">
        <f>AE785+AF724</f>
        <v/>
      </c>
      <c r="AG785" s="25" t="n"/>
      <c r="AH785" s="24" t="n"/>
      <c r="AI785" s="26" t="n"/>
      <c r="AJ785" s="25" t="n"/>
      <c r="AL785" s="14" t="n"/>
      <c r="AM785" s="18" t="n"/>
      <c r="AN785" s="25" t="n">
        <v>0</v>
      </c>
      <c r="AO785" s="18">
        <f>(AM785-AN785)+AO784</f>
        <v/>
      </c>
      <c r="AP785" s="15" t="n"/>
      <c r="AR785" s="14" t="n"/>
      <c r="AS785" s="18" t="n"/>
      <c r="AT785" s="25" t="n">
        <v>0</v>
      </c>
      <c r="AU785" s="18">
        <f>(AS785-AT785)+AU784</f>
        <v/>
      </c>
      <c r="AV785" s="15" t="n"/>
      <c r="AX785" s="14" t="n"/>
      <c r="AY785" s="18" t="n"/>
      <c r="AZ785" s="25" t="n">
        <v>0</v>
      </c>
      <c r="BA785" s="18">
        <f>(AY785-AZ785)+BA784</f>
        <v/>
      </c>
      <c r="BB785" s="15" t="n"/>
      <c r="BD785" s="14" t="n"/>
      <c r="BE785" s="18" t="n"/>
      <c r="BF785" s="25" t="n">
        <v>0</v>
      </c>
      <c r="BG785" s="18">
        <f>(BE785-BF785)+BG784</f>
        <v/>
      </c>
      <c r="BH785" s="15" t="n"/>
      <c r="BJ785" s="86" t="n"/>
      <c r="BK785" s="86" t="n"/>
      <c r="BL785" s="24" t="n"/>
      <c r="BM785" s="24" t="n"/>
      <c r="BN785" s="24" t="n"/>
      <c r="BO785" s="24" t="n"/>
      <c r="BP785" s="24" t="n"/>
      <c r="BQ785" s="126" t="n"/>
    </row>
    <row r="786" ht="16.8" customHeight="1">
      <c r="A786" s="15" t="n"/>
      <c r="B786" s="15" t="n"/>
      <c r="C786" s="15" t="inlineStr">
        <is>
          <t>Spese manutenzione auto</t>
        </is>
      </c>
      <c r="D786" s="16" t="n"/>
      <c r="E786" s="16" t="n">
        <v>0</v>
      </c>
      <c r="F786" s="16" t="n">
        <v>0</v>
      </c>
      <c r="G786" s="16" t="n">
        <v>0</v>
      </c>
      <c r="H786" s="16" t="n"/>
      <c r="I786" s="4" t="n"/>
      <c r="J786" s="14" t="n"/>
      <c r="K786" s="17" t="n"/>
      <c r="L786" s="16" t="n"/>
      <c r="M786" s="16" t="n"/>
      <c r="N786" s="16" t="n"/>
      <c r="O786" s="16" t="n"/>
      <c r="P786" s="18" t="n"/>
      <c r="Q786" s="14" t="n"/>
      <c r="R786" s="18" t="n"/>
      <c r="S786" s="16">
        <f>G786</f>
        <v/>
      </c>
      <c r="T786" s="18">
        <f>(R786-S786)+T785</f>
        <v/>
      </c>
      <c r="U786" s="15">
        <f>C786</f>
        <v/>
      </c>
      <c r="W786" s="14" t="n"/>
      <c r="X786" s="18" t="n"/>
      <c r="Y786" s="16" t="n">
        <v>0</v>
      </c>
      <c r="Z786" s="18">
        <f>(X786-Y786)+Z785</f>
        <v/>
      </c>
      <c r="AA786" s="15" t="n"/>
      <c r="AB786" s="24" t="n"/>
      <c r="AC786" s="15">
        <f>C786</f>
        <v/>
      </c>
      <c r="AD786" s="25" t="n"/>
      <c r="AE786" s="62">
        <f>G786</f>
        <v/>
      </c>
      <c r="AF786" s="63">
        <f>AE786+AF725</f>
        <v/>
      </c>
      <c r="AG786" s="25" t="n"/>
      <c r="AH786" s="24" t="n"/>
      <c r="AI786" s="26" t="n"/>
      <c r="AJ786" s="25" t="n"/>
      <c r="AL786" s="14" t="n"/>
      <c r="AM786" s="18" t="n"/>
      <c r="AN786" s="16" t="n"/>
      <c r="AO786" s="18">
        <f>(AM786-AN786)+AO785</f>
        <v/>
      </c>
      <c r="AP786" s="15" t="n"/>
      <c r="AR786" s="14" t="n"/>
      <c r="AS786" s="18" t="n"/>
      <c r="AT786" s="16" t="n"/>
      <c r="AU786" s="18">
        <f>(AS786-AT786)+AU785</f>
        <v/>
      </c>
      <c r="AV786" s="15" t="n"/>
      <c r="AX786" s="14" t="n"/>
      <c r="AY786" s="18" t="n"/>
      <c r="AZ786" s="16" t="n"/>
      <c r="BA786" s="18">
        <f>(AY786-AZ786)+BA785</f>
        <v/>
      </c>
      <c r="BB786" s="15" t="n"/>
      <c r="BD786" s="14" t="n"/>
      <c r="BE786" s="18" t="n"/>
      <c r="BF786" s="16" t="n"/>
      <c r="BG786" s="18">
        <f>(BE786-BF786)+BG785</f>
        <v/>
      </c>
      <c r="BH786" s="15" t="n"/>
      <c r="BJ786" s="86" t="n"/>
      <c r="BK786" s="86" t="n"/>
      <c r="BL786" s="24" t="n"/>
      <c r="BM786" s="24" t="n"/>
      <c r="BN786" s="24" t="n"/>
      <c r="BO786" s="24" t="n"/>
      <c r="BP786" s="24" t="n"/>
      <c r="BQ786" s="126" t="n"/>
    </row>
    <row r="787" ht="16.8" customHeight="1">
      <c r="A787" s="15" t="n"/>
      <c r="B787" s="15" t="n"/>
      <c r="C787" s="15" t="inlineStr">
        <is>
          <t>Spese alberghi etc</t>
        </is>
      </c>
      <c r="D787" s="16" t="n">
        <v>0</v>
      </c>
      <c r="E787" s="16" t="n"/>
      <c r="F787" s="16" t="n">
        <v>0</v>
      </c>
      <c r="G787" s="16" t="n">
        <v>0</v>
      </c>
      <c r="H787" s="16" t="n"/>
      <c r="I787" s="4" t="n"/>
      <c r="J787" s="14" t="n"/>
      <c r="K787" s="17" t="n"/>
      <c r="L787" s="16" t="n">
        <v>0</v>
      </c>
      <c r="M787" s="16" t="n"/>
      <c r="N787" s="16" t="n"/>
      <c r="O787" s="16" t="n"/>
      <c r="P787" s="18" t="n"/>
      <c r="Q787" s="14" t="n"/>
      <c r="R787" s="18" t="n"/>
      <c r="S787" s="16" t="n">
        <v>0</v>
      </c>
      <c r="T787" s="18">
        <f>(R787-S787)+T786</f>
        <v/>
      </c>
      <c r="U787" s="15">
        <f>C787</f>
        <v/>
      </c>
      <c r="W787" s="14" t="n"/>
      <c r="X787" s="18" t="n">
        <v>0</v>
      </c>
      <c r="Y787" s="16" t="n">
        <v>0</v>
      </c>
      <c r="Z787" s="18">
        <f>(X787-Y787)+Z786</f>
        <v/>
      </c>
      <c r="AA787" s="15" t="n"/>
      <c r="AB787" s="24" t="n"/>
      <c r="AC787" s="15">
        <f>C787</f>
        <v/>
      </c>
      <c r="AD787" s="25" t="n"/>
      <c r="AE787" s="62">
        <f>G787</f>
        <v/>
      </c>
      <c r="AF787" s="63">
        <f>AE787+AF726</f>
        <v/>
      </c>
      <c r="AG787" s="25" t="n"/>
      <c r="AH787" s="24" t="n"/>
      <c r="AI787" s="26" t="n"/>
      <c r="AJ787" s="25" t="n"/>
      <c r="AL787" s="14" t="n"/>
      <c r="AM787" s="18" t="n"/>
      <c r="AN787" s="16" t="n">
        <v>0</v>
      </c>
      <c r="AO787" s="18">
        <f>(AM787-AN787)+AO786</f>
        <v/>
      </c>
      <c r="AP787" s="15" t="n"/>
      <c r="AR787" s="14" t="n"/>
      <c r="AS787" s="18" t="n"/>
      <c r="AT787" s="16" t="n">
        <v>0</v>
      </c>
      <c r="AU787" s="18">
        <f>(AS787-AT787)+AU786</f>
        <v/>
      </c>
      <c r="AV787" s="15" t="n"/>
      <c r="AX787" s="14" t="n"/>
      <c r="AY787" s="18" t="n"/>
      <c r="AZ787" s="16" t="n">
        <v>0</v>
      </c>
      <c r="BA787" s="18">
        <f>(AY787-AZ787)+BA786</f>
        <v/>
      </c>
      <c r="BB787" s="15" t="n"/>
      <c r="BD787" s="14" t="n"/>
      <c r="BE787" s="18" t="n"/>
      <c r="BF787" s="16" t="n">
        <v>0</v>
      </c>
      <c r="BG787" s="18">
        <f>(BE787-BF787)+BG786</f>
        <v/>
      </c>
      <c r="BH787" s="15" t="n"/>
      <c r="BJ787" s="86" t="n"/>
      <c r="BK787" s="86" t="n"/>
      <c r="BL787" s="24" t="n"/>
      <c r="BM787" s="24" t="n"/>
      <c r="BN787" s="24" t="n"/>
      <c r="BO787" s="24" t="n"/>
      <c r="BP787" s="24" t="n"/>
      <c r="BQ787" s="126" t="n"/>
    </row>
    <row r="788" ht="16.8" customHeight="1">
      <c r="A788" s="15" t="n"/>
      <c r="B788" s="15" t="n"/>
      <c r="C788" s="15" t="n"/>
      <c r="D788" s="16">
        <f>SUM(G786:G788)</f>
        <v/>
      </c>
      <c r="E788" s="16" t="n">
        <v>0</v>
      </c>
      <c r="F788" s="16" t="n"/>
      <c r="G788" s="16" t="n">
        <v>0</v>
      </c>
      <c r="H788" s="16" t="n"/>
      <c r="I788" s="4" t="n"/>
      <c r="J788" s="14" t="n"/>
      <c r="K788" s="6" t="inlineStr">
        <is>
          <t>TOTALE SOMMA</t>
        </is>
      </c>
      <c r="L788" s="3">
        <f>SUM(L768:L782)+N767+L784+L785</f>
        <v/>
      </c>
      <c r="M788" s="3">
        <f>SUM(O737:O756)+N766</f>
        <v/>
      </c>
      <c r="N788" s="16" t="n"/>
      <c r="O788" s="16" t="n"/>
      <c r="P788" s="18" t="n"/>
      <c r="Q788" s="14" t="n"/>
      <c r="R788" s="18" t="n"/>
      <c r="S788" s="16" t="n">
        <v>0</v>
      </c>
      <c r="T788" s="18">
        <f>(R788-S788)+T787</f>
        <v/>
      </c>
      <c r="U788" s="15" t="n"/>
      <c r="W788" s="14" t="n"/>
      <c r="X788" s="18" t="n">
        <v>0</v>
      </c>
      <c r="Y788" s="16" t="n">
        <v>0</v>
      </c>
      <c r="Z788" s="18">
        <f>(X788-Y788)+Z787</f>
        <v/>
      </c>
      <c r="AA788" s="15" t="n"/>
      <c r="AB788" s="24" t="n"/>
      <c r="AC788" s="15">
        <f>C788</f>
        <v/>
      </c>
      <c r="AD788" s="25" t="n"/>
      <c r="AE788" s="62">
        <f>G788</f>
        <v/>
      </c>
      <c r="AF788" s="63">
        <f>AE788+AF727</f>
        <v/>
      </c>
      <c r="AG788" s="25" t="n"/>
      <c r="AH788" s="24" t="inlineStr">
        <is>
          <t>TOTALE SOSPESI</t>
        </is>
      </c>
      <c r="AI788" s="26">
        <f>SUM(AI735:AI787)</f>
        <v/>
      </c>
      <c r="AJ788" s="25" t="n"/>
      <c r="AL788" s="14" t="n"/>
      <c r="AM788" s="18" t="n"/>
      <c r="AN788" s="16" t="n">
        <v>0</v>
      </c>
      <c r="AO788" s="18">
        <f>(AM788-AN788)+AO787</f>
        <v/>
      </c>
      <c r="AP788" s="15" t="n"/>
      <c r="AR788" s="14" t="n"/>
      <c r="AS788" s="18" t="n"/>
      <c r="AT788" s="16" t="n">
        <v>0</v>
      </c>
      <c r="AU788" s="18">
        <f>(AS788-AT788)+AU787</f>
        <v/>
      </c>
      <c r="AV788" s="16" t="n"/>
      <c r="AX788" s="14" t="n"/>
      <c r="AY788" s="18" t="n"/>
      <c r="AZ788" s="16" t="n">
        <v>0</v>
      </c>
      <c r="BA788" s="18">
        <f>(AY788-AZ788)+BA787</f>
        <v/>
      </c>
      <c r="BB788" s="15" t="n"/>
      <c r="BD788" s="14" t="n"/>
      <c r="BE788" s="18" t="n"/>
      <c r="BF788" s="16" t="n">
        <v>0</v>
      </c>
      <c r="BG788" s="18">
        <f>(BE788-BF788)+BG787</f>
        <v/>
      </c>
      <c r="BH788" s="15" t="n"/>
      <c r="BJ788" s="86" t="n"/>
      <c r="BK788" s="86" t="n"/>
      <c r="BL788" s="24" t="n"/>
      <c r="BM788" s="24" t="n"/>
      <c r="BN788" s="24" t="n"/>
      <c r="BO788" s="24" t="n"/>
      <c r="BP788" s="24" t="n"/>
      <c r="BQ788" s="126" t="n"/>
    </row>
    <row r="789" ht="16.8" customHeight="1">
      <c r="A789" s="15" t="n"/>
      <c r="B789" s="15" t="n"/>
      <c r="C789" s="64" t="inlineStr">
        <is>
          <t>BONIFICO CATTOLICA</t>
        </is>
      </c>
      <c r="D789" s="16" t="n"/>
      <c r="E789" s="16" t="n">
        <v>0</v>
      </c>
      <c r="F789" s="16" t="n"/>
      <c r="G789" s="16" t="n">
        <v>0</v>
      </c>
      <c r="H789" s="16" t="n">
        <v>0</v>
      </c>
      <c r="I789" s="84">
        <f>I791-I740</f>
        <v/>
      </c>
      <c r="J789" s="14" t="n"/>
      <c r="K789" s="6" t="inlineStr">
        <is>
          <t>SALDO C-D</t>
        </is>
      </c>
      <c r="L789" s="3">
        <f>L788-M788</f>
        <v/>
      </c>
      <c r="M789" s="16" t="n"/>
      <c r="N789" s="16" t="n"/>
      <c r="O789" s="16" t="n"/>
      <c r="P789" s="18" t="n"/>
      <c r="Q789" s="14" t="n"/>
      <c r="R789" s="18" t="n"/>
      <c r="S789" s="16" t="n">
        <v>0</v>
      </c>
      <c r="T789" s="18">
        <f>(R789-S789)+T788</f>
        <v/>
      </c>
      <c r="U789" s="15" t="n"/>
      <c r="W789" s="14" t="n"/>
      <c r="X789" s="18" t="n">
        <v>0</v>
      </c>
      <c r="Y789" s="16" t="n">
        <v>0</v>
      </c>
      <c r="Z789" s="18">
        <f>(X789-Y789)+Z788</f>
        <v/>
      </c>
      <c r="AA789" s="15" t="n"/>
      <c r="AB789" s="24" t="n"/>
      <c r="AC789" s="71" t="inlineStr">
        <is>
          <t>TOTALE SPESE AD OGGI</t>
        </is>
      </c>
      <c r="AD789" s="65" t="n"/>
      <c r="AE789" s="65" t="n">
        <v>0</v>
      </c>
      <c r="AF789" s="63">
        <f>SUM(AF741:AF788)</f>
        <v/>
      </c>
      <c r="AG789" s="25" t="n"/>
      <c r="AH789" s="24" t="inlineStr">
        <is>
          <t>SOSPESI VERSATI</t>
        </is>
      </c>
      <c r="AI789" s="26" t="n"/>
      <c r="AJ789" s="25">
        <f>SUM(AJ735:AJ788)</f>
        <v/>
      </c>
      <c r="AL789" s="14" t="n"/>
      <c r="AM789" s="18" t="n"/>
      <c r="AN789" s="16" t="n"/>
      <c r="AO789" s="18">
        <f>(AM789-AN789)+AO788</f>
        <v/>
      </c>
      <c r="AP789" s="15" t="n"/>
      <c r="AR789" s="14" t="n"/>
      <c r="AS789" s="18" t="n"/>
      <c r="AT789" s="16" t="n">
        <v>0</v>
      </c>
      <c r="AU789" s="18">
        <f>(AS789-AT789)+AU788</f>
        <v/>
      </c>
      <c r="AV789" s="15" t="n"/>
      <c r="AX789" s="14" t="n"/>
      <c r="AY789" s="18" t="n"/>
      <c r="AZ789" s="16" t="n"/>
      <c r="BA789" s="18">
        <f>(AY789-AZ789)+BA788</f>
        <v/>
      </c>
      <c r="BB789" s="15" t="n"/>
      <c r="BD789" s="14" t="n"/>
      <c r="BE789" s="18" t="n"/>
      <c r="BF789" s="16" t="n"/>
      <c r="BG789" s="18">
        <f>(BE789-BF789)+BG788</f>
        <v/>
      </c>
      <c r="BH789" s="15" t="n"/>
      <c r="BJ789" s="86" t="n"/>
      <c r="BK789" s="86" t="n"/>
      <c r="BL789" s="24" t="n"/>
      <c r="BM789" s="24" t="n"/>
      <c r="BN789" s="24" t="n"/>
      <c r="BO789" s="24" t="n"/>
      <c r="BP789" s="24" t="n"/>
      <c r="BQ789" s="126" t="n"/>
    </row>
    <row r="790" ht="16.8" customHeight="1">
      <c r="A790" s="15" t="n"/>
      <c r="B790" s="15" t="n"/>
      <c r="C790" s="64" t="inlineStr">
        <is>
          <t>BONIFICO GENERALI</t>
        </is>
      </c>
      <c r="D790" s="16" t="n"/>
      <c r="E790" s="16" t="n"/>
      <c r="F790" s="16" t="n"/>
      <c r="G790" s="16" t="n">
        <v>0</v>
      </c>
      <c r="H790" s="16" t="n">
        <v>0</v>
      </c>
      <c r="I790" s="4" t="n"/>
      <c r="J790" s="14" t="n"/>
      <c r="K790" s="6" t="inlineStr">
        <is>
          <t>SALDO CATTOLICA</t>
        </is>
      </c>
      <c r="L790" s="55">
        <f>D791+E791+A791+B791+B738</f>
        <v/>
      </c>
      <c r="M790" s="16" t="n"/>
      <c r="N790" s="16" t="n"/>
      <c r="O790" s="56" t="n"/>
      <c r="P790" s="18" t="n"/>
      <c r="Q790" s="14" t="n"/>
      <c r="R790" s="18" t="n"/>
      <c r="S790" s="16" t="n">
        <v>0</v>
      </c>
      <c r="T790" s="18">
        <f>(R790-S790)+T789</f>
        <v/>
      </c>
      <c r="U790" s="15" t="n"/>
      <c r="W790" s="14" t="n"/>
      <c r="X790" s="18" t="n"/>
      <c r="Y790" s="16" t="n">
        <v>0</v>
      </c>
      <c r="Z790" s="18">
        <f>(X790-Y790)+Z789</f>
        <v/>
      </c>
      <c r="AA790" s="15" t="n"/>
      <c r="AB790" s="24" t="n"/>
      <c r="AC790" s="71" t="inlineStr">
        <is>
          <t>TOTALE PROVVIGIONI AD OGGI</t>
        </is>
      </c>
      <c r="AD790" s="65" t="n"/>
      <c r="AE790" s="65">
        <f>G790</f>
        <v/>
      </c>
      <c r="AF790" s="63">
        <f>AF729+AD734+AD735</f>
        <v/>
      </c>
      <c r="AG790" s="25" t="n"/>
      <c r="AH790" s="24" t="n"/>
      <c r="AI790" s="26" t="n"/>
      <c r="AJ790" s="25" t="n"/>
      <c r="AL790" s="14" t="n"/>
      <c r="AM790" s="18" t="n"/>
      <c r="AN790" s="16" t="n"/>
      <c r="AO790" s="18">
        <f>(AM790-AN790)+AO789</f>
        <v/>
      </c>
      <c r="AP790" s="15" t="n"/>
      <c r="AR790" s="14" t="n"/>
      <c r="AS790" s="18" t="n"/>
      <c r="AT790" s="16" t="n"/>
      <c r="AU790" s="18">
        <f>(AS790-AT790)+AU789</f>
        <v/>
      </c>
      <c r="AV790" s="15" t="n"/>
      <c r="AX790" s="14" t="n"/>
      <c r="AY790" s="18" t="n"/>
      <c r="AZ790" s="16" t="n"/>
      <c r="BA790" s="18">
        <f>(AY790-AZ790)+BA789</f>
        <v/>
      </c>
      <c r="BB790" s="15" t="n"/>
      <c r="BD790" s="14" t="n"/>
      <c r="BE790" s="18" t="n"/>
      <c r="BF790" s="16" t="n"/>
      <c r="BG790" s="18">
        <f>(BE790-BF790)+BG789</f>
        <v/>
      </c>
      <c r="BH790" s="15" t="n"/>
      <c r="BJ790" s="86" t="n"/>
      <c r="BK790" s="86" t="n"/>
      <c r="BL790" s="24" t="n"/>
      <c r="BM790" s="24" t="n"/>
      <c r="BN790" s="24" t="n"/>
      <c r="BO790" s="24" t="n"/>
      <c r="BP790" s="24" t="n"/>
      <c r="BQ790" s="126" t="n"/>
    </row>
    <row r="791" ht="16.8" customHeight="1">
      <c r="A791" s="92">
        <f>D736-D738+A730-E736-G790</f>
        <v/>
      </c>
      <c r="B791" s="44">
        <f>D739-D741+B730</f>
        <v/>
      </c>
      <c r="C791" s="57" t="inlineStr">
        <is>
          <t>Check = controllo Saldo Cattolica</t>
        </is>
      </c>
      <c r="D791" s="44">
        <f>D734-D737-E734+D730</f>
        <v/>
      </c>
      <c r="E791" s="44">
        <f>D735-D740+E730</f>
        <v/>
      </c>
      <c r="F791" s="72">
        <f>D737+D738+D740+F730-E738</f>
        <v/>
      </c>
      <c r="G791" s="81">
        <f>D737+D738-E738+D740+G730</f>
        <v/>
      </c>
      <c r="H791" s="44">
        <f>G785+G784+H730</f>
        <v/>
      </c>
      <c r="I791" s="79">
        <f>G791-H791</f>
        <v/>
      </c>
      <c r="J791" s="58" t="n"/>
      <c r="K791" s="6" t="inlineStr">
        <is>
          <t>SALDO PROVVIGIONALE</t>
        </is>
      </c>
      <c r="L791" s="3">
        <f>L789-L790</f>
        <v/>
      </c>
      <c r="M791" s="27" t="inlineStr">
        <is>
          <t>DIFF. S.DO CATTOLICA</t>
        </is>
      </c>
      <c r="N791" s="27">
        <f>O791-L790</f>
        <v/>
      </c>
      <c r="O791" s="44">
        <f>Z791+AU791+N767+SUM(L770:L781)+SUM(N771:N781)+L785-D737-D740-D736+E738</f>
        <v/>
      </c>
      <c r="P791" s="18" t="n"/>
      <c r="Q791" s="58" t="n"/>
      <c r="R791" s="59" t="n"/>
      <c r="S791" s="44" t="n"/>
      <c r="T791" s="59">
        <f>(R791-S791)+T790</f>
        <v/>
      </c>
      <c r="U791" s="57" t="n"/>
      <c r="W791" s="58" t="n"/>
      <c r="X791" s="59" t="n"/>
      <c r="Y791" s="44" t="n"/>
      <c r="Z791" s="59">
        <f>(X791-Y791)+Z790</f>
        <v/>
      </c>
      <c r="AA791" s="57" t="n"/>
      <c r="AB791" s="60" t="n"/>
      <c r="AC791" s="60" t="inlineStr">
        <is>
          <t>UTILE NETTO</t>
        </is>
      </c>
      <c r="AD791" s="23">
        <f>SUM(AD734:AD790)-SUM(AE734:AE788)+AD730</f>
        <v/>
      </c>
      <c r="AE791" s="23">
        <f>AF777+AF778</f>
        <v/>
      </c>
      <c r="AF791" s="23">
        <f>AD791+AE791</f>
        <v/>
      </c>
      <c r="AG791" s="23" t="inlineStr">
        <is>
          <t>UTILE LORDO</t>
        </is>
      </c>
      <c r="AH791" s="60" t="inlineStr">
        <is>
          <t>SALDO</t>
        </is>
      </c>
      <c r="AI791" s="61">
        <f>AI788-AJ789</f>
        <v/>
      </c>
      <c r="AJ791" s="23" t="n"/>
      <c r="AL791" s="58" t="n"/>
      <c r="AM791" s="59" t="n"/>
      <c r="AN791" s="44" t="n"/>
      <c r="AO791" s="59">
        <f>(AM791-AN791)+AO790</f>
        <v/>
      </c>
      <c r="AP791" s="57" t="n"/>
      <c r="AR791" s="58" t="n"/>
      <c r="AS791" s="59" t="n"/>
      <c r="AT791" s="44" t="n"/>
      <c r="AU791" s="59">
        <f>(AS791-AT791)+AU790</f>
        <v/>
      </c>
      <c r="AV791" s="57" t="n"/>
      <c r="AX791" s="58" t="n"/>
      <c r="AY791" s="59" t="n"/>
      <c r="AZ791" s="44" t="n"/>
      <c r="BA791" s="59">
        <f>(AY791-AZ791)+BA790</f>
        <v/>
      </c>
      <c r="BB791" s="57" t="n"/>
      <c r="BD791" s="58" t="n"/>
      <c r="BE791" s="59" t="n"/>
      <c r="BF791" s="44" t="n"/>
      <c r="BG791" s="59">
        <f>(BE791-BF791)+BG790</f>
        <v/>
      </c>
      <c r="BH791" s="57" t="n"/>
      <c r="BJ791" s="21">
        <f>SUM(BJ735:BJ790)</f>
        <v/>
      </c>
      <c r="BK791" s="21" t="n"/>
      <c r="BL791" s="89">
        <f>SUM(BL734:BL790)</f>
        <v/>
      </c>
      <c r="BM791" s="8" t="inlineStr">
        <is>
          <t>TOTALE GENERALI</t>
        </is>
      </c>
      <c r="BN791" s="89">
        <f>SUM(BN734:BN790)</f>
        <v/>
      </c>
      <c r="BO791" s="8">
        <f>SUM(BO735:BO790)</f>
        <v/>
      </c>
      <c r="BP791" s="8">
        <f>BL791+BN791</f>
        <v/>
      </c>
      <c r="BQ791" s="8" t="n"/>
    </row>
    <row r="794" ht="16.8" customHeight="1">
      <c r="A794" s="2" t="n"/>
      <c r="B794" s="2" t="n"/>
      <c r="C794" s="2" t="inlineStr">
        <is>
          <t>DESCRIZIONE</t>
        </is>
      </c>
      <c r="D794" s="3" t="inlineStr">
        <is>
          <t>CASSA E.</t>
        </is>
      </c>
      <c r="E794" s="3" t="inlineStr">
        <is>
          <t>CASSA U.</t>
        </is>
      </c>
      <c r="F794" s="3" t="inlineStr">
        <is>
          <t>BANCA E.</t>
        </is>
      </c>
      <c r="G794" s="3" t="inlineStr">
        <is>
          <t>BANCA U.</t>
        </is>
      </c>
      <c r="H794" s="104" t="inlineStr">
        <is>
          <t>PROVVIGIONI</t>
        </is>
      </c>
      <c r="I794" s="76" t="n"/>
      <c r="J794" s="5" t="inlineStr">
        <is>
          <t>DATA</t>
        </is>
      </c>
      <c r="K794" s="6" t="inlineStr">
        <is>
          <t>DESCRIZIONE</t>
        </is>
      </c>
      <c r="L794" s="3" t="inlineStr">
        <is>
          <t>ENTRATE</t>
        </is>
      </c>
      <c r="M794" s="3" t="inlineStr">
        <is>
          <t>USCITE</t>
        </is>
      </c>
      <c r="N794" s="3" t="inlineStr">
        <is>
          <t xml:space="preserve">PREL. </t>
        </is>
      </c>
      <c r="O794" s="3" t="inlineStr">
        <is>
          <t>TOTALE</t>
        </is>
      </c>
      <c r="P794" s="3" t="inlineStr">
        <is>
          <t>BUDGET</t>
        </is>
      </c>
      <c r="Q794" s="5" t="inlineStr">
        <is>
          <t>DATA</t>
        </is>
      </c>
      <c r="R794" s="3" t="inlineStr">
        <is>
          <t>ENTRATE</t>
        </is>
      </c>
      <c r="S794" s="3" t="inlineStr">
        <is>
          <t>USCITE</t>
        </is>
      </c>
      <c r="T794" s="3" t="inlineStr">
        <is>
          <t>SALDO</t>
        </is>
      </c>
      <c r="U794" s="2" t="inlineStr">
        <is>
          <t>CONTO A3T  10223</t>
        </is>
      </c>
      <c r="W794" s="5" t="inlineStr">
        <is>
          <t>DATA</t>
        </is>
      </c>
      <c r="X794" s="3" t="inlineStr">
        <is>
          <t>ENTRATE</t>
        </is>
      </c>
      <c r="Y794" s="3" t="inlineStr">
        <is>
          <t>USCITE</t>
        </is>
      </c>
      <c r="Z794" s="3" t="inlineStr">
        <is>
          <t>SALDO</t>
        </is>
      </c>
      <c r="AA794" s="2" t="inlineStr">
        <is>
          <t>CONTO SEPARATO 10226</t>
        </is>
      </c>
      <c r="AB794" s="8" t="inlineStr">
        <is>
          <t>DATA</t>
        </is>
      </c>
      <c r="AC794" s="9" t="inlineStr">
        <is>
          <t>DESCRIZIONE</t>
        </is>
      </c>
      <c r="AD794" s="10" t="inlineStr">
        <is>
          <t xml:space="preserve">ENTRATE </t>
        </is>
      </c>
      <c r="AE794" s="10" t="inlineStr">
        <is>
          <t>USCITE</t>
        </is>
      </c>
      <c r="AF794" s="11" t="inlineStr">
        <is>
          <t>TOTALI</t>
        </is>
      </c>
      <c r="AG794" s="11" t="inlineStr">
        <is>
          <t>FINE MESE</t>
        </is>
      </c>
      <c r="AH794" s="12" t="inlineStr">
        <is>
          <t>CARTELLA SOSPESI</t>
        </is>
      </c>
      <c r="AI794" s="13" t="n"/>
      <c r="AJ794" s="11" t="n"/>
      <c r="AL794" s="5" t="inlineStr">
        <is>
          <t>DATA</t>
        </is>
      </c>
      <c r="AM794" s="3" t="inlineStr">
        <is>
          <t>ENTRATE</t>
        </is>
      </c>
      <c r="AN794" s="3" t="inlineStr">
        <is>
          <t>USCITE</t>
        </is>
      </c>
      <c r="AO794" s="3" t="inlineStr">
        <is>
          <t>SALDO</t>
        </is>
      </c>
      <c r="AP794" s="2" t="inlineStr">
        <is>
          <t>CONTO A3T 2</t>
        </is>
      </c>
      <c r="AR794" s="5" t="inlineStr">
        <is>
          <t>DATA</t>
        </is>
      </c>
      <c r="AS794" s="3" t="inlineStr">
        <is>
          <t>ENTRATE</t>
        </is>
      </c>
      <c r="AT794" s="3" t="inlineStr">
        <is>
          <t>USCITE</t>
        </is>
      </c>
      <c r="AU794" s="3" t="inlineStr">
        <is>
          <t>SALDO</t>
        </is>
      </c>
      <c r="AV794" s="2" t="inlineStr">
        <is>
          <t>CONTO SEPARATO 2</t>
        </is>
      </c>
      <c r="AX794" s="5" t="inlineStr">
        <is>
          <t>DATA</t>
        </is>
      </c>
      <c r="AY794" s="3" t="inlineStr">
        <is>
          <t>ENTRATE</t>
        </is>
      </c>
      <c r="AZ794" s="3" t="inlineStr">
        <is>
          <t>USCITE</t>
        </is>
      </c>
      <c r="BA794" s="3" t="inlineStr">
        <is>
          <t>SALDO</t>
        </is>
      </c>
      <c r="BB794" s="2" t="inlineStr">
        <is>
          <t>CCP AMICONE</t>
        </is>
      </c>
      <c r="BD794" s="5" t="inlineStr">
        <is>
          <t>DATA</t>
        </is>
      </c>
      <c r="BE794" s="3" t="inlineStr">
        <is>
          <t>ENTRATE</t>
        </is>
      </c>
      <c r="BF794" s="3" t="inlineStr">
        <is>
          <t>USCITE</t>
        </is>
      </c>
      <c r="BG794" s="3" t="inlineStr">
        <is>
          <t>SALDO</t>
        </is>
      </c>
      <c r="BH794" s="2" t="inlineStr">
        <is>
          <t>CCP A.R.L.</t>
        </is>
      </c>
      <c r="BJ794" s="21" t="inlineStr">
        <is>
          <t>A/B CONT CATTOLICA</t>
        </is>
      </c>
      <c r="BK794" s="21" t="inlineStr">
        <is>
          <t>DATA</t>
        </is>
      </c>
      <c r="BL794" s="8" t="inlineStr">
        <is>
          <t>CATTOLICA</t>
        </is>
      </c>
      <c r="BM794" s="8" t="inlineStr">
        <is>
          <t>DATA</t>
        </is>
      </c>
      <c r="BN794" s="8" t="inlineStr">
        <is>
          <t>GENERALI</t>
        </is>
      </c>
      <c r="BO794" s="8" t="inlineStr">
        <is>
          <t>ASSEGNI /CONTANTI</t>
        </is>
      </c>
      <c r="BP794" s="8" t="inlineStr">
        <is>
          <t>DATA</t>
        </is>
      </c>
      <c r="BQ794" s="9" t="inlineStr">
        <is>
          <t>NOTE</t>
        </is>
      </c>
    </row>
    <row r="795" ht="16.8" customHeight="1">
      <c r="A795" s="14" t="n">
        <v>45309</v>
      </c>
      <c r="B795" s="15" t="inlineStr">
        <is>
          <t>GENERTEL</t>
        </is>
      </c>
      <c r="C795" s="15" t="inlineStr">
        <is>
          <t>Incasso CATTOLICA</t>
        </is>
      </c>
      <c r="D795" s="16" t="n">
        <v>39364.52</v>
      </c>
      <c r="E795" s="16" t="n">
        <v>600</v>
      </c>
      <c r="F795" s="16" t="n"/>
      <c r="G795" s="16" t="n"/>
      <c r="H795" s="105" t="n"/>
      <c r="I795" s="4" t="n"/>
      <c r="J795" s="14">
        <f>A795</f>
        <v/>
      </c>
      <c r="K795" s="17" t="inlineStr">
        <is>
          <t>PROVVIGIONI</t>
        </is>
      </c>
      <c r="L795" s="16">
        <f>D798+D801+D799+D802</f>
        <v/>
      </c>
      <c r="M795" s="16" t="n"/>
      <c r="N795" s="82">
        <f>L795+L796-M796</f>
        <v/>
      </c>
      <c r="O795" s="80">
        <f>D798+D801+D799-E799-E798+O734</f>
        <v/>
      </c>
      <c r="P795" s="18" t="n"/>
      <c r="Q795" s="14">
        <f>J795</f>
        <v/>
      </c>
      <c r="R795" s="18" t="n"/>
      <c r="S795" s="16" t="n"/>
      <c r="T795" s="18">
        <f>T791</f>
        <v/>
      </c>
      <c r="U795" s="15" t="n"/>
      <c r="W795" s="14">
        <f>A795</f>
        <v/>
      </c>
      <c r="X795" s="18" t="n"/>
      <c r="Y795" s="16" t="n"/>
      <c r="Z795" s="18">
        <f>Z791</f>
        <v/>
      </c>
      <c r="AA795" s="15" t="n"/>
      <c r="AB795" s="19">
        <f>A795</f>
        <v/>
      </c>
      <c r="AC795" s="12" t="inlineStr">
        <is>
          <t>PROVV. + PROVV. COL 10</t>
        </is>
      </c>
      <c r="AD795" s="11">
        <f>N795</f>
        <v/>
      </c>
      <c r="AE795" s="11" t="n"/>
      <c r="AF795" s="20" t="n"/>
      <c r="AG795" s="20" t="n"/>
      <c r="AH795" s="21" t="inlineStr">
        <is>
          <t>NOME</t>
        </is>
      </c>
      <c r="AI795" s="22" t="inlineStr">
        <is>
          <t>IMPORTO</t>
        </is>
      </c>
      <c r="AJ795" s="23" t="inlineStr">
        <is>
          <t>VERSAMENTI</t>
        </is>
      </c>
      <c r="AL795" s="14">
        <f>A795</f>
        <v/>
      </c>
      <c r="AM795" s="18" t="n"/>
      <c r="AN795" s="16" t="n"/>
      <c r="AO795" s="18" t="n">
        <v>0</v>
      </c>
      <c r="AP795" s="15" t="n"/>
      <c r="AR795" s="14">
        <f>A795</f>
        <v/>
      </c>
      <c r="AS795" s="18" t="n"/>
      <c r="AT795" s="16" t="n"/>
      <c r="AU795" s="18" t="n">
        <v>0</v>
      </c>
      <c r="AV795" s="15" t="n"/>
      <c r="AX795" s="14">
        <f>A795</f>
        <v/>
      </c>
      <c r="AY795" s="18" t="n"/>
      <c r="AZ795" s="16" t="n"/>
      <c r="BA795" s="18">
        <f>BA791</f>
        <v/>
      </c>
      <c r="BB795" s="15" t="n"/>
      <c r="BD795" s="14">
        <f>AX795</f>
        <v/>
      </c>
      <c r="BE795" s="18" t="n"/>
      <c r="BF795" s="16" t="n"/>
      <c r="BG795" s="18">
        <f>BG791</f>
        <v/>
      </c>
      <c r="BH795" s="15" t="n"/>
      <c r="BJ795" s="87">
        <f>A795</f>
        <v/>
      </c>
      <c r="BK795" s="87">
        <f>A795</f>
        <v/>
      </c>
      <c r="BL795" s="24" t="inlineStr">
        <is>
          <t>BONIFICI</t>
        </is>
      </c>
      <c r="BM795" s="88">
        <f>BK795</f>
        <v/>
      </c>
      <c r="BN795" s="24" t="inlineStr">
        <is>
          <t>BONIFICI</t>
        </is>
      </c>
      <c r="BO795" s="24" t="n"/>
      <c r="BP795" s="88">
        <f>BK795</f>
        <v/>
      </c>
      <c r="BQ795" s="126" t="n"/>
    </row>
    <row r="796" ht="16.8" customHeight="1">
      <c r="A796" s="15" t="n"/>
      <c r="B796" s="15" t="n"/>
      <c r="C796" s="15" t="inlineStr">
        <is>
          <t>Incasso UCA</t>
        </is>
      </c>
      <c r="D796" s="16" t="n">
        <v>0</v>
      </c>
      <c r="E796" s="16" t="n"/>
      <c r="F796" s="16" t="n"/>
      <c r="G796" s="16" t="n"/>
      <c r="H796" s="105" t="inlineStr">
        <is>
          <t>CATTOLICA</t>
        </is>
      </c>
      <c r="I796" s="4" t="n"/>
      <c r="J796" s="14" t="n"/>
      <c r="K796" s="17" t="inlineStr">
        <is>
          <t>PROVVIGIONI COL 10</t>
        </is>
      </c>
      <c r="L796" s="16" t="n">
        <v>0</v>
      </c>
      <c r="M796" s="16">
        <f>E799</f>
        <v/>
      </c>
      <c r="N796" s="16" t="n"/>
      <c r="O796" s="16" t="n"/>
      <c r="P796" s="18" t="n"/>
      <c r="Q796" s="14" t="n"/>
      <c r="R796" s="18" t="n"/>
      <c r="S796" s="16" t="n"/>
      <c r="T796" s="18">
        <f>(R796-S796)+T795</f>
        <v/>
      </c>
      <c r="U796" s="15" t="n"/>
      <c r="W796" s="14" t="n"/>
      <c r="X796" s="18" t="n"/>
      <c r="Y796" s="16" t="n"/>
      <c r="Z796" s="18">
        <f>(X796-Y796)+Z795</f>
        <v/>
      </c>
      <c r="AA796" s="15" t="n"/>
      <c r="AB796" s="24" t="n"/>
      <c r="AC796" s="24" t="inlineStr">
        <is>
          <t>RICAVI DIVERSI</t>
        </is>
      </c>
      <c r="AD796" s="25" t="n"/>
      <c r="AE796" s="25" t="n"/>
      <c r="AF796" s="25" t="n"/>
      <c r="AG796" s="25" t="n"/>
      <c r="AH796" s="12" t="inlineStr">
        <is>
          <t>RIPORTO</t>
        </is>
      </c>
      <c r="AI796" s="26">
        <f>AI791</f>
        <v/>
      </c>
      <c r="AJ796" s="25" t="n"/>
      <c r="AL796" s="14" t="n"/>
      <c r="AM796" s="18" t="n"/>
      <c r="AN796" s="16" t="n"/>
      <c r="AO796" s="18">
        <f>(AM796-AN796)+AO795</f>
        <v/>
      </c>
      <c r="AP796" s="15" t="n"/>
      <c r="AR796" s="14" t="n"/>
      <c r="AS796" s="18" t="n"/>
      <c r="AT796" s="16" t="n"/>
      <c r="AU796" s="18">
        <f>(AS796-AT796)+AU795</f>
        <v/>
      </c>
      <c r="AV796" s="15" t="n"/>
      <c r="AX796" s="14" t="n"/>
      <c r="AY796" s="18" t="n"/>
      <c r="AZ796" s="16" t="n"/>
      <c r="BA796" s="18">
        <f>(AY796-AZ796)+BA795</f>
        <v/>
      </c>
      <c r="BB796" s="15" t="n"/>
      <c r="BD796" s="14" t="n"/>
      <c r="BE796" s="18" t="n"/>
      <c r="BF796" s="16" t="n"/>
      <c r="BG796" s="18">
        <f>(BE796-BF796)+BG795</f>
        <v/>
      </c>
      <c r="BH796" s="15" t="n"/>
      <c r="BJ796" s="86" t="n">
        <v>0</v>
      </c>
      <c r="BK796" s="90" t="n"/>
      <c r="BL796" s="24" t="n">
        <v>0</v>
      </c>
      <c r="BM796" s="91" t="n"/>
      <c r="BN796" s="24" t="n">
        <v>0</v>
      </c>
      <c r="BO796" s="24" t="n">
        <v>0</v>
      </c>
      <c r="BP796" s="91" t="n"/>
      <c r="BQ796" s="126" t="n"/>
    </row>
    <row r="797" ht="16.8" customHeight="1">
      <c r="A797" s="15" t="n"/>
      <c r="B797" s="15" t="n"/>
      <c r="C797" s="15" t="inlineStr">
        <is>
          <t>Incassi GENERALI</t>
        </is>
      </c>
      <c r="D797" s="16" t="n">
        <v>14701.81</v>
      </c>
      <c r="E797" s="16" t="n">
        <v>2187.5</v>
      </c>
      <c r="F797" s="16" t="n"/>
      <c r="G797" s="16" t="n"/>
      <c r="H797" s="105">
        <f>D798+H736</f>
        <v/>
      </c>
      <c r="I797" s="4" t="n"/>
      <c r="J797" s="14" t="n"/>
      <c r="K797" s="17" t="inlineStr">
        <is>
          <t>SALDO CATTOLICA</t>
        </is>
      </c>
      <c r="L797" s="16">
        <f>D795+D796+D797+D800-D798-D799-D801-D802-E797-E795+B798</f>
        <v/>
      </c>
      <c r="M797" s="16" t="n">
        <v>0</v>
      </c>
      <c r="N797" s="16" t="n"/>
      <c r="O797" s="16" t="n">
        <v>0</v>
      </c>
      <c r="P797" s="18" t="n"/>
      <c r="Q797" s="14" t="n"/>
      <c r="R797" s="18" t="n"/>
      <c r="S797" s="16" t="n"/>
      <c r="T797" s="18">
        <f>(R797-S797)+T796</f>
        <v/>
      </c>
      <c r="U797" s="15" t="n"/>
      <c r="W797" s="14" t="n"/>
      <c r="X797" s="18" t="n"/>
      <c r="Y797" s="16" t="n"/>
      <c r="Z797" s="18">
        <f>(X797-Y797)+Z796</f>
        <v/>
      </c>
      <c r="AA797" s="15" t="n"/>
      <c r="AB797" s="24" t="n"/>
      <c r="AC797" s="24" t="n"/>
      <c r="AD797" s="25" t="n"/>
      <c r="AE797" s="25" t="n"/>
      <c r="AF797" s="25" t="n"/>
      <c r="AG797" s="25" t="n"/>
      <c r="AH797" s="24" t="n"/>
      <c r="AI797" s="26" t="n"/>
      <c r="AJ797" s="25" t="n"/>
      <c r="AL797" s="14" t="n"/>
      <c r="AM797" s="18" t="n"/>
      <c r="AN797" s="16" t="n"/>
      <c r="AO797" s="18">
        <f>(AM797-AN797)+AO796</f>
        <v/>
      </c>
      <c r="AP797" s="15" t="n"/>
      <c r="AR797" s="14" t="n"/>
      <c r="AS797" s="18" t="n"/>
      <c r="AT797" s="16" t="n"/>
      <c r="AU797" s="18">
        <f>(AS797-AT797)+AU796</f>
        <v/>
      </c>
      <c r="AV797" s="15" t="n"/>
      <c r="AX797" s="14" t="n"/>
      <c r="AY797" s="18" t="n"/>
      <c r="AZ797" s="16" t="n"/>
      <c r="BA797" s="18">
        <f>(AY797-AZ797)+BA796</f>
        <v/>
      </c>
      <c r="BB797" s="15" t="n"/>
      <c r="BD797" s="14" t="n"/>
      <c r="BE797" s="18" t="n"/>
      <c r="BF797" s="16" t="n"/>
      <c r="BG797" s="18">
        <f>(BE797-BF797)+BG796</f>
        <v/>
      </c>
      <c r="BH797" s="15" t="n"/>
      <c r="BJ797" s="86" t="n">
        <v>0</v>
      </c>
      <c r="BK797" s="90" t="n"/>
      <c r="BL797" s="24" t="n">
        <v>0</v>
      </c>
      <c r="BM797" s="91" t="n"/>
      <c r="BN797" s="24" t="n">
        <v>0</v>
      </c>
      <c r="BO797" s="24" t="n">
        <v>0</v>
      </c>
      <c r="BP797" s="91" t="n"/>
      <c r="BQ797" s="126" t="n"/>
    </row>
    <row r="798" ht="16.8" customHeight="1">
      <c r="A798" s="15" t="n"/>
      <c r="B798" s="15" t="n">
        <v>0</v>
      </c>
      <c r="C798" s="15" t="inlineStr">
        <is>
          <t>Provvigioni CATTOLICA</t>
        </is>
      </c>
      <c r="D798" s="16" t="n">
        <v>3874.84</v>
      </c>
      <c r="E798" s="16" t="n"/>
      <c r="F798" s="16" t="n"/>
      <c r="G798" s="16" t="n"/>
      <c r="H798" s="105" t="inlineStr">
        <is>
          <t>GENERALI</t>
        </is>
      </c>
      <c r="I798" s="4" t="n"/>
      <c r="J798" s="14" t="n"/>
      <c r="K798" s="17">
        <f>C837</f>
        <v/>
      </c>
      <c r="L798" s="16" t="n"/>
      <c r="M798" s="16">
        <f>10*(L795+L796-M796)/100</f>
        <v/>
      </c>
      <c r="N798" s="16">
        <f>G837</f>
        <v/>
      </c>
      <c r="O798" s="16">
        <f>O737+M798-N798</f>
        <v/>
      </c>
      <c r="P798" s="18">
        <f>P737+M798</f>
        <v/>
      </c>
      <c r="Q798" s="14" t="n"/>
      <c r="R798" s="18" t="n"/>
      <c r="S798" s="16" t="n"/>
      <c r="T798" s="18">
        <f>(R798-S798)+T797</f>
        <v/>
      </c>
      <c r="U798" s="15" t="n"/>
      <c r="W798" s="14" t="n"/>
      <c r="X798" s="18" t="n"/>
      <c r="Y798" s="16" t="n"/>
      <c r="Z798" s="18">
        <f>(X798-Y798)+Z797</f>
        <v/>
      </c>
      <c r="AA798" s="15" t="n"/>
      <c r="AB798" s="24" t="n"/>
      <c r="AC798" s="24" t="n"/>
      <c r="AD798" s="25" t="n"/>
      <c r="AE798" s="25" t="n"/>
      <c r="AF798" s="25" t="n"/>
      <c r="AG798" s="25" t="n"/>
      <c r="AH798" s="17" t="n"/>
      <c r="AI798" s="16" t="n">
        <v>0</v>
      </c>
      <c r="AJ798" s="25" t="n"/>
      <c r="AL798" s="14" t="n"/>
      <c r="AM798" s="18" t="n"/>
      <c r="AN798" s="16" t="n"/>
      <c r="AO798" s="18">
        <f>(AM798-AN798)+AO797</f>
        <v/>
      </c>
      <c r="AP798" s="15" t="n"/>
      <c r="AR798" s="14" t="n"/>
      <c r="AS798" s="18" t="n"/>
      <c r="AT798" s="16" t="n"/>
      <c r="AU798" s="18">
        <f>(AS798-AT798)+AU797</f>
        <v/>
      </c>
      <c r="AV798" s="15" t="n"/>
      <c r="AX798" s="14" t="n"/>
      <c r="AY798" s="18" t="n"/>
      <c r="AZ798" s="16" t="n"/>
      <c r="BA798" s="18">
        <f>(AY798-AZ798)+BA797</f>
        <v/>
      </c>
      <c r="BB798" s="15" t="n"/>
      <c r="BD798" s="14" t="n"/>
      <c r="BE798" s="18" t="n"/>
      <c r="BF798" s="16" t="n"/>
      <c r="BG798" s="18">
        <f>(BE798-BF798)+BG797</f>
        <v/>
      </c>
      <c r="BH798" s="15" t="n"/>
      <c r="BJ798" s="86" t="n">
        <v>0</v>
      </c>
      <c r="BK798" s="90" t="n"/>
      <c r="BL798" s="24" t="n">
        <v>0</v>
      </c>
      <c r="BM798" s="91" t="n"/>
      <c r="BN798" s="24" t="n">
        <v>0</v>
      </c>
      <c r="BO798" s="24" t="n">
        <v>0</v>
      </c>
      <c r="BP798" s="91" t="n"/>
      <c r="BQ798" s="126" t="n"/>
    </row>
    <row r="799" ht="16.8" customHeight="1">
      <c r="A799" s="15" t="n"/>
      <c r="B799" s="16">
        <f>B798+B738</f>
        <v/>
      </c>
      <c r="C799" s="15" t="inlineStr">
        <is>
          <t>Provvigioni GENERALI</t>
        </is>
      </c>
      <c r="D799" s="16" t="n">
        <v>2031.21</v>
      </c>
      <c r="E799" s="16" t="n">
        <v>0</v>
      </c>
      <c r="F799" s="16" t="n"/>
      <c r="G799" s="16" t="n"/>
      <c r="H799" s="105">
        <f>D799+H738</f>
        <v/>
      </c>
      <c r="I799" s="4" t="n"/>
      <c r="J799" s="14" t="n"/>
      <c r="K799" s="17">
        <f>C807</f>
        <v/>
      </c>
      <c r="L799" s="16" t="n"/>
      <c r="M799" s="16">
        <f>8.37*(L795+L796-M796)/100</f>
        <v/>
      </c>
      <c r="N799" s="16">
        <f>D807</f>
        <v/>
      </c>
      <c r="O799" s="16">
        <f>O738+M799-N799</f>
        <v/>
      </c>
      <c r="P799" s="18">
        <f>P738+M799</f>
        <v/>
      </c>
      <c r="Q799" s="14" t="n"/>
      <c r="R799" s="18" t="n"/>
      <c r="S799" s="16" t="n"/>
      <c r="T799" s="18">
        <f>(R799-S799)+T798</f>
        <v/>
      </c>
      <c r="U799" s="15" t="n"/>
      <c r="W799" s="14" t="n"/>
      <c r="X799" s="18" t="n"/>
      <c r="Y799" s="16" t="n"/>
      <c r="Z799" s="18">
        <f>(X799-Y799)+Z798</f>
        <v/>
      </c>
      <c r="AA799" s="15" t="n"/>
      <c r="AB799" s="24" t="n"/>
      <c r="AC799" s="17" t="n"/>
      <c r="AD799" s="25" t="n"/>
      <c r="AE799" s="25" t="n"/>
      <c r="AF799" s="25" t="n"/>
      <c r="AG799" s="25" t="n"/>
      <c r="AH799" s="24" t="n"/>
      <c r="AI799" s="26" t="n"/>
      <c r="AJ799" s="25" t="n"/>
      <c r="AL799" s="14" t="n"/>
      <c r="AM799" s="18" t="n"/>
      <c r="AN799" s="16" t="n"/>
      <c r="AO799" s="18">
        <f>(AM799-AN799)+AO798</f>
        <v/>
      </c>
      <c r="AP799" s="15" t="n"/>
      <c r="AR799" s="14" t="n"/>
      <c r="AS799" s="18" t="n"/>
      <c r="AT799" s="16" t="n"/>
      <c r="AU799" s="18">
        <f>(AS799-AT799)+AU798</f>
        <v/>
      </c>
      <c r="AV799" s="15" t="n"/>
      <c r="AX799" s="14" t="n"/>
      <c r="AY799" s="18" t="n"/>
      <c r="AZ799" s="16" t="n"/>
      <c r="BA799" s="18">
        <f>(AY799-AZ799)+BA798</f>
        <v/>
      </c>
      <c r="BB799" s="15" t="n"/>
      <c r="BD799" s="14" t="n"/>
      <c r="BE799" s="18" t="n"/>
      <c r="BF799" s="16" t="n"/>
      <c r="BG799" s="18">
        <f>(BE799-BF799)+BG798</f>
        <v/>
      </c>
      <c r="BH799" s="15" t="n"/>
      <c r="BJ799" s="86" t="n">
        <v>0</v>
      </c>
      <c r="BK799" s="90" t="n"/>
      <c r="BL799" s="24" t="n">
        <v>0</v>
      </c>
      <c r="BM799" s="91" t="n"/>
      <c r="BN799" s="24" t="n">
        <v>0</v>
      </c>
      <c r="BO799" s="24" t="n"/>
      <c r="BP799" s="24" t="n"/>
      <c r="BQ799" s="126" t="n"/>
    </row>
    <row r="800" ht="16.8" customHeight="1">
      <c r="A800" s="15" t="n"/>
      <c r="B800" s="15" t="n"/>
      <c r="C800" s="15" t="inlineStr">
        <is>
          <t>Incasso TUTELA LEGALE</t>
        </is>
      </c>
      <c r="D800" s="16" t="n">
        <v>530</v>
      </c>
      <c r="E800" s="16" t="n">
        <v>0</v>
      </c>
      <c r="F800" s="16" t="n"/>
      <c r="G800" s="16" t="n"/>
      <c r="H800" s="105" t="inlineStr">
        <is>
          <t>UCA</t>
        </is>
      </c>
      <c r="I800" s="77" t="inlineStr">
        <is>
          <t>check provv.</t>
        </is>
      </c>
      <c r="J800" s="14" t="n"/>
      <c r="K800" s="15">
        <f>C824</f>
        <v/>
      </c>
      <c r="L800" s="16" t="n"/>
      <c r="M800" s="16">
        <f>15.35*(L795+L796-M796)/100</f>
        <v/>
      </c>
      <c r="N800" s="16">
        <f>D824</f>
        <v/>
      </c>
      <c r="O800" s="16">
        <f>O739+M800-N800</f>
        <v/>
      </c>
      <c r="P800" s="18">
        <f>P739+M800</f>
        <v/>
      </c>
      <c r="Q800" s="14" t="n"/>
      <c r="R800" s="18" t="n"/>
      <c r="S800" s="16" t="n"/>
      <c r="T800" s="18">
        <f>(R800-S800)+T799</f>
        <v/>
      </c>
      <c r="U800" s="15" t="n"/>
      <c r="W800" s="14" t="n"/>
      <c r="X800" s="18" t="n"/>
      <c r="Y800" s="16" t="n"/>
      <c r="Z800" s="18">
        <f>(X800-Y800)+Z799</f>
        <v/>
      </c>
      <c r="AA800" s="15" t="n"/>
      <c r="AB800" s="24" t="n"/>
      <c r="AC800" s="17" t="n"/>
      <c r="AD800" s="25" t="n"/>
      <c r="AE800" s="25" t="n"/>
      <c r="AF800" s="25" t="n"/>
      <c r="AG800" s="25" t="n"/>
      <c r="AH800" s="24" t="n"/>
      <c r="AI800" s="26" t="n"/>
      <c r="AJ800" s="25" t="n"/>
      <c r="AL800" s="14" t="n"/>
      <c r="AM800" s="18" t="n"/>
      <c r="AN800" s="16" t="n"/>
      <c r="AO800" s="18">
        <f>(AM800-AN800)+AO799</f>
        <v/>
      </c>
      <c r="AP800" s="15" t="n"/>
      <c r="AR800" s="14" t="n"/>
      <c r="AS800" s="18" t="n"/>
      <c r="AT800" s="16" t="n"/>
      <c r="AU800" s="18">
        <f>(AS800-AT800)+AU799</f>
        <v/>
      </c>
      <c r="AV800" s="15" t="n"/>
      <c r="AX800" s="14" t="n"/>
      <c r="AY800" s="18" t="n"/>
      <c r="AZ800" s="16" t="n"/>
      <c r="BA800" s="18">
        <f>(AY800-AZ800)+BA799</f>
        <v/>
      </c>
      <c r="BB800" s="15" t="n"/>
      <c r="BD800" s="14" t="n"/>
      <c r="BE800" s="18" t="n"/>
      <c r="BF800" s="16" t="n"/>
      <c r="BG800" s="18">
        <f>(BE800-BF800)+BG799</f>
        <v/>
      </c>
      <c r="BH800" s="15" t="n"/>
      <c r="BJ800" s="86" t="n">
        <v>0</v>
      </c>
      <c r="BK800" s="90" t="n"/>
      <c r="BL800" s="24" t="n">
        <v>0</v>
      </c>
      <c r="BM800" s="91" t="n"/>
      <c r="BN800" s="24" t="n">
        <v>0</v>
      </c>
      <c r="BO800" s="24" t="n"/>
      <c r="BP800" s="24" t="n"/>
      <c r="BQ800" s="126" t="n"/>
    </row>
    <row r="801" ht="16.8" customHeight="1">
      <c r="A801" s="15" t="n"/>
      <c r="B801" s="15" t="inlineStr">
        <is>
          <t>***</t>
        </is>
      </c>
      <c r="C801" s="15" t="inlineStr">
        <is>
          <t>Provvigioni UCA</t>
        </is>
      </c>
      <c r="D801" s="16" t="n">
        <v>0</v>
      </c>
      <c r="E801" s="16" t="n"/>
      <c r="F801" s="16" t="n"/>
      <c r="G801" s="16" t="n"/>
      <c r="H801" s="105">
        <f>D801+H740</f>
        <v/>
      </c>
      <c r="I801" s="78">
        <f>D798+D799-E799+D801</f>
        <v/>
      </c>
      <c r="J801" s="14" t="n"/>
      <c r="K801" s="15" t="inlineStr">
        <is>
          <t>Benzina auto gigi e papà</t>
        </is>
      </c>
      <c r="L801" s="16" t="n"/>
      <c r="M801" s="16">
        <f>2.6*(L795+L796-M796)/100</f>
        <v/>
      </c>
      <c r="N801" s="16">
        <f>D812</f>
        <v/>
      </c>
      <c r="O801" s="16">
        <f>O740+M801-N801</f>
        <v/>
      </c>
      <c r="P801" s="18">
        <f>P740+M801</f>
        <v/>
      </c>
      <c r="Q801" s="14" t="n"/>
      <c r="R801" s="18" t="n"/>
      <c r="S801" s="16" t="n"/>
      <c r="T801" s="18">
        <f>(R801-S801)+T800</f>
        <v/>
      </c>
      <c r="U801" s="15" t="n"/>
      <c r="W801" s="14" t="n"/>
      <c r="X801" s="18" t="n"/>
      <c r="Y801" s="16" t="n"/>
      <c r="Z801" s="18">
        <f>(X801-Y801)+Z800</f>
        <v/>
      </c>
      <c r="AA801" s="15" t="n"/>
      <c r="AB801" s="24" t="n"/>
      <c r="AC801" s="17" t="n"/>
      <c r="AD801" s="25" t="n"/>
      <c r="AE801" s="25" t="n"/>
      <c r="AF801" s="25" t="n"/>
      <c r="AG801" s="25" t="n"/>
      <c r="AH801" s="24" t="n"/>
      <c r="AI801" s="26" t="n"/>
      <c r="AJ801" s="25" t="n"/>
      <c r="AL801" s="14" t="n"/>
      <c r="AM801" s="18" t="n"/>
      <c r="AN801" s="16" t="n"/>
      <c r="AO801" s="18">
        <f>(AM801-AN801)+AO800</f>
        <v/>
      </c>
      <c r="AP801" s="15" t="n"/>
      <c r="AR801" s="14" t="n"/>
      <c r="AS801" s="18" t="n"/>
      <c r="AT801" s="16" t="n"/>
      <c r="AU801" s="18">
        <f>(AS801-AT801)+AU800</f>
        <v/>
      </c>
      <c r="AV801" s="15" t="n"/>
      <c r="AX801" s="14" t="n"/>
      <c r="AY801" s="18" t="n"/>
      <c r="AZ801" s="16" t="n"/>
      <c r="BA801" s="18">
        <f>(AY801-AZ801)+BA800</f>
        <v/>
      </c>
      <c r="BB801" s="15" t="n"/>
      <c r="BD801" s="14" t="n"/>
      <c r="BE801" s="18" t="n"/>
      <c r="BF801" s="16" t="n"/>
      <c r="BG801" s="18">
        <f>(BE801-BF801)+BG800</f>
        <v/>
      </c>
      <c r="BH801" s="15" t="n"/>
      <c r="BJ801" s="86" t="n">
        <v>0</v>
      </c>
      <c r="BK801" s="90" t="n"/>
      <c r="BL801" s="24" t="n">
        <v>0</v>
      </c>
      <c r="BM801" s="91" t="n"/>
      <c r="BN801" s="24" t="n">
        <v>0</v>
      </c>
      <c r="BO801" s="24" t="n"/>
      <c r="BP801" s="24" t="n"/>
      <c r="BQ801" s="126" t="n"/>
    </row>
    <row r="802" ht="16.8" customHeight="1">
      <c r="A802" s="15" t="n"/>
      <c r="B802" s="15" t="n"/>
      <c r="C802" s="15" t="inlineStr">
        <is>
          <t>Provvigioni TUTELA LEGALE</t>
        </is>
      </c>
      <c r="D802" s="16" t="n">
        <v>134.74</v>
      </c>
      <c r="E802" s="16" t="n"/>
      <c r="F802" s="16" t="n"/>
      <c r="G802" s="16" t="n">
        <v>0</v>
      </c>
      <c r="H802" s="105" t="inlineStr">
        <is>
          <t>TUTELA</t>
        </is>
      </c>
      <c r="I802" s="4" t="n"/>
      <c r="J802" s="14" t="n"/>
      <c r="K802" s="15" t="inlineStr">
        <is>
          <t>Spese bancari einteressi passivi e spese postali</t>
        </is>
      </c>
      <c r="L802" s="16" t="n"/>
      <c r="M802" s="16">
        <f>2.6*(L795+L796-M796)/100</f>
        <v/>
      </c>
      <c r="N802" s="16">
        <f>G813+H813</f>
        <v/>
      </c>
      <c r="O802" s="16">
        <f>O741+M802-N802</f>
        <v/>
      </c>
      <c r="P802" s="18">
        <f>P741+M802</f>
        <v/>
      </c>
      <c r="Q802" s="14" t="n"/>
      <c r="R802" s="18" t="n"/>
      <c r="S802" s="16">
        <f>G802</f>
        <v/>
      </c>
      <c r="T802" s="18">
        <f>(R802-S802)+T801</f>
        <v/>
      </c>
      <c r="U802" s="15">
        <f>C802</f>
        <v/>
      </c>
      <c r="W802" s="14" t="n"/>
      <c r="X802" s="18" t="n"/>
      <c r="Y802" s="16" t="n">
        <v>0</v>
      </c>
      <c r="Z802" s="18">
        <f>(X802-Y802)+Z801</f>
        <v/>
      </c>
      <c r="AA802" s="15" t="n"/>
      <c r="AB802" s="24" t="n"/>
      <c r="AC802" s="15">
        <f>C802</f>
        <v/>
      </c>
      <c r="AD802" s="25" t="n"/>
      <c r="AE802" s="62">
        <f>G802</f>
        <v/>
      </c>
      <c r="AF802" s="63">
        <f>AE802+AF741</f>
        <v/>
      </c>
      <c r="AG802" s="25" t="n"/>
      <c r="AH802" s="17" t="n"/>
      <c r="AI802" s="16" t="n">
        <v>0</v>
      </c>
      <c r="AJ802" s="25" t="n"/>
      <c r="AL802" s="14" t="n"/>
      <c r="AM802" s="18" t="n"/>
      <c r="AN802" s="16" t="n">
        <v>0</v>
      </c>
      <c r="AO802" s="18">
        <f>(AM802-AN802)+AO801</f>
        <v/>
      </c>
      <c r="AP802" s="15" t="n"/>
      <c r="AR802" s="14" t="n"/>
      <c r="AS802" s="18" t="n"/>
      <c r="AT802" s="16" t="n">
        <v>0</v>
      </c>
      <c r="AU802" s="18">
        <f>(AS802-AT802)+AU801</f>
        <v/>
      </c>
      <c r="AV802" s="15" t="n"/>
      <c r="AX802" s="14" t="n"/>
      <c r="AY802" s="18" t="n"/>
      <c r="AZ802" s="16" t="n">
        <v>0</v>
      </c>
      <c r="BA802" s="18">
        <f>(AY802-AZ802)+BA801</f>
        <v/>
      </c>
      <c r="BB802" s="15" t="n"/>
      <c r="BD802" s="14" t="n"/>
      <c r="BE802" s="18" t="n"/>
      <c r="BF802" s="16" t="n">
        <v>0</v>
      </c>
      <c r="BG802" s="18">
        <f>(BE802-BF802)+BG801</f>
        <v/>
      </c>
      <c r="BH802" s="15" t="n"/>
      <c r="BJ802" s="86" t="n">
        <v>0</v>
      </c>
      <c r="BK802" s="90" t="n"/>
      <c r="BL802" s="24" t="n">
        <v>0</v>
      </c>
      <c r="BM802" s="91" t="n"/>
      <c r="BN802" s="24" t="n">
        <v>0</v>
      </c>
      <c r="BO802" s="24" t="n"/>
      <c r="BP802" s="24" t="n"/>
      <c r="BQ802" s="126" t="n"/>
    </row>
    <row r="803" ht="16.8" customHeight="1">
      <c r="A803" s="15" t="n"/>
      <c r="B803" s="15" t="n"/>
      <c r="C803" s="15" t="inlineStr">
        <is>
          <t xml:space="preserve">PAG. PROVV. SILVIO CATTANEO MESE DI </t>
        </is>
      </c>
      <c r="D803" s="16" t="n"/>
      <c r="E803" s="16" t="n"/>
      <c r="F803" s="16" t="n"/>
      <c r="G803" s="16" t="n">
        <v>0</v>
      </c>
      <c r="H803" s="105">
        <f>D802+H742</f>
        <v/>
      </c>
      <c r="I803" s="4" t="n"/>
      <c r="J803" s="14" t="n"/>
      <c r="K803" s="15" t="inlineStr">
        <is>
          <t>Telepass</t>
        </is>
      </c>
      <c r="L803" s="16" t="n"/>
      <c r="M803" s="16">
        <f>0.46*(L795+L796-M796)/100</f>
        <v/>
      </c>
      <c r="N803" s="16">
        <f>G817</f>
        <v/>
      </c>
      <c r="O803" s="16">
        <f>O742+M803-N803</f>
        <v/>
      </c>
      <c r="P803" s="18">
        <f>P742+M803</f>
        <v/>
      </c>
      <c r="Q803" s="14" t="n"/>
      <c r="R803" s="18" t="n"/>
      <c r="S803" s="16">
        <f>G803</f>
        <v/>
      </c>
      <c r="T803" s="18">
        <f>(R803-S803)+T802</f>
        <v/>
      </c>
      <c r="U803" s="15">
        <f>C803</f>
        <v/>
      </c>
      <c r="W803" s="14" t="n"/>
      <c r="X803" s="18" t="n"/>
      <c r="Y803" s="16" t="n">
        <v>0</v>
      </c>
      <c r="Z803" s="18">
        <f>(X803-Y803)+Z802</f>
        <v/>
      </c>
      <c r="AA803" s="15" t="n"/>
      <c r="AB803" s="24" t="n"/>
      <c r="AC803" s="15">
        <f>C803</f>
        <v/>
      </c>
      <c r="AD803" s="25" t="n"/>
      <c r="AE803" s="62">
        <f>G803</f>
        <v/>
      </c>
      <c r="AF803" s="63">
        <f>AE803+AF742</f>
        <v/>
      </c>
      <c r="AG803" s="25" t="n"/>
      <c r="AH803" s="16" t="n"/>
      <c r="AI803" s="16" t="n">
        <v>0</v>
      </c>
      <c r="AJ803" s="25" t="n"/>
      <c r="AL803" s="14" t="n"/>
      <c r="AM803" s="18" t="n">
        <v>0</v>
      </c>
      <c r="AN803" s="16" t="n">
        <v>0</v>
      </c>
      <c r="AO803" s="18">
        <f>(AM803-AN803)+AO802</f>
        <v/>
      </c>
      <c r="AP803" s="15" t="n"/>
      <c r="AR803" s="14" t="n"/>
      <c r="AS803" s="18" t="n">
        <v>0</v>
      </c>
      <c r="AT803" s="16" t="n">
        <v>0</v>
      </c>
      <c r="AU803" s="18">
        <f>(AS803-AT803)+AU802</f>
        <v/>
      </c>
      <c r="AV803" s="15" t="n"/>
      <c r="AX803" s="14" t="n"/>
      <c r="AY803" s="18" t="n">
        <v>0</v>
      </c>
      <c r="AZ803" s="16" t="n">
        <v>0</v>
      </c>
      <c r="BA803" s="18">
        <f>(AY803-AZ803)+BA802</f>
        <v/>
      </c>
      <c r="BB803" s="15" t="n"/>
      <c r="BD803" s="14" t="n"/>
      <c r="BE803" s="18" t="n">
        <v>0</v>
      </c>
      <c r="BF803" s="16" t="n">
        <v>0</v>
      </c>
      <c r="BG803" s="18">
        <f>(BE803-BF803)+BG802</f>
        <v/>
      </c>
      <c r="BH803" s="15" t="n"/>
      <c r="BJ803" s="86" t="n">
        <v>0</v>
      </c>
      <c r="BK803" s="90" t="n"/>
      <c r="BL803" s="24" t="n">
        <v>0</v>
      </c>
      <c r="BM803" s="91" t="n"/>
      <c r="BN803" s="24" t="n">
        <v>0</v>
      </c>
      <c r="BO803" s="24" t="n"/>
      <c r="BP803" s="24" t="n"/>
      <c r="BQ803" s="126" t="n"/>
    </row>
    <row r="804" ht="16.8" customHeight="1">
      <c r="A804" s="15" t="n"/>
      <c r="B804" s="15" t="n"/>
      <c r="C804" s="15" t="inlineStr">
        <is>
          <t>PAG. PROVV. AMICONE RENZO MESE DI</t>
        </is>
      </c>
      <c r="D804" s="16" t="n"/>
      <c r="E804" s="16" t="n"/>
      <c r="F804" s="16" t="n"/>
      <c r="G804" s="16" t="n">
        <v>0</v>
      </c>
      <c r="H804" s="105" t="n"/>
      <c r="I804" s="4" t="n"/>
      <c r="J804" s="14" t="n"/>
      <c r="K804" s="15" t="inlineStr">
        <is>
          <t>Spese telefonia</t>
        </is>
      </c>
      <c r="L804" s="16" t="n"/>
      <c r="M804" s="16">
        <f>0.28*(L795+L796-M796)/100</f>
        <v/>
      </c>
      <c r="N804" s="16">
        <f>D827</f>
        <v/>
      </c>
      <c r="O804" s="16">
        <f>O743+M804-N804</f>
        <v/>
      </c>
      <c r="P804" s="18">
        <f>P743+M804</f>
        <v/>
      </c>
      <c r="Q804" s="14" t="n"/>
      <c r="R804" s="18" t="n"/>
      <c r="S804" s="16">
        <f>G804</f>
        <v/>
      </c>
      <c r="T804" s="18">
        <f>(R804-S804)+T803</f>
        <v/>
      </c>
      <c r="U804" s="15">
        <f>C804</f>
        <v/>
      </c>
      <c r="W804" s="14" t="n"/>
      <c r="X804" s="18" t="n"/>
      <c r="Y804" s="16" t="n">
        <v>0</v>
      </c>
      <c r="Z804" s="18">
        <f>(X804-Y804)+Z803</f>
        <v/>
      </c>
      <c r="AA804" s="15" t="n"/>
      <c r="AB804" s="24" t="n"/>
      <c r="AC804" s="15">
        <f>C804</f>
        <v/>
      </c>
      <c r="AD804" s="25" t="n"/>
      <c r="AE804" s="62">
        <f>G804</f>
        <v/>
      </c>
      <c r="AF804" s="63">
        <f>AE804+AF743</f>
        <v/>
      </c>
      <c r="AG804" s="25" t="n"/>
      <c r="AH804" s="24" t="n"/>
      <c r="AI804" s="26" t="n"/>
      <c r="AJ804" s="25" t="n"/>
      <c r="AL804" s="14" t="n"/>
      <c r="AM804" s="18" t="n"/>
      <c r="AN804" s="16" t="n">
        <v>0</v>
      </c>
      <c r="AO804" s="18">
        <f>(AM804-AN804)+AO803</f>
        <v/>
      </c>
      <c r="AP804" s="15" t="n"/>
      <c r="AR804" s="14" t="n"/>
      <c r="AS804" s="18" t="n"/>
      <c r="AT804" s="16" t="n">
        <v>0</v>
      </c>
      <c r="AU804" s="18">
        <f>(AS804-AT804)+AU803</f>
        <v/>
      </c>
      <c r="AV804" s="15" t="n"/>
      <c r="AX804" s="14" t="n"/>
      <c r="AY804" s="18" t="n"/>
      <c r="AZ804" s="16" t="n">
        <v>0</v>
      </c>
      <c r="BA804" s="18">
        <f>(AY804-AZ804)+BA803</f>
        <v/>
      </c>
      <c r="BB804" s="15" t="n"/>
      <c r="BD804" s="14" t="n"/>
      <c r="BE804" s="18" t="n"/>
      <c r="BF804" s="16" t="n">
        <v>0</v>
      </c>
      <c r="BG804" s="18">
        <f>(BE804-BF804)+BG803</f>
        <v/>
      </c>
      <c r="BH804" s="15" t="n"/>
      <c r="BJ804" s="86" t="n">
        <v>0</v>
      </c>
      <c r="BK804" s="90" t="n"/>
      <c r="BL804" s="24" t="n">
        <v>0</v>
      </c>
      <c r="BM804" s="24" t="n"/>
      <c r="BN804" s="24" t="n"/>
      <c r="BO804" s="24" t="n"/>
      <c r="BP804" s="24" t="n"/>
      <c r="BQ804" s="126" t="n"/>
    </row>
    <row r="805" ht="16.8" customHeight="1">
      <c r="A805" s="15" t="n"/>
      <c r="B805" s="15" t="n"/>
      <c r="C805" s="15" t="inlineStr">
        <is>
          <t>PAG. PROVV. VINCENZO  DI VITO</t>
        </is>
      </c>
      <c r="D805" s="16" t="n"/>
      <c r="E805" s="16" t="n"/>
      <c r="F805" s="16" t="n"/>
      <c r="G805" s="16" t="n">
        <v>0</v>
      </c>
      <c r="H805" s="105" t="n"/>
      <c r="I805" s="4" t="n"/>
      <c r="J805" s="14" t="n"/>
      <c r="K805" s="15">
        <f>C815</f>
        <v/>
      </c>
      <c r="L805" s="16" t="n"/>
      <c r="M805" s="16">
        <f>0.28*(L795+L796-M796)/100</f>
        <v/>
      </c>
      <c r="N805" s="16">
        <f>G815</f>
        <v/>
      </c>
      <c r="O805" s="16">
        <f>O744+M805-N805</f>
        <v/>
      </c>
      <c r="P805" s="18">
        <f>P744+M805</f>
        <v/>
      </c>
      <c r="Q805" s="14" t="n"/>
      <c r="R805" s="18" t="n"/>
      <c r="S805" s="16">
        <f>G805</f>
        <v/>
      </c>
      <c r="T805" s="18">
        <f>(R805-S805)+T804</f>
        <v/>
      </c>
      <c r="U805" s="15">
        <f>C805</f>
        <v/>
      </c>
      <c r="W805" s="14" t="n"/>
      <c r="X805" s="18" t="n"/>
      <c r="Y805" s="16" t="n">
        <v>0</v>
      </c>
      <c r="Z805" s="18">
        <f>(X805-Y805)+Z804</f>
        <v/>
      </c>
      <c r="AA805" s="15" t="n"/>
      <c r="AB805" s="24" t="n"/>
      <c r="AC805" s="15">
        <f>C805</f>
        <v/>
      </c>
      <c r="AD805" s="25" t="n"/>
      <c r="AE805" s="62">
        <f>G805</f>
        <v/>
      </c>
      <c r="AF805" s="63">
        <f>AE805+AF744</f>
        <v/>
      </c>
      <c r="AG805" s="25" t="n"/>
      <c r="AH805" s="24" t="n"/>
      <c r="AI805" s="26" t="n"/>
      <c r="AJ805" s="25" t="n"/>
      <c r="AL805" s="14" t="n"/>
      <c r="AM805" s="18" t="n"/>
      <c r="AN805" s="16" t="n">
        <v>0</v>
      </c>
      <c r="AO805" s="18">
        <f>(AM805-AN805)+AO804</f>
        <v/>
      </c>
      <c r="AP805" s="15" t="n"/>
      <c r="AR805" s="14" t="n"/>
      <c r="AS805" s="18" t="n"/>
      <c r="AT805" s="16" t="n">
        <v>0</v>
      </c>
      <c r="AU805" s="18">
        <f>(AS805-AT805)+AU804</f>
        <v/>
      </c>
      <c r="AV805" s="15" t="n"/>
      <c r="AX805" s="14" t="n"/>
      <c r="AY805" s="18" t="n"/>
      <c r="AZ805" s="16" t="n">
        <v>0</v>
      </c>
      <c r="BA805" s="18">
        <f>(AY805-AZ805)+BA804</f>
        <v/>
      </c>
      <c r="BB805" s="15" t="n"/>
      <c r="BD805" s="14" t="n"/>
      <c r="BE805" s="18" t="n"/>
      <c r="BF805" s="16" t="n">
        <v>0</v>
      </c>
      <c r="BG805" s="18">
        <f>(BE805-BF805)+BG804</f>
        <v/>
      </c>
      <c r="BH805" s="15" t="n"/>
      <c r="BJ805" s="86" t="n">
        <v>0</v>
      </c>
      <c r="BK805" s="90" t="n"/>
      <c r="BL805" s="24" t="n"/>
      <c r="BM805" s="24" t="n"/>
      <c r="BN805" s="24" t="n"/>
      <c r="BO805" s="24" t="n"/>
      <c r="BP805" s="24" t="n"/>
      <c r="BQ805" s="126" t="n"/>
    </row>
    <row r="806" ht="16.8" customHeight="1">
      <c r="A806" s="15" t="n"/>
      <c r="B806" s="15" t="n"/>
      <c r="C806" s="15" t="inlineStr">
        <is>
          <t>PAG. PROVV. FRANCESCOMARCHESOLI</t>
        </is>
      </c>
      <c r="D806" s="16" t="n"/>
      <c r="E806" s="16" t="n"/>
      <c r="F806" s="16" t="n"/>
      <c r="G806" s="16" t="n">
        <v>0</v>
      </c>
      <c r="H806" s="16" t="n"/>
      <c r="I806" s="4" t="n"/>
      <c r="J806" s="14" t="n"/>
      <c r="K806" s="15">
        <f>C818</f>
        <v/>
      </c>
      <c r="L806" s="16" t="n"/>
      <c r="M806" s="16">
        <f>0.28*(L795+L796-M796)/100</f>
        <v/>
      </c>
      <c r="N806" s="16">
        <f>G818</f>
        <v/>
      </c>
      <c r="O806" s="16">
        <f>O745+M806-N806</f>
        <v/>
      </c>
      <c r="P806" s="18">
        <f>P745+M806</f>
        <v/>
      </c>
      <c r="Q806" s="14" t="n"/>
      <c r="R806" s="18" t="n"/>
      <c r="S806" s="16">
        <f>G806</f>
        <v/>
      </c>
      <c r="T806" s="18">
        <f>(R806-S806)+T805</f>
        <v/>
      </c>
      <c r="U806" s="15">
        <f>C806</f>
        <v/>
      </c>
      <c r="W806" s="14" t="n"/>
      <c r="X806" s="18" t="n"/>
      <c r="Y806" s="16" t="n">
        <v>0</v>
      </c>
      <c r="Z806" s="18">
        <f>(X806-Y806)+Z805</f>
        <v/>
      </c>
      <c r="AA806" s="15" t="n"/>
      <c r="AB806" s="24" t="n"/>
      <c r="AC806" s="15">
        <f>C806</f>
        <v/>
      </c>
      <c r="AD806" s="25" t="n"/>
      <c r="AE806" s="62">
        <f>G806</f>
        <v/>
      </c>
      <c r="AF806" s="63">
        <f>AE806+AF745</f>
        <v/>
      </c>
      <c r="AG806" s="25" t="n"/>
      <c r="AH806" s="24" t="n"/>
      <c r="AI806" s="26" t="n"/>
      <c r="AJ806" s="25" t="n"/>
      <c r="AL806" s="14" t="n"/>
      <c r="AM806" s="18" t="n"/>
      <c r="AN806" s="16" t="n">
        <v>0</v>
      </c>
      <c r="AO806" s="18">
        <f>(AM806-AN806)+AO805</f>
        <v/>
      </c>
      <c r="AP806" s="15" t="n"/>
      <c r="AR806" s="14" t="n"/>
      <c r="AS806" s="18" t="n"/>
      <c r="AT806" s="16" t="n">
        <v>0</v>
      </c>
      <c r="AU806" s="18">
        <f>(AS806-AT806)+AU805</f>
        <v/>
      </c>
      <c r="AV806" s="15" t="n"/>
      <c r="AX806" s="14" t="n"/>
      <c r="AY806" s="18" t="n"/>
      <c r="AZ806" s="16" t="n">
        <v>0</v>
      </c>
      <c r="BA806" s="18">
        <f>(AY806-AZ806)+BA805</f>
        <v/>
      </c>
      <c r="BB806" s="15" t="n"/>
      <c r="BD806" s="14" t="n"/>
      <c r="BE806" s="18" t="n"/>
      <c r="BF806" s="16" t="n">
        <v>0</v>
      </c>
      <c r="BG806" s="18">
        <f>(BE806-BF806)+BG805</f>
        <v/>
      </c>
      <c r="BH806" s="15" t="n"/>
      <c r="BJ806" s="86" t="n">
        <v>0</v>
      </c>
      <c r="BK806" s="90" t="n"/>
      <c r="BL806" s="24" t="n"/>
      <c r="BM806" s="24" t="n"/>
      <c r="BN806" s="24" t="n"/>
      <c r="BO806" s="24" t="n"/>
      <c r="BP806" s="24" t="n"/>
      <c r="BQ806" s="126" t="n"/>
    </row>
    <row r="807" ht="16.8" customHeight="1">
      <c r="A807" s="15" t="n"/>
      <c r="B807" s="15" t="n"/>
      <c r="C807" s="15" t="inlineStr">
        <is>
          <t>TOT. PAG. PRODUTTORI</t>
        </is>
      </c>
      <c r="D807" s="16">
        <f>SUM(G799:G806)+E802+E803+E804+E805+E806</f>
        <v/>
      </c>
      <c r="E807" s="16" t="n"/>
      <c r="F807" s="16" t="n"/>
      <c r="G807" s="16" t="n"/>
      <c r="H807" s="16" t="n"/>
      <c r="I807" s="4" t="n"/>
      <c r="J807" s="14" t="n"/>
      <c r="K807" s="15">
        <f>C828</f>
        <v/>
      </c>
      <c r="L807" s="16" t="n"/>
      <c r="M807" s="16">
        <f>0.46*(L795+L796-M796)/100</f>
        <v/>
      </c>
      <c r="N807" s="16">
        <f>G828</f>
        <v/>
      </c>
      <c r="O807" s="16">
        <f>O746+M807-N807</f>
        <v/>
      </c>
      <c r="P807" s="18">
        <f>P746+M807</f>
        <v/>
      </c>
      <c r="Q807" s="14" t="n"/>
      <c r="R807" s="18" t="n"/>
      <c r="S807" s="16" t="n">
        <v>0</v>
      </c>
      <c r="T807" s="18">
        <f>(R807-S807)+T806</f>
        <v/>
      </c>
      <c r="U807" s="15" t="n"/>
      <c r="W807" s="14" t="n"/>
      <c r="X807" s="18" t="n"/>
      <c r="Y807" s="16" t="n">
        <v>0</v>
      </c>
      <c r="Z807" s="18">
        <f>(X807-Y807)+Z806</f>
        <v/>
      </c>
      <c r="AA807" s="15" t="n"/>
      <c r="AB807" s="24" t="n"/>
      <c r="AC807" s="15" t="n"/>
      <c r="AD807" s="25" t="n"/>
      <c r="AE807" s="62" t="n"/>
      <c r="AF807" s="63" t="n"/>
      <c r="AG807" s="25" t="n"/>
      <c r="AH807" s="24" t="n"/>
      <c r="AI807" s="26" t="n"/>
      <c r="AJ807" s="25" t="n"/>
      <c r="AL807" s="14" t="n"/>
      <c r="AM807" s="18" t="n"/>
      <c r="AN807" s="16" t="n">
        <v>0</v>
      </c>
      <c r="AO807" s="18">
        <f>(AM807-AN807)+AO806</f>
        <v/>
      </c>
      <c r="AP807" s="15" t="n"/>
      <c r="AR807" s="14" t="n"/>
      <c r="AS807" s="18" t="n"/>
      <c r="AT807" s="16" t="n">
        <v>0</v>
      </c>
      <c r="AU807" s="18">
        <f>(AS807-AT807)+AU806</f>
        <v/>
      </c>
      <c r="AV807" s="15" t="n"/>
      <c r="AX807" s="14" t="n"/>
      <c r="AY807" s="18" t="n"/>
      <c r="AZ807" s="16" t="n">
        <v>0</v>
      </c>
      <c r="BA807" s="18">
        <f>(AY807-AZ807)+BA806</f>
        <v/>
      </c>
      <c r="BB807" s="15" t="n"/>
      <c r="BD807" s="14" t="n"/>
      <c r="BE807" s="18" t="n"/>
      <c r="BF807" s="16" t="n">
        <v>0</v>
      </c>
      <c r="BG807" s="18">
        <f>(BE807-BF807)+BG806</f>
        <v/>
      </c>
      <c r="BH807" s="15" t="n"/>
      <c r="BJ807" s="86" t="n">
        <v>0</v>
      </c>
      <c r="BK807" s="90" t="n"/>
      <c r="BL807" s="24" t="n"/>
      <c r="BM807" s="24" t="n"/>
      <c r="BN807" s="24" t="n"/>
      <c r="BO807" s="24" t="n"/>
      <c r="BP807" s="24" t="n"/>
      <c r="BQ807" s="126" t="n"/>
    </row>
    <row r="808" ht="16.8" customHeight="1">
      <c r="A808" s="15" t="n"/>
      <c r="B808" s="15" t="n"/>
      <c r="C808" s="15" t="inlineStr">
        <is>
          <t>Sinistro</t>
        </is>
      </c>
      <c r="D808" s="16" t="n"/>
      <c r="E808" s="16" t="n"/>
      <c r="F808" s="16" t="n"/>
      <c r="G808" s="16" t="n"/>
      <c r="H808" s="16">
        <f>SUM(H795:H807)</f>
        <v/>
      </c>
      <c r="I808" s="4" t="n"/>
      <c r="J808" s="14" t="n"/>
      <c r="K808" s="15" t="inlineStr">
        <is>
          <t>Locazioni immobiliari</t>
        </is>
      </c>
      <c r="L808" s="16" t="n"/>
      <c r="M808" s="16">
        <f>14.4*(L795+L796-M796)/100</f>
        <v/>
      </c>
      <c r="N808" s="16">
        <f>G829</f>
        <v/>
      </c>
      <c r="O808" s="16">
        <f>O747+M808-N808</f>
        <v/>
      </c>
      <c r="P808" s="18">
        <f>P747+M808</f>
        <v/>
      </c>
      <c r="Q808" s="14" t="n"/>
      <c r="R808" s="18" t="n"/>
      <c r="S808" s="16" t="n">
        <v>0</v>
      </c>
      <c r="T808" s="18">
        <f>(R808-S808)+T807</f>
        <v/>
      </c>
      <c r="U808" s="15" t="n"/>
      <c r="W808" s="14" t="n"/>
      <c r="X808" s="18" t="n"/>
      <c r="Y808" s="16" t="n">
        <v>0</v>
      </c>
      <c r="Z808" s="18">
        <f>(X808-Y808)+Z807</f>
        <v/>
      </c>
      <c r="AA808" s="15">
        <f>C808</f>
        <v/>
      </c>
      <c r="AB808" s="24" t="n"/>
      <c r="AC808" s="15" t="n"/>
      <c r="AD808" s="25" t="n"/>
      <c r="AE808" s="62" t="n"/>
      <c r="AF808" s="63" t="n"/>
      <c r="AG808" s="25" t="n"/>
      <c r="AH808" s="24" t="n"/>
      <c r="AI808" s="26" t="n"/>
      <c r="AJ808" s="25" t="n"/>
      <c r="AL808" s="14" t="n"/>
      <c r="AM808" s="18" t="n"/>
      <c r="AN808" s="16" t="n">
        <v>0</v>
      </c>
      <c r="AO808" s="18">
        <f>(AM808-AN808)+AO807</f>
        <v/>
      </c>
      <c r="AP808" s="15" t="n"/>
      <c r="AR808" s="14" t="n"/>
      <c r="AS808" s="18" t="n"/>
      <c r="AT808" s="16" t="n">
        <v>0</v>
      </c>
      <c r="AU808" s="18">
        <f>(AS808-AT808)+AU807</f>
        <v/>
      </c>
      <c r="AV808" s="15" t="n"/>
      <c r="AX808" s="14" t="n"/>
      <c r="AY808" s="18" t="n"/>
      <c r="AZ808" s="16" t="n">
        <v>0</v>
      </c>
      <c r="BA808" s="18">
        <f>(AY808-AZ808)+BA807</f>
        <v/>
      </c>
      <c r="BB808" s="15" t="n"/>
      <c r="BD808" s="14" t="n"/>
      <c r="BE808" s="18" t="n"/>
      <c r="BF808" s="16" t="n">
        <v>0</v>
      </c>
      <c r="BG808" s="18">
        <f>(BE808-BF808)+BG807</f>
        <v/>
      </c>
      <c r="BH808" s="15" t="n"/>
      <c r="BJ808" s="86" t="n">
        <v>0</v>
      </c>
      <c r="BK808" s="90" t="n"/>
      <c r="BL808" s="24" t="n"/>
      <c r="BM808" s="24" t="n"/>
      <c r="BN808" s="24" t="n"/>
      <c r="BO808" s="24" t="n"/>
      <c r="BP808" s="24" t="n"/>
      <c r="BQ808" s="126" t="n"/>
    </row>
    <row r="809" ht="16.8" customHeight="1">
      <c r="A809" s="15" t="n"/>
      <c r="B809" s="15" t="n"/>
      <c r="C809" s="15" t="inlineStr">
        <is>
          <t>SINISTRO</t>
        </is>
      </c>
      <c r="D809" s="16">
        <f>E808+G808</f>
        <v/>
      </c>
      <c r="E809" s="16" t="n"/>
      <c r="F809" s="16" t="n"/>
      <c r="G809" s="16" t="n"/>
      <c r="H809" s="16" t="n"/>
      <c r="I809" s="4" t="n"/>
      <c r="J809" s="14" t="n"/>
      <c r="K809" s="15">
        <f>C830</f>
        <v/>
      </c>
      <c r="L809" s="16">
        <f>D818</f>
        <v/>
      </c>
      <c r="M809" s="16">
        <f>1.4*(L795+L796-M796)/100</f>
        <v/>
      </c>
      <c r="N809" s="16">
        <f>G830</f>
        <v/>
      </c>
      <c r="O809" s="16">
        <f>O748+M809-N809</f>
        <v/>
      </c>
      <c r="P809" s="18">
        <f>P748+M809</f>
        <v/>
      </c>
      <c r="Q809" s="14" t="n"/>
      <c r="R809" s="18" t="n"/>
      <c r="S809" s="16" t="n">
        <v>0</v>
      </c>
      <c r="T809" s="18">
        <f>(R809-S809)+T808</f>
        <v/>
      </c>
      <c r="U809" s="15" t="n"/>
      <c r="W809" s="14" t="n"/>
      <c r="X809" s="18" t="n"/>
      <c r="Y809" s="16" t="n">
        <v>0</v>
      </c>
      <c r="Z809" s="18">
        <f>(X809-Y809)+Z808</f>
        <v/>
      </c>
      <c r="AA809" s="15" t="n"/>
      <c r="AB809" s="24" t="n"/>
      <c r="AC809" s="64" t="inlineStr">
        <is>
          <t>INTERESSI PASSIIVI</t>
        </is>
      </c>
      <c r="AD809" s="65" t="n"/>
      <c r="AE809" s="65">
        <f>H813</f>
        <v/>
      </c>
      <c r="AF809" s="63">
        <f>AE809+AF748</f>
        <v/>
      </c>
      <c r="AG809" s="25" t="n"/>
      <c r="AH809" s="24" t="n"/>
      <c r="AI809" s="26" t="n"/>
      <c r="AJ809" s="25" t="n">
        <v>0</v>
      </c>
      <c r="AL809" s="14" t="n"/>
      <c r="AM809" s="18" t="n"/>
      <c r="AN809" s="16" t="n">
        <v>0</v>
      </c>
      <c r="AO809" s="18">
        <f>(AM809-AN809)+AO808</f>
        <v/>
      </c>
      <c r="AP809" s="15" t="n"/>
      <c r="AR809" s="14" t="n"/>
      <c r="AS809" s="18" t="n"/>
      <c r="AT809" s="16" t="n">
        <v>0</v>
      </c>
      <c r="AU809" s="18">
        <f>(AS809-AT809)+AU808</f>
        <v/>
      </c>
      <c r="AV809" s="15" t="n"/>
      <c r="AX809" s="14" t="n"/>
      <c r="AY809" s="18" t="n"/>
      <c r="AZ809" s="16" t="n">
        <v>0</v>
      </c>
      <c r="BA809" s="18">
        <f>(AY809-AZ809)+BA808</f>
        <v/>
      </c>
      <c r="BB809" s="15" t="n"/>
      <c r="BD809" s="14" t="n"/>
      <c r="BE809" s="18" t="n"/>
      <c r="BF809" s="16" t="n">
        <v>0</v>
      </c>
      <c r="BG809" s="18">
        <f>(BE809-BF809)+BG808</f>
        <v/>
      </c>
      <c r="BH809" s="15" t="n"/>
      <c r="BJ809" s="86" t="n"/>
      <c r="BK809" s="86" t="n"/>
      <c r="BL809" s="24" t="n"/>
      <c r="BM809" s="24" t="n"/>
      <c r="BN809" s="24" t="n"/>
      <c r="BO809" s="24" t="n"/>
      <c r="BP809" s="24" t="n"/>
      <c r="BQ809" s="126" t="n"/>
    </row>
    <row r="810" ht="16.8" customHeight="1">
      <c r="A810" s="15" t="n"/>
      <c r="B810" s="15" t="n"/>
      <c r="C810" s="15" t="inlineStr">
        <is>
          <t xml:space="preserve">Francobolli    </t>
        </is>
      </c>
      <c r="D810" s="16" t="n"/>
      <c r="E810" s="16" t="n"/>
      <c r="F810" s="16" t="n"/>
      <c r="G810" s="16" t="n">
        <v>0</v>
      </c>
      <c r="H810" s="16" t="n"/>
      <c r="I810" s="4" t="n"/>
      <c r="J810" s="14" t="n"/>
      <c r="K810" s="15">
        <f>C832</f>
        <v/>
      </c>
      <c r="L810" s="16" t="n"/>
      <c r="M810" s="16">
        <f>0*(L795+L796-M796)/100</f>
        <v/>
      </c>
      <c r="N810" s="16">
        <f>G832</f>
        <v/>
      </c>
      <c r="O810" s="16">
        <f>O749+M810-N810</f>
        <v/>
      </c>
      <c r="P810" s="18">
        <f>P749+M810</f>
        <v/>
      </c>
      <c r="Q810" s="14" t="n"/>
      <c r="R810" s="18" t="n"/>
      <c r="S810" s="16">
        <f>G810</f>
        <v/>
      </c>
      <c r="T810" s="18">
        <f>(R810-S810)+T809</f>
        <v/>
      </c>
      <c r="U810" s="15">
        <f>C810</f>
        <v/>
      </c>
      <c r="W810" s="14" t="n"/>
      <c r="X810" s="18" t="n"/>
      <c r="Y810" s="16" t="n"/>
      <c r="Z810" s="18">
        <f>(X810-Y810)+Z809</f>
        <v/>
      </c>
      <c r="AA810" s="15" t="n"/>
      <c r="AB810" s="24" t="n"/>
      <c r="AC810" s="15">
        <f>C810</f>
        <v/>
      </c>
      <c r="AD810" s="25" t="n"/>
      <c r="AE810" s="62">
        <f>G810</f>
        <v/>
      </c>
      <c r="AF810" s="63">
        <f>AE810+AF749</f>
        <v/>
      </c>
      <c r="AG810" s="25" t="n"/>
      <c r="AH810" s="24" t="n"/>
      <c r="AI810" s="26" t="n"/>
      <c r="AJ810" s="25" t="n"/>
      <c r="AL810" s="14" t="n"/>
      <c r="AM810" s="18" t="n"/>
      <c r="AN810" s="16" t="n"/>
      <c r="AO810" s="18">
        <f>(AM810-AN810)+AO809</f>
        <v/>
      </c>
      <c r="AP810" s="15" t="n"/>
      <c r="AR810" s="14" t="n"/>
      <c r="AS810" s="18" t="n"/>
      <c r="AT810" s="16" t="n"/>
      <c r="AU810" s="18">
        <f>(AS810-AT810)+AU809</f>
        <v/>
      </c>
      <c r="AV810" s="15" t="n"/>
      <c r="AX810" s="14" t="n"/>
      <c r="AY810" s="18" t="n"/>
      <c r="AZ810" s="16" t="n"/>
      <c r="BA810" s="18">
        <f>(AY810-AZ810)+BA809</f>
        <v/>
      </c>
      <c r="BB810" s="15" t="n"/>
      <c r="BD810" s="14" t="n"/>
      <c r="BE810" s="18" t="n"/>
      <c r="BF810" s="16" t="n"/>
      <c r="BG810" s="18">
        <f>(BE810-BF810)+BG809</f>
        <v/>
      </c>
      <c r="BH810" s="15" t="n"/>
      <c r="BJ810" s="86" t="n"/>
      <c r="BK810" s="86" t="n"/>
      <c r="BL810" s="24" t="n"/>
      <c r="BM810" s="24" t="n"/>
      <c r="BN810" s="24" t="n"/>
      <c r="BO810" s="24" t="n"/>
      <c r="BP810" s="24" t="n"/>
      <c r="BQ810" s="126" t="n"/>
    </row>
    <row r="811" ht="16.8" customHeight="1">
      <c r="A811" s="15" t="n"/>
      <c r="B811" s="15" t="n"/>
      <c r="C811" s="15" t="inlineStr">
        <is>
          <t xml:space="preserve">PAG. FATT. SOMMESE PETROLI </t>
        </is>
      </c>
      <c r="D811" s="16" t="n"/>
      <c r="E811" s="16" t="n"/>
      <c r="F811" s="16" t="n"/>
      <c r="G811" s="16" t="n">
        <v>0</v>
      </c>
      <c r="H811" s="16" t="n"/>
      <c r="I811" s="4" t="n"/>
      <c r="J811" s="14" t="n"/>
      <c r="K811" s="15">
        <f>C833</f>
        <v/>
      </c>
      <c r="L811" s="16" t="n"/>
      <c r="M811" s="16">
        <f>1.86*(L795+L796-M796)/100</f>
        <v/>
      </c>
      <c r="N811" s="16">
        <f>G833</f>
        <v/>
      </c>
      <c r="O811" s="16">
        <f>O750+M811-N811</f>
        <v/>
      </c>
      <c r="P811" s="18">
        <f>P750+M811</f>
        <v/>
      </c>
      <c r="Q811" s="14" t="n"/>
      <c r="R811" s="18" t="n"/>
      <c r="S811" s="16">
        <f>G811</f>
        <v/>
      </c>
      <c r="T811" s="18">
        <f>(R811-S811)+T810</f>
        <v/>
      </c>
      <c r="U811" s="15">
        <f>C811</f>
        <v/>
      </c>
      <c r="W811" s="14" t="n"/>
      <c r="X811" s="18" t="n"/>
      <c r="Y811" s="16" t="n">
        <v>0</v>
      </c>
      <c r="Z811" s="18">
        <f>(X811-Y811)+Z810</f>
        <v/>
      </c>
      <c r="AA811" s="15" t="n"/>
      <c r="AB811" s="24" t="n"/>
      <c r="AC811" s="15">
        <f>C811</f>
        <v/>
      </c>
      <c r="AD811" s="25" t="n"/>
      <c r="AE811" s="62">
        <f>G811</f>
        <v/>
      </c>
      <c r="AF811" s="63">
        <f>AE811+AF750</f>
        <v/>
      </c>
      <c r="AG811" s="25" t="n"/>
      <c r="AH811" s="24" t="n"/>
      <c r="AI811" s="26" t="n"/>
      <c r="AJ811" s="25" t="n"/>
      <c r="AL811" s="14" t="n"/>
      <c r="AM811" s="18" t="n"/>
      <c r="AN811" s="16" t="n">
        <v>0</v>
      </c>
      <c r="AO811" s="18">
        <f>(AM811-AN811)+AO810</f>
        <v/>
      </c>
      <c r="AP811" s="15" t="n"/>
      <c r="AR811" s="14" t="n"/>
      <c r="AS811" s="18" t="n"/>
      <c r="AT811" s="16" t="n">
        <v>0</v>
      </c>
      <c r="AU811" s="18">
        <f>(AS811-AT811)+AU810</f>
        <v/>
      </c>
      <c r="AV811" s="15" t="n"/>
      <c r="AX811" s="14" t="n"/>
      <c r="AY811" s="18" t="n"/>
      <c r="AZ811" s="16" t="n">
        <v>0</v>
      </c>
      <c r="BA811" s="18">
        <f>(AY811-AZ811)+BA810</f>
        <v/>
      </c>
      <c r="BB811" s="15" t="n"/>
      <c r="BD811" s="14" t="n"/>
      <c r="BE811" s="18" t="n"/>
      <c r="BF811" s="16" t="n">
        <v>0</v>
      </c>
      <c r="BG811" s="18">
        <f>(BE811-BF811)+BG810</f>
        <v/>
      </c>
      <c r="BH811" s="15" t="n"/>
      <c r="BJ811" s="86" t="n"/>
      <c r="BK811" s="86" t="n"/>
      <c r="BL811" s="24" t="n"/>
      <c r="BM811" s="24" t="n"/>
      <c r="BN811" s="24" t="n"/>
      <c r="BO811" s="24" t="n"/>
      <c r="BP811" s="24" t="n"/>
      <c r="BQ811" s="126" t="n"/>
    </row>
    <row r="812" ht="16.8" customHeight="1">
      <c r="A812" s="15" t="n"/>
      <c r="B812" s="15" t="n"/>
      <c r="C812" s="15" t="inlineStr">
        <is>
          <t>Benzina auto papa'</t>
        </is>
      </c>
      <c r="D812" s="16">
        <f>SUM(G811:G812)</f>
        <v/>
      </c>
      <c r="E812" s="16" t="n">
        <v>0</v>
      </c>
      <c r="F812" s="16" t="n"/>
      <c r="G812" s="16" t="n">
        <v>0</v>
      </c>
      <c r="H812" s="16" t="n"/>
      <c r="I812" s="4" t="n"/>
      <c r="J812" s="14" t="n"/>
      <c r="K812" s="15">
        <f>C834</f>
        <v/>
      </c>
      <c r="L812" s="16" t="n">
        <v>0</v>
      </c>
      <c r="M812" s="16">
        <f>0.7*(L795+L796-M796)/100</f>
        <v/>
      </c>
      <c r="N812" s="16">
        <f>G834</f>
        <v/>
      </c>
      <c r="O812" s="16">
        <f>O751+M812-N812</f>
        <v/>
      </c>
      <c r="P812" s="18">
        <f>P751+M812</f>
        <v/>
      </c>
      <c r="Q812" s="14" t="n"/>
      <c r="R812" s="18" t="n"/>
      <c r="S812" s="16">
        <f>G812</f>
        <v/>
      </c>
      <c r="T812" s="18">
        <f>(R812-S812)+T811</f>
        <v/>
      </c>
      <c r="U812" s="15">
        <f>C812</f>
        <v/>
      </c>
      <c r="W812" s="14" t="n"/>
      <c r="X812" s="18" t="n"/>
      <c r="Y812" s="16" t="n">
        <v>0</v>
      </c>
      <c r="Z812" s="18">
        <f>(X812-Y812)+Z811</f>
        <v/>
      </c>
      <c r="AA812" s="15" t="n"/>
      <c r="AB812" s="24" t="n"/>
      <c r="AC812" s="15">
        <f>C812</f>
        <v/>
      </c>
      <c r="AD812" s="25" t="n"/>
      <c r="AE812" s="62">
        <f>G812</f>
        <v/>
      </c>
      <c r="AF812" s="63">
        <f>AE812+AF751</f>
        <v/>
      </c>
      <c r="AG812" s="25" t="n"/>
      <c r="AH812" s="24" t="n"/>
      <c r="AI812" s="26" t="n">
        <v>0</v>
      </c>
      <c r="AJ812" s="25" t="n"/>
      <c r="AL812" s="14" t="n"/>
      <c r="AM812" s="18" t="n"/>
      <c r="AN812" s="16" t="n">
        <v>0</v>
      </c>
      <c r="AO812" s="18">
        <f>(AM812-AN812)+AO811</f>
        <v/>
      </c>
      <c r="AP812" s="15" t="n"/>
      <c r="AR812" s="14" t="n"/>
      <c r="AS812" s="18" t="n"/>
      <c r="AT812" s="16" t="n">
        <v>0</v>
      </c>
      <c r="AU812" s="18">
        <f>(AS812-AT812)+AU811</f>
        <v/>
      </c>
      <c r="AV812" s="15" t="n"/>
      <c r="AX812" s="14" t="n"/>
      <c r="AY812" s="18" t="n"/>
      <c r="AZ812" s="16" t="n">
        <v>0</v>
      </c>
      <c r="BA812" s="18">
        <f>(AY812-AZ812)+BA811</f>
        <v/>
      </c>
      <c r="BB812" s="15" t="n"/>
      <c r="BD812" s="14" t="n"/>
      <c r="BE812" s="18" t="n"/>
      <c r="BF812" s="16" t="n">
        <v>0</v>
      </c>
      <c r="BG812" s="18">
        <f>(BE812-BF812)+BG811</f>
        <v/>
      </c>
      <c r="BH812" s="15" t="n"/>
      <c r="BJ812" s="86" t="n"/>
      <c r="BK812" s="86" t="n"/>
      <c r="BL812" s="24" t="n"/>
      <c r="BM812" s="24" t="n"/>
      <c r="BN812" s="24" t="n"/>
      <c r="BO812" s="24" t="n"/>
      <c r="BP812" s="24" t="n"/>
      <c r="BQ812" s="126" t="n"/>
    </row>
    <row r="813" ht="16.8" customHeight="1">
      <c r="A813" s="15" t="n"/>
      <c r="B813" s="15" t="n"/>
      <c r="C813" s="28" t="n"/>
      <c r="D813" s="16" t="n"/>
      <c r="E813" s="16" t="n">
        <v>0</v>
      </c>
      <c r="F813" s="16" t="n">
        <v>0</v>
      </c>
      <c r="G813" s="16" t="n">
        <v>0</v>
      </c>
      <c r="H813" s="27" t="n">
        <v>0</v>
      </c>
      <c r="I813" s="4" t="n"/>
      <c r="J813" s="14" t="n"/>
      <c r="K813" s="15">
        <f>C838</f>
        <v/>
      </c>
      <c r="L813" s="16" t="n">
        <v>0</v>
      </c>
      <c r="M813" s="16">
        <f>18.82*(L795+L796-M796)/100</f>
        <v/>
      </c>
      <c r="N813" s="16">
        <f>G838</f>
        <v/>
      </c>
      <c r="O813" s="16">
        <f>O752+M813-N813</f>
        <v/>
      </c>
      <c r="P813" s="18">
        <f>P752+M813</f>
        <v/>
      </c>
      <c r="Q813" s="14" t="n"/>
      <c r="R813" s="18" t="n"/>
      <c r="S813" s="16">
        <f>G813</f>
        <v/>
      </c>
      <c r="T813" s="18">
        <f>(R813-S813)+T812</f>
        <v/>
      </c>
      <c r="U813" s="15">
        <f>C813</f>
        <v/>
      </c>
      <c r="W813" s="14" t="n"/>
      <c r="X813" s="18" t="n"/>
      <c r="Y813" s="16" t="n">
        <v>0</v>
      </c>
      <c r="Z813" s="18">
        <f>(X813-Y813)+Z812</f>
        <v/>
      </c>
      <c r="AA813" s="15">
        <f>C813</f>
        <v/>
      </c>
      <c r="AB813" s="24" t="n"/>
      <c r="AC813" s="15">
        <f>C813</f>
        <v/>
      </c>
      <c r="AD813" s="25" t="n"/>
      <c r="AE813" s="62" t="n">
        <v>0</v>
      </c>
      <c r="AF813" s="63">
        <f>AE813+AF752</f>
        <v/>
      </c>
      <c r="AG813" s="25" t="n"/>
      <c r="AH813" s="24" t="n"/>
      <c r="AI813" s="26" t="n"/>
      <c r="AJ813" s="25" t="n"/>
      <c r="AL813" s="14" t="n"/>
      <c r="AM813" s="18" t="n"/>
      <c r="AN813" s="16" t="n">
        <v>0</v>
      </c>
      <c r="AO813" s="18">
        <f>(AM813-AN813)+AO812</f>
        <v/>
      </c>
      <c r="AP813" s="15" t="n"/>
      <c r="AR813" s="14" t="n"/>
      <c r="AS813" s="18" t="n"/>
      <c r="AT813" s="16" t="n">
        <v>0</v>
      </c>
      <c r="AU813" s="18">
        <f>(AS813-AT813)+AU812</f>
        <v/>
      </c>
      <c r="AV813" s="15">
        <f>C813</f>
        <v/>
      </c>
      <c r="AX813" s="14" t="n"/>
      <c r="AY813" s="18" t="n"/>
      <c r="AZ813" s="16" t="n">
        <v>0</v>
      </c>
      <c r="BA813" s="18">
        <f>(AY813-AZ813)+BA812</f>
        <v/>
      </c>
      <c r="BB813" s="15" t="n"/>
      <c r="BD813" s="14" t="n"/>
      <c r="BE813" s="18" t="n"/>
      <c r="BF813" s="16" t="n">
        <v>0</v>
      </c>
      <c r="BG813" s="18">
        <f>(BE813-BF813)+BG812</f>
        <v/>
      </c>
      <c r="BH813" s="15" t="n"/>
      <c r="BJ813" s="86" t="n"/>
      <c r="BK813" s="86" t="n"/>
      <c r="BL813" s="24" t="n"/>
      <c r="BM813" s="24" t="n"/>
      <c r="BN813" s="24" t="n"/>
      <c r="BO813" s="24" t="n"/>
      <c r="BP813" s="24" t="n"/>
      <c r="BQ813" s="126" t="n"/>
    </row>
    <row r="814" ht="16.8" customHeight="1">
      <c r="A814" s="15" t="n"/>
      <c r="B814" s="15" t="n"/>
      <c r="C814" s="15" t="n"/>
      <c r="D814" s="16" t="n"/>
      <c r="E814" s="16" t="n"/>
      <c r="F814" s="16" t="n"/>
      <c r="G814" s="16" t="n">
        <v>0</v>
      </c>
      <c r="H814" s="27" t="n">
        <v>0</v>
      </c>
      <c r="I814" s="4" t="n"/>
      <c r="J814" s="14" t="n"/>
      <c r="K814" s="15">
        <f>C839</f>
        <v/>
      </c>
      <c r="L814" s="16" t="n">
        <v>0</v>
      </c>
      <c r="M814" s="16">
        <f>18.82*(L795+L796-M796)/100</f>
        <v/>
      </c>
      <c r="N814" s="29">
        <f>G839</f>
        <v/>
      </c>
      <c r="O814" s="16">
        <f>O753+M814-N814</f>
        <v/>
      </c>
      <c r="P814" s="18">
        <f>P753+M814</f>
        <v/>
      </c>
      <c r="Q814" s="14" t="n"/>
      <c r="R814" s="18" t="n"/>
      <c r="S814" s="16">
        <f>G814</f>
        <v/>
      </c>
      <c r="T814" s="18">
        <f>(R814-S814)+T813</f>
        <v/>
      </c>
      <c r="U814" s="15">
        <f>C814</f>
        <v/>
      </c>
      <c r="W814" s="14" t="n"/>
      <c r="X814" s="18" t="n"/>
      <c r="Y814" s="16" t="n">
        <v>0</v>
      </c>
      <c r="Z814" s="18">
        <f>(X814-Y814)+Z813</f>
        <v/>
      </c>
      <c r="AA814" s="15" t="n"/>
      <c r="AB814" s="24" t="n"/>
      <c r="AC814" s="15">
        <f>C814</f>
        <v/>
      </c>
      <c r="AD814" s="25" t="n"/>
      <c r="AE814" s="62">
        <f>G814</f>
        <v/>
      </c>
      <c r="AF814" s="63">
        <f>AE814+AF753</f>
        <v/>
      </c>
      <c r="AG814" s="25" t="n"/>
      <c r="AH814" s="24" t="n"/>
      <c r="AI814" s="26" t="n"/>
      <c r="AJ814" s="25" t="n"/>
      <c r="AL814" s="14" t="n"/>
      <c r="AM814" s="18" t="n"/>
      <c r="AN814" s="16" t="n">
        <v>0</v>
      </c>
      <c r="AO814" s="18">
        <f>(AM814-AN814)+AO813</f>
        <v/>
      </c>
      <c r="AP814" s="15" t="n"/>
      <c r="AR814" s="14" t="n"/>
      <c r="AS814" s="18" t="n"/>
      <c r="AT814" s="16" t="n">
        <v>0</v>
      </c>
      <c r="AU814" s="18">
        <f>(AS814-AT814)+AU813</f>
        <v/>
      </c>
      <c r="AV814" s="15" t="n"/>
      <c r="AX814" s="14" t="n"/>
      <c r="AY814" s="18" t="n"/>
      <c r="AZ814" s="16" t="n">
        <v>0</v>
      </c>
      <c r="BA814" s="18">
        <f>(AY814-AZ814)+BA813</f>
        <v/>
      </c>
      <c r="BB814" s="15" t="n"/>
      <c r="BD814" s="14" t="n"/>
      <c r="BE814" s="18" t="n"/>
      <c r="BF814" s="16" t="n">
        <v>0</v>
      </c>
      <c r="BG814" s="18">
        <f>(BE814-BF814)+BG813</f>
        <v/>
      </c>
      <c r="BH814" s="15" t="n"/>
      <c r="BJ814" s="86" t="n"/>
      <c r="BK814" s="86" t="n"/>
      <c r="BL814" s="24" t="n"/>
      <c r="BM814" s="24" t="n"/>
      <c r="BN814" s="24" t="n"/>
      <c r="BO814" s="24" t="n"/>
      <c r="BP814" s="24" t="n"/>
      <c r="BQ814" s="126" t="n"/>
    </row>
    <row r="815" ht="16.8" customHeight="1">
      <c r="A815" s="15" t="n"/>
      <c r="B815" s="15" t="n"/>
      <c r="C815" s="28" t="inlineStr">
        <is>
          <t>Materiale pulizia</t>
        </is>
      </c>
      <c r="D815" s="16" t="n"/>
      <c r="E815" s="16" t="n"/>
      <c r="F815" s="16" t="n"/>
      <c r="G815" s="16" t="n">
        <v>0</v>
      </c>
      <c r="H815" s="16" t="n"/>
      <c r="I815" s="4" t="n"/>
      <c r="J815" s="14" t="n"/>
      <c r="K815" s="15">
        <f>C810</f>
        <v/>
      </c>
      <c r="L815" s="16" t="n">
        <v>0</v>
      </c>
      <c r="M815" s="16">
        <f>0.5*(L795+L796-M796)/100</f>
        <v/>
      </c>
      <c r="N815" s="16">
        <f>G810</f>
        <v/>
      </c>
      <c r="O815" s="16">
        <f>O754+M815-N815</f>
        <v/>
      </c>
      <c r="P815" s="18">
        <f>P754+M815</f>
        <v/>
      </c>
      <c r="Q815" s="14" t="n"/>
      <c r="R815" s="18" t="n"/>
      <c r="S815" s="16">
        <f>G815</f>
        <v/>
      </c>
      <c r="T815" s="18">
        <f>(R815-S815)+T814</f>
        <v/>
      </c>
      <c r="U815" s="15">
        <f>C815</f>
        <v/>
      </c>
      <c r="W815" s="14" t="n"/>
      <c r="X815" s="18" t="n"/>
      <c r="Y815" s="16" t="n">
        <v>0</v>
      </c>
      <c r="Z815" s="18">
        <f>(X815-Y815)+Z814</f>
        <v/>
      </c>
      <c r="AA815" s="15" t="n"/>
      <c r="AB815" s="24" t="n"/>
      <c r="AC815" s="15">
        <f>C815</f>
        <v/>
      </c>
      <c r="AD815" s="25" t="n"/>
      <c r="AE815" s="62">
        <f>G815</f>
        <v/>
      </c>
      <c r="AF815" s="63">
        <f>AE815+AF754</f>
        <v/>
      </c>
      <c r="AG815" s="25" t="n"/>
      <c r="AH815" s="24" t="n"/>
      <c r="AI815" s="26" t="n"/>
      <c r="AJ815" s="25" t="n"/>
      <c r="AL815" s="14" t="n"/>
      <c r="AM815" s="18" t="n"/>
      <c r="AN815" s="16" t="n">
        <v>0</v>
      </c>
      <c r="AO815" s="18">
        <f>(AM815-AN815)+AO814</f>
        <v/>
      </c>
      <c r="AP815" s="15" t="n"/>
      <c r="AR815" s="14" t="n"/>
      <c r="AS815" s="18" t="n"/>
      <c r="AT815" s="16" t="n">
        <v>0</v>
      </c>
      <c r="AU815" s="18">
        <f>(AS815-AT815)+AU814</f>
        <v/>
      </c>
      <c r="AV815" s="15" t="n"/>
      <c r="AX815" s="14" t="n"/>
      <c r="AY815" s="18" t="n"/>
      <c r="AZ815" s="16" t="n">
        <v>0</v>
      </c>
      <c r="BA815" s="18">
        <f>(AY815-AZ815)+BA814</f>
        <v/>
      </c>
      <c r="BB815" s="15" t="n"/>
      <c r="BD815" s="14" t="n"/>
      <c r="BE815" s="18" t="n"/>
      <c r="BF815" s="16" t="n">
        <v>0</v>
      </c>
      <c r="BG815" s="18">
        <f>(BE815-BF815)+BG814</f>
        <v/>
      </c>
      <c r="BH815" s="15" t="n"/>
      <c r="BJ815" s="86" t="n"/>
      <c r="BK815" s="86" t="n"/>
      <c r="BL815" s="24" t="n"/>
      <c r="BM815" s="24" t="n"/>
      <c r="BN815" s="24" t="n"/>
      <c r="BO815" s="24" t="n"/>
      <c r="BP815" s="24" t="n"/>
      <c r="BQ815" s="126" t="n"/>
    </row>
    <row r="816" ht="16.8" customHeight="1">
      <c r="A816" s="15" t="n"/>
      <c r="B816" s="15" t="n"/>
      <c r="C816" s="15" t="inlineStr">
        <is>
          <t>PREL PER PAG. POLIZZA A3T  2/12 UFFICIO DI RHO</t>
        </is>
      </c>
      <c r="D816" s="16" t="n"/>
      <c r="E816" s="16" t="n"/>
      <c r="F816" s="16" t="n"/>
      <c r="G816" s="16" t="n">
        <v>130</v>
      </c>
      <c r="H816" s="16" t="n"/>
      <c r="I816" s="4" t="n"/>
      <c r="J816" s="14" t="n"/>
      <c r="K816" s="17">
        <f>C816</f>
        <v/>
      </c>
      <c r="L816" s="16" t="n">
        <v>0</v>
      </c>
      <c r="M816" s="16">
        <f>0.5*(L795+L796-M796)/100</f>
        <v/>
      </c>
      <c r="N816" s="16">
        <f>G816</f>
        <v/>
      </c>
      <c r="O816" s="16">
        <f>O755+M816-N816</f>
        <v/>
      </c>
      <c r="P816" s="18">
        <f>P755+M816</f>
        <v/>
      </c>
      <c r="Q816" s="14" t="n"/>
      <c r="R816" s="18" t="n"/>
      <c r="S816" s="16">
        <f>G816</f>
        <v/>
      </c>
      <c r="T816" s="18">
        <f>(R816-S816)+T815</f>
        <v/>
      </c>
      <c r="U816" s="15">
        <f>C816</f>
        <v/>
      </c>
      <c r="W816" s="14" t="n"/>
      <c r="X816" s="18" t="n"/>
      <c r="Y816" s="16" t="n">
        <v>0</v>
      </c>
      <c r="Z816" s="18">
        <f>(X816-Y816)+Z815</f>
        <v/>
      </c>
      <c r="AA816" s="15" t="n"/>
      <c r="AB816" s="24" t="n"/>
      <c r="AC816" s="15">
        <f>C816</f>
        <v/>
      </c>
      <c r="AD816" s="25" t="n"/>
      <c r="AE816" s="62">
        <f>G816</f>
        <v/>
      </c>
      <c r="AF816" s="63">
        <f>AE816+AF755</f>
        <v/>
      </c>
      <c r="AG816" s="25" t="n"/>
      <c r="AH816" s="24" t="n"/>
      <c r="AI816" s="26" t="n"/>
      <c r="AJ816" s="25" t="n"/>
      <c r="AL816" s="14" t="n"/>
      <c r="AM816" s="18" t="n"/>
      <c r="AN816" s="16" t="n">
        <v>0</v>
      </c>
      <c r="AO816" s="18">
        <f>(AM816-AN816)+AO815</f>
        <v/>
      </c>
      <c r="AP816" s="15" t="n"/>
      <c r="AR816" s="14" t="n"/>
      <c r="AS816" s="18" t="n"/>
      <c r="AT816" s="16" t="n">
        <v>0</v>
      </c>
      <c r="AU816" s="18">
        <f>(AS816-AT816)+AU815</f>
        <v/>
      </c>
      <c r="AV816" s="15" t="n"/>
      <c r="AX816" s="14" t="n"/>
      <c r="AY816" s="18" t="n"/>
      <c r="AZ816" s="16" t="n">
        <v>0</v>
      </c>
      <c r="BA816" s="18">
        <f>(AY816-AZ816)+BA815</f>
        <v/>
      </c>
      <c r="BB816" s="15" t="n"/>
      <c r="BD816" s="14" t="n"/>
      <c r="BE816" s="18" t="n"/>
      <c r="BF816" s="16" t="n">
        <v>0</v>
      </c>
      <c r="BG816" s="18">
        <f>(BE816-BF816)+BG815</f>
        <v/>
      </c>
      <c r="BH816" s="15" t="n"/>
      <c r="BJ816" s="86" t="n"/>
      <c r="BK816" s="86" t="n"/>
      <c r="BL816" s="24" t="n"/>
      <c r="BM816" s="24" t="n"/>
      <c r="BN816" s="24" t="n"/>
      <c r="BO816" s="24" t="n"/>
      <c r="BP816" s="24" t="n"/>
      <c r="BQ816" s="126" t="n"/>
    </row>
    <row r="817" ht="16.8" customHeight="1">
      <c r="A817" s="15" t="n"/>
      <c r="B817" s="15" t="n"/>
      <c r="C817" s="15" t="inlineStr">
        <is>
          <t>Telepass</t>
        </is>
      </c>
      <c r="D817" s="16" t="n"/>
      <c r="E817" s="16" t="n"/>
      <c r="F817" s="16" t="n"/>
      <c r="G817" s="16" t="n">
        <v>0</v>
      </c>
      <c r="H817" s="16" t="n"/>
      <c r="I817" s="4" t="n"/>
      <c r="J817" s="14" t="n"/>
      <c r="K817" s="17" t="inlineStr">
        <is>
          <t>Spese varie (manutenziona auto+ alberghi + varie+ cancelleria)</t>
        </is>
      </c>
      <c r="L817" s="16" t="n"/>
      <c r="M817" s="16">
        <f>2.32*(L795+L796-M796)/100</f>
        <v/>
      </c>
      <c r="N817" s="16">
        <f>H851+H850+G849</f>
        <v/>
      </c>
      <c r="O817" s="16">
        <f>O756+M817-N817</f>
        <v/>
      </c>
      <c r="P817" s="18">
        <f>P756+M817</f>
        <v/>
      </c>
      <c r="Q817" s="14" t="n"/>
      <c r="R817" s="18" t="n"/>
      <c r="S817" s="16">
        <f>G817</f>
        <v/>
      </c>
      <c r="T817" s="18">
        <f>(R817-S817)+T816</f>
        <v/>
      </c>
      <c r="U817" s="15">
        <f>C817</f>
        <v/>
      </c>
      <c r="W817" s="14" t="n"/>
      <c r="X817" s="18" t="n"/>
      <c r="Y817" s="16" t="n">
        <v>0</v>
      </c>
      <c r="Z817" s="18">
        <f>(X817-Y817)+Z816</f>
        <v/>
      </c>
      <c r="AA817" s="15" t="n"/>
      <c r="AB817" s="24" t="n"/>
      <c r="AC817" s="15">
        <f>C817</f>
        <v/>
      </c>
      <c r="AD817" s="25" t="n"/>
      <c r="AE817" s="62">
        <f>G817</f>
        <v/>
      </c>
      <c r="AF817" s="63">
        <f>AE817+AF756</f>
        <v/>
      </c>
      <c r="AG817" s="25" t="n"/>
      <c r="AH817" s="24" t="n"/>
      <c r="AI817" s="26" t="n"/>
      <c r="AJ817" s="25" t="n"/>
      <c r="AL817" s="14" t="n"/>
      <c r="AM817" s="18" t="n"/>
      <c r="AN817" s="16" t="n">
        <v>0</v>
      </c>
      <c r="AO817" s="18">
        <f>(AM817-AN817)+AO816</f>
        <v/>
      </c>
      <c r="AP817" s="15" t="n"/>
      <c r="AR817" s="14" t="n"/>
      <c r="AS817" s="18" t="n"/>
      <c r="AT817" s="16" t="n">
        <v>0</v>
      </c>
      <c r="AU817" s="18">
        <f>(AS817-AT817)+AU816</f>
        <v/>
      </c>
      <c r="AV817" s="15" t="n"/>
      <c r="AX817" s="14" t="n"/>
      <c r="AY817" s="18" t="n"/>
      <c r="AZ817" s="16" t="n">
        <v>0</v>
      </c>
      <c r="BA817" s="18">
        <f>(AY817-AZ817)+BA816</f>
        <v/>
      </c>
      <c r="BB817" s="15" t="n"/>
      <c r="BD817" s="14" t="n"/>
      <c r="BE817" s="18" t="n"/>
      <c r="BF817" s="16" t="n">
        <v>0</v>
      </c>
      <c r="BG817" s="18">
        <f>(BE817-BF817)+BG816</f>
        <v/>
      </c>
      <c r="BH817" s="15" t="n"/>
      <c r="BJ817" s="86" t="n"/>
      <c r="BK817" s="86" t="n"/>
      <c r="BL817" s="24" t="n"/>
      <c r="BM817" s="24" t="n"/>
      <c r="BN817" s="24" t="n"/>
      <c r="BO817" s="24" t="n"/>
      <c r="BP817" s="24" t="n"/>
      <c r="BQ817" s="126" t="n"/>
    </row>
    <row r="818" ht="16.8" customHeight="1">
      <c r="A818" s="15" t="n"/>
      <c r="B818" s="15" t="n"/>
      <c r="C818" s="28" t="inlineStr">
        <is>
          <t>Pubblicità</t>
        </is>
      </c>
      <c r="D818" s="16" t="n">
        <v>0</v>
      </c>
      <c r="E818" s="16" t="n"/>
      <c r="F818" s="16" t="n"/>
      <c r="G818" s="16" t="n">
        <v>0</v>
      </c>
      <c r="H818" s="16" t="n"/>
      <c r="I818" s="4" t="n"/>
      <c r="J818" s="14" t="n"/>
      <c r="K818" s="17" t="n"/>
      <c r="L818" s="16" t="n"/>
      <c r="M818" s="16" t="n"/>
      <c r="N818" s="16" t="inlineStr">
        <is>
          <t>DISPON. BANCARIA</t>
        </is>
      </c>
      <c r="O818" s="16">
        <f>T852+AO852</f>
        <v/>
      </c>
      <c r="P818" s="18" t="n"/>
      <c r="Q818" s="14" t="n"/>
      <c r="R818" s="18" t="n"/>
      <c r="S818" s="16" t="n">
        <v>0</v>
      </c>
      <c r="T818" s="18">
        <f>(R818-S818)+T817</f>
        <v/>
      </c>
      <c r="U818" s="15">
        <f>C818</f>
        <v/>
      </c>
      <c r="W818" s="14" t="n"/>
      <c r="X818" s="18" t="n"/>
      <c r="Y818" s="16" t="n">
        <v>0</v>
      </c>
      <c r="Z818" s="18">
        <f>(X818-Y818)+Z817</f>
        <v/>
      </c>
      <c r="AA818" s="15" t="n"/>
      <c r="AB818" s="24" t="n"/>
      <c r="AC818" s="15">
        <f>C818</f>
        <v/>
      </c>
      <c r="AD818" s="25" t="n"/>
      <c r="AE818" s="62">
        <f>G818</f>
        <v/>
      </c>
      <c r="AF818" s="63">
        <f>AE818+AF757</f>
        <v/>
      </c>
      <c r="AG818" s="25" t="n"/>
      <c r="AH818" s="24" t="n"/>
      <c r="AI818" s="26" t="n"/>
      <c r="AJ818" s="25" t="n"/>
      <c r="AL818" s="14" t="n"/>
      <c r="AM818" s="18" t="n"/>
      <c r="AN818" s="16" t="n"/>
      <c r="AO818" s="18">
        <f>(AM818-AN818)+AO817</f>
        <v/>
      </c>
      <c r="AP818" s="15" t="n"/>
      <c r="AR818" s="14" t="n"/>
      <c r="AS818" s="18" t="n"/>
      <c r="AT818" s="16" t="n"/>
      <c r="AU818" s="18">
        <f>(AS818-AT818)+AU817</f>
        <v/>
      </c>
      <c r="AV818" s="15" t="n"/>
      <c r="AX818" s="14" t="n"/>
      <c r="AY818" s="18" t="n"/>
      <c r="AZ818" s="16" t="n"/>
      <c r="BA818" s="18">
        <f>(AY818-AZ818)+BA817</f>
        <v/>
      </c>
      <c r="BB818" s="15" t="n"/>
      <c r="BD818" s="14" t="n"/>
      <c r="BE818" s="18" t="n"/>
      <c r="BF818" s="16" t="n"/>
      <c r="BG818" s="18">
        <f>(BE818-BF818)+BG817</f>
        <v/>
      </c>
      <c r="BH818" s="15" t="n"/>
      <c r="BJ818" s="86" t="n"/>
      <c r="BK818" s="86" t="n"/>
      <c r="BL818" s="24" t="n"/>
      <c r="BM818" s="24" t="n"/>
      <c r="BN818" s="24" t="n"/>
      <c r="BO818" s="24" t="n"/>
      <c r="BP818" s="24" t="n"/>
      <c r="BQ818" s="126" t="n"/>
    </row>
    <row r="819" ht="16.8" customHeight="1">
      <c r="A819" s="15" t="n"/>
      <c r="B819" s="66" t="n"/>
      <c r="C819" s="15" t="inlineStr">
        <is>
          <t xml:space="preserve">PAG. STIP.           MARZIA </t>
        </is>
      </c>
      <c r="D819" s="67" t="n"/>
      <c r="E819" s="16" t="n">
        <v>0</v>
      </c>
      <c r="F819" s="16" t="n"/>
      <c r="G819" s="16" t="n">
        <v>0</v>
      </c>
      <c r="H819" s="16" t="n"/>
      <c r="I819" s="4" t="n"/>
      <c r="J819" s="14" t="n"/>
      <c r="K819" s="17" t="n"/>
      <c r="L819" s="16" t="n"/>
      <c r="M819" s="16" t="n">
        <v>0</v>
      </c>
      <c r="N819" s="16" t="inlineStr">
        <is>
          <t>SOSPESI PARTICOLARI</t>
        </is>
      </c>
      <c r="O819" s="31">
        <f>L843</f>
        <v/>
      </c>
      <c r="P819" s="32">
        <f>SUM(P798:P817)</f>
        <v/>
      </c>
      <c r="Q819" s="14" t="n"/>
      <c r="R819" s="18" t="n"/>
      <c r="S819" s="16">
        <f>G819</f>
        <v/>
      </c>
      <c r="T819" s="18">
        <f>(R819-S819)+T818</f>
        <v/>
      </c>
      <c r="U819" s="15">
        <f>C819</f>
        <v/>
      </c>
      <c r="W819" s="14" t="n"/>
      <c r="X819" s="18" t="n"/>
      <c r="Y819" s="16" t="n">
        <v>0</v>
      </c>
      <c r="Z819" s="18">
        <f>(X819-Y819)+Z818</f>
        <v/>
      </c>
      <c r="AA819" s="15" t="n"/>
      <c r="AB819" s="24" t="n"/>
      <c r="AC819" s="15">
        <f>C819</f>
        <v/>
      </c>
      <c r="AD819" s="25" t="n"/>
      <c r="AE819" s="62">
        <f>G819</f>
        <v/>
      </c>
      <c r="AF819" s="63">
        <f>AE819+AF758</f>
        <v/>
      </c>
      <c r="AG819" s="25" t="n"/>
      <c r="AH819" s="24" t="n"/>
      <c r="AI819" s="26" t="n"/>
      <c r="AJ819" s="25" t="n"/>
      <c r="AL819" s="14" t="n"/>
      <c r="AM819" s="18" t="n"/>
      <c r="AN819" s="16" t="n">
        <v>0</v>
      </c>
      <c r="AO819" s="18">
        <f>(AM819-AN819)+AO818</f>
        <v/>
      </c>
      <c r="AP819" s="15" t="n"/>
      <c r="AR819" s="14" t="n"/>
      <c r="AS819" s="18" t="n"/>
      <c r="AT819" s="16" t="n">
        <v>0</v>
      </c>
      <c r="AU819" s="18">
        <f>(AS819-AT819)+AU818</f>
        <v/>
      </c>
      <c r="AV819" s="15" t="n"/>
      <c r="AX819" s="14" t="n"/>
      <c r="AY819" s="18" t="n"/>
      <c r="AZ819" s="16" t="n">
        <v>0</v>
      </c>
      <c r="BA819" s="18">
        <f>(AY819-AZ819)+BA818</f>
        <v/>
      </c>
      <c r="BB819" s="15" t="n"/>
      <c r="BD819" s="14" t="n"/>
      <c r="BE819" s="18" t="n"/>
      <c r="BF819" s="16" t="n">
        <v>0</v>
      </c>
      <c r="BG819" s="18">
        <f>(BE819-BF819)+BG818</f>
        <v/>
      </c>
      <c r="BH819" s="15" t="n"/>
      <c r="BJ819" s="86" t="n"/>
      <c r="BK819" s="86" t="n"/>
      <c r="BL819" s="24" t="n"/>
      <c r="BM819" s="24" t="n"/>
      <c r="BN819" s="24" t="n"/>
      <c r="BO819" s="24" t="n"/>
      <c r="BP819" s="24" t="n"/>
      <c r="BQ819" s="126" t="n"/>
    </row>
    <row r="820" ht="16.8" customHeight="1">
      <c r="A820" s="15" t="n"/>
      <c r="B820" s="15" t="n"/>
      <c r="C820" s="15" t="inlineStr">
        <is>
          <t xml:space="preserve">PAG. STIP.           DEBORAH </t>
        </is>
      </c>
      <c r="D820" s="16" t="n"/>
      <c r="E820" s="16" t="n">
        <v>0</v>
      </c>
      <c r="F820" s="16" t="n"/>
      <c r="G820" s="16" t="n">
        <v>0</v>
      </c>
      <c r="H820" s="16" t="n"/>
      <c r="I820" s="4" t="n"/>
      <c r="J820" s="14" t="n"/>
      <c r="K820" s="17" t="n"/>
      <c r="L820" s="16" t="n"/>
      <c r="M820" s="16" t="n">
        <v>0</v>
      </c>
      <c r="N820" s="16" t="inlineStr">
        <is>
          <t>SOSPESI</t>
        </is>
      </c>
      <c r="O820" s="16">
        <f>SUM(L831:L842)+L845</f>
        <v/>
      </c>
      <c r="P820" s="33">
        <f>SUM(O798:O817)</f>
        <v/>
      </c>
      <c r="Q820" s="14" t="n"/>
      <c r="R820" s="18" t="n"/>
      <c r="S820" s="16">
        <f>G820</f>
        <v/>
      </c>
      <c r="T820" s="18">
        <f>(R820-S820)+T819</f>
        <v/>
      </c>
      <c r="U820" s="15">
        <f>C820</f>
        <v/>
      </c>
      <c r="W820" s="14" t="n"/>
      <c r="X820" s="18" t="n"/>
      <c r="Y820" s="16" t="n">
        <v>0</v>
      </c>
      <c r="Z820" s="18">
        <f>(X820-Y820)+Z819</f>
        <v/>
      </c>
      <c r="AA820" s="15" t="n"/>
      <c r="AB820" s="24" t="n"/>
      <c r="AC820" s="15">
        <f>C820</f>
        <v/>
      </c>
      <c r="AD820" s="25" t="n"/>
      <c r="AE820" s="62">
        <f>G820</f>
        <v/>
      </c>
      <c r="AF820" s="63">
        <f>AE820+AF759</f>
        <v/>
      </c>
      <c r="AG820" s="25" t="n"/>
      <c r="AH820" s="24" t="n"/>
      <c r="AI820" s="26" t="n"/>
      <c r="AJ820" s="25" t="n"/>
      <c r="AL820" s="14" t="n"/>
      <c r="AM820" s="18" t="n"/>
      <c r="AN820" s="16" t="n">
        <v>0</v>
      </c>
      <c r="AO820" s="18">
        <f>(AM820-AN820)+AO819</f>
        <v/>
      </c>
      <c r="AP820" s="15" t="n"/>
      <c r="AR820" s="14" t="n"/>
      <c r="AS820" s="18" t="n"/>
      <c r="AT820" s="16" t="n">
        <v>0</v>
      </c>
      <c r="AU820" s="18">
        <f>(AS820-AT820)+AU819</f>
        <v/>
      </c>
      <c r="AV820" s="15" t="n"/>
      <c r="AX820" s="14" t="n"/>
      <c r="AY820" s="18" t="n"/>
      <c r="AZ820" s="16" t="n">
        <v>0</v>
      </c>
      <c r="BA820" s="18">
        <f>(AY820-AZ820)+BA819</f>
        <v/>
      </c>
      <c r="BB820" s="15" t="n"/>
      <c r="BD820" s="14" t="n"/>
      <c r="BE820" s="18" t="n"/>
      <c r="BF820" s="16" t="n">
        <v>0</v>
      </c>
      <c r="BG820" s="18">
        <f>(BE820-BF820)+BG819</f>
        <v/>
      </c>
      <c r="BH820" s="15" t="n"/>
      <c r="BJ820" s="86" t="n"/>
      <c r="BK820" s="86" t="n"/>
      <c r="BL820" s="24" t="n"/>
      <c r="BM820" s="24" t="n"/>
      <c r="BN820" s="24" t="n"/>
      <c r="BO820" s="24" t="n"/>
      <c r="BP820" s="24" t="n"/>
      <c r="BQ820" s="126" t="n"/>
    </row>
    <row r="821" ht="16.8" customHeight="1">
      <c r="A821" s="15" t="n"/>
      <c r="B821" s="15" t="n"/>
      <c r="C821" s="15" t="inlineStr">
        <is>
          <t xml:space="preserve">PAG. STIP.           DORIANA BONIFICO </t>
        </is>
      </c>
      <c r="D821" s="16" t="n"/>
      <c r="E821" s="16" t="n">
        <v>0</v>
      </c>
      <c r="F821" s="16" t="n"/>
      <c r="G821" s="16" t="n">
        <v>0</v>
      </c>
      <c r="H821" s="16" t="n"/>
      <c r="I821" s="4" t="n"/>
      <c r="J821" s="14" t="n"/>
      <c r="K821" s="17" t="n"/>
      <c r="L821" s="16" t="n"/>
      <c r="M821" s="16" t="n"/>
      <c r="N821" s="16" t="inlineStr">
        <is>
          <t>GIROCONTO SINO AD OGGI</t>
        </is>
      </c>
      <c r="O821" s="34">
        <f>O760+O761-F836-F835</f>
        <v/>
      </c>
      <c r="P821" s="35">
        <f>O760+O761+O822-F836-F835-O819-O820</f>
        <v/>
      </c>
      <c r="Q821" s="14" t="n"/>
      <c r="R821" s="18" t="n"/>
      <c r="S821" s="16">
        <f>G821</f>
        <v/>
      </c>
      <c r="T821" s="18">
        <f>(R821-S821)+T820</f>
        <v/>
      </c>
      <c r="U821" s="15" t="n"/>
      <c r="W821" s="14" t="n"/>
      <c r="X821" s="18" t="n"/>
      <c r="Y821" s="16" t="n"/>
      <c r="Z821" s="18">
        <f>(X821-Y821)+Z820</f>
        <v/>
      </c>
      <c r="AA821" s="15" t="n"/>
      <c r="AB821" s="24" t="n"/>
      <c r="AC821" s="15">
        <f>C821</f>
        <v/>
      </c>
      <c r="AD821" s="25" t="n"/>
      <c r="AE821" s="62">
        <f>G821</f>
        <v/>
      </c>
      <c r="AF821" s="63">
        <f>AE821+AF760</f>
        <v/>
      </c>
      <c r="AG821" s="25" t="n"/>
      <c r="AH821" s="24" t="n"/>
      <c r="AI821" s="26" t="n"/>
      <c r="AJ821" s="25" t="n"/>
      <c r="AL821" s="14" t="n"/>
      <c r="AM821" s="18" t="n"/>
      <c r="AN821" s="16" t="n"/>
      <c r="AO821" s="18">
        <f>(AM821-AN821)+AO820</f>
        <v/>
      </c>
      <c r="AP821" s="15" t="n"/>
      <c r="AR821" s="14" t="n"/>
      <c r="AS821" s="18" t="n"/>
      <c r="AT821" s="16" t="n"/>
      <c r="AU821" s="18">
        <f>(AS821-AT821)+AU820</f>
        <v/>
      </c>
      <c r="AV821" s="15" t="n"/>
      <c r="AX821" s="14" t="n"/>
      <c r="AY821" s="18" t="n"/>
      <c r="AZ821" s="16" t="n"/>
      <c r="BA821" s="18">
        <f>(AY821-AZ821)+BA820</f>
        <v/>
      </c>
      <c r="BB821" s="15" t="n"/>
      <c r="BD821" s="14" t="n"/>
      <c r="BE821" s="18" t="n"/>
      <c r="BF821" s="16" t="n"/>
      <c r="BG821" s="18">
        <f>(BE821-BF821)+BG820</f>
        <v/>
      </c>
      <c r="BH821" s="15" t="n"/>
      <c r="BJ821" s="86" t="n"/>
      <c r="BK821" s="86" t="n"/>
      <c r="BL821" s="24" t="n"/>
      <c r="BM821" s="24" t="n"/>
      <c r="BN821" s="24" t="n"/>
      <c r="BO821" s="24" t="n"/>
      <c r="BP821" s="24" t="n"/>
      <c r="BQ821" s="126" t="n"/>
    </row>
    <row r="822" ht="16.8" customHeight="1">
      <c r="A822" s="15" t="n"/>
      <c r="B822" s="15" t="n"/>
      <c r="C822" s="15" t="inlineStr">
        <is>
          <t xml:space="preserve">PAG. STIP.           STEFANIA  BONIFICO </t>
        </is>
      </c>
      <c r="D822" s="16" t="n"/>
      <c r="E822" s="16" t="n">
        <v>0</v>
      </c>
      <c r="F822" s="16" t="n"/>
      <c r="G822" s="16" t="n">
        <v>0</v>
      </c>
      <c r="H822" s="16" t="n"/>
      <c r="I822" s="4" t="n"/>
      <c r="J822" s="14" t="n"/>
      <c r="K822" s="6" t="inlineStr">
        <is>
          <t>TOTALE GIORNATA</t>
        </is>
      </c>
      <c r="L822" s="3">
        <f>SUM(L795:L821)</f>
        <v/>
      </c>
      <c r="M822" s="3">
        <f>SUM(M795:M821)</f>
        <v/>
      </c>
      <c r="N822" s="16" t="inlineStr">
        <is>
          <t>G.C. GIORNO</t>
        </is>
      </c>
      <c r="O822" s="16">
        <f>N795-L796</f>
        <v/>
      </c>
      <c r="P822" s="18" t="n"/>
      <c r="Q822" s="14" t="n"/>
      <c r="R822" s="18" t="n"/>
      <c r="S822" s="16">
        <f>G822</f>
        <v/>
      </c>
      <c r="T822" s="18">
        <f>(R822-S822)+T821</f>
        <v/>
      </c>
      <c r="U822" s="15">
        <f>C822</f>
        <v/>
      </c>
      <c r="W822" s="14" t="n"/>
      <c r="X822" s="18" t="n"/>
      <c r="Y822" s="16" t="n">
        <v>0</v>
      </c>
      <c r="Z822" s="18">
        <f>(X822-Y822)+Z821</f>
        <v/>
      </c>
      <c r="AA822" s="15" t="n"/>
      <c r="AB822" s="24" t="n"/>
      <c r="AC822" s="15">
        <f>C822</f>
        <v/>
      </c>
      <c r="AD822" s="25" t="n"/>
      <c r="AE822" s="62">
        <f>G822</f>
        <v/>
      </c>
      <c r="AF822" s="63">
        <f>AE822+AF761</f>
        <v/>
      </c>
      <c r="AG822" s="25" t="n"/>
      <c r="AH822" s="24" t="n"/>
      <c r="AI822" s="26" t="n"/>
      <c r="AJ822" s="25" t="n"/>
      <c r="AL822" s="14" t="n"/>
      <c r="AM822" s="18" t="n"/>
      <c r="AN822" s="16" t="n">
        <v>0</v>
      </c>
      <c r="AO822" s="18">
        <f>(AM822-AN822)+AO821</f>
        <v/>
      </c>
      <c r="AP822" s="15" t="n"/>
      <c r="AR822" s="14" t="n"/>
      <c r="AS822" s="18" t="n"/>
      <c r="AT822" s="16" t="n">
        <v>0</v>
      </c>
      <c r="AU822" s="18">
        <f>(AS822-AT822)+AU821</f>
        <v/>
      </c>
      <c r="AV822" s="15" t="n"/>
      <c r="AX822" s="14" t="n"/>
      <c r="AY822" s="18" t="n"/>
      <c r="AZ822" s="16" t="n">
        <v>0</v>
      </c>
      <c r="BA822" s="18">
        <f>(AY822-AZ822)+BA821</f>
        <v/>
      </c>
      <c r="BB822" s="15" t="n"/>
      <c r="BD822" s="14" t="n"/>
      <c r="BE822" s="18" t="n"/>
      <c r="BF822" s="16" t="n">
        <v>0</v>
      </c>
      <c r="BG822" s="18">
        <f>(BE822-BF822)+BG821</f>
        <v/>
      </c>
      <c r="BH822" s="15" t="n"/>
      <c r="BJ822" s="86" t="n"/>
      <c r="BK822" s="86" t="n"/>
      <c r="BL822" s="24" t="n"/>
      <c r="BM822" s="24" t="n"/>
      <c r="BN822" s="24" t="n"/>
      <c r="BO822" s="24" t="n"/>
      <c r="BP822" s="24" t="n"/>
      <c r="BQ822" s="126" t="n"/>
    </row>
    <row r="823" ht="16.8" customHeight="1">
      <c r="A823" s="15" t="n"/>
      <c r="B823" s="15" t="n"/>
      <c r="C823" s="15" t="inlineStr">
        <is>
          <t>Pagamento contributi impiegate</t>
        </is>
      </c>
      <c r="D823" s="16" t="n"/>
      <c r="E823" s="16" t="n"/>
      <c r="F823" s="16" t="n"/>
      <c r="G823" s="16" t="n">
        <v>0</v>
      </c>
      <c r="H823" s="16" t="n"/>
      <c r="I823" s="4" t="n"/>
      <c r="J823" s="14" t="n"/>
      <c r="K823" s="6" t="inlineStr">
        <is>
          <t>RIPORTO</t>
        </is>
      </c>
      <c r="L823" s="3">
        <f>L763</f>
        <v/>
      </c>
      <c r="M823" s="3">
        <f>M763</f>
        <v/>
      </c>
      <c r="N823" s="16" t="inlineStr">
        <is>
          <t>SO. VERS/PREL.</t>
        </is>
      </c>
      <c r="O823" s="36">
        <f>(O819+O820)-(O758+O759)</f>
        <v/>
      </c>
      <c r="P823" s="37">
        <f>O822-O823</f>
        <v/>
      </c>
      <c r="Q823" s="14" t="n"/>
      <c r="R823" s="18" t="n"/>
      <c r="S823" s="16">
        <f>G823</f>
        <v/>
      </c>
      <c r="T823" s="18">
        <f>(R823-S823)+T822</f>
        <v/>
      </c>
      <c r="U823" s="15">
        <f>C823</f>
        <v/>
      </c>
      <c r="W823" s="14" t="n"/>
      <c r="X823" s="18" t="n"/>
      <c r="Y823" s="16" t="n">
        <v>0</v>
      </c>
      <c r="Z823" s="18">
        <f>(X823-Y823)+Z822</f>
        <v/>
      </c>
      <c r="AA823" s="15" t="n"/>
      <c r="AB823" s="24" t="n"/>
      <c r="AC823" s="15">
        <f>C823</f>
        <v/>
      </c>
      <c r="AD823" s="25" t="n"/>
      <c r="AE823" s="62">
        <f>G823</f>
        <v/>
      </c>
      <c r="AF823" s="63">
        <f>AE823+AF762</f>
        <v/>
      </c>
      <c r="AG823" s="25" t="n"/>
      <c r="AH823" s="24" t="n"/>
      <c r="AI823" s="26" t="n"/>
      <c r="AJ823" s="25" t="n"/>
      <c r="AL823" s="14" t="n"/>
      <c r="AM823" s="18" t="n"/>
      <c r="AN823" s="16" t="n">
        <v>0</v>
      </c>
      <c r="AO823" s="18">
        <f>(AM823-AN823)+AO822</f>
        <v/>
      </c>
      <c r="AP823" s="15" t="n"/>
      <c r="AR823" s="14" t="n"/>
      <c r="AS823" s="18" t="n"/>
      <c r="AT823" s="16" t="n">
        <v>0</v>
      </c>
      <c r="AU823" s="18">
        <f>(AS823-AT823)+AU822</f>
        <v/>
      </c>
      <c r="AV823" s="15" t="n"/>
      <c r="AX823" s="14" t="n"/>
      <c r="AY823" s="18" t="n"/>
      <c r="AZ823" s="16" t="n">
        <v>0</v>
      </c>
      <c r="BA823" s="18">
        <f>(AY823-AZ823)+BA822</f>
        <v/>
      </c>
      <c r="BB823" s="15" t="n"/>
      <c r="BD823" s="14" t="n"/>
      <c r="BE823" s="18" t="n"/>
      <c r="BF823" s="16" t="n">
        <v>0</v>
      </c>
      <c r="BG823" s="18">
        <f>(BE823-BF823)+BG822</f>
        <v/>
      </c>
      <c r="BH823" s="15" t="n"/>
      <c r="BJ823" s="86" t="n"/>
      <c r="BK823" s="86" t="n"/>
      <c r="BL823" s="24" t="n"/>
      <c r="BM823" s="24" t="n"/>
      <c r="BN823" s="24" t="n"/>
      <c r="BO823" s="24" t="n"/>
      <c r="BP823" s="24" t="n"/>
      <c r="BQ823" s="126" t="n"/>
    </row>
    <row r="824" ht="16.8" customHeight="1" thickBot="1">
      <c r="A824" s="15" t="n"/>
      <c r="B824" s="15" t="n"/>
      <c r="C824" s="15" t="inlineStr">
        <is>
          <t>TOT. PAG. IMPIEGATE</t>
        </is>
      </c>
      <c r="D824" s="16">
        <f>SUM(G819:G823)+SUM(E819:E823)</f>
        <v/>
      </c>
      <c r="E824" s="16" t="n"/>
      <c r="F824" s="16" t="n"/>
      <c r="G824" s="16" t="n"/>
      <c r="H824" s="16" t="n"/>
      <c r="I824" s="4" t="n"/>
      <c r="J824" s="14" t="n"/>
      <c r="K824" s="6" t="inlineStr">
        <is>
          <t>TOTALE AD OGGI</t>
        </is>
      </c>
      <c r="L824" s="3">
        <f>L822+L823</f>
        <v/>
      </c>
      <c r="M824" s="3">
        <f>M822+M823</f>
        <v/>
      </c>
      <c r="N824" s="16" t="inlineStr">
        <is>
          <t>DIFF. GIROCONTO E SOSPESI AUMENTATI O DIMINUITI</t>
        </is>
      </c>
      <c r="O824" s="38">
        <f>O821+O822-O823</f>
        <v/>
      </c>
      <c r="P824" s="39">
        <f>O824-O821</f>
        <v/>
      </c>
      <c r="Q824" s="14" t="n"/>
      <c r="R824" s="18" t="n"/>
      <c r="S824" s="16" t="n">
        <v>0</v>
      </c>
      <c r="T824" s="18">
        <f>(R824-S824)+T823</f>
        <v/>
      </c>
      <c r="U824" s="15" t="n"/>
      <c r="W824" s="14" t="n"/>
      <c r="X824" s="18" t="n"/>
      <c r="Y824" s="16" t="n"/>
      <c r="Z824" s="18">
        <f>(X824-Y824)+Z823</f>
        <v/>
      </c>
      <c r="AA824" s="15" t="n"/>
      <c r="AB824" s="24" t="n"/>
      <c r="AC824" s="15" t="n"/>
      <c r="AD824" s="25" t="n"/>
      <c r="AE824" s="62">
        <f>G824</f>
        <v/>
      </c>
      <c r="AF824" s="63">
        <f>AE824+AF763</f>
        <v/>
      </c>
      <c r="AG824" s="25" t="n"/>
      <c r="AH824" s="24" t="n"/>
      <c r="AI824" s="26" t="n"/>
      <c r="AJ824" s="25" t="n"/>
      <c r="AL824" s="14" t="n"/>
      <c r="AM824" s="18" t="n"/>
      <c r="AN824" s="16" t="n"/>
      <c r="AO824" s="18">
        <f>(AM824-AN824)+AO823</f>
        <v/>
      </c>
      <c r="AP824" s="15" t="n"/>
      <c r="AR824" s="14" t="n"/>
      <c r="AS824" s="18" t="n"/>
      <c r="AT824" s="16" t="n"/>
      <c r="AU824" s="18">
        <f>(AS824-AT824)+AU823</f>
        <v/>
      </c>
      <c r="AV824" s="15" t="n"/>
      <c r="AX824" s="14" t="n"/>
      <c r="AY824" s="18" t="n"/>
      <c r="AZ824" s="16" t="n"/>
      <c r="BA824" s="18">
        <f>(AY824-AZ824)+BA823</f>
        <v/>
      </c>
      <c r="BB824" s="15" t="n"/>
      <c r="BD824" s="14" t="n"/>
      <c r="BE824" s="18" t="n"/>
      <c r="BF824" s="16" t="n"/>
      <c r="BG824" s="18">
        <f>(BE824-BF824)+BG823</f>
        <v/>
      </c>
      <c r="BH824" s="15" t="n"/>
      <c r="BJ824" s="86" t="n"/>
      <c r="BK824" s="86" t="n"/>
      <c r="BL824" s="24" t="n"/>
      <c r="BM824" s="24" t="n"/>
      <c r="BN824" s="24" t="n"/>
      <c r="BO824" s="24" t="n"/>
      <c r="BP824" s="24" t="n"/>
      <c r="BQ824" s="126" t="n"/>
    </row>
    <row r="825" ht="16.8" customHeight="1" thickBot="1" thickTop="1">
      <c r="A825" s="15" t="n"/>
      <c r="B825" s="15" t="n"/>
      <c r="C825" s="15" t="inlineStr">
        <is>
          <t>Pag. Bolletta Telecom  780820</t>
        </is>
      </c>
      <c r="D825" s="16" t="n"/>
      <c r="E825" s="16" t="n"/>
      <c r="F825" s="16" t="n"/>
      <c r="G825" s="16" t="n">
        <v>0</v>
      </c>
      <c r="H825" s="16" t="n"/>
      <c r="I825" s="4" t="n"/>
      <c r="J825" s="14" t="n"/>
      <c r="K825" s="6" t="inlineStr">
        <is>
          <t>SALDO</t>
        </is>
      </c>
      <c r="L825" s="3">
        <f>L824-M824</f>
        <v/>
      </c>
      <c r="M825" s="40" t="n"/>
      <c r="N825" s="29" t="inlineStr">
        <is>
          <t>RISCONTRO</t>
        </is>
      </c>
      <c r="O825" s="41">
        <f>O818+O819+O820+O826</f>
        <v/>
      </c>
      <c r="P825" s="18" t="n"/>
      <c r="Q825" s="14" t="n"/>
      <c r="R825" s="18" t="n"/>
      <c r="S825" s="16">
        <f>G825</f>
        <v/>
      </c>
      <c r="T825" s="18">
        <f>(R825-S825)+T824</f>
        <v/>
      </c>
      <c r="U825" s="15">
        <f>C825</f>
        <v/>
      </c>
      <c r="W825" s="14" t="n"/>
      <c r="X825" s="18" t="n"/>
      <c r="Y825" s="16" t="n">
        <v>0</v>
      </c>
      <c r="Z825" s="18">
        <f>(X825-Y825)+Z824</f>
        <v/>
      </c>
      <c r="AA825" s="15" t="n"/>
      <c r="AB825" s="24" t="n"/>
      <c r="AC825" s="15">
        <f>C825</f>
        <v/>
      </c>
      <c r="AD825" s="25" t="n"/>
      <c r="AE825" s="62">
        <f>G825</f>
        <v/>
      </c>
      <c r="AF825" s="63">
        <f>AE825+AF764</f>
        <v/>
      </c>
      <c r="AG825" s="25" t="n"/>
      <c r="AH825" s="24" t="n"/>
      <c r="AI825" s="26" t="n"/>
      <c r="AJ825" s="25" t="n"/>
      <c r="AL825" s="14" t="n"/>
      <c r="AM825" s="18" t="n"/>
      <c r="AN825" s="16" t="n">
        <v>0</v>
      </c>
      <c r="AO825" s="18">
        <f>(AM825-AN825)+AO824</f>
        <v/>
      </c>
      <c r="AP825" s="15" t="n"/>
      <c r="AR825" s="14" t="n"/>
      <c r="AS825" s="18" t="n"/>
      <c r="AT825" s="16" t="n">
        <v>0</v>
      </c>
      <c r="AU825" s="18">
        <f>(AS825-AT825)+AU824</f>
        <v/>
      </c>
      <c r="AV825" s="15" t="n"/>
      <c r="AX825" s="14" t="n"/>
      <c r="AY825" s="18" t="n"/>
      <c r="AZ825" s="16" t="n">
        <v>0</v>
      </c>
      <c r="BA825" s="18">
        <f>(AY825-AZ825)+BA824</f>
        <v/>
      </c>
      <c r="BB825" s="15" t="n"/>
      <c r="BD825" s="14" t="n"/>
      <c r="BE825" s="18" t="n"/>
      <c r="BF825" s="16" t="n">
        <v>0</v>
      </c>
      <c r="BG825" s="18">
        <f>(BE825-BF825)+BG824</f>
        <v/>
      </c>
      <c r="BH825" s="15" t="n"/>
      <c r="BJ825" s="86" t="n"/>
      <c r="BK825" s="86" t="n"/>
      <c r="BL825" s="24" t="n"/>
      <c r="BM825" s="24" t="n"/>
      <c r="BN825" s="24" t="n"/>
      <c r="BO825" s="24" t="n"/>
      <c r="BP825" s="24" t="n"/>
      <c r="BQ825" s="126" t="n"/>
    </row>
    <row r="826" ht="16.8" customHeight="1" thickBot="1" thickTop="1">
      <c r="A826" s="15" t="n"/>
      <c r="B826" s="15" t="n"/>
      <c r="C826" s="15" t="inlineStr">
        <is>
          <t>Pag. Bolletta Telecom 780344</t>
        </is>
      </c>
      <c r="D826" s="16" t="n"/>
      <c r="E826" s="16" t="n"/>
      <c r="F826" s="16" t="n"/>
      <c r="G826" s="16" t="n">
        <v>0</v>
      </c>
      <c r="H826" s="16" t="n"/>
      <c r="I826" s="4" t="n"/>
      <c r="J826" s="14" t="n"/>
      <c r="K826" s="17" t="n"/>
      <c r="L826" s="16" t="n"/>
      <c r="M826" s="16" t="n"/>
      <c r="N826" s="42" t="inlineStr">
        <is>
          <t>GIROCONTO DEL GIORNO</t>
        </is>
      </c>
      <c r="O826" s="43">
        <f>P820-O819-O820-O818</f>
        <v/>
      </c>
      <c r="P826" s="18" t="n"/>
      <c r="Q826" s="14" t="n"/>
      <c r="R826" s="18" t="n"/>
      <c r="S826" s="16">
        <f>G826</f>
        <v/>
      </c>
      <c r="T826" s="18">
        <f>(R826-S826)+T825</f>
        <v/>
      </c>
      <c r="U826" s="15">
        <f>C826</f>
        <v/>
      </c>
      <c r="W826" s="14" t="n"/>
      <c r="X826" s="18" t="n"/>
      <c r="Y826" s="16" t="n">
        <v>0</v>
      </c>
      <c r="Z826" s="18">
        <f>(X826-Y826)+Z825</f>
        <v/>
      </c>
      <c r="AA826" s="15" t="n"/>
      <c r="AB826" s="24" t="n"/>
      <c r="AC826" s="15">
        <f>C826</f>
        <v/>
      </c>
      <c r="AD826" s="25" t="n"/>
      <c r="AE826" s="62">
        <f>G826</f>
        <v/>
      </c>
      <c r="AF826" s="63">
        <f>AE826+AF765</f>
        <v/>
      </c>
      <c r="AG826" s="25" t="n"/>
      <c r="AH826" s="24" t="n"/>
      <c r="AI826" s="26" t="n"/>
      <c r="AJ826" s="25" t="n"/>
      <c r="AL826" s="14" t="n"/>
      <c r="AM826" s="18" t="n"/>
      <c r="AN826" s="16" t="n">
        <v>0</v>
      </c>
      <c r="AO826" s="18">
        <f>(AM826-AN826)+AO825</f>
        <v/>
      </c>
      <c r="AP826" s="15" t="n"/>
      <c r="AR826" s="14" t="n"/>
      <c r="AS826" s="18" t="n"/>
      <c r="AT826" s="16" t="n">
        <v>0</v>
      </c>
      <c r="AU826" s="18">
        <f>(AS826-AT826)+AU825</f>
        <v/>
      </c>
      <c r="AV826" s="15" t="n"/>
      <c r="AX826" s="14" t="n"/>
      <c r="AY826" s="18" t="n"/>
      <c r="AZ826" s="16" t="n">
        <v>0</v>
      </c>
      <c r="BA826" s="18">
        <f>(AY826-AZ826)+BA825</f>
        <v/>
      </c>
      <c r="BB826" s="15" t="n"/>
      <c r="BD826" s="14" t="n"/>
      <c r="BE826" s="18" t="n"/>
      <c r="BF826" s="16" t="n">
        <v>0</v>
      </c>
      <c r="BG826" s="18">
        <f>(BE826-BF826)+BG825</f>
        <v/>
      </c>
      <c r="BH826" s="15" t="n"/>
      <c r="BJ826" s="86" t="n"/>
      <c r="BK826" s="86" t="n"/>
      <c r="BL826" s="24" t="n"/>
      <c r="BM826" s="24" t="n"/>
      <c r="BN826" s="24" t="n"/>
      <c r="BO826" s="24" t="n"/>
      <c r="BP826" s="24" t="n"/>
      <c r="BQ826" s="126" t="n"/>
    </row>
    <row r="827" ht="16.8" customHeight="1" thickTop="1">
      <c r="A827" s="15" t="n"/>
      <c r="B827" s="15" t="n"/>
      <c r="C827" s="15" t="inlineStr">
        <is>
          <t>Pag. Bolletta Telecom</t>
        </is>
      </c>
      <c r="D827" s="16">
        <f>SUM(G825:G827)</f>
        <v/>
      </c>
      <c r="E827" s="16" t="n"/>
      <c r="F827" s="16" t="n"/>
      <c r="G827" s="16" t="n">
        <v>0</v>
      </c>
      <c r="H827" s="16" t="n"/>
      <c r="I827" s="4" t="n"/>
      <c r="J827" s="14" t="n"/>
      <c r="K827" s="6" t="inlineStr">
        <is>
          <t>C/C ANTICIPI</t>
        </is>
      </c>
      <c r="L827" s="3">
        <f>N766</f>
        <v/>
      </c>
      <c r="M827" s="3" t="n">
        <v>0</v>
      </c>
      <c r="N827" s="3">
        <f>SUM(L827:M827)</f>
        <v/>
      </c>
      <c r="O827" s="44" t="n"/>
      <c r="P827" s="18" t="n"/>
      <c r="Q827" s="14" t="n"/>
      <c r="R827" s="18" t="n"/>
      <c r="S827" s="16">
        <f>G827</f>
        <v/>
      </c>
      <c r="T827" s="18">
        <f>(R827-S827)+T826</f>
        <v/>
      </c>
      <c r="U827" s="15">
        <f>C827</f>
        <v/>
      </c>
      <c r="W827" s="14" t="n"/>
      <c r="X827" s="18" t="n"/>
      <c r="Y827" s="16" t="n">
        <v>0</v>
      </c>
      <c r="Z827" s="18">
        <f>(X827-Y827)+Z826</f>
        <v/>
      </c>
      <c r="AA827" s="15" t="n"/>
      <c r="AB827" s="24" t="n"/>
      <c r="AC827" s="15">
        <f>C827</f>
        <v/>
      </c>
      <c r="AD827" s="25" t="n"/>
      <c r="AE827" s="62">
        <f>G827</f>
        <v/>
      </c>
      <c r="AF827" s="63">
        <f>AE827+AF766</f>
        <v/>
      </c>
      <c r="AG827" s="25" t="n"/>
      <c r="AH827" s="24" t="n"/>
      <c r="AI827" s="26" t="n"/>
      <c r="AJ827" s="25" t="n"/>
      <c r="AL827" s="14" t="n"/>
      <c r="AM827" s="18" t="n"/>
      <c r="AN827" s="16" t="n">
        <v>0</v>
      </c>
      <c r="AO827" s="18">
        <f>(AM827-AN827)+AO826</f>
        <v/>
      </c>
      <c r="AP827" s="15" t="n"/>
      <c r="AR827" s="14" t="n"/>
      <c r="AS827" s="18" t="n"/>
      <c r="AT827" s="16" t="n">
        <v>0</v>
      </c>
      <c r="AU827" s="18">
        <f>(AS827-AT827)+AU826</f>
        <v/>
      </c>
      <c r="AV827" s="15" t="n"/>
      <c r="AX827" s="14" t="n"/>
      <c r="AY827" s="18" t="n"/>
      <c r="AZ827" s="16" t="n">
        <v>0</v>
      </c>
      <c r="BA827" s="18">
        <f>(AY827-AZ827)+BA826</f>
        <v/>
      </c>
      <c r="BB827" s="15" t="n"/>
      <c r="BD827" s="14" t="n"/>
      <c r="BE827" s="18" t="n"/>
      <c r="BF827" s="16" t="n">
        <v>0</v>
      </c>
      <c r="BG827" s="18">
        <f>(BE827-BF827)+BG826</f>
        <v/>
      </c>
      <c r="BH827" s="15" t="n"/>
      <c r="BJ827" s="86" t="n"/>
      <c r="BK827" s="86" t="n"/>
      <c r="BL827" s="24" t="n"/>
      <c r="BM827" s="24" t="n"/>
      <c r="BN827" s="24" t="n"/>
      <c r="BO827" s="24" t="n"/>
      <c r="BP827" s="24" t="n"/>
      <c r="BQ827" s="126" t="n"/>
    </row>
    <row r="828" ht="16.8" customHeight="1">
      <c r="A828" s="15" t="n"/>
      <c r="B828" s="15" t="n"/>
      <c r="C828" s="15" t="inlineStr">
        <is>
          <t xml:space="preserve">PAG. BOLLETTA ENEL  </t>
        </is>
      </c>
      <c r="D828" s="16" t="n"/>
      <c r="E828" s="16" t="n"/>
      <c r="F828" s="16" t="n"/>
      <c r="G828" s="16" t="n">
        <v>0</v>
      </c>
      <c r="H828" s="16" t="n"/>
      <c r="I828" s="4" t="n"/>
      <c r="J828" s="14" t="n"/>
      <c r="K828" s="6" t="inlineStr">
        <is>
          <t>C/CPOSTALE</t>
        </is>
      </c>
      <c r="L828" s="3">
        <f>L767</f>
        <v/>
      </c>
      <c r="M828" s="3">
        <f>H835+G835</f>
        <v/>
      </c>
      <c r="N828" s="45">
        <f>L828+M828</f>
        <v/>
      </c>
      <c r="O828" s="45">
        <f>BA852+BG852</f>
        <v/>
      </c>
      <c r="P828" s="18" t="n"/>
      <c r="Q828" s="14" t="n"/>
      <c r="R828" s="18" t="n"/>
      <c r="S828" s="16">
        <f>G828</f>
        <v/>
      </c>
      <c r="T828" s="18">
        <f>(R828-S828)+T827</f>
        <v/>
      </c>
      <c r="U828" s="15">
        <f>C828</f>
        <v/>
      </c>
      <c r="W828" s="14" t="n"/>
      <c r="X828" s="18" t="n">
        <v>0</v>
      </c>
      <c r="Y828" s="16" t="n">
        <v>0</v>
      </c>
      <c r="Z828" s="18">
        <f>(X828-Y828)+Z827</f>
        <v/>
      </c>
      <c r="AA828" s="15" t="n"/>
      <c r="AB828" s="24" t="n"/>
      <c r="AC828" s="15">
        <f>C828</f>
        <v/>
      </c>
      <c r="AD828" s="25" t="n"/>
      <c r="AE828" s="62">
        <f>G828</f>
        <v/>
      </c>
      <c r="AF828" s="63">
        <f>AE828+AF767</f>
        <v/>
      </c>
      <c r="AG828" s="25" t="n"/>
      <c r="AH828" s="24" t="n"/>
      <c r="AI828" s="26" t="n"/>
      <c r="AJ828" s="25" t="n"/>
      <c r="AL828" s="14" t="n"/>
      <c r="AM828" s="18" t="n"/>
      <c r="AN828" s="16" t="n">
        <v>0</v>
      </c>
      <c r="AO828" s="18">
        <f>(AM828-AN828)+AO827</f>
        <v/>
      </c>
      <c r="AP828" s="15" t="n"/>
      <c r="AR828" s="14" t="n"/>
      <c r="AS828" s="18" t="n"/>
      <c r="AT828" s="16" t="n">
        <v>0</v>
      </c>
      <c r="AU828" s="18">
        <f>(AS828-AT828)+AU827</f>
        <v/>
      </c>
      <c r="AV828" s="15" t="n"/>
      <c r="AX828" s="14" t="n"/>
      <c r="AY828" s="18" t="n"/>
      <c r="AZ828" s="16" t="n">
        <v>0</v>
      </c>
      <c r="BA828" s="18">
        <f>(AY828-AZ828)+BA827</f>
        <v/>
      </c>
      <c r="BB828" s="15" t="n"/>
      <c r="BD828" s="14" t="n"/>
      <c r="BE828" s="18" t="n"/>
      <c r="BF828" s="16" t="n">
        <v>0</v>
      </c>
      <c r="BG828" s="18">
        <f>(BE828-BF828)+BG827</f>
        <v/>
      </c>
      <c r="BH828" s="15" t="n"/>
      <c r="BJ828" s="86" t="n"/>
      <c r="BK828" s="86" t="n"/>
      <c r="BL828" s="24" t="n"/>
      <c r="BM828" s="24" t="n"/>
      <c r="BN828" s="24" t="n"/>
      <c r="BO828" s="24" t="n"/>
      <c r="BP828" s="24" t="n"/>
      <c r="BQ828" s="126" t="n"/>
    </row>
    <row r="829" ht="16.8" customHeight="1">
      <c r="A829" s="15" t="n"/>
      <c r="B829" s="15" t="n"/>
      <c r="C829" s="15" t="inlineStr">
        <is>
          <t>Locazione immobili</t>
        </is>
      </c>
      <c r="D829" s="16" t="n"/>
      <c r="E829" s="16" t="n"/>
      <c r="F829" s="16" t="n"/>
      <c r="G829" s="16" t="n">
        <v>0</v>
      </c>
      <c r="H829" s="16" t="n"/>
      <c r="I829" s="4" t="n"/>
      <c r="J829" s="14" t="n"/>
      <c r="K829" s="6" t="inlineStr">
        <is>
          <t>C/C BANCARIO</t>
        </is>
      </c>
      <c r="L829" s="3">
        <f>T852+Z852+AO852+AU852</f>
        <v/>
      </c>
      <c r="M829" s="16" t="n"/>
      <c r="N829" s="16" t="n"/>
      <c r="O829" s="16" t="n"/>
      <c r="P829" s="18" t="n"/>
      <c r="Q829" s="14" t="n"/>
      <c r="R829" s="18" t="n"/>
      <c r="S829" s="16" t="n">
        <v>0</v>
      </c>
      <c r="T829" s="18">
        <f>(R829-S829)+T828</f>
        <v/>
      </c>
      <c r="U829" s="15" t="n"/>
      <c r="W829" s="14" t="n"/>
      <c r="X829" s="18" t="n"/>
      <c r="Y829" s="16" t="n">
        <v>0</v>
      </c>
      <c r="Z829" s="18">
        <f>(X829-Y829)+Z828</f>
        <v/>
      </c>
      <c r="AA829" s="15" t="n"/>
      <c r="AB829" s="24" t="n"/>
      <c r="AC829" s="15">
        <f>C829</f>
        <v/>
      </c>
      <c r="AD829" s="25" t="n"/>
      <c r="AE829" s="62">
        <f>G829</f>
        <v/>
      </c>
      <c r="AF829" s="63">
        <f>AE829+AF768</f>
        <v/>
      </c>
      <c r="AG829" s="25" t="n"/>
      <c r="AH829" s="24" t="n"/>
      <c r="AI829" s="26" t="n">
        <v>0</v>
      </c>
      <c r="AJ829" s="25" t="n"/>
      <c r="AL829" s="14" t="n"/>
      <c r="AM829" s="18" t="n"/>
      <c r="AN829" s="16" t="n">
        <v>0</v>
      </c>
      <c r="AO829" s="18">
        <f>(AM829-AN829)+AO828</f>
        <v/>
      </c>
      <c r="AP829" s="15" t="n"/>
      <c r="AR829" s="14" t="n"/>
      <c r="AS829" s="18" t="n"/>
      <c r="AT829" s="16" t="n">
        <v>0</v>
      </c>
      <c r="AU829" s="18">
        <f>(AS829-AT829)+AU828</f>
        <v/>
      </c>
      <c r="AV829" s="15" t="n"/>
      <c r="AX829" s="14" t="n"/>
      <c r="AY829" s="18" t="n"/>
      <c r="AZ829" s="16" t="n">
        <v>0</v>
      </c>
      <c r="BA829" s="18">
        <f>(AY829-AZ829)+BA828</f>
        <v/>
      </c>
      <c r="BB829" s="15" t="n"/>
      <c r="BD829" s="14" t="n"/>
      <c r="BE829" s="18" t="n"/>
      <c r="BF829" s="16" t="n">
        <v>0</v>
      </c>
      <c r="BG829" s="18">
        <f>(BE829-BF829)+BG828</f>
        <v/>
      </c>
      <c r="BH829" s="15" t="n"/>
      <c r="BJ829" s="86" t="n"/>
      <c r="BK829" s="86" t="n"/>
      <c r="BL829" s="24" t="n"/>
      <c r="BM829" s="24" t="n"/>
      <c r="BN829" s="24" t="n"/>
      <c r="BO829" s="24" t="n"/>
      <c r="BP829" s="24" t="n"/>
      <c r="BQ829" s="126" t="n"/>
    </row>
    <row r="830" ht="16.8" customHeight="1">
      <c r="A830" s="15" t="n"/>
      <c r="B830" s="15" t="n"/>
      <c r="C830" s="15" t="inlineStr">
        <is>
          <t>Spese condominiali</t>
        </is>
      </c>
      <c r="D830" s="16" t="n"/>
      <c r="E830" s="16" t="n"/>
      <c r="F830" s="16" t="n"/>
      <c r="G830" s="16" t="n">
        <v>0</v>
      </c>
      <c r="H830" s="16" t="n"/>
      <c r="I830" s="4" t="n"/>
      <c r="J830" s="14" t="n"/>
      <c r="K830" s="6" t="inlineStr">
        <is>
          <t>CONTO SOSPESI</t>
        </is>
      </c>
      <c r="L830" s="3" t="n"/>
      <c r="M830" s="46" t="inlineStr">
        <is>
          <t>SOSPESI DEL GIORNO</t>
        </is>
      </c>
      <c r="N830" s="46" t="n"/>
      <c r="O830" s="16" t="n"/>
      <c r="P830" s="18" t="n"/>
      <c r="Q830" s="14" t="n"/>
      <c r="R830" s="18" t="n"/>
      <c r="S830" s="16">
        <f>G830</f>
        <v/>
      </c>
      <c r="T830" s="18">
        <f>(R830-S830)+T829</f>
        <v/>
      </c>
      <c r="U830" s="15">
        <f>C830</f>
        <v/>
      </c>
      <c r="W830" s="14" t="n"/>
      <c r="X830" s="18" t="n"/>
      <c r="Y830" s="16" t="n">
        <v>0</v>
      </c>
      <c r="Z830" s="18">
        <f>(X830-Y830)+Z829</f>
        <v/>
      </c>
      <c r="AA830" s="15" t="n"/>
      <c r="AB830" s="24" t="n"/>
      <c r="AC830" s="15">
        <f>C830</f>
        <v/>
      </c>
      <c r="AD830" s="25" t="n"/>
      <c r="AE830" s="62">
        <f>G830</f>
        <v/>
      </c>
      <c r="AF830" s="63">
        <f>AE830+AF769</f>
        <v/>
      </c>
      <c r="AG830" s="25" t="n"/>
      <c r="AH830" s="24" t="n"/>
      <c r="AI830" s="26" t="n"/>
      <c r="AJ830" s="25" t="n"/>
      <c r="AL830" s="14" t="n"/>
      <c r="AM830" s="18" t="n"/>
      <c r="AN830" s="16" t="n">
        <v>0</v>
      </c>
      <c r="AO830" s="18">
        <f>(AM830-AN830)+AO829</f>
        <v/>
      </c>
      <c r="AP830" s="15" t="n"/>
      <c r="AR830" s="14" t="n"/>
      <c r="AS830" s="18" t="n"/>
      <c r="AT830" s="16" t="n">
        <v>0</v>
      </c>
      <c r="AU830" s="18">
        <f>(AS830-AT830)+AU829</f>
        <v/>
      </c>
      <c r="AV830" s="15" t="n"/>
      <c r="AX830" s="14" t="n"/>
      <c r="AY830" s="18" t="n"/>
      <c r="AZ830" s="16" t="n">
        <v>0</v>
      </c>
      <c r="BA830" s="18">
        <f>(AY830-AZ830)+BA829</f>
        <v/>
      </c>
      <c r="BB830" s="15" t="n"/>
      <c r="BD830" s="14" t="n"/>
      <c r="BE830" s="18" t="n"/>
      <c r="BF830" s="16" t="n">
        <v>0</v>
      </c>
      <c r="BG830" s="18">
        <f>(BE830-BF830)+BG829</f>
        <v/>
      </c>
      <c r="BH830" s="15" t="n"/>
      <c r="BJ830" s="86" t="n"/>
      <c r="BK830" s="86" t="n"/>
      <c r="BL830" s="24" t="n"/>
      <c r="BM830" s="24" t="n"/>
      <c r="BN830" s="24" t="n"/>
      <c r="BO830" s="24" t="n"/>
      <c r="BP830" s="24" t="n"/>
      <c r="BQ830" s="126" t="n"/>
    </row>
    <row r="831" ht="16.8" customHeight="1">
      <c r="A831" s="15" t="n"/>
      <c r="B831" s="15" t="n"/>
      <c r="C831" s="15" t="inlineStr">
        <is>
          <t>TOT. SPESE AFFITTO  TEL. LUCE</t>
        </is>
      </c>
      <c r="D831" s="16">
        <f>SUM(G825:G830)</f>
        <v/>
      </c>
      <c r="E831" s="16" t="n"/>
      <c r="F831" s="16" t="n"/>
      <c r="G831" s="16" t="n"/>
      <c r="H831" s="16" t="n"/>
      <c r="I831" s="4" t="n"/>
      <c r="J831" s="14" t="n"/>
      <c r="K831" s="50" t="inlineStr">
        <is>
          <t>SOMMA SOSPESO 10/11</t>
        </is>
      </c>
      <c r="L831" s="50" t="n">
        <v>114.5</v>
      </c>
      <c r="M831" s="16" t="inlineStr">
        <is>
          <t>NOME</t>
        </is>
      </c>
      <c r="N831" s="16" t="inlineStr">
        <is>
          <t>IMPORTO</t>
        </is>
      </c>
      <c r="O831" s="16" t="n"/>
      <c r="P831" s="18" t="n"/>
      <c r="Q831" s="14" t="n"/>
      <c r="R831" s="18" t="n"/>
      <c r="S831" s="16" t="n">
        <v>0</v>
      </c>
      <c r="T831" s="18">
        <f>(R831-S831)+T830</f>
        <v/>
      </c>
      <c r="U831" s="15" t="n"/>
      <c r="W831" s="14" t="n"/>
      <c r="X831" s="18" t="n"/>
      <c r="Y831" s="16" t="n"/>
      <c r="Z831" s="18">
        <f>(X831-Y831)+Z830</f>
        <v/>
      </c>
      <c r="AA831" s="15" t="n"/>
      <c r="AB831" s="24" t="n"/>
      <c r="AC831" s="15">
        <f>C831</f>
        <v/>
      </c>
      <c r="AD831" s="25" t="n"/>
      <c r="AE831" s="62">
        <f>G831</f>
        <v/>
      </c>
      <c r="AF831" s="63">
        <f>AE831+AF770</f>
        <v/>
      </c>
      <c r="AG831" s="25" t="n"/>
      <c r="AH831" s="24" t="n"/>
      <c r="AI831" s="26" t="n"/>
      <c r="AJ831" s="25" t="n"/>
      <c r="AL831" s="14" t="n"/>
      <c r="AM831" s="18" t="n"/>
      <c r="AN831" s="16" t="n"/>
      <c r="AO831" s="18">
        <f>(AM831-AN831)+AO830</f>
        <v/>
      </c>
      <c r="AP831" s="15" t="n"/>
      <c r="AR831" s="14" t="n"/>
      <c r="AS831" s="18" t="n"/>
      <c r="AT831" s="16" t="n"/>
      <c r="AU831" s="18">
        <f>(AS831-AT831)+AU830</f>
        <v/>
      </c>
      <c r="AV831" s="15" t="n"/>
      <c r="AX831" s="14" t="n"/>
      <c r="AY831" s="18" t="n"/>
      <c r="AZ831" s="16" t="n"/>
      <c r="BA831" s="18">
        <f>(AY831-AZ831)+BA830</f>
        <v/>
      </c>
      <c r="BB831" s="15" t="n"/>
      <c r="BD831" s="14" t="n"/>
      <c r="BE831" s="18" t="n"/>
      <c r="BF831" s="16" t="n"/>
      <c r="BG831" s="18">
        <f>(BE831-BF831)+BG830</f>
        <v/>
      </c>
      <c r="BH831" s="15" t="n"/>
      <c r="BJ831" s="86" t="n"/>
      <c r="BK831" s="86" t="n"/>
      <c r="BL831" s="24" t="n"/>
      <c r="BM831" s="24" t="n"/>
      <c r="BN831" s="24" t="n"/>
      <c r="BO831" s="24" t="n"/>
      <c r="BP831" s="24" t="n"/>
      <c r="BQ831" s="126" t="n"/>
    </row>
    <row r="832" ht="16.8" customHeight="1">
      <c r="A832" s="15" t="n"/>
      <c r="B832" s="15" t="n"/>
      <c r="C832" s="15" t="inlineStr">
        <is>
          <t xml:space="preserve">RIVALSA </t>
        </is>
      </c>
      <c r="D832" s="16" t="n"/>
      <c r="E832" s="16" t="n"/>
      <c r="F832" s="16" t="n"/>
      <c r="G832" s="16" t="n">
        <v>0</v>
      </c>
      <c r="H832" s="16" t="n"/>
      <c r="I832" s="4" t="n"/>
      <c r="J832" s="14" t="n"/>
      <c r="K832" s="16" t="inlineStr">
        <is>
          <t>ERRATO VERS, 11/1  2.573,35</t>
        </is>
      </c>
      <c r="L832" s="16" t="n">
        <v>-0.02</v>
      </c>
      <c r="M832" s="30" t="inlineStr">
        <is>
          <t>AGOS 17/1</t>
        </is>
      </c>
      <c r="N832" s="30" t="n">
        <v>1025</v>
      </c>
      <c r="O832" s="16" t="n"/>
      <c r="P832" s="18" t="n"/>
      <c r="Q832" s="14" t="n"/>
      <c r="R832" s="18" t="n"/>
      <c r="S832" s="16">
        <f>G832</f>
        <v/>
      </c>
      <c r="T832" s="18">
        <f>(R832-S832)+T831</f>
        <v/>
      </c>
      <c r="U832" s="15" t="n"/>
      <c r="W832" s="14" t="n"/>
      <c r="X832" s="18" t="n">
        <v>0</v>
      </c>
      <c r="Y832" s="16" t="n">
        <v>0</v>
      </c>
      <c r="Z832" s="18">
        <f>(X832-Y832)+Z831</f>
        <v/>
      </c>
      <c r="AA832" s="15" t="n"/>
      <c r="AB832" s="24" t="n"/>
      <c r="AC832" s="15">
        <f>C832</f>
        <v/>
      </c>
      <c r="AD832" s="25" t="n"/>
      <c r="AE832" s="62">
        <f>G832</f>
        <v/>
      </c>
      <c r="AF832" s="63">
        <f>AE832+AF771</f>
        <v/>
      </c>
      <c r="AG832" s="25" t="n"/>
      <c r="AH832" s="24" t="n"/>
      <c r="AI832" s="26" t="n"/>
      <c r="AJ832" s="25" t="n"/>
      <c r="AL832" s="14" t="n"/>
      <c r="AM832" s="18" t="n"/>
      <c r="AN832" s="16" t="n"/>
      <c r="AO832" s="18">
        <f>(AM832-AN832)+AO831</f>
        <v/>
      </c>
      <c r="AP832" s="15" t="n"/>
      <c r="AR832" s="14" t="n"/>
      <c r="AS832" s="18" t="n"/>
      <c r="AT832" s="16" t="n"/>
      <c r="AU832" s="18">
        <f>(AS832-AT832)+AU831</f>
        <v/>
      </c>
      <c r="AV832" s="15" t="n"/>
      <c r="AX832" s="14" t="n"/>
      <c r="AY832" s="18" t="n"/>
      <c r="AZ832" s="16" t="n"/>
      <c r="BA832" s="18">
        <f>(AY832-AZ832)+BA831</f>
        <v/>
      </c>
      <c r="BB832" s="15" t="n"/>
      <c r="BD832" s="14" t="n"/>
      <c r="BE832" s="18" t="n"/>
      <c r="BF832" s="16" t="n"/>
      <c r="BG832" s="18">
        <f>(BE832-BF832)+BG831</f>
        <v/>
      </c>
      <c r="BH832" s="15" t="n"/>
      <c r="BJ832" s="86" t="n"/>
      <c r="BK832" s="86" t="n"/>
      <c r="BL832" s="24" t="n"/>
      <c r="BM832" s="24" t="n"/>
      <c r="BN832" s="24" t="n"/>
      <c r="BO832" s="24" t="n"/>
      <c r="BP832" s="24" t="n"/>
      <c r="BQ832" s="126" t="n"/>
    </row>
    <row r="833" ht="16.8" customHeight="1">
      <c r="A833" s="15" t="n"/>
      <c r="B833" s="15" t="n"/>
      <c r="C833" s="15" t="inlineStr">
        <is>
          <t>COMMERCIALISTA</t>
        </is>
      </c>
      <c r="D833" s="16" t="n"/>
      <c r="E833" s="16" t="n"/>
      <c r="F833" s="16" t="n"/>
      <c r="G833" s="16" t="n">
        <v>0</v>
      </c>
      <c r="H833" s="16" t="n"/>
      <c r="I833" s="4" t="n"/>
      <c r="J833" s="14" t="n"/>
      <c r="K833" s="25" t="inlineStr">
        <is>
          <t>ROSSETTI 11/1</t>
        </is>
      </c>
      <c r="L833" s="83" t="n">
        <v>23</v>
      </c>
      <c r="M833" s="16" t="inlineStr">
        <is>
          <t>GALLARATE 16/1</t>
        </is>
      </c>
      <c r="N833" s="16" t="n">
        <v>908</v>
      </c>
      <c r="O833" s="16" t="n"/>
      <c r="P833" s="18" t="n"/>
      <c r="Q833" s="14" t="n"/>
      <c r="R833" s="18" t="n"/>
      <c r="S833" s="16">
        <f>G833</f>
        <v/>
      </c>
      <c r="T833" s="18">
        <f>(R833-S833)+T832</f>
        <v/>
      </c>
      <c r="U833" s="15">
        <f>C833</f>
        <v/>
      </c>
      <c r="W833" s="14" t="n"/>
      <c r="X833" s="18" t="n">
        <v>0</v>
      </c>
      <c r="Y833" s="16" t="n">
        <v>0</v>
      </c>
      <c r="Z833" s="18">
        <f>(X833-Y833)+Z832</f>
        <v/>
      </c>
      <c r="AA833" s="15" t="n"/>
      <c r="AB833" s="24" t="n"/>
      <c r="AC833" s="15">
        <f>C833</f>
        <v/>
      </c>
      <c r="AD833" s="25" t="n"/>
      <c r="AE833" s="62">
        <f>G833</f>
        <v/>
      </c>
      <c r="AF833" s="63">
        <f>AE833+AF772</f>
        <v/>
      </c>
      <c r="AG833" s="25" t="n"/>
      <c r="AH833" s="24" t="n"/>
      <c r="AI833" s="26" t="n"/>
      <c r="AJ833" s="25" t="n"/>
      <c r="AL833" s="14" t="n"/>
      <c r="AM833" s="18" t="n"/>
      <c r="AN833" s="16" t="n">
        <v>0</v>
      </c>
      <c r="AO833" s="18">
        <f>(AM833-AN833)+AO832</f>
        <v/>
      </c>
      <c r="AP833" s="15" t="n"/>
      <c r="AR833" s="14" t="n"/>
      <c r="AS833" s="18" t="n"/>
      <c r="AT833" s="16" t="n">
        <v>0</v>
      </c>
      <c r="AU833" s="18">
        <f>(AS833-AT833)+AU832</f>
        <v/>
      </c>
      <c r="AV833" s="15" t="n"/>
      <c r="AX833" s="14" t="n"/>
      <c r="AY833" s="18" t="n"/>
      <c r="AZ833" s="16" t="n">
        <v>0</v>
      </c>
      <c r="BA833" s="18">
        <f>(AY833-AZ833)+BA832</f>
        <v/>
      </c>
      <c r="BB833" s="15" t="n"/>
      <c r="BD833" s="14" t="n"/>
      <c r="BE833" s="18" t="n"/>
      <c r="BF833" s="16" t="n">
        <v>0</v>
      </c>
      <c r="BG833" s="18">
        <f>(BE833-BF833)+BG832</f>
        <v/>
      </c>
      <c r="BH833" s="15" t="n"/>
      <c r="BJ833" s="86" t="n"/>
      <c r="BK833" s="86" t="n"/>
      <c r="BL833" s="24" t="n"/>
      <c r="BM833" s="24" t="n"/>
      <c r="BN833" s="24" t="n"/>
      <c r="BO833" s="24" t="n"/>
      <c r="BP833" s="24" t="n"/>
      <c r="BQ833" s="126" t="n"/>
    </row>
    <row r="834" ht="16.8" customHeight="1">
      <c r="A834" s="15" t="n"/>
      <c r="B834" s="15" t="n"/>
      <c r="C834" s="64" t="inlineStr">
        <is>
          <t>CASSA PREVIDENZA  AGENTI  + QUOTA GAA</t>
        </is>
      </c>
      <c r="D834" s="16" t="n"/>
      <c r="E834" s="16" t="n"/>
      <c r="F834" s="16" t="n"/>
      <c r="G834" s="16" t="n">
        <v>0</v>
      </c>
      <c r="H834" s="16" t="n">
        <v>0</v>
      </c>
      <c r="I834" s="4" t="n"/>
      <c r="J834" s="14" t="n"/>
      <c r="K834" s="16" t="inlineStr">
        <is>
          <t>LEGNANO PAPA 11/1</t>
        </is>
      </c>
      <c r="L834" s="73" t="n">
        <v>654</v>
      </c>
      <c r="M834" s="16" t="inlineStr">
        <is>
          <t>LEGNANO 9/1</t>
        </is>
      </c>
      <c r="N834" s="16" t="n">
        <v>658</v>
      </c>
      <c r="O834" s="16" t="n"/>
      <c r="P834" s="18" t="n"/>
      <c r="Q834" s="14" t="n"/>
      <c r="R834" s="18" t="n"/>
      <c r="S834" s="16">
        <f>G834</f>
        <v/>
      </c>
      <c r="T834" s="18">
        <f>(R834-S834)+T833</f>
        <v/>
      </c>
      <c r="U834" s="15">
        <f>C834</f>
        <v/>
      </c>
      <c r="W834" s="14" t="n"/>
      <c r="X834" s="18" t="n">
        <v>0</v>
      </c>
      <c r="Y834" s="16" t="n">
        <v>0</v>
      </c>
      <c r="Z834" s="18">
        <f>(X834-Y834)+Z833</f>
        <v/>
      </c>
      <c r="AA834" s="15" t="n"/>
      <c r="AB834" s="24" t="n"/>
      <c r="AC834" s="15">
        <f>C834</f>
        <v/>
      </c>
      <c r="AD834" s="25" t="n"/>
      <c r="AE834" s="62">
        <f>G834</f>
        <v/>
      </c>
      <c r="AF834" s="63">
        <f>AE834+AF773</f>
        <v/>
      </c>
      <c r="AG834" s="25" t="n"/>
      <c r="AH834" s="24" t="n"/>
      <c r="AI834" s="26" t="n"/>
      <c r="AJ834" s="25" t="n"/>
      <c r="AL834" s="14" t="n"/>
      <c r="AM834" s="18" t="n"/>
      <c r="AN834" s="16" t="n">
        <v>0</v>
      </c>
      <c r="AO834" s="18">
        <f>(AM834-AN834)+AO833</f>
        <v/>
      </c>
      <c r="AP834" s="15" t="n"/>
      <c r="AR834" s="14" t="n"/>
      <c r="AS834" s="18" t="n"/>
      <c r="AT834" s="16" t="n">
        <v>0</v>
      </c>
      <c r="AU834" s="18">
        <f>(AS834-AT834)+AU833</f>
        <v/>
      </c>
      <c r="AV834" s="15" t="n"/>
      <c r="AX834" s="14" t="n"/>
      <c r="AY834" s="18" t="n"/>
      <c r="AZ834" s="16" t="n">
        <v>0</v>
      </c>
      <c r="BA834" s="18">
        <f>(AY834-AZ834)+BA833</f>
        <v/>
      </c>
      <c r="BB834" s="15" t="n"/>
      <c r="BD834" s="14" t="n"/>
      <c r="BE834" s="18" t="n"/>
      <c r="BF834" s="16" t="n">
        <v>0</v>
      </c>
      <c r="BG834" s="18">
        <f>(BE834-BF834)+BG833</f>
        <v/>
      </c>
      <c r="BH834" s="15" t="n"/>
      <c r="BJ834" s="86" t="n"/>
      <c r="BK834" s="86" t="n"/>
      <c r="BL834" s="24" t="n"/>
      <c r="BM834" s="24" t="n"/>
      <c r="BN834" s="24" t="n"/>
      <c r="BO834" s="24" t="n"/>
      <c r="BP834" s="24" t="n"/>
      <c r="BQ834" s="126" t="n"/>
    </row>
    <row r="835" ht="16.8" customHeight="1">
      <c r="A835" s="15" t="n"/>
      <c r="B835" s="15" t="n"/>
      <c r="C835" s="15" t="inlineStr">
        <is>
          <t>GIROCONTO PROVV. GENERALI</t>
        </is>
      </c>
      <c r="D835" s="16" t="n"/>
      <c r="E835" s="16" t="n"/>
      <c r="F835" s="85" t="n">
        <v>0</v>
      </c>
      <c r="G835" s="16" t="n">
        <v>0</v>
      </c>
      <c r="H835" s="16" t="n">
        <v>0</v>
      </c>
      <c r="I835" s="4" t="n"/>
      <c r="J835" s="14" t="n"/>
      <c r="K835" s="16" t="inlineStr">
        <is>
          <t>GALLARATE  4/1</t>
        </is>
      </c>
      <c r="L835" s="73" t="n">
        <v>204</v>
      </c>
      <c r="M835" s="16" t="inlineStr">
        <is>
          <t>LEGNANO 10/1</t>
        </is>
      </c>
      <c r="N835" s="16" t="n">
        <v>1002.5</v>
      </c>
      <c r="O835" s="16" t="n"/>
      <c r="P835" s="18" t="n"/>
      <c r="Q835" s="14" t="n"/>
      <c r="R835" s="18">
        <f>F835</f>
        <v/>
      </c>
      <c r="S835" s="16" t="n">
        <v>0</v>
      </c>
      <c r="T835" s="18">
        <f>(R835-S835)+T834</f>
        <v/>
      </c>
      <c r="U835" s="15" t="n"/>
      <c r="W835" s="14" t="inlineStr">
        <is>
          <t>\</t>
        </is>
      </c>
      <c r="X835" s="18" t="n">
        <v>0</v>
      </c>
      <c r="Y835" s="16" t="n"/>
      <c r="Z835" s="18">
        <f>(X835-Y835)+Z834</f>
        <v/>
      </c>
      <c r="AA835" s="15" t="n"/>
      <c r="AB835" s="24" t="n"/>
      <c r="AC835" s="15">
        <f>C835</f>
        <v/>
      </c>
      <c r="AD835" s="25" t="n"/>
      <c r="AE835" s="62">
        <f>G835</f>
        <v/>
      </c>
      <c r="AF835" s="63">
        <f>AE835+AF774</f>
        <v/>
      </c>
      <c r="AG835" s="25" t="n"/>
      <c r="AH835" s="24" t="n"/>
      <c r="AI835" s="26" t="n"/>
      <c r="AJ835" s="25" t="n"/>
      <c r="AL835" s="14" t="n"/>
      <c r="AM835" s="18" t="n"/>
      <c r="AN835" s="16" t="n"/>
      <c r="AO835" s="18">
        <f>(AM835-AN835)+AO834</f>
        <v/>
      </c>
      <c r="AP835" s="15" t="n"/>
      <c r="AR835" s="14" t="n"/>
      <c r="AS835" s="18" t="n"/>
      <c r="AT835" s="16" t="n"/>
      <c r="AU835" s="18">
        <f>(AS835-AT835)+AU834</f>
        <v/>
      </c>
      <c r="AV835" s="15" t="n"/>
      <c r="AX835" s="14" t="n"/>
      <c r="AY835" s="18" t="n"/>
      <c r="AZ835" s="16" t="n"/>
      <c r="BA835" s="18">
        <f>(AY835-AZ835)+BA834</f>
        <v/>
      </c>
      <c r="BB835" s="15" t="n"/>
      <c r="BD835" s="14" t="n"/>
      <c r="BE835" s="18">
        <f>H835</f>
        <v/>
      </c>
      <c r="BF835" s="16" t="n"/>
      <c r="BG835" s="18">
        <f>(BE835-BF835)+BG834</f>
        <v/>
      </c>
      <c r="BH835" s="15" t="n"/>
      <c r="BJ835" s="86" t="n"/>
      <c r="BK835" s="86" t="n"/>
      <c r="BL835" s="24" t="n"/>
      <c r="BM835" s="24" t="n"/>
      <c r="BN835" s="24" t="n"/>
      <c r="BO835" s="24" t="n"/>
      <c r="BP835" s="24" t="n"/>
      <c r="BQ835" s="126" t="n"/>
    </row>
    <row r="836" ht="16.8" customHeight="1">
      <c r="A836" s="15" t="n"/>
      <c r="B836" s="15" t="n"/>
      <c r="C836" s="47" t="inlineStr">
        <is>
          <t>VERSAMENTO PROVV. MATURATE</t>
        </is>
      </c>
      <c r="D836" s="16" t="n"/>
      <c r="E836" s="16" t="n"/>
      <c r="F836" s="1" t="n">
        <v>0</v>
      </c>
      <c r="G836" s="16" t="n">
        <v>0</v>
      </c>
      <c r="H836" s="16" t="n"/>
      <c r="I836" s="4" t="n"/>
      <c r="J836" s="14" t="n"/>
      <c r="K836" s="30" t="inlineStr">
        <is>
          <t>RHO 16/1</t>
        </is>
      </c>
      <c r="L836" s="30" t="n">
        <v>1850</v>
      </c>
      <c r="M836" s="50" t="inlineStr">
        <is>
          <t>RHO  10/1</t>
        </is>
      </c>
      <c r="N836" s="50" t="n">
        <v>265</v>
      </c>
      <c r="O836" s="16" t="n"/>
      <c r="P836" s="18" t="n"/>
      <c r="Q836" s="14" t="n"/>
      <c r="R836" s="49">
        <f>F836</f>
        <v/>
      </c>
      <c r="S836" s="16" t="n">
        <v>0</v>
      </c>
      <c r="T836" s="18">
        <f>(R836-S836)+T835</f>
        <v/>
      </c>
      <c r="U836" s="17">
        <f>C836</f>
        <v/>
      </c>
      <c r="W836" s="14" t="n"/>
      <c r="X836" s="18" t="n">
        <v>0</v>
      </c>
      <c r="Y836" s="16" t="n">
        <v>0</v>
      </c>
      <c r="Z836" s="18">
        <f>(X836-Y836)+Z835</f>
        <v/>
      </c>
      <c r="AA836" s="15" t="n"/>
      <c r="AB836" s="24" t="n"/>
      <c r="AC836" s="64" t="inlineStr">
        <is>
          <t>QUOTA GAA</t>
        </is>
      </c>
      <c r="AD836" s="65" t="n"/>
      <c r="AE836" s="65">
        <f>G836</f>
        <v/>
      </c>
      <c r="AF836" s="63">
        <f>AE836+AF775</f>
        <v/>
      </c>
      <c r="AG836" s="25" t="n"/>
      <c r="AH836" s="24" t="n"/>
      <c r="AI836" s="26" t="n"/>
      <c r="AJ836" s="25" t="n"/>
      <c r="AL836" s="14" t="n"/>
      <c r="AM836" s="18" t="n">
        <v>0</v>
      </c>
      <c r="AN836" s="16" t="n">
        <v>0</v>
      </c>
      <c r="AO836" s="18">
        <f>(AM836-AN836)+AO835</f>
        <v/>
      </c>
      <c r="AP836" s="15" t="n"/>
      <c r="AR836" s="14" t="n"/>
      <c r="AS836" s="18" t="n"/>
      <c r="AT836" s="16" t="n">
        <v>0</v>
      </c>
      <c r="AU836" s="18">
        <f>(AS836-AT836)+AU835</f>
        <v/>
      </c>
      <c r="AV836" s="15" t="n"/>
      <c r="AX836" s="14" t="n"/>
      <c r="AY836" s="18" t="n"/>
      <c r="AZ836" s="16" t="n">
        <v>0</v>
      </c>
      <c r="BA836" s="18">
        <f>(AY836-AZ836)+BA835</f>
        <v/>
      </c>
      <c r="BB836" s="15" t="n"/>
      <c r="BD836" s="14" t="n"/>
      <c r="BE836" s="18" t="n"/>
      <c r="BF836" s="16" t="n">
        <v>0</v>
      </c>
      <c r="BG836" s="18">
        <f>(BE836-BF836)+BG835</f>
        <v/>
      </c>
      <c r="BH836" s="15" t="n"/>
      <c r="BJ836" s="86" t="n"/>
      <c r="BK836" s="86" t="n"/>
      <c r="BL836" s="24" t="n"/>
      <c r="BM836" s="24" t="n"/>
      <c r="BN836" s="24" t="n"/>
      <c r="BO836" s="24" t="n"/>
      <c r="BP836" s="24" t="n"/>
      <c r="BQ836" s="126" t="n"/>
    </row>
    <row r="837" ht="16.8" customHeight="1">
      <c r="A837" s="15" t="n"/>
      <c r="B837" s="15" t="n"/>
      <c r="C837" s="15" t="inlineStr">
        <is>
          <t>TASSE</t>
        </is>
      </c>
      <c r="D837" s="16" t="n"/>
      <c r="E837" s="16" t="n"/>
      <c r="F837" s="16" t="n"/>
      <c r="G837" s="16" t="n">
        <v>0</v>
      </c>
      <c r="H837" s="16" t="n"/>
      <c r="I837" s="4" t="n"/>
      <c r="J837" s="14" t="n"/>
      <c r="K837" s="30" t="inlineStr">
        <is>
          <t>RHO 11/1</t>
        </is>
      </c>
      <c r="L837" s="73" t="n">
        <v>709.04</v>
      </c>
      <c r="M837" s="50" t="inlineStr">
        <is>
          <t>SOMMA  16/1</t>
        </is>
      </c>
      <c r="N837" s="50" t="n">
        <v>403</v>
      </c>
      <c r="O837" s="16" t="n"/>
      <c r="P837" s="18" t="n"/>
      <c r="Q837" s="14" t="n"/>
      <c r="R837" s="18" t="n"/>
      <c r="S837" s="16">
        <f>G837</f>
        <v/>
      </c>
      <c r="T837" s="18">
        <f>(R837-S837)+T836</f>
        <v/>
      </c>
      <c r="U837" s="15" t="inlineStr">
        <is>
          <t>Tasse</t>
        </is>
      </c>
      <c r="W837" s="14" t="n"/>
      <c r="X837" s="18" t="n"/>
      <c r="Y837" s="16" t="n">
        <v>0</v>
      </c>
      <c r="Z837" s="18">
        <f>(X837-Y837)+Z836</f>
        <v/>
      </c>
      <c r="AA837" s="15" t="n"/>
      <c r="AB837" s="24" t="n"/>
      <c r="AC837" s="15">
        <f>C837</f>
        <v/>
      </c>
      <c r="AD837" s="25" t="n"/>
      <c r="AE837" s="62">
        <f>G837</f>
        <v/>
      </c>
      <c r="AF837" s="63">
        <f>AE837+AF776</f>
        <v/>
      </c>
      <c r="AG837" s="25" t="n"/>
      <c r="AH837" s="24" t="n"/>
      <c r="AI837" s="26" t="n"/>
      <c r="AJ837" s="25" t="n"/>
      <c r="AL837" s="14" t="n"/>
      <c r="AM837" s="18" t="n">
        <v>0</v>
      </c>
      <c r="AN837" s="16" t="n">
        <v>0</v>
      </c>
      <c r="AO837" s="18">
        <f>(AM837-AN837)+AO836</f>
        <v/>
      </c>
      <c r="AP837" s="15" t="n"/>
      <c r="AR837" s="14" t="n"/>
      <c r="AS837" s="18" t="n">
        <v>0</v>
      </c>
      <c r="AT837" s="16" t="n">
        <v>0</v>
      </c>
      <c r="AU837" s="18">
        <f>(AS837-AT837)+AU836</f>
        <v/>
      </c>
      <c r="AV837" s="15" t="n"/>
      <c r="AX837" s="14" t="n"/>
      <c r="AY837" s="18" t="n">
        <v>0</v>
      </c>
      <c r="AZ837" s="16" t="n">
        <v>0</v>
      </c>
      <c r="BA837" s="18">
        <f>(AY837-AZ837)+BA836</f>
        <v/>
      </c>
      <c r="BB837" s="15" t="n"/>
      <c r="BD837" s="14" t="n"/>
      <c r="BE837" s="18" t="n">
        <v>0</v>
      </c>
      <c r="BF837" s="16" t="n">
        <v>0</v>
      </c>
      <c r="BG837" s="18">
        <f>(BE837-BF837)+BG836</f>
        <v/>
      </c>
      <c r="BH837" s="15" t="n"/>
      <c r="BJ837" s="86" t="n"/>
      <c r="BK837" s="86" t="n"/>
      <c r="BL837" s="24" t="n"/>
      <c r="BM837" s="24" t="n"/>
      <c r="BN837" s="24" t="n"/>
      <c r="BO837" s="24" t="n"/>
      <c r="BP837" s="24" t="n"/>
      <c r="BQ837" s="126" t="n"/>
    </row>
    <row r="838" ht="16.8" customHeight="1">
      <c r="A838" s="15" t="n"/>
      <c r="B838" s="15" t="n"/>
      <c r="C838" s="15" t="inlineStr">
        <is>
          <t>PREL.  ACC. PER AMM-  GIGI</t>
        </is>
      </c>
      <c r="D838" s="16" t="n"/>
      <c r="E838" s="16" t="n"/>
      <c r="F838" s="16" t="n">
        <v>0</v>
      </c>
      <c r="G838" s="16" t="n">
        <v>0</v>
      </c>
      <c r="H838" s="16" t="n"/>
      <c r="I838" s="4" t="n"/>
      <c r="J838" s="14" t="n"/>
      <c r="K838" s="16" t="inlineStr">
        <is>
          <t>BONIFICO IMM.RE 12/1</t>
        </is>
      </c>
      <c r="L838" s="16" t="n">
        <v>0.01</v>
      </c>
      <c r="M838" s="16" t="inlineStr">
        <is>
          <t>LEGNANO 12/1</t>
        </is>
      </c>
      <c r="N838" s="16" t="n">
        <v>10068.39</v>
      </c>
      <c r="O838" s="16" t="n"/>
      <c r="P838" s="18" t="n"/>
      <c r="Q838" s="14" t="n"/>
      <c r="R838" s="18" t="n"/>
      <c r="S838" s="16">
        <f>G838</f>
        <v/>
      </c>
      <c r="T838" s="18">
        <f>(R838-S838)+T837</f>
        <v/>
      </c>
      <c r="U838" s="15">
        <f>C838</f>
        <v/>
      </c>
      <c r="W838" s="14" t="n"/>
      <c r="X838" s="18" t="n"/>
      <c r="Y838" s="16" t="n">
        <v>0</v>
      </c>
      <c r="Z838" s="18">
        <f>(X838-Y838)+Z837</f>
        <v/>
      </c>
      <c r="AA838" s="15" t="n"/>
      <c r="AB838" s="24" t="n"/>
      <c r="AC838" s="15">
        <f>C838</f>
        <v/>
      </c>
      <c r="AD838" s="25" t="n"/>
      <c r="AE838" s="62">
        <f>G838</f>
        <v/>
      </c>
      <c r="AF838" s="63">
        <f>AE838+AF777</f>
        <v/>
      </c>
      <c r="AG838" s="25" t="n"/>
      <c r="AH838" s="24" t="n"/>
      <c r="AI838" s="26" t="n"/>
      <c r="AJ838" s="25" t="n"/>
      <c r="AL838" s="14" t="n"/>
      <c r="AM838" s="18" t="n">
        <v>0</v>
      </c>
      <c r="AN838" s="16" t="n">
        <v>0</v>
      </c>
      <c r="AO838" s="18">
        <f>(AM838-AN838)+AO837</f>
        <v/>
      </c>
      <c r="AP838" s="15" t="n"/>
      <c r="AR838" s="14" t="n"/>
      <c r="AS838" s="18" t="n">
        <v>0</v>
      </c>
      <c r="AT838" s="16" t="n">
        <v>0</v>
      </c>
      <c r="AU838" s="18">
        <f>(AS838-AT838)+AU837</f>
        <v/>
      </c>
      <c r="AV838" s="15" t="n"/>
      <c r="AX838" s="14" t="n"/>
      <c r="AY838" s="18" t="n">
        <v>0</v>
      </c>
      <c r="AZ838" s="16" t="n">
        <v>0</v>
      </c>
      <c r="BA838" s="18">
        <f>(AY838-AZ838)+BA837</f>
        <v/>
      </c>
      <c r="BB838" s="15" t="n"/>
      <c r="BD838" s="14" t="n"/>
      <c r="BE838" s="18" t="n">
        <v>0</v>
      </c>
      <c r="BF838" s="16" t="n">
        <v>0</v>
      </c>
      <c r="BG838" s="18">
        <f>(BE838-BF838)+BG837</f>
        <v/>
      </c>
      <c r="BH838" s="15" t="n"/>
      <c r="BJ838" s="86" t="n"/>
      <c r="BK838" s="86" t="n"/>
      <c r="BL838" s="24" t="n"/>
      <c r="BM838" s="24" t="n"/>
      <c r="BN838" s="24" t="n"/>
      <c r="BO838" s="24" t="n"/>
      <c r="BP838" s="24" t="n"/>
      <c r="BQ838" s="126" t="n"/>
    </row>
    <row r="839" ht="16.8" customHeight="1">
      <c r="A839" s="15" t="n"/>
      <c r="B839" s="15" t="n"/>
      <c r="C839" s="15" t="inlineStr">
        <is>
          <t>PREL.  ACC. PER AMM-. RENZO</t>
        </is>
      </c>
      <c r="D839" s="16" t="n"/>
      <c r="E839" s="16" t="n"/>
      <c r="F839" s="16" t="n">
        <v>0</v>
      </c>
      <c r="G839" s="16" t="n">
        <v>0</v>
      </c>
      <c r="H839" s="16" t="n"/>
      <c r="I839" s="4" t="n"/>
      <c r="J839" s="14" t="n"/>
      <c r="K839" s="16" t="inlineStr">
        <is>
          <t>SOMMA 11/1</t>
        </is>
      </c>
      <c r="L839" s="16" t="n">
        <v>300</v>
      </c>
      <c r="M839" s="16" t="inlineStr">
        <is>
          <t>RHO 12/1</t>
        </is>
      </c>
      <c r="N839" s="16" t="n">
        <v>2418</v>
      </c>
      <c r="O839" s="16" t="n"/>
      <c r="P839" s="18" t="n"/>
      <c r="Q839" s="14" t="n"/>
      <c r="R839" s="18" t="n">
        <v>0</v>
      </c>
      <c r="S839" s="16">
        <f>G839</f>
        <v/>
      </c>
      <c r="T839" s="18">
        <f>(R839-S839)+T838</f>
        <v/>
      </c>
      <c r="U839" s="15">
        <f>C839</f>
        <v/>
      </c>
      <c r="W839" s="14" t="n"/>
      <c r="X839" s="18" t="n">
        <v>0</v>
      </c>
      <c r="Y839" s="16" t="n"/>
      <c r="Z839" s="18">
        <f>(X839-Y839)+Z838</f>
        <v/>
      </c>
      <c r="AA839" s="15" t="n"/>
      <c r="AB839" s="24" t="n"/>
      <c r="AC839" s="15">
        <f>C839</f>
        <v/>
      </c>
      <c r="AD839" s="25" t="n"/>
      <c r="AE839" s="62">
        <f>G839</f>
        <v/>
      </c>
      <c r="AF839" s="63">
        <f>AE839+AF778</f>
        <v/>
      </c>
      <c r="AG839" s="25" t="n"/>
      <c r="AH839" s="24" t="n"/>
      <c r="AI839" s="26" t="n"/>
      <c r="AJ839" s="25" t="n"/>
      <c r="AL839" s="14" t="n"/>
      <c r="AM839" s="18" t="n">
        <v>0</v>
      </c>
      <c r="AN839" s="16" t="n"/>
      <c r="AO839" s="18">
        <f>(AM839-AN839)+AO838</f>
        <v/>
      </c>
      <c r="AP839" s="15" t="n"/>
      <c r="AR839" s="14" t="n"/>
      <c r="AS839" s="18" t="n">
        <v>0</v>
      </c>
      <c r="AT839" s="16" t="n"/>
      <c r="AU839" s="18">
        <f>(AS839-AT839)+AU838</f>
        <v/>
      </c>
      <c r="AV839" s="15" t="n"/>
      <c r="AX839" s="14" t="n"/>
      <c r="AY839" s="18" t="n">
        <v>0</v>
      </c>
      <c r="AZ839" s="16" t="n"/>
      <c r="BA839" s="18">
        <f>(AY839-AZ839)+BA838</f>
        <v/>
      </c>
      <c r="BB839" s="15" t="n"/>
      <c r="BD839" s="14" t="n"/>
      <c r="BE839" s="18" t="n">
        <v>0</v>
      </c>
      <c r="BF839" s="16" t="n"/>
      <c r="BG839" s="18">
        <f>(BE839-BF839)+BG838</f>
        <v/>
      </c>
      <c r="BH839" s="15" t="n"/>
      <c r="BJ839" s="86" t="n"/>
      <c r="BK839" s="86" t="n"/>
      <c r="BL839" s="24" t="n"/>
      <c r="BM839" s="24" t="n"/>
      <c r="BN839" s="24" t="n"/>
      <c r="BO839" s="24" t="n"/>
      <c r="BP839" s="24" t="n"/>
      <c r="BQ839" s="126" t="n"/>
    </row>
    <row r="840" ht="16.8" customHeight="1">
      <c r="A840" s="15" t="n"/>
      <c r="B840" s="15" t="n"/>
      <c r="C840" s="15" t="inlineStr">
        <is>
          <t xml:space="preserve">BONIFICO RIVALSA UCA 1 E 2 RATA </t>
        </is>
      </c>
      <c r="D840" s="16" t="n"/>
      <c r="E840" s="16" t="n"/>
      <c r="F840" s="16" t="n">
        <v>200</v>
      </c>
      <c r="G840" s="16" t="n"/>
      <c r="H840" s="16" t="n"/>
      <c r="I840" s="4" t="n"/>
      <c r="J840" s="14" t="n"/>
      <c r="K840" s="16" t="inlineStr">
        <is>
          <t>SOMMA 15/1</t>
        </is>
      </c>
      <c r="L840" s="16" t="n">
        <v>339</v>
      </c>
      <c r="M840" s="16" t="inlineStr">
        <is>
          <t>SOMMA 12/1</t>
        </is>
      </c>
      <c r="N840" s="16" t="n">
        <v>1926.14</v>
      </c>
      <c r="O840" s="16" t="n"/>
      <c r="P840" s="18" t="n"/>
      <c r="Q840" s="14" t="n"/>
      <c r="R840" s="18" t="n">
        <v>0</v>
      </c>
      <c r="S840" s="16" t="n">
        <v>0</v>
      </c>
      <c r="T840" s="18">
        <f>(R840-S840)+T839</f>
        <v/>
      </c>
      <c r="U840" s="15" t="n"/>
      <c r="W840" s="14" t="n"/>
      <c r="X840" s="18">
        <f>F840</f>
        <v/>
      </c>
      <c r="Y840" s="16" t="n">
        <v>0</v>
      </c>
      <c r="Z840" s="18">
        <f>(X840-Y840)+Z839</f>
        <v/>
      </c>
      <c r="AA840" s="15">
        <f>C840</f>
        <v/>
      </c>
      <c r="AB840" s="24" t="n"/>
      <c r="AC840" s="15" t="n"/>
      <c r="AD840" s="25" t="n"/>
      <c r="AE840" s="62" t="n"/>
      <c r="AF840" s="63" t="n"/>
      <c r="AG840" s="25" t="n"/>
      <c r="AH840" s="24" t="n"/>
      <c r="AI840" s="26" t="n"/>
      <c r="AJ840" s="25" t="n"/>
      <c r="AL840" s="14" t="n"/>
      <c r="AM840" s="18" t="n">
        <v>0</v>
      </c>
      <c r="AN840" s="16" t="n"/>
      <c r="AO840" s="18">
        <f>(AM840-AN840)+AO839</f>
        <v/>
      </c>
      <c r="AP840" s="15" t="n"/>
      <c r="AR840" s="14" t="n"/>
      <c r="AS840" s="18" t="n">
        <v>0</v>
      </c>
      <c r="AT840" s="16" t="n"/>
      <c r="AU840" s="18">
        <f>(AS840-AT840)+AU839</f>
        <v/>
      </c>
      <c r="AV840" s="15" t="n"/>
      <c r="AX840" s="14" t="n"/>
      <c r="AY840" s="18" t="n">
        <v>0</v>
      </c>
      <c r="AZ840" s="16" t="n"/>
      <c r="BA840" s="18">
        <f>(AY840-AZ840)+BA839</f>
        <v/>
      </c>
      <c r="BB840" s="15" t="n"/>
      <c r="BD840" s="14" t="n"/>
      <c r="BE840" s="18" t="n">
        <v>0</v>
      </c>
      <c r="BF840" s="16" t="n"/>
      <c r="BG840" s="18">
        <f>(BE840-BF840)+BG839</f>
        <v/>
      </c>
      <c r="BH840" s="15" t="n"/>
      <c r="BJ840" s="86" t="n"/>
      <c r="BK840" s="86" t="n"/>
      <c r="BL840" s="24" t="n"/>
      <c r="BM840" s="24" t="n"/>
      <c r="BN840" s="24" t="n"/>
      <c r="BO840" s="24" t="n"/>
      <c r="BP840" s="24" t="n"/>
      <c r="BQ840" s="126" t="n"/>
    </row>
    <row r="841" ht="16.8" customHeight="1">
      <c r="A841" s="15" t="n"/>
      <c r="B841" s="15" t="n"/>
      <c r="C841" s="15" t="inlineStr">
        <is>
          <t>BONIFICO   POLIZZA A3T  2/12 UFFICIO DI RHO FABRICATO</t>
        </is>
      </c>
      <c r="D841" s="16" t="n"/>
      <c r="E841" s="16" t="n"/>
      <c r="F841" s="16" t="n">
        <v>130</v>
      </c>
      <c r="G841" s="16" t="n"/>
      <c r="H841" s="16" t="n">
        <v>0</v>
      </c>
      <c r="I841" s="4" t="n"/>
      <c r="J841" s="14" t="n"/>
      <c r="K841" s="16" t="inlineStr">
        <is>
          <t>RHO 15/1</t>
        </is>
      </c>
      <c r="L841" s="16" t="n">
        <v>206.18</v>
      </c>
      <c r="M841" s="16" t="inlineStr">
        <is>
          <t>BON. IN + 16/1 PIZZERIA</t>
        </is>
      </c>
      <c r="N841" s="16" t="n">
        <v>-0.02</v>
      </c>
      <c r="O841" s="16" t="n"/>
      <c r="P841" s="18" t="n"/>
      <c r="Q841" s="14" t="n"/>
      <c r="R841" s="18" t="n">
        <v>0</v>
      </c>
      <c r="S841" s="16" t="n">
        <v>0</v>
      </c>
      <c r="T841" s="18">
        <f>(R841-S841)+T840</f>
        <v/>
      </c>
      <c r="U841" s="15" t="n"/>
      <c r="W841" s="14" t="n"/>
      <c r="X841" s="18">
        <f>F841</f>
        <v/>
      </c>
      <c r="Y841" s="16" t="n"/>
      <c r="Z841" s="18">
        <f>(X841-Y841)+Z840</f>
        <v/>
      </c>
      <c r="AA841" s="16">
        <f>C841</f>
        <v/>
      </c>
      <c r="AB841" s="24" t="n"/>
      <c r="AC841" s="15" t="n"/>
      <c r="AD841" s="25" t="n"/>
      <c r="AE841" s="62" t="n"/>
      <c r="AF841" s="63" t="n"/>
      <c r="AG841" s="25" t="n"/>
      <c r="AH841" s="24" t="n"/>
      <c r="AI841" s="26" t="n"/>
      <c r="AJ841" s="25" t="n"/>
      <c r="AL841" s="14" t="n"/>
      <c r="AM841" s="18" t="n">
        <v>0</v>
      </c>
      <c r="AN841" s="16" t="n"/>
      <c r="AO841" s="18">
        <f>(AM841-AN841)+AO840</f>
        <v/>
      </c>
      <c r="AP841" s="15" t="n"/>
      <c r="AR841" s="14" t="n"/>
      <c r="AS841" s="18" t="n">
        <v>0</v>
      </c>
      <c r="AT841" s="16" t="n"/>
      <c r="AU841" s="18">
        <f>(AS841-AT841)+AU840</f>
        <v/>
      </c>
      <c r="AV841" s="15" t="n"/>
      <c r="AX841" s="14" t="n"/>
      <c r="AY841" s="18" t="n">
        <v>0</v>
      </c>
      <c r="AZ841" s="16" t="n"/>
      <c r="BA841" s="18">
        <f>(AY841-AZ841)+BA840</f>
        <v/>
      </c>
      <c r="BB841" s="15" t="n"/>
      <c r="BD841" s="14" t="n"/>
      <c r="BE841" s="18" t="n">
        <v>0</v>
      </c>
      <c r="BF841" s="16" t="n"/>
      <c r="BG841" s="18">
        <f>(BE841-BF841)+BG840</f>
        <v/>
      </c>
      <c r="BH841" s="15" t="n"/>
      <c r="BJ841" s="86" t="n"/>
      <c r="BK841" s="86" t="n"/>
      <c r="BL841" s="24" t="n"/>
      <c r="BM841" s="24" t="n"/>
      <c r="BN841" s="24" t="n"/>
      <c r="BO841" s="24" t="n"/>
      <c r="BP841" s="24" t="n"/>
      <c r="BQ841" s="126" t="n"/>
    </row>
    <row r="842" ht="16.8" customHeight="1">
      <c r="A842" s="15" t="n"/>
      <c r="B842" s="15" t="n"/>
      <c r="C842" s="15" t="inlineStr">
        <is>
          <t>VERSAMENTO</t>
        </is>
      </c>
      <c r="D842" s="16" t="n"/>
      <c r="E842" s="16" t="n"/>
      <c r="F842" s="16" t="n">
        <v>0</v>
      </c>
      <c r="G842" s="16" t="n"/>
      <c r="H842" s="16" t="n"/>
      <c r="I842" s="4" t="n"/>
      <c r="J842" s="14" t="n"/>
      <c r="K842" s="16" t="inlineStr">
        <is>
          <t>RHO TUTELA 12/10</t>
        </is>
      </c>
      <c r="L842" s="16" t="n">
        <v>40</v>
      </c>
      <c r="M842" s="30" t="inlineStr">
        <is>
          <t>RHO  17/1</t>
        </is>
      </c>
      <c r="N842" s="16" t="n">
        <v>422</v>
      </c>
      <c r="O842" s="16" t="n"/>
      <c r="P842" s="18" t="n"/>
      <c r="Q842" s="14" t="n"/>
      <c r="R842" s="18" t="n">
        <v>0</v>
      </c>
      <c r="S842" s="16" t="n">
        <v>0</v>
      </c>
      <c r="T842" s="18">
        <f>(R842-S842)+T841</f>
        <v/>
      </c>
      <c r="U842" s="15" t="n"/>
      <c r="W842" s="14" t="n"/>
      <c r="X842" s="18">
        <f>F842</f>
        <v/>
      </c>
      <c r="Y842" s="16" t="n"/>
      <c r="Z842" s="18">
        <f>(X842-Y842)+Z841</f>
        <v/>
      </c>
      <c r="AA842" s="15" t="n"/>
      <c r="AB842" s="24" t="n"/>
      <c r="AC842" s="15" t="n"/>
      <c r="AD842" s="25" t="n"/>
      <c r="AE842" s="62" t="n"/>
      <c r="AF842" s="63" t="n"/>
      <c r="AG842" s="25" t="n"/>
      <c r="AH842" s="24" t="n"/>
      <c r="AI842" s="26" t="n"/>
      <c r="AJ842" s="25" t="n"/>
      <c r="AL842" s="14" t="n"/>
      <c r="AM842" s="18" t="n">
        <v>0</v>
      </c>
      <c r="AN842" s="16" t="n"/>
      <c r="AO842" s="18">
        <f>(AM842-AN842)+AO841</f>
        <v/>
      </c>
      <c r="AP842" s="15" t="n"/>
      <c r="AR842" s="14" t="n"/>
      <c r="AS842" s="18" t="n">
        <v>0</v>
      </c>
      <c r="AT842" s="16" t="n"/>
      <c r="AU842" s="18">
        <f>(AS842-AT842)+AU841</f>
        <v/>
      </c>
      <c r="AV842" s="15" t="n"/>
      <c r="AX842" s="14" t="n"/>
      <c r="AY842" s="18" t="n">
        <v>0</v>
      </c>
      <c r="AZ842" s="16" t="n"/>
      <c r="BA842" s="18">
        <f>(AY842-AZ842)+BA841</f>
        <v/>
      </c>
      <c r="BB842" s="15" t="n"/>
      <c r="BD842" s="14" t="n"/>
      <c r="BE842" s="18" t="n">
        <v>0</v>
      </c>
      <c r="BF842" s="16" t="n"/>
      <c r="BG842" s="18">
        <f>(BE842-BF842)+BG841</f>
        <v/>
      </c>
      <c r="BH842" s="15" t="n"/>
      <c r="BJ842" s="86" t="n"/>
      <c r="BK842" s="86" t="n"/>
      <c r="BL842" s="24" t="n"/>
      <c r="BM842" s="24" t="n"/>
      <c r="BN842" s="24" t="n"/>
      <c r="BO842" s="24" t="n"/>
      <c r="BP842" s="24" t="n"/>
      <c r="BQ842" s="126" t="n"/>
    </row>
    <row r="843" ht="16.8" customHeight="1">
      <c r="A843" s="15" t="n"/>
      <c r="B843" s="15" t="n"/>
      <c r="C843" s="15" t="inlineStr">
        <is>
          <t>VERSAMENTO</t>
        </is>
      </c>
      <c r="D843" s="16" t="n"/>
      <c r="E843" s="16" t="n"/>
      <c r="F843" s="16" t="n">
        <v>0</v>
      </c>
      <c r="G843" s="16" t="n">
        <v>0</v>
      </c>
      <c r="H843" s="16" t="n"/>
      <c r="I843" s="4" t="n"/>
      <c r="J843" s="14" t="n"/>
      <c r="K843" s="17" t="inlineStr">
        <is>
          <t>SOSPESI PARTICOLARI</t>
        </is>
      </c>
      <c r="L843" s="51">
        <f>AI852</f>
        <v/>
      </c>
      <c r="M843" s="3" t="inlineStr">
        <is>
          <t>SOMMA 17/1</t>
        </is>
      </c>
      <c r="N843" s="16" t="n">
        <v>714.99</v>
      </c>
      <c r="O843" s="16" t="n"/>
      <c r="P843" s="18" t="n"/>
      <c r="Q843" s="14" t="n"/>
      <c r="R843" s="18" t="n">
        <v>0</v>
      </c>
      <c r="S843" s="16" t="n">
        <v>0</v>
      </c>
      <c r="T843" s="18">
        <f>(R843-S843)+T842</f>
        <v/>
      </c>
      <c r="U843" s="15" t="n"/>
      <c r="W843" s="14" t="n"/>
      <c r="X843" s="18">
        <f>F843</f>
        <v/>
      </c>
      <c r="Y843" s="16" t="n">
        <v>0</v>
      </c>
      <c r="Z843" s="18">
        <f>(X843-Y843)+Z842</f>
        <v/>
      </c>
      <c r="AA843" s="15">
        <f>C843</f>
        <v/>
      </c>
      <c r="AB843" s="24" t="n"/>
      <c r="AC843" s="15" t="n"/>
      <c r="AD843" s="25" t="n"/>
      <c r="AE843" s="62" t="n"/>
      <c r="AF843" s="63" t="n"/>
      <c r="AG843" s="25" t="n"/>
      <c r="AH843" s="24" t="n"/>
      <c r="AI843" s="26" t="n"/>
      <c r="AJ843" s="25" t="n"/>
      <c r="AL843" s="14" t="n"/>
      <c r="AM843" s="18" t="n">
        <v>0</v>
      </c>
      <c r="AN843" s="16" t="n"/>
      <c r="AO843" s="18">
        <f>(AM843-AN843)+AO842</f>
        <v/>
      </c>
      <c r="AP843" s="15" t="n"/>
      <c r="AR843" s="14" t="n"/>
      <c r="AS843" s="18" t="n">
        <v>0</v>
      </c>
      <c r="AT843" s="16" t="n"/>
      <c r="AU843" s="18">
        <f>(AS843-AT843)+AU842</f>
        <v/>
      </c>
      <c r="AV843" s="15" t="n"/>
      <c r="AX843" s="14" t="n"/>
      <c r="AY843" s="18" t="n">
        <v>0</v>
      </c>
      <c r="AZ843" s="16" t="n"/>
      <c r="BA843" s="18">
        <f>(AY843-AZ843)+BA842</f>
        <v/>
      </c>
      <c r="BB843" s="15" t="n"/>
      <c r="BD843" s="14" t="n"/>
      <c r="BE843" s="18" t="n">
        <v>0</v>
      </c>
      <c r="BF843" s="16" t="n"/>
      <c r="BG843" s="18">
        <f>(BE843-BF843)+BG842</f>
        <v/>
      </c>
      <c r="BH843" s="15" t="n"/>
      <c r="BJ843" s="86" t="n"/>
      <c r="BK843" s="86" t="n"/>
      <c r="BL843" s="24" t="n"/>
      <c r="BM843" s="24" t="n"/>
      <c r="BN843" s="24" t="n"/>
      <c r="BO843" s="24" t="n"/>
      <c r="BP843" s="24" t="n"/>
      <c r="BQ843" s="126" t="n"/>
    </row>
    <row r="844" ht="16.8" customHeight="1">
      <c r="A844" s="15" t="n"/>
      <c r="B844" s="15" t="n"/>
      <c r="C844" s="68" t="inlineStr">
        <is>
          <t>VERSAMENTO</t>
        </is>
      </c>
      <c r="D844" s="16" t="n"/>
      <c r="E844" s="16" t="n"/>
      <c r="F844" s="16" t="n">
        <v>0</v>
      </c>
      <c r="G844" s="16" t="n"/>
      <c r="H844" s="16" t="n"/>
      <c r="I844" s="4" t="n"/>
      <c r="J844" s="14" t="n"/>
      <c r="K844" s="17" t="inlineStr">
        <is>
          <t>TOTALE SOSPESI</t>
        </is>
      </c>
      <c r="L844" s="16">
        <f>SUM(L831:L843)</f>
        <v/>
      </c>
      <c r="M844" s="16" t="inlineStr">
        <is>
          <t>GALL.  17/1</t>
        </is>
      </c>
      <c r="N844" s="16" t="n">
        <v>4600</v>
      </c>
      <c r="O844" s="16" t="n"/>
      <c r="P844" s="18" t="n"/>
      <c r="Q844" s="14" t="n"/>
      <c r="R844" s="18" t="n">
        <v>0</v>
      </c>
      <c r="S844" s="16" t="n"/>
      <c r="T844" s="18">
        <f>(R844-S844)+T843</f>
        <v/>
      </c>
      <c r="U844" s="15" t="n"/>
      <c r="W844" s="14" t="n"/>
      <c r="X844" s="18" t="n">
        <v>0</v>
      </c>
      <c r="Y844" s="16" t="n"/>
      <c r="Z844" s="18">
        <f>(X844-Y844)+Z843</f>
        <v/>
      </c>
      <c r="AA844" s="15">
        <f>C844</f>
        <v/>
      </c>
      <c r="AB844" s="24" t="n"/>
      <c r="AC844" s="15" t="n"/>
      <c r="AD844" s="25" t="n"/>
      <c r="AE844" s="62" t="n"/>
      <c r="AF844" s="63" t="n"/>
      <c r="AG844" s="25" t="n"/>
      <c r="AH844" s="24" t="n"/>
      <c r="AI844" s="26" t="n"/>
      <c r="AJ844" s="25" t="n"/>
      <c r="AL844" s="14" t="n"/>
      <c r="AM844" s="18" t="n">
        <v>0</v>
      </c>
      <c r="AN844" s="16" t="n"/>
      <c r="AO844" s="18">
        <f>(AM844-AN844)+AO843</f>
        <v/>
      </c>
      <c r="AP844" s="15" t="n"/>
      <c r="AR844" s="14" t="n"/>
      <c r="AS844" s="18" t="n">
        <v>0</v>
      </c>
      <c r="AT844" s="16" t="n"/>
      <c r="AU844" s="18">
        <f>(AS844-AT844)+AU843</f>
        <v/>
      </c>
      <c r="AV844" s="15">
        <f>C844</f>
        <v/>
      </c>
      <c r="AX844" s="14" t="n"/>
      <c r="AY844" s="18" t="n">
        <v>0</v>
      </c>
      <c r="AZ844" s="16" t="n"/>
      <c r="BA844" s="18">
        <f>(AY844-AZ844)+BA843</f>
        <v/>
      </c>
      <c r="BB844" s="15" t="n"/>
      <c r="BD844" s="14" t="n"/>
      <c r="BE844" s="18" t="n">
        <v>0</v>
      </c>
      <c r="BF844" s="16" t="n"/>
      <c r="BG844" s="18">
        <f>(BE844-BF844)+BG843</f>
        <v/>
      </c>
      <c r="BH844" s="15" t="n"/>
      <c r="BJ844" s="86" t="n"/>
      <c r="BK844" s="86" t="n"/>
      <c r="BL844" s="24" t="n"/>
      <c r="BM844" s="24" t="n"/>
      <c r="BN844" s="24" t="n"/>
      <c r="BO844" s="24" t="n"/>
      <c r="BP844" s="24" t="n"/>
      <c r="BQ844" s="126" t="n"/>
    </row>
    <row r="845" ht="16.8" customHeight="1">
      <c r="A845" s="15" t="n"/>
      <c r="B845" s="15" t="n"/>
      <c r="C845" s="15" t="inlineStr">
        <is>
          <t>BONIFICI</t>
        </is>
      </c>
      <c r="D845" s="16" t="n"/>
      <c r="E845" s="16" t="n"/>
      <c r="F845" s="16">
        <f>'BONIFICI GENERALI '!B622+'BONIFICI CATTOLICA'!B622</f>
        <v/>
      </c>
      <c r="G845" s="85">
        <f>F835</f>
        <v/>
      </c>
      <c r="H845" s="16" t="n"/>
      <c r="I845" s="4" t="n"/>
      <c r="J845" s="14" t="n"/>
      <c r="K845" s="17" t="inlineStr">
        <is>
          <t>SOSPESI DEL GIORNO</t>
        </is>
      </c>
      <c r="L845" s="16">
        <f>SUM(N832:N846)</f>
        <v/>
      </c>
      <c r="M845" s="44" t="inlineStr">
        <is>
          <t>LEGNANO 17/1</t>
        </is>
      </c>
      <c r="N845" s="16" t="n">
        <v>309.5</v>
      </c>
      <c r="O845" s="16" t="n"/>
      <c r="P845" s="18" t="n"/>
      <c r="Q845" s="14" t="n"/>
      <c r="R845" s="18" t="n">
        <v>0</v>
      </c>
      <c r="S845" s="16" t="n"/>
      <c r="T845" s="18">
        <f>(R845-S845)+T844</f>
        <v/>
      </c>
      <c r="U845" s="15" t="n"/>
      <c r="W845" s="14" t="n"/>
      <c r="X845" s="18">
        <f>F845</f>
        <v/>
      </c>
      <c r="Y845" s="16">
        <f>G845</f>
        <v/>
      </c>
      <c r="Z845" s="18">
        <f>(X845-Y845)+Z844</f>
        <v/>
      </c>
      <c r="AA845" s="15">
        <f>C845</f>
        <v/>
      </c>
      <c r="AB845" s="24" t="n"/>
      <c r="AC845" s="15" t="n"/>
      <c r="AD845" s="25" t="n"/>
      <c r="AE845" s="62" t="n"/>
      <c r="AF845" s="63" t="n"/>
      <c r="AG845" s="25" t="n"/>
      <c r="AH845" s="24" t="n"/>
      <c r="AI845" s="26" t="n"/>
      <c r="AJ845" s="25" t="n"/>
      <c r="AL845" s="14" t="n"/>
      <c r="AM845" s="18" t="n">
        <v>0</v>
      </c>
      <c r="AN845" s="16" t="n"/>
      <c r="AO845" s="18">
        <f>(AM845-AN845)+AO844</f>
        <v/>
      </c>
      <c r="AP845" s="15" t="n"/>
      <c r="AR845" s="14" t="n"/>
      <c r="AS845" s="18" t="n">
        <v>0</v>
      </c>
      <c r="AT845" s="16" t="n"/>
      <c r="AU845" s="18">
        <f>(AS845-AT845)+AU844</f>
        <v/>
      </c>
      <c r="AV845" s="15">
        <f>C845</f>
        <v/>
      </c>
      <c r="AX845" s="14" t="n"/>
      <c r="AY845" s="18" t="n">
        <v>0</v>
      </c>
      <c r="AZ845" s="16" t="n"/>
      <c r="BA845" s="18">
        <f>(AY845-AZ845)+BA844</f>
        <v/>
      </c>
      <c r="BB845" s="15" t="n"/>
      <c r="BD845" s="14" t="n"/>
      <c r="BE845" s="18" t="n">
        <v>0</v>
      </c>
      <c r="BF845" s="16" t="n"/>
      <c r="BG845" s="18">
        <f>(BE845-BF845)+BG844</f>
        <v/>
      </c>
      <c r="BH845" s="15" t="n"/>
      <c r="BJ845" s="86" t="n"/>
      <c r="BK845" s="86" t="n"/>
      <c r="BL845" s="24" t="n"/>
      <c r="BM845" s="24" t="n"/>
      <c r="BN845" s="24" t="n"/>
      <c r="BO845" s="24" t="n"/>
      <c r="BP845" s="24" t="n"/>
      <c r="BQ845" s="126" t="n"/>
    </row>
    <row r="846" ht="16.8" customHeight="1">
      <c r="A846" s="15" t="n"/>
      <c r="B846" s="15" t="n"/>
      <c r="C846" s="47" t="inlineStr">
        <is>
          <t>PREL .PROVVIGIONI MATURATE</t>
        </is>
      </c>
      <c r="D846" s="16" t="n"/>
      <c r="E846" s="16" t="n"/>
      <c r="F846" s="16" t="n">
        <v>0</v>
      </c>
      <c r="G846" s="1">
        <f>F836</f>
        <v/>
      </c>
      <c r="H846" s="16">
        <f>G846-D737-D738-D740</f>
        <v/>
      </c>
      <c r="I846" s="4" t="n"/>
      <c r="J846" s="14" t="n"/>
      <c r="K846" s="53">
        <f>A795</f>
        <v/>
      </c>
      <c r="L846" s="3">
        <f>D795+D796-E800+D797-E797+D800-E795+B798</f>
        <v/>
      </c>
      <c r="M846" s="16" t="inlineStr">
        <is>
          <t>BEBAION 16/1</t>
        </is>
      </c>
      <c r="N846" s="16" t="n">
        <v>396.97</v>
      </c>
      <c r="O846" s="16" t="n"/>
      <c r="P846" s="18" t="n"/>
      <c r="Q846" s="14" t="n"/>
      <c r="R846" s="18" t="n"/>
      <c r="S846" s="16" t="n"/>
      <c r="T846" s="18">
        <f>(R846-S846)+T845</f>
        <v/>
      </c>
      <c r="U846" s="15" t="n"/>
      <c r="W846" s="14" t="n"/>
      <c r="X846" s="18" t="n"/>
      <c r="Y846" s="1">
        <f>G846</f>
        <v/>
      </c>
      <c r="Z846" s="18">
        <f>(X846-Y846)+Z845</f>
        <v/>
      </c>
      <c r="AA846" s="15">
        <f>C846</f>
        <v/>
      </c>
      <c r="AB846" s="24" t="n"/>
      <c r="AC846" s="15" t="inlineStr">
        <is>
          <t>BOLLO AUTO</t>
        </is>
      </c>
      <c r="AD846" s="25" t="n"/>
      <c r="AE846" s="62">
        <f>H847</f>
        <v/>
      </c>
      <c r="AF846" s="63">
        <f>AE846+AF785</f>
        <v/>
      </c>
      <c r="AG846" s="25" t="n"/>
      <c r="AH846" s="24" t="n"/>
      <c r="AI846" s="26" t="n"/>
      <c r="AJ846" s="25" t="n"/>
      <c r="AL846" s="14" t="n"/>
      <c r="AM846" s="18" t="n"/>
      <c r="AN846" s="25" t="n">
        <v>0</v>
      </c>
      <c r="AO846" s="18">
        <f>(AM846-AN846)+AO845</f>
        <v/>
      </c>
      <c r="AP846" s="15" t="n"/>
      <c r="AR846" s="14" t="n"/>
      <c r="AS846" s="18" t="n"/>
      <c r="AT846" s="25" t="n">
        <v>0</v>
      </c>
      <c r="AU846" s="18">
        <f>(AS846-AT846)+AU845</f>
        <v/>
      </c>
      <c r="AV846" s="15" t="n"/>
      <c r="AX846" s="14" t="n"/>
      <c r="AY846" s="18" t="n"/>
      <c r="AZ846" s="25" t="n">
        <v>0</v>
      </c>
      <c r="BA846" s="18">
        <f>(AY846-AZ846)+BA845</f>
        <v/>
      </c>
      <c r="BB846" s="15" t="n"/>
      <c r="BD846" s="14" t="n"/>
      <c r="BE846" s="18" t="n"/>
      <c r="BF846" s="25" t="n">
        <v>0</v>
      </c>
      <c r="BG846" s="18">
        <f>(BE846-BF846)+BG845</f>
        <v/>
      </c>
      <c r="BH846" s="15" t="n"/>
      <c r="BJ846" s="86" t="n"/>
      <c r="BK846" s="86" t="n"/>
      <c r="BL846" s="24" t="n"/>
      <c r="BM846" s="24" t="n"/>
      <c r="BN846" s="24" t="n"/>
      <c r="BO846" s="24" t="n"/>
      <c r="BP846" s="24" t="n"/>
      <c r="BQ846" s="126" t="n"/>
    </row>
    <row r="847" ht="16.8" customHeight="1">
      <c r="A847" s="15" t="n"/>
      <c r="B847" s="15" t="n"/>
      <c r="C847" s="15" t="inlineStr">
        <is>
          <t>Spese manutenzione auto</t>
        </is>
      </c>
      <c r="D847" s="16" t="n"/>
      <c r="E847" s="16" t="n">
        <v>0</v>
      </c>
      <c r="F847" s="16" t="n">
        <v>0</v>
      </c>
      <c r="G847" s="16" t="n">
        <v>0</v>
      </c>
      <c r="H847" s="16" t="n"/>
      <c r="I847" s="4" t="n"/>
      <c r="J847" s="14" t="n"/>
      <c r="K847" s="17" t="n"/>
      <c r="L847" s="16" t="n"/>
      <c r="M847" s="16" t="n"/>
      <c r="N847" s="16" t="n"/>
      <c r="O847" s="16" t="n"/>
      <c r="P847" s="18" t="n"/>
      <c r="Q847" s="14" t="n"/>
      <c r="R847" s="18" t="n"/>
      <c r="S847" s="16">
        <f>G847</f>
        <v/>
      </c>
      <c r="T847" s="18">
        <f>(R847-S847)+T846</f>
        <v/>
      </c>
      <c r="U847" s="15">
        <f>C847</f>
        <v/>
      </c>
      <c r="W847" s="14" t="n"/>
      <c r="X847" s="18" t="n"/>
      <c r="Y847" s="16" t="n">
        <v>0</v>
      </c>
      <c r="Z847" s="18">
        <f>(X847-Y847)+Z846</f>
        <v/>
      </c>
      <c r="AA847" s="15" t="n"/>
      <c r="AB847" s="24" t="n"/>
      <c r="AC847" s="15">
        <f>C847</f>
        <v/>
      </c>
      <c r="AD847" s="25" t="n"/>
      <c r="AE847" s="62">
        <f>G847</f>
        <v/>
      </c>
      <c r="AF847" s="63">
        <f>AE847+AF786</f>
        <v/>
      </c>
      <c r="AG847" s="25" t="n"/>
      <c r="AH847" s="24" t="n"/>
      <c r="AI847" s="26" t="n"/>
      <c r="AJ847" s="25" t="n"/>
      <c r="AL847" s="14" t="n"/>
      <c r="AM847" s="18" t="n"/>
      <c r="AN847" s="16" t="n"/>
      <c r="AO847" s="18">
        <f>(AM847-AN847)+AO846</f>
        <v/>
      </c>
      <c r="AP847" s="15" t="n"/>
      <c r="AR847" s="14" t="n"/>
      <c r="AS847" s="18" t="n"/>
      <c r="AT847" s="16" t="n"/>
      <c r="AU847" s="18">
        <f>(AS847-AT847)+AU846</f>
        <v/>
      </c>
      <c r="AV847" s="15" t="n"/>
      <c r="AX847" s="14" t="n"/>
      <c r="AY847" s="18" t="n"/>
      <c r="AZ847" s="16" t="n"/>
      <c r="BA847" s="18">
        <f>(AY847-AZ847)+BA846</f>
        <v/>
      </c>
      <c r="BB847" s="15" t="n"/>
      <c r="BD847" s="14" t="n"/>
      <c r="BE847" s="18" t="n"/>
      <c r="BF847" s="16" t="n"/>
      <c r="BG847" s="18">
        <f>(BE847-BF847)+BG846</f>
        <v/>
      </c>
      <c r="BH847" s="15" t="n"/>
      <c r="BJ847" s="86" t="n"/>
      <c r="BK847" s="86" t="n"/>
      <c r="BL847" s="24" t="n"/>
      <c r="BM847" s="24" t="n"/>
      <c r="BN847" s="24" t="n"/>
      <c r="BO847" s="24" t="n"/>
      <c r="BP847" s="24" t="n"/>
      <c r="BQ847" s="126" t="n"/>
    </row>
    <row r="848" ht="16.8" customHeight="1">
      <c r="A848" s="15" t="n"/>
      <c r="B848" s="15" t="n"/>
      <c r="C848" s="15" t="inlineStr">
        <is>
          <t>Spese alberghi etc</t>
        </is>
      </c>
      <c r="D848" s="16" t="n">
        <v>0</v>
      </c>
      <c r="E848" s="16" t="n"/>
      <c r="F848" s="16" t="n">
        <v>0</v>
      </c>
      <c r="G848" s="16" t="n">
        <v>0</v>
      </c>
      <c r="H848" s="16" t="n"/>
      <c r="I848" s="4" t="n"/>
      <c r="J848" s="14" t="n"/>
      <c r="K848" s="17" t="n"/>
      <c r="L848" s="16" t="n">
        <v>0</v>
      </c>
      <c r="M848" s="16" t="n"/>
      <c r="N848" s="16" t="n"/>
      <c r="O848" s="16" t="n"/>
      <c r="P848" s="18" t="n"/>
      <c r="Q848" s="14" t="n"/>
      <c r="R848" s="18" t="n"/>
      <c r="S848" s="16" t="n">
        <v>0</v>
      </c>
      <c r="T848" s="18">
        <f>(R848-S848)+T847</f>
        <v/>
      </c>
      <c r="U848" s="15">
        <f>C848</f>
        <v/>
      </c>
      <c r="W848" s="14" t="n"/>
      <c r="X848" s="18" t="n">
        <v>0</v>
      </c>
      <c r="Y848" s="16" t="n">
        <v>0</v>
      </c>
      <c r="Z848" s="18">
        <f>(X848-Y848)+Z847</f>
        <v/>
      </c>
      <c r="AA848" s="15" t="n"/>
      <c r="AB848" s="24" t="n"/>
      <c r="AC848" s="15">
        <f>C848</f>
        <v/>
      </c>
      <c r="AD848" s="25" t="n"/>
      <c r="AE848" s="62">
        <f>G848</f>
        <v/>
      </c>
      <c r="AF848" s="63">
        <f>AE848+AF787</f>
        <v/>
      </c>
      <c r="AG848" s="25" t="n"/>
      <c r="AH848" s="24" t="n"/>
      <c r="AI848" s="26" t="n"/>
      <c r="AJ848" s="25" t="n"/>
      <c r="AL848" s="14" t="n"/>
      <c r="AM848" s="18" t="n"/>
      <c r="AN848" s="16" t="n">
        <v>0</v>
      </c>
      <c r="AO848" s="18">
        <f>(AM848-AN848)+AO847</f>
        <v/>
      </c>
      <c r="AP848" s="15" t="n"/>
      <c r="AR848" s="14" t="n"/>
      <c r="AS848" s="18" t="n"/>
      <c r="AT848" s="16" t="n">
        <v>0</v>
      </c>
      <c r="AU848" s="18">
        <f>(AS848-AT848)+AU847</f>
        <v/>
      </c>
      <c r="AV848" s="15" t="n"/>
      <c r="AX848" s="14" t="n"/>
      <c r="AY848" s="18" t="n"/>
      <c r="AZ848" s="16" t="n">
        <v>0</v>
      </c>
      <c r="BA848" s="18">
        <f>(AY848-AZ848)+BA847</f>
        <v/>
      </c>
      <c r="BB848" s="15" t="n"/>
      <c r="BD848" s="14" t="n"/>
      <c r="BE848" s="18" t="n"/>
      <c r="BF848" s="16" t="n">
        <v>0</v>
      </c>
      <c r="BG848" s="18">
        <f>(BE848-BF848)+BG847</f>
        <v/>
      </c>
      <c r="BH848" s="15" t="n"/>
      <c r="BJ848" s="86" t="n"/>
      <c r="BK848" s="86" t="n"/>
      <c r="BL848" s="24" t="n"/>
      <c r="BM848" s="24" t="n"/>
      <c r="BN848" s="24" t="n"/>
      <c r="BO848" s="24" t="n"/>
      <c r="BP848" s="24" t="n"/>
      <c r="BQ848" s="126" t="n"/>
    </row>
    <row r="849" ht="16.8" customHeight="1">
      <c r="A849" s="15" t="n"/>
      <c r="B849" s="15" t="n"/>
      <c r="C849" s="15" t="inlineStr">
        <is>
          <t>PRELEIVO PER PAG. RIVALSA UCA</t>
        </is>
      </c>
      <c r="D849" s="16">
        <f>SUM(G847:G849)</f>
        <v/>
      </c>
      <c r="E849" s="16" t="n">
        <v>0</v>
      </c>
      <c r="F849" s="16" t="n"/>
      <c r="G849" s="16" t="n">
        <v>200</v>
      </c>
      <c r="H849" s="16" t="n"/>
      <c r="I849" s="4" t="n"/>
      <c r="J849" s="14" t="n"/>
      <c r="K849" s="6" t="inlineStr">
        <is>
          <t>TOTALE SOMMA</t>
        </is>
      </c>
      <c r="L849" s="3">
        <f>SUM(L829:L843)+N828+L845+L846</f>
        <v/>
      </c>
      <c r="M849" s="3">
        <f>SUM(O798:O817)+N827</f>
        <v/>
      </c>
      <c r="N849" s="16" t="n"/>
      <c r="O849" s="16" t="n"/>
      <c r="P849" s="18" t="n"/>
      <c r="Q849" s="14" t="n"/>
      <c r="R849" s="18" t="n"/>
      <c r="S849" s="16">
        <f>G849</f>
        <v/>
      </c>
      <c r="T849" s="18">
        <f>(R849-S849)+T848</f>
        <v/>
      </c>
      <c r="U849" s="15">
        <f>C849</f>
        <v/>
      </c>
      <c r="W849" s="14" t="n"/>
      <c r="X849" s="18" t="n">
        <v>0</v>
      </c>
      <c r="Y849" s="16" t="n">
        <v>0</v>
      </c>
      <c r="Z849" s="18">
        <f>(X849-Y849)+Z848</f>
        <v/>
      </c>
      <c r="AA849" s="15" t="n"/>
      <c r="AB849" s="24" t="n"/>
      <c r="AC849" s="15">
        <f>C849</f>
        <v/>
      </c>
      <c r="AD849" s="25" t="n"/>
      <c r="AE849" s="62">
        <f>G849</f>
        <v/>
      </c>
      <c r="AF849" s="63">
        <f>AE849+AF788</f>
        <v/>
      </c>
      <c r="AG849" s="25" t="n"/>
      <c r="AH849" s="24" t="inlineStr">
        <is>
          <t>TOTALE SOSPESI</t>
        </is>
      </c>
      <c r="AI849" s="26">
        <f>SUM(AI796:AI848)</f>
        <v/>
      </c>
      <c r="AJ849" s="25" t="n"/>
      <c r="AL849" s="14" t="n"/>
      <c r="AM849" s="18" t="n"/>
      <c r="AN849" s="16" t="n">
        <v>0</v>
      </c>
      <c r="AO849" s="18">
        <f>(AM849-AN849)+AO848</f>
        <v/>
      </c>
      <c r="AP849" s="15" t="n"/>
      <c r="AR849" s="14" t="n"/>
      <c r="AS849" s="18" t="n"/>
      <c r="AT849" s="16" t="n">
        <v>0</v>
      </c>
      <c r="AU849" s="18">
        <f>(AS849-AT849)+AU848</f>
        <v/>
      </c>
      <c r="AV849" s="16" t="n"/>
      <c r="AX849" s="14" t="n"/>
      <c r="AY849" s="18" t="n"/>
      <c r="AZ849" s="16" t="n">
        <v>0</v>
      </c>
      <c r="BA849" s="18">
        <f>(AY849-AZ849)+BA848</f>
        <v/>
      </c>
      <c r="BB849" s="15" t="n"/>
      <c r="BD849" s="14" t="n"/>
      <c r="BE849" s="18" t="n"/>
      <c r="BF849" s="16" t="n">
        <v>0</v>
      </c>
      <c r="BG849" s="18">
        <f>(BE849-BF849)+BG848</f>
        <v/>
      </c>
      <c r="BH849" s="15" t="n"/>
      <c r="BJ849" s="86" t="n"/>
      <c r="BK849" s="86" t="n"/>
      <c r="BL849" s="24" t="n"/>
      <c r="BM849" s="24" t="n"/>
      <c r="BN849" s="24" t="n"/>
      <c r="BO849" s="24" t="n"/>
      <c r="BP849" s="24" t="n"/>
      <c r="BQ849" s="126" t="n"/>
    </row>
    <row r="850" ht="16.8" customHeight="1">
      <c r="A850" s="15" t="n"/>
      <c r="B850" s="15" t="n"/>
      <c r="C850" s="64" t="inlineStr">
        <is>
          <t>BONIFICO CATTOLICA</t>
        </is>
      </c>
      <c r="D850" s="16" t="n"/>
      <c r="E850" s="16" t="n">
        <v>0</v>
      </c>
      <c r="F850" s="16" t="n"/>
      <c r="G850" s="16" t="n">
        <v>0</v>
      </c>
      <c r="H850" s="16" t="n">
        <v>0</v>
      </c>
      <c r="I850" s="84">
        <f>I852-I801</f>
        <v/>
      </c>
      <c r="J850" s="14" t="n"/>
      <c r="K850" s="6" t="inlineStr">
        <is>
          <t>SALDO C-D</t>
        </is>
      </c>
      <c r="L850" s="3">
        <f>L849-M849</f>
        <v/>
      </c>
      <c r="M850" s="16" t="n"/>
      <c r="N850" s="16" t="n"/>
      <c r="O850" s="16" t="n"/>
      <c r="P850" s="18" t="n"/>
      <c r="Q850" s="14" t="n"/>
      <c r="R850" s="18" t="n"/>
      <c r="S850" s="16" t="n">
        <v>0</v>
      </c>
      <c r="T850" s="18">
        <f>(R850-S850)+T849</f>
        <v/>
      </c>
      <c r="U850" s="15" t="n"/>
      <c r="W850" s="14" t="n"/>
      <c r="X850" s="18" t="n"/>
      <c r="Y850" s="16" t="n">
        <v>0</v>
      </c>
      <c r="Z850" s="18">
        <f>(X850-Y850)+Z849</f>
        <v/>
      </c>
      <c r="AA850" s="15" t="n"/>
      <c r="AB850" s="24" t="n"/>
      <c r="AC850" s="71" t="inlineStr">
        <is>
          <t>TOTALE SPESE AD OGGI</t>
        </is>
      </c>
      <c r="AD850" s="65" t="n"/>
      <c r="AE850" s="65" t="n">
        <v>0</v>
      </c>
      <c r="AF850" s="63">
        <f>SUM(AF802:AF849)</f>
        <v/>
      </c>
      <c r="AG850" s="25" t="n"/>
      <c r="AH850" s="24" t="inlineStr">
        <is>
          <t>SOSPESI VERSATI</t>
        </is>
      </c>
      <c r="AI850" s="26" t="n"/>
      <c r="AJ850" s="25">
        <f>SUM(AJ796:AJ849)</f>
        <v/>
      </c>
      <c r="AL850" s="14" t="n"/>
      <c r="AM850" s="18" t="n"/>
      <c r="AN850" s="16" t="n"/>
      <c r="AO850" s="18">
        <f>(AM850-AN850)+AO849</f>
        <v/>
      </c>
      <c r="AP850" s="15" t="n"/>
      <c r="AR850" s="14" t="n"/>
      <c r="AS850" s="18" t="n"/>
      <c r="AT850" s="16" t="n">
        <v>0</v>
      </c>
      <c r="AU850" s="18">
        <f>(AS850-AT850)+AU849</f>
        <v/>
      </c>
      <c r="AV850" s="15" t="n"/>
      <c r="AX850" s="14" t="n"/>
      <c r="AY850" s="18" t="n"/>
      <c r="AZ850" s="16" t="n"/>
      <c r="BA850" s="18">
        <f>(AY850-AZ850)+BA849</f>
        <v/>
      </c>
      <c r="BB850" s="15" t="n"/>
      <c r="BD850" s="14" t="n"/>
      <c r="BE850" s="18" t="n"/>
      <c r="BF850" s="16" t="n"/>
      <c r="BG850" s="18">
        <f>(BE850-BF850)+BG849</f>
        <v/>
      </c>
      <c r="BH850" s="15" t="n"/>
      <c r="BJ850" s="86" t="n"/>
      <c r="BK850" s="86" t="n"/>
      <c r="BL850" s="24" t="n"/>
      <c r="BM850" s="24" t="n"/>
      <c r="BN850" s="24" t="n"/>
      <c r="BO850" s="24" t="n"/>
      <c r="BP850" s="24" t="n"/>
      <c r="BQ850" s="126" t="n"/>
    </row>
    <row r="851" ht="16.8" customHeight="1">
      <c r="A851" s="15" t="n"/>
      <c r="B851" s="15" t="n"/>
      <c r="C851" s="64" t="inlineStr">
        <is>
          <t>BONIFICO GENERALI</t>
        </is>
      </c>
      <c r="D851" s="16" t="n"/>
      <c r="E851" s="16" t="n"/>
      <c r="F851" s="16" t="n"/>
      <c r="G851" s="16" t="n">
        <v>0</v>
      </c>
      <c r="H851" s="16" t="n">
        <v>0</v>
      </c>
      <c r="I851" s="4" t="n"/>
      <c r="J851" s="14" t="n"/>
      <c r="K851" s="6" t="inlineStr">
        <is>
          <t>SALDO CATTOLICA</t>
        </is>
      </c>
      <c r="L851" s="55">
        <f>D852+E852+A852+B852+B799</f>
        <v/>
      </c>
      <c r="M851" s="16" t="n"/>
      <c r="N851" s="16" t="n"/>
      <c r="O851" s="56" t="n"/>
      <c r="P851" s="18" t="n"/>
      <c r="Q851" s="14" t="n"/>
      <c r="R851" s="18" t="n"/>
      <c r="S851" s="16" t="n">
        <v>0</v>
      </c>
      <c r="T851" s="18">
        <f>(R851-S851)+T850</f>
        <v/>
      </c>
      <c r="U851" s="15" t="n"/>
      <c r="W851" s="14" t="n"/>
      <c r="X851" s="18" t="n"/>
      <c r="Y851" s="16" t="n">
        <v>0</v>
      </c>
      <c r="Z851" s="18">
        <f>(X851-Y851)+Z850</f>
        <v/>
      </c>
      <c r="AA851" s="15" t="n"/>
      <c r="AB851" s="24" t="n"/>
      <c r="AC851" s="71" t="inlineStr">
        <is>
          <t>TOTALE PROVVIGIONI AD OGGI</t>
        </is>
      </c>
      <c r="AD851" s="65" t="n"/>
      <c r="AE851" s="65">
        <f>G851</f>
        <v/>
      </c>
      <c r="AF851" s="63">
        <f>AF790+AD795+AD796</f>
        <v/>
      </c>
      <c r="AG851" s="25" t="n"/>
      <c r="AH851" s="24" t="n"/>
      <c r="AI851" s="26" t="n"/>
      <c r="AJ851" s="25" t="n"/>
      <c r="AL851" s="14" t="n"/>
      <c r="AM851" s="18" t="n"/>
      <c r="AN851" s="16" t="n"/>
      <c r="AO851" s="18">
        <f>(AM851-AN851)+AO850</f>
        <v/>
      </c>
      <c r="AP851" s="15" t="n"/>
      <c r="AR851" s="14" t="n"/>
      <c r="AS851" s="18" t="n"/>
      <c r="AT851" s="16" t="n"/>
      <c r="AU851" s="18">
        <f>(AS851-AT851)+AU850</f>
        <v/>
      </c>
      <c r="AV851" s="15" t="n"/>
      <c r="AX851" s="14" t="n"/>
      <c r="AY851" s="18" t="n"/>
      <c r="AZ851" s="16" t="n"/>
      <c r="BA851" s="18">
        <f>(AY851-AZ851)+BA850</f>
        <v/>
      </c>
      <c r="BB851" s="15" t="n"/>
      <c r="BD851" s="14" t="n"/>
      <c r="BE851" s="18" t="n"/>
      <c r="BF851" s="16" t="n"/>
      <c r="BG851" s="18">
        <f>(BE851-BF851)+BG850</f>
        <v/>
      </c>
      <c r="BH851" s="15" t="n"/>
      <c r="BJ851" s="86" t="n"/>
      <c r="BK851" s="86" t="n"/>
      <c r="BL851" s="24" t="n"/>
      <c r="BM851" s="24" t="n"/>
      <c r="BN851" s="24" t="n"/>
      <c r="BO851" s="24" t="n"/>
      <c r="BP851" s="24" t="n"/>
      <c r="BQ851" s="126" t="n"/>
    </row>
    <row r="852" ht="16.8" customHeight="1">
      <c r="A852" s="92">
        <f>D797-D799+A791-E797-G851</f>
        <v/>
      </c>
      <c r="B852" s="44">
        <f>D800-D802+B791</f>
        <v/>
      </c>
      <c r="C852" s="57" t="inlineStr">
        <is>
          <t>Check = controllo Saldo Cattolica</t>
        </is>
      </c>
      <c r="D852" s="44">
        <f>D795-D798-E795+D791</f>
        <v/>
      </c>
      <c r="E852" s="44">
        <f>D796-D801+E791</f>
        <v/>
      </c>
      <c r="F852" s="72">
        <f>D798+D799+D801+F791-E799</f>
        <v/>
      </c>
      <c r="G852" s="81">
        <f>D798+D799-E799+D801+G791</f>
        <v/>
      </c>
      <c r="H852" s="44">
        <f>G846+G845+H791</f>
        <v/>
      </c>
      <c r="I852" s="79">
        <f>G852-H852</f>
        <v/>
      </c>
      <c r="J852" s="58" t="n"/>
      <c r="K852" s="6" t="inlineStr">
        <is>
          <t>SALDO PROVVIGIONALE</t>
        </is>
      </c>
      <c r="L852" s="3">
        <f>L850-L851</f>
        <v/>
      </c>
      <c r="M852" s="27" t="inlineStr">
        <is>
          <t>DIFF. S.DO CATTOLICA</t>
        </is>
      </c>
      <c r="N852" s="27">
        <f>O852-L851</f>
        <v/>
      </c>
      <c r="O852" s="44">
        <f>Z852+AU852+N828+SUM(L831:L842)+SUM(N832:N842)+L846-D798-D801-D797+E799</f>
        <v/>
      </c>
      <c r="P852" s="18" t="n"/>
      <c r="Q852" s="58" t="n"/>
      <c r="R852" s="59" t="n"/>
      <c r="S852" s="44" t="n"/>
      <c r="T852" s="59">
        <f>(R852-S852)+T851</f>
        <v/>
      </c>
      <c r="U852" s="57" t="n"/>
      <c r="W852" s="58" t="n"/>
      <c r="X852" s="59" t="n"/>
      <c r="Y852" s="44" t="n">
        <v>0</v>
      </c>
      <c r="Z852" s="59">
        <f>(X852-Y852)+Z851</f>
        <v/>
      </c>
      <c r="AA852" s="57" t="n"/>
      <c r="AB852" s="60" t="n"/>
      <c r="AC852" s="60" t="inlineStr">
        <is>
          <t>UTILE NETTO</t>
        </is>
      </c>
      <c r="AD852" s="23">
        <f>SUM(AD795:AD851)-SUM(AE795:AE849)+AD791</f>
        <v/>
      </c>
      <c r="AE852" s="23">
        <f>AF838+AF839</f>
        <v/>
      </c>
      <c r="AF852" s="23">
        <f>AD852+AE852</f>
        <v/>
      </c>
      <c r="AG852" s="23" t="inlineStr">
        <is>
          <t>UTILE LORDO</t>
        </is>
      </c>
      <c r="AH852" s="60" t="inlineStr">
        <is>
          <t>SALDO</t>
        </is>
      </c>
      <c r="AI852" s="61">
        <f>AI849-AJ850</f>
        <v/>
      </c>
      <c r="AJ852" s="23" t="n"/>
      <c r="AL852" s="58" t="n"/>
      <c r="AM852" s="59" t="n"/>
      <c r="AN852" s="44" t="n"/>
      <c r="AO852" s="59">
        <f>(AM852-AN852)+AO851</f>
        <v/>
      </c>
      <c r="AP852" s="57" t="n"/>
      <c r="AR852" s="58" t="n"/>
      <c r="AS852" s="59" t="n"/>
      <c r="AT852" s="44" t="n"/>
      <c r="AU852" s="59">
        <f>(AS852-AT852)+AU851</f>
        <v/>
      </c>
      <c r="AV852" s="57" t="n"/>
      <c r="AX852" s="58" t="n"/>
      <c r="AY852" s="59" t="n"/>
      <c r="AZ852" s="44" t="n"/>
      <c r="BA852" s="59">
        <f>(AY852-AZ852)+BA851</f>
        <v/>
      </c>
      <c r="BB852" s="57" t="n"/>
      <c r="BD852" s="58" t="n"/>
      <c r="BE852" s="59" t="n"/>
      <c r="BF852" s="44" t="n"/>
      <c r="BG852" s="59">
        <f>(BE852-BF852)+BG851</f>
        <v/>
      </c>
      <c r="BH852" s="57" t="n"/>
      <c r="BJ852" s="21">
        <f>SUM(BJ796:BJ851)</f>
        <v/>
      </c>
      <c r="BK852" s="21" t="n"/>
      <c r="BL852" s="89">
        <f>SUM(BL795:BL851)</f>
        <v/>
      </c>
      <c r="BM852" s="8" t="inlineStr">
        <is>
          <t>TOTALE GENERALI</t>
        </is>
      </c>
      <c r="BN852" s="89">
        <f>SUM(BN795:BN851)</f>
        <v/>
      </c>
      <c r="BO852" s="8">
        <f>SUM(BO796:BO851)</f>
        <v/>
      </c>
      <c r="BP852" s="8">
        <f>BL852+BN852</f>
        <v/>
      </c>
      <c r="BQ852" s="8" t="n"/>
    </row>
    <row r="854" ht="16.8" customHeight="1">
      <c r="A854" s="50" t="n"/>
    </row>
    <row r="855" ht="16.8" customHeight="1">
      <c r="A855" s="2" t="n"/>
      <c r="B855" s="2" t="n"/>
      <c r="C855" s="2" t="inlineStr">
        <is>
          <t>DESCRIZIONE</t>
        </is>
      </c>
      <c r="D855" s="3" t="inlineStr">
        <is>
          <t>CASSA E.</t>
        </is>
      </c>
      <c r="E855" s="3" t="inlineStr">
        <is>
          <t>CASSA U.</t>
        </is>
      </c>
      <c r="F855" s="3" t="inlineStr">
        <is>
          <t>BANCA E.</t>
        </is>
      </c>
      <c r="G855" s="3" t="inlineStr">
        <is>
          <t>BANCA U.</t>
        </is>
      </c>
      <c r="H855" s="104" t="inlineStr">
        <is>
          <t>PROVVIGIONI</t>
        </is>
      </c>
      <c r="I855" s="76" t="n"/>
      <c r="J855" s="5" t="inlineStr">
        <is>
          <t>DATA</t>
        </is>
      </c>
      <c r="K855" s="6" t="inlineStr">
        <is>
          <t>DESCRIZIONE</t>
        </is>
      </c>
      <c r="L855" s="3" t="inlineStr">
        <is>
          <t>ENTRATE</t>
        </is>
      </c>
      <c r="M855" s="3" t="inlineStr">
        <is>
          <t>USCITE</t>
        </is>
      </c>
      <c r="N855" s="3" t="inlineStr">
        <is>
          <t xml:space="preserve">PREL. </t>
        </is>
      </c>
      <c r="O855" s="3" t="inlineStr">
        <is>
          <t>TOTALE</t>
        </is>
      </c>
      <c r="P855" s="3" t="inlineStr">
        <is>
          <t>BUDGET</t>
        </is>
      </c>
      <c r="Q855" s="5" t="inlineStr">
        <is>
          <t>DATA</t>
        </is>
      </c>
      <c r="R855" s="3" t="inlineStr">
        <is>
          <t>ENTRATE</t>
        </is>
      </c>
      <c r="S855" s="3" t="inlineStr">
        <is>
          <t>USCITE</t>
        </is>
      </c>
      <c r="T855" s="3" t="inlineStr">
        <is>
          <t>SALDO</t>
        </is>
      </c>
      <c r="U855" s="2" t="inlineStr">
        <is>
          <t>CONTO A3T  10223</t>
        </is>
      </c>
      <c r="W855" s="5" t="inlineStr">
        <is>
          <t>DATA</t>
        </is>
      </c>
      <c r="X855" s="3" t="inlineStr">
        <is>
          <t>ENTRATE</t>
        </is>
      </c>
      <c r="Y855" s="3" t="inlineStr">
        <is>
          <t>USCITE</t>
        </is>
      </c>
      <c r="Z855" s="3" t="inlineStr">
        <is>
          <t>SALDO</t>
        </is>
      </c>
      <c r="AA855" s="2" t="inlineStr">
        <is>
          <t>CONTO SEPARATO 10226</t>
        </is>
      </c>
      <c r="AB855" s="8" t="inlineStr">
        <is>
          <t>DATA</t>
        </is>
      </c>
      <c r="AC855" s="9" t="inlineStr">
        <is>
          <t>DESCRIZIONE</t>
        </is>
      </c>
      <c r="AD855" s="10" t="inlineStr">
        <is>
          <t xml:space="preserve">ENTRATE </t>
        </is>
      </c>
      <c r="AE855" s="10" t="inlineStr">
        <is>
          <t>USCITE</t>
        </is>
      </c>
      <c r="AF855" s="11" t="inlineStr">
        <is>
          <t>TOTALI</t>
        </is>
      </c>
      <c r="AG855" s="11" t="inlineStr">
        <is>
          <t>FINE MESE</t>
        </is>
      </c>
      <c r="AH855" s="12" t="inlineStr">
        <is>
          <t>CARTELLA SOSPESI</t>
        </is>
      </c>
      <c r="AI855" s="13" t="n"/>
      <c r="AJ855" s="11" t="n"/>
      <c r="AL855" s="5" t="inlineStr">
        <is>
          <t>DATA</t>
        </is>
      </c>
      <c r="AM855" s="3" t="inlineStr">
        <is>
          <t>ENTRATE</t>
        </is>
      </c>
      <c r="AN855" s="3" t="inlineStr">
        <is>
          <t>USCITE</t>
        </is>
      </c>
      <c r="AO855" s="3" t="inlineStr">
        <is>
          <t>SALDO</t>
        </is>
      </c>
      <c r="AP855" s="2" t="inlineStr">
        <is>
          <t>CONTO A3T 2</t>
        </is>
      </c>
      <c r="AR855" s="5" t="inlineStr">
        <is>
          <t>DATA</t>
        </is>
      </c>
      <c r="AS855" s="3" t="inlineStr">
        <is>
          <t>ENTRATE</t>
        </is>
      </c>
      <c r="AT855" s="3" t="inlineStr">
        <is>
          <t>USCITE</t>
        </is>
      </c>
      <c r="AU855" s="3" t="inlineStr">
        <is>
          <t>SALDO</t>
        </is>
      </c>
      <c r="AV855" s="2" t="inlineStr">
        <is>
          <t>CONTO SEPARATO 2</t>
        </is>
      </c>
      <c r="AX855" s="5" t="inlineStr">
        <is>
          <t>DATA</t>
        </is>
      </c>
      <c r="AY855" s="3" t="inlineStr">
        <is>
          <t>ENTRATE</t>
        </is>
      </c>
      <c r="AZ855" s="3" t="inlineStr">
        <is>
          <t>USCITE</t>
        </is>
      </c>
      <c r="BA855" s="3" t="inlineStr">
        <is>
          <t>SALDO</t>
        </is>
      </c>
      <c r="BB855" s="2" t="inlineStr">
        <is>
          <t>CCP AMICONE</t>
        </is>
      </c>
      <c r="BD855" s="5" t="inlineStr">
        <is>
          <t>DATA</t>
        </is>
      </c>
      <c r="BE855" s="3" t="inlineStr">
        <is>
          <t>ENTRATE</t>
        </is>
      </c>
      <c r="BF855" s="3" t="inlineStr">
        <is>
          <t>USCITE</t>
        </is>
      </c>
      <c r="BG855" s="3" t="inlineStr">
        <is>
          <t>SALDO</t>
        </is>
      </c>
      <c r="BH855" s="2" t="inlineStr">
        <is>
          <t>CCP A.R.L.</t>
        </is>
      </c>
      <c r="BJ855" s="21" t="inlineStr">
        <is>
          <t>A/B CONT CATTOLICA</t>
        </is>
      </c>
      <c r="BK855" s="21" t="inlineStr">
        <is>
          <t>DATA</t>
        </is>
      </c>
      <c r="BL855" s="8" t="inlineStr">
        <is>
          <t>CATTOLICA</t>
        </is>
      </c>
      <c r="BM855" s="8" t="inlineStr">
        <is>
          <t>DATA</t>
        </is>
      </c>
      <c r="BN855" s="8" t="inlineStr">
        <is>
          <t>GENERALI</t>
        </is>
      </c>
      <c r="BO855" s="8" t="inlineStr">
        <is>
          <t>ASSEGNI /CONTANTI</t>
        </is>
      </c>
      <c r="BP855" s="8" t="inlineStr">
        <is>
          <t>DATA</t>
        </is>
      </c>
      <c r="BQ855" s="9" t="inlineStr">
        <is>
          <t>NOTE</t>
        </is>
      </c>
    </row>
    <row r="856" ht="16.8" customHeight="1">
      <c r="A856" s="14" t="n">
        <v>45310</v>
      </c>
      <c r="B856" s="15" t="inlineStr">
        <is>
          <t>GENERTEL</t>
        </is>
      </c>
      <c r="C856" s="15" t="inlineStr">
        <is>
          <t>Incasso CATTOLICA</t>
        </is>
      </c>
      <c r="D856" s="16" t="n">
        <v>898</v>
      </c>
      <c r="E856" s="16" t="n">
        <v>0</v>
      </c>
      <c r="F856" s="16" t="n"/>
      <c r="G856" s="16" t="n"/>
      <c r="H856" s="105" t="n"/>
      <c r="I856" s="4" t="n"/>
      <c r="J856" s="14">
        <f>A856</f>
        <v/>
      </c>
      <c r="K856" s="17" t="inlineStr">
        <is>
          <t>PROVVIGIONI</t>
        </is>
      </c>
      <c r="L856" s="16">
        <f>D859+D862+D860+D863</f>
        <v/>
      </c>
      <c r="M856" s="16" t="n"/>
      <c r="N856" s="82">
        <f>L856+L857-M857</f>
        <v/>
      </c>
      <c r="O856" s="80">
        <f>D859+D862+D860-E860-E859+O795</f>
        <v/>
      </c>
      <c r="P856" s="18" t="n"/>
      <c r="Q856" s="14">
        <f>J856</f>
        <v/>
      </c>
      <c r="R856" s="18" t="n"/>
      <c r="S856" s="16" t="n"/>
      <c r="T856" s="18">
        <f>T852</f>
        <v/>
      </c>
      <c r="U856" s="15" t="n"/>
      <c r="W856" s="14">
        <f>A856</f>
        <v/>
      </c>
      <c r="X856" s="18" t="n"/>
      <c r="Y856" s="16" t="n"/>
      <c r="Z856" s="18">
        <f>Z852</f>
        <v/>
      </c>
      <c r="AA856" s="15" t="n"/>
      <c r="AB856" s="19">
        <f>A856</f>
        <v/>
      </c>
      <c r="AC856" s="12" t="inlineStr">
        <is>
          <t>PROVV. + PROVV. COL 10</t>
        </is>
      </c>
      <c r="AD856" s="11">
        <f>N856</f>
        <v/>
      </c>
      <c r="AE856" s="11" t="n"/>
      <c r="AF856" s="20" t="n"/>
      <c r="AG856" s="20" t="n"/>
      <c r="AH856" s="21" t="inlineStr">
        <is>
          <t>NOME</t>
        </is>
      </c>
      <c r="AI856" s="22" t="inlineStr">
        <is>
          <t>IMPORTO</t>
        </is>
      </c>
      <c r="AJ856" s="23" t="inlineStr">
        <is>
          <t>VERSAMENTI</t>
        </is>
      </c>
      <c r="AL856" s="14">
        <f>A856</f>
        <v/>
      </c>
      <c r="AM856" s="18" t="n"/>
      <c r="AN856" s="16" t="n"/>
      <c r="AO856" s="18" t="n">
        <v>0</v>
      </c>
      <c r="AP856" s="15" t="n"/>
      <c r="AR856" s="14">
        <f>A856</f>
        <v/>
      </c>
      <c r="AS856" s="18" t="n"/>
      <c r="AT856" s="16" t="n"/>
      <c r="AU856" s="18" t="n">
        <v>0</v>
      </c>
      <c r="AV856" s="15" t="n"/>
      <c r="AX856" s="14">
        <f>A856</f>
        <v/>
      </c>
      <c r="AY856" s="18" t="n"/>
      <c r="AZ856" s="16" t="n"/>
      <c r="BA856" s="18">
        <f>BA852</f>
        <v/>
      </c>
      <c r="BB856" s="15" t="n"/>
      <c r="BD856" s="14">
        <f>AX856</f>
        <v/>
      </c>
      <c r="BE856" s="18" t="n"/>
      <c r="BF856" s="16" t="n"/>
      <c r="BG856" s="18">
        <f>BG852</f>
        <v/>
      </c>
      <c r="BH856" s="15" t="n"/>
      <c r="BJ856" s="87">
        <f>A856</f>
        <v/>
      </c>
      <c r="BK856" s="87">
        <f>A856</f>
        <v/>
      </c>
      <c r="BL856" s="24" t="inlineStr">
        <is>
          <t>BONIFICI</t>
        </is>
      </c>
      <c r="BM856" s="88">
        <f>BK856</f>
        <v/>
      </c>
      <c r="BN856" s="24" t="inlineStr">
        <is>
          <t>BONIFICI</t>
        </is>
      </c>
      <c r="BO856" s="24" t="n"/>
      <c r="BP856" s="88">
        <f>BK856</f>
        <v/>
      </c>
      <c r="BQ856" s="126" t="n"/>
    </row>
    <row r="857" ht="16.8" customHeight="1">
      <c r="A857" s="15" t="n"/>
      <c r="B857" s="15" t="n"/>
      <c r="C857" s="15" t="inlineStr">
        <is>
          <t>Incasso UCA</t>
        </is>
      </c>
      <c r="D857" s="16" t="n">
        <v>0</v>
      </c>
      <c r="E857" s="16" t="n"/>
      <c r="F857" s="16" t="n"/>
      <c r="G857" s="16" t="n"/>
      <c r="H857" s="105" t="inlineStr">
        <is>
          <t>CATTOLICA</t>
        </is>
      </c>
      <c r="I857" s="4" t="n"/>
      <c r="J857" s="14" t="n"/>
      <c r="K857" s="17" t="inlineStr">
        <is>
          <t>PROVVIGIONI COL 10</t>
        </is>
      </c>
      <c r="L857" s="16" t="n">
        <v>0</v>
      </c>
      <c r="M857" s="16">
        <f>E860</f>
        <v/>
      </c>
      <c r="N857" s="16" t="n"/>
      <c r="O857" s="16" t="n"/>
      <c r="P857" s="18" t="n"/>
      <c r="Q857" s="14" t="n"/>
      <c r="R857" s="18" t="n"/>
      <c r="S857" s="16" t="n"/>
      <c r="T857" s="18">
        <f>(R857-S857)+T856</f>
        <v/>
      </c>
      <c r="U857" s="15" t="n"/>
      <c r="W857" s="14" t="n"/>
      <c r="X857" s="18" t="n"/>
      <c r="Y857" s="16" t="n"/>
      <c r="Z857" s="18">
        <f>(X857-Y857)+Z856</f>
        <v/>
      </c>
      <c r="AA857" s="15" t="n"/>
      <c r="AB857" s="24" t="n"/>
      <c r="AC857" s="24" t="inlineStr">
        <is>
          <t>RICAVI DIVERSI</t>
        </is>
      </c>
      <c r="AD857" s="25" t="n"/>
      <c r="AE857" s="25" t="n"/>
      <c r="AF857" s="25" t="n"/>
      <c r="AG857" s="25" t="n"/>
      <c r="AH857" s="12" t="inlineStr">
        <is>
          <t>RIPORTO</t>
        </is>
      </c>
      <c r="AI857" s="26">
        <f>AI852</f>
        <v/>
      </c>
      <c r="AJ857" s="25" t="n"/>
      <c r="AL857" s="14" t="n"/>
      <c r="AM857" s="18" t="n"/>
      <c r="AN857" s="16" t="n"/>
      <c r="AO857" s="18">
        <f>(AM857-AN857)+AO856</f>
        <v/>
      </c>
      <c r="AP857" s="15" t="n"/>
      <c r="AR857" s="14" t="n"/>
      <c r="AS857" s="18" t="n"/>
      <c r="AT857" s="16" t="n"/>
      <c r="AU857" s="18">
        <f>(AS857-AT857)+AU856</f>
        <v/>
      </c>
      <c r="AV857" s="15" t="n"/>
      <c r="AX857" s="14" t="n"/>
      <c r="AY857" s="18" t="n"/>
      <c r="AZ857" s="16" t="n"/>
      <c r="BA857" s="18">
        <f>(AY857-AZ857)+BA856</f>
        <v/>
      </c>
      <c r="BB857" s="15" t="n"/>
      <c r="BD857" s="14" t="n"/>
      <c r="BE857" s="18" t="n"/>
      <c r="BF857" s="16" t="n"/>
      <c r="BG857" s="18">
        <f>(BE857-BF857)+BG856</f>
        <v/>
      </c>
      <c r="BH857" s="15" t="n"/>
      <c r="BJ857" s="86" t="n">
        <v>0</v>
      </c>
      <c r="BK857" s="90" t="n"/>
      <c r="BL857" s="24" t="n">
        <v>0</v>
      </c>
      <c r="BM857" s="91" t="n"/>
      <c r="BN857" s="24" t="n">
        <v>0</v>
      </c>
      <c r="BO857" s="24" t="n">
        <v>0</v>
      </c>
      <c r="BP857" s="91" t="n"/>
      <c r="BQ857" s="126" t="n"/>
    </row>
    <row r="858" ht="16.8" customHeight="1">
      <c r="A858" s="15" t="n"/>
      <c r="B858" s="15" t="n"/>
      <c r="C858" s="15" t="inlineStr">
        <is>
          <t>Incassi GENERALI</t>
        </is>
      </c>
      <c r="D858" s="16" t="n">
        <v>10075.48</v>
      </c>
      <c r="E858" s="16" t="n">
        <v>0</v>
      </c>
      <c r="F858" s="16" t="n"/>
      <c r="G858" s="16" t="n"/>
      <c r="H858" s="105">
        <f>D859+H797</f>
        <v/>
      </c>
      <c r="I858" s="4" t="n"/>
      <c r="J858" s="14" t="n"/>
      <c r="K858" s="17" t="inlineStr">
        <is>
          <t>SALDO CATTOLICA</t>
        </is>
      </c>
      <c r="L858" s="16">
        <f>D856+D857+D858+D861-D859-D860-D862-D863-E858-E856+B859</f>
        <v/>
      </c>
      <c r="M858" s="16" t="n">
        <v>0</v>
      </c>
      <c r="N858" s="16" t="n"/>
      <c r="O858" s="16" t="n">
        <v>0</v>
      </c>
      <c r="P858" s="18" t="n"/>
      <c r="Q858" s="14" t="n"/>
      <c r="R858" s="18" t="n"/>
      <c r="S858" s="16" t="n"/>
      <c r="T858" s="18">
        <f>(R858-S858)+T857</f>
        <v/>
      </c>
      <c r="U858" s="15" t="n"/>
      <c r="W858" s="14" t="n"/>
      <c r="X858" s="18" t="n"/>
      <c r="Y858" s="16" t="n"/>
      <c r="Z858" s="18">
        <f>(X858-Y858)+Z857</f>
        <v/>
      </c>
      <c r="AA858" s="15" t="n"/>
      <c r="AB858" s="24" t="n"/>
      <c r="AC858" s="24" t="n"/>
      <c r="AD858" s="25" t="n"/>
      <c r="AE858" s="25" t="n"/>
      <c r="AF858" s="25" t="n"/>
      <c r="AG858" s="25" t="n"/>
      <c r="AH858" s="24" t="n"/>
      <c r="AI858" s="26" t="n"/>
      <c r="AJ858" s="25" t="n"/>
      <c r="AL858" s="14" t="n"/>
      <c r="AM858" s="18" t="n"/>
      <c r="AN858" s="16" t="n"/>
      <c r="AO858" s="18">
        <f>(AM858-AN858)+AO857</f>
        <v/>
      </c>
      <c r="AP858" s="15" t="n"/>
      <c r="AR858" s="14" t="n"/>
      <c r="AS858" s="18" t="n"/>
      <c r="AT858" s="16" t="n"/>
      <c r="AU858" s="18">
        <f>(AS858-AT858)+AU857</f>
        <v/>
      </c>
      <c r="AV858" s="15" t="n"/>
      <c r="AX858" s="14" t="n"/>
      <c r="AY858" s="18" t="n"/>
      <c r="AZ858" s="16" t="n"/>
      <c r="BA858" s="18">
        <f>(AY858-AZ858)+BA857</f>
        <v/>
      </c>
      <c r="BB858" s="15" t="n"/>
      <c r="BD858" s="14" t="n"/>
      <c r="BE858" s="18" t="n"/>
      <c r="BF858" s="16" t="n"/>
      <c r="BG858" s="18">
        <f>(BE858-BF858)+BG857</f>
        <v/>
      </c>
      <c r="BH858" s="15" t="n"/>
      <c r="BJ858" s="86" t="n">
        <v>0</v>
      </c>
      <c r="BK858" s="90" t="n"/>
      <c r="BL858" s="24" t="n">
        <v>0</v>
      </c>
      <c r="BM858" s="91" t="n"/>
      <c r="BN858" s="24" t="n">
        <v>0</v>
      </c>
      <c r="BO858" s="24" t="n">
        <v>0</v>
      </c>
      <c r="BP858" s="91" t="n"/>
      <c r="BQ858" s="126" t="n"/>
    </row>
    <row r="859" ht="16.8" customHeight="1">
      <c r="A859" s="15" t="n"/>
      <c r="B859" s="15" t="n">
        <v>0</v>
      </c>
      <c r="C859" s="15" t="inlineStr">
        <is>
          <t>Provvigioni CATTOLICA</t>
        </is>
      </c>
      <c r="D859" s="16" t="n">
        <v>1742.89</v>
      </c>
      <c r="E859" s="16" t="n"/>
      <c r="F859" s="16" t="n"/>
      <c r="G859" s="16" t="n"/>
      <c r="H859" s="105" t="inlineStr">
        <is>
          <t>GENERALI</t>
        </is>
      </c>
      <c r="I859" s="4" t="n"/>
      <c r="J859" s="14" t="n"/>
      <c r="K859" s="17">
        <f>C898</f>
        <v/>
      </c>
      <c r="L859" s="16" t="n"/>
      <c r="M859" s="16">
        <f>10*(L856+L857-M857)/100</f>
        <v/>
      </c>
      <c r="N859" s="16">
        <f>G898</f>
        <v/>
      </c>
      <c r="O859" s="16">
        <f>O798+M859-N859</f>
        <v/>
      </c>
      <c r="P859" s="18">
        <f>P798+M859</f>
        <v/>
      </c>
      <c r="Q859" s="14" t="n"/>
      <c r="R859" s="18" t="n"/>
      <c r="S859" s="16" t="n"/>
      <c r="T859" s="18">
        <f>(R859-S859)+T858</f>
        <v/>
      </c>
      <c r="U859" s="15" t="n"/>
      <c r="W859" s="14" t="n"/>
      <c r="X859" s="18" t="n"/>
      <c r="Y859" s="16" t="n"/>
      <c r="Z859" s="18">
        <f>(X859-Y859)+Z858</f>
        <v/>
      </c>
      <c r="AA859" s="15" t="n"/>
      <c r="AB859" s="24" t="n"/>
      <c r="AC859" s="24" t="n"/>
      <c r="AD859" s="25" t="n"/>
      <c r="AE859" s="25" t="n"/>
      <c r="AF859" s="25" t="n"/>
      <c r="AG859" s="25" t="n"/>
      <c r="AH859" s="17" t="n"/>
      <c r="AI859" s="16" t="n">
        <v>0</v>
      </c>
      <c r="AJ859" s="25" t="n"/>
      <c r="AL859" s="14" t="n"/>
      <c r="AM859" s="18" t="n"/>
      <c r="AN859" s="16" t="n"/>
      <c r="AO859" s="18">
        <f>(AM859-AN859)+AO858</f>
        <v/>
      </c>
      <c r="AP859" s="15" t="n"/>
      <c r="AR859" s="14" t="n"/>
      <c r="AS859" s="18" t="n"/>
      <c r="AT859" s="16" t="n"/>
      <c r="AU859" s="18">
        <f>(AS859-AT859)+AU858</f>
        <v/>
      </c>
      <c r="AV859" s="15" t="n"/>
      <c r="AX859" s="14" t="n"/>
      <c r="AY859" s="18" t="n"/>
      <c r="AZ859" s="16" t="n"/>
      <c r="BA859" s="18">
        <f>(AY859-AZ859)+BA858</f>
        <v/>
      </c>
      <c r="BB859" s="15" t="n"/>
      <c r="BD859" s="14" t="n"/>
      <c r="BE859" s="18" t="n"/>
      <c r="BF859" s="16" t="n"/>
      <c r="BG859" s="18">
        <f>(BE859-BF859)+BG858</f>
        <v/>
      </c>
      <c r="BH859" s="15" t="n"/>
      <c r="BJ859" s="86" t="n">
        <v>0</v>
      </c>
      <c r="BK859" s="90" t="n"/>
      <c r="BL859" s="24" t="n">
        <v>0</v>
      </c>
      <c r="BM859" s="91" t="n"/>
      <c r="BN859" s="24" t="n">
        <v>0</v>
      </c>
      <c r="BO859" s="24" t="n">
        <v>0</v>
      </c>
      <c r="BP859" s="91" t="n"/>
      <c r="BQ859" s="126" t="n"/>
    </row>
    <row r="860" ht="16.8" customHeight="1">
      <c r="A860" s="15" t="n"/>
      <c r="B860" s="16">
        <f>B859+B799</f>
        <v/>
      </c>
      <c r="C860" s="15" t="inlineStr">
        <is>
          <t>Provvigioni GENERALI</t>
        </is>
      </c>
      <c r="D860" s="16" t="n">
        <v>1526.44</v>
      </c>
      <c r="E860" s="16" t="n">
        <v>0</v>
      </c>
      <c r="F860" s="16" t="n"/>
      <c r="G860" s="16" t="n"/>
      <c r="H860" s="105">
        <f>D860+H799</f>
        <v/>
      </c>
      <c r="I860" s="4" t="n"/>
      <c r="J860" s="14" t="n"/>
      <c r="K860" s="17">
        <f>C868</f>
        <v/>
      </c>
      <c r="L860" s="16" t="n"/>
      <c r="M860" s="16">
        <f>8.37*(L856+L857-M857)/100</f>
        <v/>
      </c>
      <c r="N860" s="16">
        <f>D868</f>
        <v/>
      </c>
      <c r="O860" s="16">
        <f>O799+M860-N860</f>
        <v/>
      </c>
      <c r="P860" s="18">
        <f>P799+M860</f>
        <v/>
      </c>
      <c r="Q860" s="14" t="n"/>
      <c r="R860" s="18" t="n"/>
      <c r="S860" s="16" t="n"/>
      <c r="T860" s="18">
        <f>(R860-S860)+T859</f>
        <v/>
      </c>
      <c r="U860" s="15" t="n"/>
      <c r="W860" s="14" t="n"/>
      <c r="X860" s="18" t="n"/>
      <c r="Y860" s="16" t="n"/>
      <c r="Z860" s="18">
        <f>(X860-Y860)+Z859</f>
        <v/>
      </c>
      <c r="AA860" s="15" t="n"/>
      <c r="AB860" s="24" t="n"/>
      <c r="AC860" s="17" t="n"/>
      <c r="AD860" s="25" t="n"/>
      <c r="AE860" s="25" t="n"/>
      <c r="AF860" s="25" t="n"/>
      <c r="AG860" s="25" t="n"/>
      <c r="AH860" s="24" t="n"/>
      <c r="AI860" s="26" t="n"/>
      <c r="AJ860" s="25" t="n"/>
      <c r="AL860" s="14" t="n"/>
      <c r="AM860" s="18" t="n"/>
      <c r="AN860" s="16" t="n"/>
      <c r="AO860" s="18">
        <f>(AM860-AN860)+AO859</f>
        <v/>
      </c>
      <c r="AP860" s="15" t="n"/>
      <c r="AR860" s="14" t="n"/>
      <c r="AS860" s="18" t="n"/>
      <c r="AT860" s="16" t="n"/>
      <c r="AU860" s="18">
        <f>(AS860-AT860)+AU859</f>
        <v/>
      </c>
      <c r="AV860" s="15" t="n"/>
      <c r="AX860" s="14" t="n"/>
      <c r="AY860" s="18" t="n"/>
      <c r="AZ860" s="16" t="n"/>
      <c r="BA860" s="18">
        <f>(AY860-AZ860)+BA859</f>
        <v/>
      </c>
      <c r="BB860" s="15" t="n"/>
      <c r="BD860" s="14" t="n"/>
      <c r="BE860" s="18" t="n"/>
      <c r="BF860" s="16" t="n"/>
      <c r="BG860" s="18">
        <f>(BE860-BF860)+BG859</f>
        <v/>
      </c>
      <c r="BH860" s="15" t="n"/>
      <c r="BJ860" s="86" t="n">
        <v>0</v>
      </c>
      <c r="BK860" s="90" t="n"/>
      <c r="BL860" s="24" t="n">
        <v>0</v>
      </c>
      <c r="BM860" s="91" t="n"/>
      <c r="BN860" s="24" t="n">
        <v>0</v>
      </c>
      <c r="BO860" s="24" t="n"/>
      <c r="BP860" s="24" t="n"/>
      <c r="BQ860" s="126" t="n"/>
    </row>
    <row r="861" ht="16.8" customHeight="1">
      <c r="A861" s="15" t="n"/>
      <c r="B861" s="15" t="n"/>
      <c r="C861" s="15" t="inlineStr">
        <is>
          <t>Incasso TUTELA LEGALE</t>
        </is>
      </c>
      <c r="D861" s="16" t="n">
        <v>170</v>
      </c>
      <c r="E861" s="16" t="n">
        <v>0</v>
      </c>
      <c r="F861" s="16" t="n"/>
      <c r="G861" s="16" t="n"/>
      <c r="H861" s="105" t="inlineStr">
        <is>
          <t>UCA</t>
        </is>
      </c>
      <c r="I861" s="77" t="inlineStr">
        <is>
          <t>check provv.</t>
        </is>
      </c>
      <c r="J861" s="14" t="n"/>
      <c r="K861" s="15">
        <f>C885</f>
        <v/>
      </c>
      <c r="L861" s="16" t="n"/>
      <c r="M861" s="16">
        <f>15.35*(L856+L857-M857)/100</f>
        <v/>
      </c>
      <c r="N861" s="16">
        <f>D885</f>
        <v/>
      </c>
      <c r="O861" s="16">
        <f>O800+M861-N861</f>
        <v/>
      </c>
      <c r="P861" s="18">
        <f>P800+M861</f>
        <v/>
      </c>
      <c r="Q861" s="14" t="n"/>
      <c r="R861" s="18" t="n"/>
      <c r="S861" s="16" t="n"/>
      <c r="T861" s="18">
        <f>(R861-S861)+T860</f>
        <v/>
      </c>
      <c r="U861" s="15" t="n"/>
      <c r="W861" s="14" t="n"/>
      <c r="X861" s="18" t="n"/>
      <c r="Y861" s="16" t="n"/>
      <c r="Z861" s="18">
        <f>(X861-Y861)+Z860</f>
        <v/>
      </c>
      <c r="AA861" s="15" t="n"/>
      <c r="AB861" s="24" t="n"/>
      <c r="AC861" s="17" t="n"/>
      <c r="AD861" s="25" t="n"/>
      <c r="AE861" s="25" t="n"/>
      <c r="AF861" s="25" t="n"/>
      <c r="AG861" s="25" t="n"/>
      <c r="AH861" s="24" t="n"/>
      <c r="AI861" s="26" t="n"/>
      <c r="AJ861" s="25" t="n"/>
      <c r="AL861" s="14" t="n"/>
      <c r="AM861" s="18" t="n"/>
      <c r="AN861" s="16" t="n"/>
      <c r="AO861" s="18">
        <f>(AM861-AN861)+AO860</f>
        <v/>
      </c>
      <c r="AP861" s="15" t="n"/>
      <c r="AR861" s="14" t="n"/>
      <c r="AS861" s="18" t="n"/>
      <c r="AT861" s="16" t="n"/>
      <c r="AU861" s="18">
        <f>(AS861-AT861)+AU860</f>
        <v/>
      </c>
      <c r="AV861" s="15" t="n"/>
      <c r="AX861" s="14" t="n"/>
      <c r="AY861" s="18" t="n"/>
      <c r="AZ861" s="16" t="n"/>
      <c r="BA861" s="18">
        <f>(AY861-AZ861)+BA860</f>
        <v/>
      </c>
      <c r="BB861" s="15" t="n"/>
      <c r="BD861" s="14" t="n"/>
      <c r="BE861" s="18" t="n"/>
      <c r="BF861" s="16" t="n"/>
      <c r="BG861" s="18">
        <f>(BE861-BF861)+BG860</f>
        <v/>
      </c>
      <c r="BH861" s="15" t="n"/>
      <c r="BJ861" s="86" t="n">
        <v>0</v>
      </c>
      <c r="BK861" s="90" t="n"/>
      <c r="BL861" s="24" t="n">
        <v>0</v>
      </c>
      <c r="BM861" s="91" t="n"/>
      <c r="BN861" s="24" t="n">
        <v>0</v>
      </c>
      <c r="BO861" s="24" t="n"/>
      <c r="BP861" s="24" t="n"/>
      <c r="BQ861" s="126" t="n"/>
    </row>
    <row r="862" ht="16.8" customHeight="1">
      <c r="A862" s="15" t="n"/>
      <c r="B862" s="15" t="inlineStr">
        <is>
          <t>***</t>
        </is>
      </c>
      <c r="C862" s="15" t="inlineStr">
        <is>
          <t>Provvigioni UCA</t>
        </is>
      </c>
      <c r="D862" s="16" t="n">
        <v>0</v>
      </c>
      <c r="E862" s="16" t="n"/>
      <c r="F862" s="16" t="n"/>
      <c r="G862" s="16" t="n"/>
      <c r="H862" s="105">
        <f>D862+H801</f>
        <v/>
      </c>
      <c r="I862" s="78">
        <f>D859+D860-E860+D862</f>
        <v/>
      </c>
      <c r="J862" s="14" t="n"/>
      <c r="K862" s="15" t="inlineStr">
        <is>
          <t>Benzina auto gigi e papà</t>
        </is>
      </c>
      <c r="L862" s="16" t="n"/>
      <c r="M862" s="16">
        <f>2.6*(L856+L857-M857)/100</f>
        <v/>
      </c>
      <c r="N862" s="16">
        <f>D873</f>
        <v/>
      </c>
      <c r="O862" s="16">
        <f>O801+M862-N862</f>
        <v/>
      </c>
      <c r="P862" s="18">
        <f>P801+M862</f>
        <v/>
      </c>
      <c r="Q862" s="14" t="n"/>
      <c r="R862" s="18" t="n"/>
      <c r="S862" s="16" t="n"/>
      <c r="T862" s="18">
        <f>(R862-S862)+T861</f>
        <v/>
      </c>
      <c r="U862" s="15" t="n"/>
      <c r="W862" s="14" t="n"/>
      <c r="X862" s="18" t="n"/>
      <c r="Y862" s="16" t="n"/>
      <c r="Z862" s="18">
        <f>(X862-Y862)+Z861</f>
        <v/>
      </c>
      <c r="AA862" s="15" t="n"/>
      <c r="AB862" s="24" t="n"/>
      <c r="AC862" s="17" t="n"/>
      <c r="AD862" s="25" t="n"/>
      <c r="AE862" s="25" t="n"/>
      <c r="AF862" s="25" t="n"/>
      <c r="AG862" s="25" t="n"/>
      <c r="AH862" s="24" t="n"/>
      <c r="AI862" s="26" t="n"/>
      <c r="AJ862" s="25" t="n"/>
      <c r="AL862" s="14" t="n"/>
      <c r="AM862" s="18" t="n"/>
      <c r="AN862" s="16" t="n"/>
      <c r="AO862" s="18">
        <f>(AM862-AN862)+AO861</f>
        <v/>
      </c>
      <c r="AP862" s="15" t="n"/>
      <c r="AR862" s="14" t="n"/>
      <c r="AS862" s="18" t="n"/>
      <c r="AT862" s="16" t="n"/>
      <c r="AU862" s="18">
        <f>(AS862-AT862)+AU861</f>
        <v/>
      </c>
      <c r="AV862" s="15" t="n"/>
      <c r="AX862" s="14" t="n"/>
      <c r="AY862" s="18" t="n"/>
      <c r="AZ862" s="16" t="n"/>
      <c r="BA862" s="18">
        <f>(AY862-AZ862)+BA861</f>
        <v/>
      </c>
      <c r="BB862" s="15" t="n"/>
      <c r="BD862" s="14" t="n"/>
      <c r="BE862" s="18" t="n"/>
      <c r="BF862" s="16" t="n"/>
      <c r="BG862" s="18">
        <f>(BE862-BF862)+BG861</f>
        <v/>
      </c>
      <c r="BH862" s="15" t="n"/>
      <c r="BJ862" s="86" t="n">
        <v>0</v>
      </c>
      <c r="BK862" s="90" t="n"/>
      <c r="BL862" s="24" t="n">
        <v>0</v>
      </c>
      <c r="BM862" s="91" t="n"/>
      <c r="BN862" s="24" t="n">
        <v>0</v>
      </c>
      <c r="BO862" s="24" t="n"/>
      <c r="BP862" s="24" t="n"/>
      <c r="BQ862" s="126" t="n"/>
    </row>
    <row r="863" ht="16.8" customHeight="1">
      <c r="A863" s="15" t="n"/>
      <c r="B863" s="15" t="n"/>
      <c r="C863" s="15" t="inlineStr">
        <is>
          <t>Provvigioni TUTELA LEGALE</t>
        </is>
      </c>
      <c r="D863" s="16" t="n">
        <v>45.33</v>
      </c>
      <c r="E863" s="16" t="n"/>
      <c r="F863" s="16" t="n"/>
      <c r="G863" s="16" t="n">
        <v>0</v>
      </c>
      <c r="H863" s="105" t="inlineStr">
        <is>
          <t>TUTELA</t>
        </is>
      </c>
      <c r="I863" s="4" t="n"/>
      <c r="J863" s="14" t="n"/>
      <c r="K863" s="15" t="inlineStr">
        <is>
          <t>Spese bancari einteressi passivi e spese postali</t>
        </is>
      </c>
      <c r="L863" s="16" t="n"/>
      <c r="M863" s="16">
        <f>2.6*(L856+L857-M857)/100</f>
        <v/>
      </c>
      <c r="N863" s="16">
        <f>G874+H874</f>
        <v/>
      </c>
      <c r="O863" s="16">
        <f>O802+M863-N863</f>
        <v/>
      </c>
      <c r="P863" s="18">
        <f>P802+M863</f>
        <v/>
      </c>
      <c r="Q863" s="14" t="n"/>
      <c r="R863" s="18" t="n"/>
      <c r="S863" s="16">
        <f>G863</f>
        <v/>
      </c>
      <c r="T863" s="18">
        <f>(R863-S863)+T862</f>
        <v/>
      </c>
      <c r="U863" s="15">
        <f>C863</f>
        <v/>
      </c>
      <c r="W863" s="14" t="n"/>
      <c r="X863" s="18" t="n"/>
      <c r="Y863" s="16" t="n">
        <v>0</v>
      </c>
      <c r="Z863" s="18">
        <f>(X863-Y863)+Z862</f>
        <v/>
      </c>
      <c r="AA863" s="15" t="n"/>
      <c r="AB863" s="24" t="n"/>
      <c r="AC863" s="15">
        <f>C863</f>
        <v/>
      </c>
      <c r="AD863" s="25" t="n"/>
      <c r="AE863" s="62">
        <f>G863</f>
        <v/>
      </c>
      <c r="AF863" s="63">
        <f>AE863+AF802</f>
        <v/>
      </c>
      <c r="AG863" s="25" t="n"/>
      <c r="AH863" s="17" t="n"/>
      <c r="AI863" s="16" t="n">
        <v>0</v>
      </c>
      <c r="AJ863" s="25" t="n"/>
      <c r="AL863" s="14" t="n"/>
      <c r="AM863" s="18" t="n"/>
      <c r="AN863" s="16" t="n">
        <v>0</v>
      </c>
      <c r="AO863" s="18">
        <f>(AM863-AN863)+AO862</f>
        <v/>
      </c>
      <c r="AP863" s="15" t="n"/>
      <c r="AR863" s="14" t="n"/>
      <c r="AS863" s="18" t="n"/>
      <c r="AT863" s="16" t="n">
        <v>0</v>
      </c>
      <c r="AU863" s="18">
        <f>(AS863-AT863)+AU862</f>
        <v/>
      </c>
      <c r="AV863" s="15" t="n"/>
      <c r="AX863" s="14" t="n"/>
      <c r="AY863" s="18" t="n"/>
      <c r="AZ863" s="16" t="n">
        <v>0</v>
      </c>
      <c r="BA863" s="18">
        <f>(AY863-AZ863)+BA862</f>
        <v/>
      </c>
      <c r="BB863" s="15" t="n"/>
      <c r="BD863" s="14" t="n"/>
      <c r="BE863" s="18" t="n"/>
      <c r="BF863" s="16" t="n">
        <v>0</v>
      </c>
      <c r="BG863" s="18">
        <f>(BE863-BF863)+BG862</f>
        <v/>
      </c>
      <c r="BH863" s="15" t="n"/>
      <c r="BJ863" s="86" t="n">
        <v>0</v>
      </c>
      <c r="BK863" s="90" t="n"/>
      <c r="BL863" s="24" t="n">
        <v>0</v>
      </c>
      <c r="BM863" s="91" t="n"/>
      <c r="BN863" s="24" t="n">
        <v>0</v>
      </c>
      <c r="BO863" s="24" t="n"/>
      <c r="BP863" s="24" t="n"/>
      <c r="BQ863" s="126" t="n"/>
    </row>
    <row r="864" ht="16.8" customHeight="1">
      <c r="A864" s="15" t="n"/>
      <c r="B864" s="15" t="n"/>
      <c r="C864" s="15" t="inlineStr">
        <is>
          <t xml:space="preserve">PAG. PROVV. SILVIO CATTANEO MESE DI </t>
        </is>
      </c>
      <c r="D864" s="16" t="n"/>
      <c r="E864" s="16" t="n"/>
      <c r="F864" s="16" t="n"/>
      <c r="G864" s="16" t="n">
        <v>0</v>
      </c>
      <c r="H864" s="105">
        <f>D863+H803</f>
        <v/>
      </c>
      <c r="I864" s="4" t="n"/>
      <c r="J864" s="14" t="n"/>
      <c r="K864" s="15" t="inlineStr">
        <is>
          <t>Telepass</t>
        </is>
      </c>
      <c r="L864" s="16" t="n"/>
      <c r="M864" s="16">
        <f>0.46*(L856+L857-M857)/100</f>
        <v/>
      </c>
      <c r="N864" s="16">
        <f>G878</f>
        <v/>
      </c>
      <c r="O864" s="16">
        <f>O803+M864-N864</f>
        <v/>
      </c>
      <c r="P864" s="18">
        <f>P803+M864</f>
        <v/>
      </c>
      <c r="Q864" s="14" t="n"/>
      <c r="R864" s="18" t="n"/>
      <c r="S864" s="16">
        <f>G864</f>
        <v/>
      </c>
      <c r="T864" s="18">
        <f>(R864-S864)+T863</f>
        <v/>
      </c>
      <c r="U864" s="15">
        <f>C864</f>
        <v/>
      </c>
      <c r="W864" s="14" t="n"/>
      <c r="X864" s="18" t="n"/>
      <c r="Y864" s="16" t="n">
        <v>0</v>
      </c>
      <c r="Z864" s="18">
        <f>(X864-Y864)+Z863</f>
        <v/>
      </c>
      <c r="AA864" s="15" t="n"/>
      <c r="AB864" s="24" t="n"/>
      <c r="AC864" s="15">
        <f>C864</f>
        <v/>
      </c>
      <c r="AD864" s="25" t="n"/>
      <c r="AE864" s="62">
        <f>G864</f>
        <v/>
      </c>
      <c r="AF864" s="63">
        <f>AE864+AF803</f>
        <v/>
      </c>
      <c r="AG864" s="25" t="n"/>
      <c r="AH864" s="16" t="n"/>
      <c r="AI864" s="16" t="n">
        <v>0</v>
      </c>
      <c r="AJ864" s="25" t="n"/>
      <c r="AL864" s="14" t="n"/>
      <c r="AM864" s="18" t="n">
        <v>0</v>
      </c>
      <c r="AN864" s="16" t="n">
        <v>0</v>
      </c>
      <c r="AO864" s="18">
        <f>(AM864-AN864)+AO863</f>
        <v/>
      </c>
      <c r="AP864" s="15" t="n"/>
      <c r="AR864" s="14" t="n"/>
      <c r="AS864" s="18" t="n">
        <v>0</v>
      </c>
      <c r="AT864" s="16" t="n">
        <v>0</v>
      </c>
      <c r="AU864" s="18">
        <f>(AS864-AT864)+AU863</f>
        <v/>
      </c>
      <c r="AV864" s="15" t="n"/>
      <c r="AX864" s="14" t="n"/>
      <c r="AY864" s="18" t="n">
        <v>0</v>
      </c>
      <c r="AZ864" s="16" t="n">
        <v>0</v>
      </c>
      <c r="BA864" s="18">
        <f>(AY864-AZ864)+BA863</f>
        <v/>
      </c>
      <c r="BB864" s="15" t="n"/>
      <c r="BD864" s="14" t="n"/>
      <c r="BE864" s="18" t="n">
        <v>0</v>
      </c>
      <c r="BF864" s="16" t="n">
        <v>0</v>
      </c>
      <c r="BG864" s="18">
        <f>(BE864-BF864)+BG863</f>
        <v/>
      </c>
      <c r="BH864" s="15" t="n"/>
      <c r="BJ864" s="86" t="n">
        <v>0</v>
      </c>
      <c r="BK864" s="90" t="n"/>
      <c r="BL864" s="24" t="n">
        <v>0</v>
      </c>
      <c r="BM864" s="91" t="n"/>
      <c r="BN864" s="24" t="n">
        <v>0</v>
      </c>
      <c r="BO864" s="24" t="n"/>
      <c r="BP864" s="24" t="n"/>
      <c r="BQ864" s="126" t="n"/>
    </row>
    <row r="865" ht="16.8" customHeight="1">
      <c r="A865" s="15" t="n"/>
      <c r="B865" s="15" t="n"/>
      <c r="C865" s="15" t="inlineStr">
        <is>
          <t>PAG. PROVV. AMICONE RENZO MESE DI</t>
        </is>
      </c>
      <c r="D865" s="16" t="n"/>
      <c r="E865" s="16" t="n"/>
      <c r="F865" s="16" t="n"/>
      <c r="G865" s="16" t="n">
        <v>0</v>
      </c>
      <c r="H865" s="105" t="n"/>
      <c r="I865" s="4" t="n"/>
      <c r="J865" s="14" t="n"/>
      <c r="K865" s="15" t="inlineStr">
        <is>
          <t>Spese telefonia</t>
        </is>
      </c>
      <c r="L865" s="16" t="n"/>
      <c r="M865" s="16">
        <f>0.28*(L856+L857-M857)/100</f>
        <v/>
      </c>
      <c r="N865" s="16">
        <f>D888</f>
        <v/>
      </c>
      <c r="O865" s="16">
        <f>O804+M865-N865</f>
        <v/>
      </c>
      <c r="P865" s="18">
        <f>P804+M865</f>
        <v/>
      </c>
      <c r="Q865" s="14" t="n"/>
      <c r="R865" s="18" t="n"/>
      <c r="S865" s="16">
        <f>G865</f>
        <v/>
      </c>
      <c r="T865" s="18">
        <f>(R865-S865)+T864</f>
        <v/>
      </c>
      <c r="U865" s="15">
        <f>C865</f>
        <v/>
      </c>
      <c r="W865" s="14" t="n"/>
      <c r="X865" s="18" t="n"/>
      <c r="Y865" s="16" t="n">
        <v>0</v>
      </c>
      <c r="Z865" s="18">
        <f>(X865-Y865)+Z864</f>
        <v/>
      </c>
      <c r="AA865" s="15" t="n"/>
      <c r="AB865" s="24" t="n"/>
      <c r="AC865" s="15">
        <f>C865</f>
        <v/>
      </c>
      <c r="AD865" s="25" t="n"/>
      <c r="AE865" s="62">
        <f>G865</f>
        <v/>
      </c>
      <c r="AF865" s="63">
        <f>AE865+AF804</f>
        <v/>
      </c>
      <c r="AG865" s="25" t="n"/>
      <c r="AH865" s="24" t="n"/>
      <c r="AI865" s="26" t="n"/>
      <c r="AJ865" s="25" t="n"/>
      <c r="AL865" s="14" t="n"/>
      <c r="AM865" s="18" t="n"/>
      <c r="AN865" s="16" t="n">
        <v>0</v>
      </c>
      <c r="AO865" s="18">
        <f>(AM865-AN865)+AO864</f>
        <v/>
      </c>
      <c r="AP865" s="15" t="n"/>
      <c r="AR865" s="14" t="n"/>
      <c r="AS865" s="18" t="n"/>
      <c r="AT865" s="16" t="n">
        <v>0</v>
      </c>
      <c r="AU865" s="18">
        <f>(AS865-AT865)+AU864</f>
        <v/>
      </c>
      <c r="AV865" s="15" t="n"/>
      <c r="AX865" s="14" t="n"/>
      <c r="AY865" s="18" t="n"/>
      <c r="AZ865" s="16" t="n">
        <v>0</v>
      </c>
      <c r="BA865" s="18">
        <f>(AY865-AZ865)+BA864</f>
        <v/>
      </c>
      <c r="BB865" s="15" t="n"/>
      <c r="BD865" s="14" t="n"/>
      <c r="BE865" s="18" t="n"/>
      <c r="BF865" s="16" t="n">
        <v>0</v>
      </c>
      <c r="BG865" s="18">
        <f>(BE865-BF865)+BG864</f>
        <v/>
      </c>
      <c r="BH865" s="15" t="n"/>
      <c r="BJ865" s="86" t="n">
        <v>0</v>
      </c>
      <c r="BK865" s="90" t="n"/>
      <c r="BL865" s="24" t="n">
        <v>0</v>
      </c>
      <c r="BM865" s="24" t="n"/>
      <c r="BN865" s="24" t="n"/>
      <c r="BO865" s="24" t="n"/>
      <c r="BP865" s="24" t="n"/>
      <c r="BQ865" s="126" t="n"/>
    </row>
    <row r="866" ht="16.8" customHeight="1">
      <c r="A866" s="15" t="n"/>
      <c r="B866" s="15" t="n"/>
      <c r="C866" s="15" t="inlineStr">
        <is>
          <t>PAG. PROVV. VINCENZO  DI VITO</t>
        </is>
      </c>
      <c r="D866" s="16" t="n"/>
      <c r="E866" s="16" t="n"/>
      <c r="F866" s="16" t="n"/>
      <c r="G866" s="16" t="n">
        <v>0</v>
      </c>
      <c r="H866" s="105" t="n"/>
      <c r="I866" s="4" t="n"/>
      <c r="J866" s="14" t="n"/>
      <c r="K866" s="15">
        <f>C876</f>
        <v/>
      </c>
      <c r="L866" s="16" t="n"/>
      <c r="M866" s="16">
        <f>0.28*(L856+L857-M857)/100</f>
        <v/>
      </c>
      <c r="N866" s="16">
        <f>G876</f>
        <v/>
      </c>
      <c r="O866" s="16">
        <f>O805+M866-N866</f>
        <v/>
      </c>
      <c r="P866" s="18">
        <f>P805+M866</f>
        <v/>
      </c>
      <c r="Q866" s="14" t="n"/>
      <c r="R866" s="18" t="n"/>
      <c r="S866" s="16">
        <f>G866</f>
        <v/>
      </c>
      <c r="T866" s="18">
        <f>(R866-S866)+T865</f>
        <v/>
      </c>
      <c r="U866" s="15">
        <f>C866</f>
        <v/>
      </c>
      <c r="W866" s="14" t="n"/>
      <c r="X866" s="18" t="n"/>
      <c r="Y866" s="16" t="n">
        <v>0</v>
      </c>
      <c r="Z866" s="18">
        <f>(X866-Y866)+Z865</f>
        <v/>
      </c>
      <c r="AA866" s="15" t="n"/>
      <c r="AB866" s="24" t="n"/>
      <c r="AC866" s="15">
        <f>C866</f>
        <v/>
      </c>
      <c r="AD866" s="25" t="n"/>
      <c r="AE866" s="62">
        <f>G866</f>
        <v/>
      </c>
      <c r="AF866" s="63">
        <f>AE866+AF805</f>
        <v/>
      </c>
      <c r="AG866" s="25" t="n"/>
      <c r="AH866" s="24" t="n"/>
      <c r="AI866" s="26" t="n"/>
      <c r="AJ866" s="25" t="n"/>
      <c r="AL866" s="14" t="n"/>
      <c r="AM866" s="18" t="n"/>
      <c r="AN866" s="16" t="n">
        <v>0</v>
      </c>
      <c r="AO866" s="18">
        <f>(AM866-AN866)+AO865</f>
        <v/>
      </c>
      <c r="AP866" s="15" t="n"/>
      <c r="AR866" s="14" t="n"/>
      <c r="AS866" s="18" t="n"/>
      <c r="AT866" s="16" t="n">
        <v>0</v>
      </c>
      <c r="AU866" s="18">
        <f>(AS866-AT866)+AU865</f>
        <v/>
      </c>
      <c r="AV866" s="15" t="n"/>
      <c r="AX866" s="14" t="n"/>
      <c r="AY866" s="18" t="n"/>
      <c r="AZ866" s="16" t="n">
        <v>0</v>
      </c>
      <c r="BA866" s="18">
        <f>(AY866-AZ866)+BA865</f>
        <v/>
      </c>
      <c r="BB866" s="15" t="n"/>
      <c r="BD866" s="14" t="n"/>
      <c r="BE866" s="18" t="n"/>
      <c r="BF866" s="16" t="n">
        <v>0</v>
      </c>
      <c r="BG866" s="18">
        <f>(BE866-BF866)+BG865</f>
        <v/>
      </c>
      <c r="BH866" s="15" t="n"/>
      <c r="BJ866" s="86" t="n">
        <v>0</v>
      </c>
      <c r="BK866" s="90" t="n"/>
      <c r="BL866" s="24" t="n"/>
      <c r="BM866" s="24" t="n"/>
      <c r="BN866" s="24" t="n"/>
      <c r="BO866" s="24" t="n"/>
      <c r="BP866" s="24" t="n"/>
      <c r="BQ866" s="126" t="n"/>
    </row>
    <row r="867" ht="16.8" customHeight="1">
      <c r="A867" s="15" t="n"/>
      <c r="B867" s="15" t="n"/>
      <c r="C867" s="15" t="inlineStr">
        <is>
          <t>PAG. PROVV. FRANCESCOMARCHESOLI</t>
        </is>
      </c>
      <c r="D867" s="16" t="n"/>
      <c r="E867" s="16" t="n"/>
      <c r="F867" s="16" t="n"/>
      <c r="G867" s="16" t="n">
        <v>0</v>
      </c>
      <c r="H867" s="16" t="n"/>
      <c r="I867" s="4" t="n"/>
      <c r="J867" s="14" t="n"/>
      <c r="K867" s="15">
        <f>C879</f>
        <v/>
      </c>
      <c r="L867" s="16" t="n"/>
      <c r="M867" s="16">
        <f>0.28*(L856+L857-M857)/100</f>
        <v/>
      </c>
      <c r="N867" s="16">
        <f>G879</f>
        <v/>
      </c>
      <c r="O867" s="16">
        <f>O806+M867-N867</f>
        <v/>
      </c>
      <c r="P867" s="18">
        <f>P806+M867</f>
        <v/>
      </c>
      <c r="Q867" s="14" t="n"/>
      <c r="R867" s="18" t="n"/>
      <c r="S867" s="16">
        <f>G867</f>
        <v/>
      </c>
      <c r="T867" s="18">
        <f>(R867-S867)+T866</f>
        <v/>
      </c>
      <c r="U867" s="15">
        <f>C867</f>
        <v/>
      </c>
      <c r="W867" s="14" t="n"/>
      <c r="X867" s="18" t="n"/>
      <c r="Y867" s="16" t="n">
        <v>0</v>
      </c>
      <c r="Z867" s="18">
        <f>(X867-Y867)+Z866</f>
        <v/>
      </c>
      <c r="AA867" s="15" t="n"/>
      <c r="AB867" s="24" t="n"/>
      <c r="AC867" s="15">
        <f>C867</f>
        <v/>
      </c>
      <c r="AD867" s="25" t="n"/>
      <c r="AE867" s="62">
        <f>G867</f>
        <v/>
      </c>
      <c r="AF867" s="63">
        <f>AE867+AF806</f>
        <v/>
      </c>
      <c r="AG867" s="25" t="n"/>
      <c r="AH867" s="24" t="n"/>
      <c r="AI867" s="26" t="n"/>
      <c r="AJ867" s="25" t="n"/>
      <c r="AL867" s="14" t="n"/>
      <c r="AM867" s="18" t="n"/>
      <c r="AN867" s="16" t="n">
        <v>0</v>
      </c>
      <c r="AO867" s="18">
        <f>(AM867-AN867)+AO866</f>
        <v/>
      </c>
      <c r="AP867" s="15" t="n"/>
      <c r="AR867" s="14" t="n"/>
      <c r="AS867" s="18" t="n"/>
      <c r="AT867" s="16" t="n">
        <v>0</v>
      </c>
      <c r="AU867" s="18">
        <f>(AS867-AT867)+AU866</f>
        <v/>
      </c>
      <c r="AV867" s="15" t="n"/>
      <c r="AX867" s="14" t="n"/>
      <c r="AY867" s="18" t="n"/>
      <c r="AZ867" s="16" t="n">
        <v>0</v>
      </c>
      <c r="BA867" s="18">
        <f>(AY867-AZ867)+BA866</f>
        <v/>
      </c>
      <c r="BB867" s="15" t="n"/>
      <c r="BD867" s="14" t="n"/>
      <c r="BE867" s="18" t="n"/>
      <c r="BF867" s="16" t="n">
        <v>0</v>
      </c>
      <c r="BG867" s="18">
        <f>(BE867-BF867)+BG866</f>
        <v/>
      </c>
      <c r="BH867" s="15" t="n"/>
      <c r="BJ867" s="86" t="n">
        <v>0</v>
      </c>
      <c r="BK867" s="90" t="n"/>
      <c r="BL867" s="24" t="n"/>
      <c r="BM867" s="24" t="n"/>
      <c r="BN867" s="24" t="n"/>
      <c r="BO867" s="24" t="n"/>
      <c r="BP867" s="24" t="n"/>
      <c r="BQ867" s="126" t="n"/>
    </row>
    <row r="868" ht="16.8" customHeight="1">
      <c r="A868" s="15" t="n"/>
      <c r="B868" s="15" t="n"/>
      <c r="C868" s="15" t="inlineStr">
        <is>
          <t>TOT. PAG. PRODUTTORI</t>
        </is>
      </c>
      <c r="D868" s="16">
        <f>SUM(G860:G867)+E863+E864+E865+E866+E867</f>
        <v/>
      </c>
      <c r="E868" s="16" t="n"/>
      <c r="F868" s="16" t="n"/>
      <c r="G868" s="16" t="n"/>
      <c r="H868" s="16" t="n"/>
      <c r="I868" s="4" t="n"/>
      <c r="J868" s="14" t="n"/>
      <c r="K868" s="15">
        <f>C889</f>
        <v/>
      </c>
      <c r="L868" s="16" t="n"/>
      <c r="M868" s="16">
        <f>0.46*(L856+L857-M857)/100</f>
        <v/>
      </c>
      <c r="N868" s="16">
        <f>G889</f>
        <v/>
      </c>
      <c r="O868" s="16">
        <f>O807+M868-N868</f>
        <v/>
      </c>
      <c r="P868" s="18">
        <f>P807+M868</f>
        <v/>
      </c>
      <c r="Q868" s="14" t="n"/>
      <c r="R868" s="18" t="n"/>
      <c r="S868" s="16" t="n">
        <v>0</v>
      </c>
      <c r="T868" s="18">
        <f>(R868-S868)+T867</f>
        <v/>
      </c>
      <c r="U868" s="15" t="n"/>
      <c r="W868" s="14" t="n"/>
      <c r="X868" s="18" t="n"/>
      <c r="Y868" s="16" t="n">
        <v>0</v>
      </c>
      <c r="Z868" s="18">
        <f>(X868-Y868)+Z867</f>
        <v/>
      </c>
      <c r="AA868" s="15" t="n"/>
      <c r="AB868" s="24" t="n"/>
      <c r="AC868" s="15" t="n"/>
      <c r="AD868" s="25" t="n"/>
      <c r="AE868" s="62" t="n"/>
      <c r="AF868" s="63" t="n"/>
      <c r="AG868" s="25" t="n"/>
      <c r="AH868" s="24" t="n"/>
      <c r="AI868" s="26" t="n"/>
      <c r="AJ868" s="25" t="n"/>
      <c r="AL868" s="14" t="n"/>
      <c r="AM868" s="18" t="n"/>
      <c r="AN868" s="16" t="n">
        <v>0</v>
      </c>
      <c r="AO868" s="18">
        <f>(AM868-AN868)+AO867</f>
        <v/>
      </c>
      <c r="AP868" s="15" t="n"/>
      <c r="AR868" s="14" t="n"/>
      <c r="AS868" s="18" t="n"/>
      <c r="AT868" s="16" t="n">
        <v>0</v>
      </c>
      <c r="AU868" s="18">
        <f>(AS868-AT868)+AU867</f>
        <v/>
      </c>
      <c r="AV868" s="15" t="n"/>
      <c r="AX868" s="14" t="n"/>
      <c r="AY868" s="18" t="n"/>
      <c r="AZ868" s="16" t="n">
        <v>0</v>
      </c>
      <c r="BA868" s="18">
        <f>(AY868-AZ868)+BA867</f>
        <v/>
      </c>
      <c r="BB868" s="15" t="n"/>
      <c r="BD868" s="14" t="n"/>
      <c r="BE868" s="18" t="n"/>
      <c r="BF868" s="16" t="n">
        <v>0</v>
      </c>
      <c r="BG868" s="18">
        <f>(BE868-BF868)+BG867</f>
        <v/>
      </c>
      <c r="BH868" s="15" t="n"/>
      <c r="BJ868" s="86" t="n">
        <v>0</v>
      </c>
      <c r="BK868" s="90" t="n"/>
      <c r="BL868" s="24" t="n"/>
      <c r="BM868" s="24" t="n"/>
      <c r="BN868" s="24" t="n"/>
      <c r="BO868" s="24" t="n"/>
      <c r="BP868" s="24" t="n"/>
      <c r="BQ868" s="126" t="n"/>
    </row>
    <row r="869" ht="16.8" customHeight="1">
      <c r="A869" s="15" t="n"/>
      <c r="B869" s="15" t="n"/>
      <c r="C869" s="15" t="inlineStr">
        <is>
          <t>Sinistro</t>
        </is>
      </c>
      <c r="D869" s="16" t="n"/>
      <c r="E869" s="16" t="n"/>
      <c r="F869" s="16" t="n"/>
      <c r="G869" s="16" t="n"/>
      <c r="H869" s="16">
        <f>SUM(H856:H868)</f>
        <v/>
      </c>
      <c r="I869" s="4" t="n"/>
      <c r="J869" s="14" t="n"/>
      <c r="K869" s="15" t="inlineStr">
        <is>
          <t>Locazioni immobiliari</t>
        </is>
      </c>
      <c r="L869" s="16" t="n"/>
      <c r="M869" s="16">
        <f>14.4*(L856+L857-M857)/100</f>
        <v/>
      </c>
      <c r="N869" s="16">
        <f>G890</f>
        <v/>
      </c>
      <c r="O869" s="16">
        <f>O808+M869-N869</f>
        <v/>
      </c>
      <c r="P869" s="18">
        <f>P808+M869</f>
        <v/>
      </c>
      <c r="Q869" s="14" t="n"/>
      <c r="R869" s="18" t="n"/>
      <c r="S869" s="16" t="n">
        <v>0</v>
      </c>
      <c r="T869" s="18">
        <f>(R869-S869)+T868</f>
        <v/>
      </c>
      <c r="U869" s="15" t="n"/>
      <c r="W869" s="14" t="n"/>
      <c r="X869" s="18" t="n"/>
      <c r="Y869" s="16" t="n">
        <v>0</v>
      </c>
      <c r="Z869" s="18">
        <f>(X869-Y869)+Z868</f>
        <v/>
      </c>
      <c r="AA869" s="15">
        <f>C869</f>
        <v/>
      </c>
      <c r="AB869" s="24" t="n"/>
      <c r="AC869" s="15" t="n"/>
      <c r="AD869" s="25" t="n"/>
      <c r="AE869" s="62" t="n"/>
      <c r="AF869" s="63" t="n"/>
      <c r="AG869" s="25" t="n"/>
      <c r="AH869" s="24" t="n"/>
      <c r="AI869" s="26" t="n"/>
      <c r="AJ869" s="25" t="n"/>
      <c r="AL869" s="14" t="n"/>
      <c r="AM869" s="18" t="n"/>
      <c r="AN869" s="16" t="n">
        <v>0</v>
      </c>
      <c r="AO869" s="18">
        <f>(AM869-AN869)+AO868</f>
        <v/>
      </c>
      <c r="AP869" s="15" t="n"/>
      <c r="AR869" s="14" t="n"/>
      <c r="AS869" s="18" t="n"/>
      <c r="AT869" s="16" t="n">
        <v>0</v>
      </c>
      <c r="AU869" s="18">
        <f>(AS869-AT869)+AU868</f>
        <v/>
      </c>
      <c r="AV869" s="15" t="n"/>
      <c r="AX869" s="14" t="n"/>
      <c r="AY869" s="18" t="n"/>
      <c r="AZ869" s="16" t="n">
        <v>0</v>
      </c>
      <c r="BA869" s="18">
        <f>(AY869-AZ869)+BA868</f>
        <v/>
      </c>
      <c r="BB869" s="15" t="n"/>
      <c r="BD869" s="14" t="n"/>
      <c r="BE869" s="18" t="n"/>
      <c r="BF869" s="16" t="n">
        <v>0</v>
      </c>
      <c r="BG869" s="18">
        <f>(BE869-BF869)+BG868</f>
        <v/>
      </c>
      <c r="BH869" s="15" t="n"/>
      <c r="BJ869" s="86" t="n">
        <v>0</v>
      </c>
      <c r="BK869" s="90" t="n"/>
      <c r="BL869" s="24" t="n"/>
      <c r="BM869" s="24" t="n"/>
      <c r="BN869" s="24" t="n"/>
      <c r="BO869" s="24" t="n"/>
      <c r="BP869" s="24" t="n"/>
      <c r="BQ869" s="126" t="n"/>
    </row>
    <row r="870" ht="16.8" customHeight="1">
      <c r="A870" s="15" t="n"/>
      <c r="B870" s="15" t="n"/>
      <c r="C870" s="15" t="inlineStr">
        <is>
          <t>SINISTRO</t>
        </is>
      </c>
      <c r="D870" s="16">
        <f>E869+G869</f>
        <v/>
      </c>
      <c r="E870" s="16" t="n"/>
      <c r="F870" s="16" t="n"/>
      <c r="G870" s="16" t="n"/>
      <c r="H870" s="16" t="n"/>
      <c r="I870" s="4" t="n"/>
      <c r="J870" s="14" t="n"/>
      <c r="K870" s="15">
        <f>C891</f>
        <v/>
      </c>
      <c r="L870" s="16">
        <f>D879</f>
        <v/>
      </c>
      <c r="M870" s="16">
        <f>1.4*(L856+L857-M857)/100</f>
        <v/>
      </c>
      <c r="N870" s="16">
        <f>G891</f>
        <v/>
      </c>
      <c r="O870" s="16">
        <f>O809+M870-N870</f>
        <v/>
      </c>
      <c r="P870" s="18">
        <f>P809+M870</f>
        <v/>
      </c>
      <c r="Q870" s="14" t="n"/>
      <c r="R870" s="18" t="n"/>
      <c r="S870" s="16" t="n">
        <v>0</v>
      </c>
      <c r="T870" s="18">
        <f>(R870-S870)+T869</f>
        <v/>
      </c>
      <c r="U870" s="15" t="n"/>
      <c r="W870" s="14" t="n"/>
      <c r="X870" s="18" t="n"/>
      <c r="Y870" s="16" t="n">
        <v>0</v>
      </c>
      <c r="Z870" s="18">
        <f>(X870-Y870)+Z869</f>
        <v/>
      </c>
      <c r="AA870" s="15" t="n"/>
      <c r="AB870" s="24" t="n"/>
      <c r="AC870" s="64" t="inlineStr">
        <is>
          <t>INTERESSI PASSIIVI</t>
        </is>
      </c>
      <c r="AD870" s="65" t="n"/>
      <c r="AE870" s="65">
        <f>H874</f>
        <v/>
      </c>
      <c r="AF870" s="63">
        <f>AE870+AF809</f>
        <v/>
      </c>
      <c r="AG870" s="25" t="n"/>
      <c r="AH870" s="24" t="n"/>
      <c r="AI870" s="26" t="n"/>
      <c r="AJ870" s="25" t="n">
        <v>0</v>
      </c>
      <c r="AL870" s="14" t="n"/>
      <c r="AM870" s="18" t="n"/>
      <c r="AN870" s="16" t="n">
        <v>0</v>
      </c>
      <c r="AO870" s="18">
        <f>(AM870-AN870)+AO869</f>
        <v/>
      </c>
      <c r="AP870" s="15" t="n"/>
      <c r="AR870" s="14" t="n"/>
      <c r="AS870" s="18" t="n"/>
      <c r="AT870" s="16" t="n">
        <v>0</v>
      </c>
      <c r="AU870" s="18">
        <f>(AS870-AT870)+AU869</f>
        <v/>
      </c>
      <c r="AV870" s="15" t="n"/>
      <c r="AX870" s="14" t="n"/>
      <c r="AY870" s="18" t="n"/>
      <c r="AZ870" s="16" t="n">
        <v>0</v>
      </c>
      <c r="BA870" s="18">
        <f>(AY870-AZ870)+BA869</f>
        <v/>
      </c>
      <c r="BB870" s="15" t="n"/>
      <c r="BD870" s="14" t="n"/>
      <c r="BE870" s="18" t="n"/>
      <c r="BF870" s="16" t="n">
        <v>0</v>
      </c>
      <c r="BG870" s="18">
        <f>(BE870-BF870)+BG869</f>
        <v/>
      </c>
      <c r="BH870" s="15" t="n"/>
      <c r="BJ870" s="86" t="n"/>
      <c r="BK870" s="86" t="n"/>
      <c r="BL870" s="24" t="n"/>
      <c r="BM870" s="24" t="n"/>
      <c r="BN870" s="24" t="n"/>
      <c r="BO870" s="24" t="n"/>
      <c r="BP870" s="24" t="n"/>
      <c r="BQ870" s="126" t="n"/>
    </row>
    <row r="871" ht="16.8" customHeight="1">
      <c r="A871" s="15" t="n"/>
      <c r="B871" s="15" t="n"/>
      <c r="C871" s="15" t="inlineStr">
        <is>
          <t xml:space="preserve">Francobolli    </t>
        </is>
      </c>
      <c r="D871" s="16" t="n"/>
      <c r="E871" s="16" t="n"/>
      <c r="F871" s="16" t="n"/>
      <c r="G871" s="16" t="n">
        <v>0</v>
      </c>
      <c r="H871" s="16" t="n"/>
      <c r="I871" s="4" t="n"/>
      <c r="J871" s="14" t="n"/>
      <c r="K871" s="15">
        <f>C893</f>
        <v/>
      </c>
      <c r="L871" s="16" t="n"/>
      <c r="M871" s="16">
        <f>0*(L856+L857-M857)/100</f>
        <v/>
      </c>
      <c r="N871" s="16">
        <f>G893</f>
        <v/>
      </c>
      <c r="O871" s="16">
        <f>O810+M871-N871</f>
        <v/>
      </c>
      <c r="P871" s="18">
        <f>P810+M871</f>
        <v/>
      </c>
      <c r="Q871" s="14" t="n"/>
      <c r="R871" s="18" t="n"/>
      <c r="S871" s="16">
        <f>G871</f>
        <v/>
      </c>
      <c r="T871" s="18">
        <f>(R871-S871)+T870</f>
        <v/>
      </c>
      <c r="U871" s="15">
        <f>C871</f>
        <v/>
      </c>
      <c r="W871" s="14" t="n"/>
      <c r="X871" s="18" t="n"/>
      <c r="Y871" s="16" t="n"/>
      <c r="Z871" s="18">
        <f>(X871-Y871)+Z870</f>
        <v/>
      </c>
      <c r="AA871" s="15" t="n"/>
      <c r="AB871" s="24" t="n"/>
      <c r="AC871" s="15">
        <f>C871</f>
        <v/>
      </c>
      <c r="AD871" s="25" t="n"/>
      <c r="AE871" s="62">
        <f>G871</f>
        <v/>
      </c>
      <c r="AF871" s="63">
        <f>AE871+AF810</f>
        <v/>
      </c>
      <c r="AG871" s="25" t="n"/>
      <c r="AH871" s="24" t="n"/>
      <c r="AI871" s="26" t="n"/>
      <c r="AJ871" s="25" t="n"/>
      <c r="AL871" s="14" t="n"/>
      <c r="AM871" s="18" t="n"/>
      <c r="AN871" s="16" t="n"/>
      <c r="AO871" s="18">
        <f>(AM871-AN871)+AO870</f>
        <v/>
      </c>
      <c r="AP871" s="15" t="n"/>
      <c r="AR871" s="14" t="n"/>
      <c r="AS871" s="18" t="n"/>
      <c r="AT871" s="16" t="n"/>
      <c r="AU871" s="18">
        <f>(AS871-AT871)+AU870</f>
        <v/>
      </c>
      <c r="AV871" s="15" t="n"/>
      <c r="AX871" s="14" t="n"/>
      <c r="AY871" s="18" t="n"/>
      <c r="AZ871" s="16" t="n"/>
      <c r="BA871" s="18">
        <f>(AY871-AZ871)+BA870</f>
        <v/>
      </c>
      <c r="BB871" s="15" t="n"/>
      <c r="BD871" s="14" t="n"/>
      <c r="BE871" s="18" t="n"/>
      <c r="BF871" s="16" t="n"/>
      <c r="BG871" s="18">
        <f>(BE871-BF871)+BG870</f>
        <v/>
      </c>
      <c r="BH871" s="15" t="n"/>
      <c r="BJ871" s="86" t="n"/>
      <c r="BK871" s="86" t="n"/>
      <c r="BL871" s="24" t="n"/>
      <c r="BM871" s="24" t="n"/>
      <c r="BN871" s="24" t="n"/>
      <c r="BO871" s="24" t="n"/>
      <c r="BP871" s="24" t="n"/>
      <c r="BQ871" s="126" t="n"/>
    </row>
    <row r="872" ht="16.8" customHeight="1">
      <c r="A872" s="15" t="n"/>
      <c r="B872" s="15" t="n"/>
      <c r="C872" s="15" t="inlineStr">
        <is>
          <t xml:space="preserve">PAG. FATT. SOMMESE PETROLI </t>
        </is>
      </c>
      <c r="D872" s="16" t="n"/>
      <c r="E872" s="16" t="n"/>
      <c r="F872" s="16" t="n"/>
      <c r="G872" s="16" t="n">
        <v>0</v>
      </c>
      <c r="H872" s="16" t="n"/>
      <c r="I872" s="4" t="n"/>
      <c r="J872" s="14" t="n"/>
      <c r="K872" s="15">
        <f>C894</f>
        <v/>
      </c>
      <c r="L872" s="16" t="n"/>
      <c r="M872" s="16">
        <f>1.86*(L856+L857-M857)/100</f>
        <v/>
      </c>
      <c r="N872" s="16">
        <f>G894</f>
        <v/>
      </c>
      <c r="O872" s="16">
        <f>O811+M872-N872</f>
        <v/>
      </c>
      <c r="P872" s="18">
        <f>P811+M872</f>
        <v/>
      </c>
      <c r="Q872" s="14" t="n"/>
      <c r="R872" s="18" t="n"/>
      <c r="S872" s="16">
        <f>G872</f>
        <v/>
      </c>
      <c r="T872" s="18">
        <f>(R872-S872)+T871</f>
        <v/>
      </c>
      <c r="U872" s="15">
        <f>C872</f>
        <v/>
      </c>
      <c r="W872" s="14" t="n"/>
      <c r="X872" s="18" t="n"/>
      <c r="Y872" s="16" t="n">
        <v>0</v>
      </c>
      <c r="Z872" s="18">
        <f>(X872-Y872)+Z871</f>
        <v/>
      </c>
      <c r="AA872" s="15" t="n"/>
      <c r="AB872" s="24" t="n"/>
      <c r="AC872" s="15">
        <f>C872</f>
        <v/>
      </c>
      <c r="AD872" s="25" t="n"/>
      <c r="AE872" s="62">
        <f>G872</f>
        <v/>
      </c>
      <c r="AF872" s="63">
        <f>AE872+AF811</f>
        <v/>
      </c>
      <c r="AG872" s="25" t="n"/>
      <c r="AH872" s="24" t="n"/>
      <c r="AI872" s="26" t="n"/>
      <c r="AJ872" s="25" t="n"/>
      <c r="AL872" s="14" t="n"/>
      <c r="AM872" s="18" t="n"/>
      <c r="AN872" s="16" t="n">
        <v>0</v>
      </c>
      <c r="AO872" s="18">
        <f>(AM872-AN872)+AO871</f>
        <v/>
      </c>
      <c r="AP872" s="15" t="n"/>
      <c r="AR872" s="14" t="n"/>
      <c r="AS872" s="18" t="n"/>
      <c r="AT872" s="16" t="n">
        <v>0</v>
      </c>
      <c r="AU872" s="18">
        <f>(AS872-AT872)+AU871</f>
        <v/>
      </c>
      <c r="AV872" s="15" t="n"/>
      <c r="AX872" s="14" t="n"/>
      <c r="AY872" s="18" t="n"/>
      <c r="AZ872" s="16" t="n">
        <v>0</v>
      </c>
      <c r="BA872" s="18">
        <f>(AY872-AZ872)+BA871</f>
        <v/>
      </c>
      <c r="BB872" s="15" t="n"/>
      <c r="BD872" s="14" t="n"/>
      <c r="BE872" s="18" t="n"/>
      <c r="BF872" s="16" t="n">
        <v>0</v>
      </c>
      <c r="BG872" s="18">
        <f>(BE872-BF872)+BG871</f>
        <v/>
      </c>
      <c r="BH872" s="15" t="n"/>
      <c r="BJ872" s="86" t="n"/>
      <c r="BK872" s="86" t="n"/>
      <c r="BL872" s="24" t="n"/>
      <c r="BM872" s="24" t="n"/>
      <c r="BN872" s="24" t="n"/>
      <c r="BO872" s="24" t="n"/>
      <c r="BP872" s="24" t="n"/>
      <c r="BQ872" s="126" t="n"/>
    </row>
    <row r="873" ht="16.8" customHeight="1">
      <c r="A873" s="15" t="n"/>
      <c r="B873" s="15" t="n"/>
      <c r="C873" s="15" t="inlineStr">
        <is>
          <t>Benzina auto papa'</t>
        </is>
      </c>
      <c r="D873" s="16">
        <f>SUM(G872:G873)</f>
        <v/>
      </c>
      <c r="E873" s="16" t="n">
        <v>0</v>
      </c>
      <c r="F873" s="16" t="n"/>
      <c r="G873" s="16" t="n">
        <v>0</v>
      </c>
      <c r="H873" s="16" t="n"/>
      <c r="I873" s="4" t="n"/>
      <c r="J873" s="14" t="n"/>
      <c r="K873" s="15">
        <f>C895</f>
        <v/>
      </c>
      <c r="L873" s="16" t="n">
        <v>0</v>
      </c>
      <c r="M873" s="16">
        <f>0.7*(L856+L857-M857)/100</f>
        <v/>
      </c>
      <c r="N873" s="16">
        <f>G895</f>
        <v/>
      </c>
      <c r="O873" s="16">
        <f>O812+M873-N873</f>
        <v/>
      </c>
      <c r="P873" s="18">
        <f>P812+M873</f>
        <v/>
      </c>
      <c r="Q873" s="14" t="n"/>
      <c r="R873" s="18" t="n"/>
      <c r="S873" s="16">
        <f>G873</f>
        <v/>
      </c>
      <c r="T873" s="18">
        <f>(R873-S873)+T872</f>
        <v/>
      </c>
      <c r="U873" s="15">
        <f>C873</f>
        <v/>
      </c>
      <c r="W873" s="14" t="n"/>
      <c r="X873" s="18" t="n"/>
      <c r="Y873" s="16" t="n">
        <v>0</v>
      </c>
      <c r="Z873" s="18">
        <f>(X873-Y873)+Z872</f>
        <v/>
      </c>
      <c r="AA873" s="15" t="n"/>
      <c r="AB873" s="24" t="n"/>
      <c r="AC873" s="15">
        <f>C873</f>
        <v/>
      </c>
      <c r="AD873" s="25" t="n"/>
      <c r="AE873" s="62">
        <f>G873</f>
        <v/>
      </c>
      <c r="AF873" s="63">
        <f>AE873+AF812</f>
        <v/>
      </c>
      <c r="AG873" s="25" t="n"/>
      <c r="AH873" s="24" t="n"/>
      <c r="AI873" s="26" t="n">
        <v>0</v>
      </c>
      <c r="AJ873" s="25" t="n"/>
      <c r="AL873" s="14" t="n"/>
      <c r="AM873" s="18" t="n"/>
      <c r="AN873" s="16" t="n">
        <v>0</v>
      </c>
      <c r="AO873" s="18">
        <f>(AM873-AN873)+AO872</f>
        <v/>
      </c>
      <c r="AP873" s="15" t="n"/>
      <c r="AR873" s="14" t="n"/>
      <c r="AS873" s="18" t="n"/>
      <c r="AT873" s="16" t="n">
        <v>0</v>
      </c>
      <c r="AU873" s="18">
        <f>(AS873-AT873)+AU872</f>
        <v/>
      </c>
      <c r="AV873" s="15" t="n"/>
      <c r="AX873" s="14" t="n"/>
      <c r="AY873" s="18" t="n"/>
      <c r="AZ873" s="16" t="n">
        <v>0</v>
      </c>
      <c r="BA873" s="18">
        <f>(AY873-AZ873)+BA872</f>
        <v/>
      </c>
      <c r="BB873" s="15" t="n"/>
      <c r="BD873" s="14" t="n"/>
      <c r="BE873" s="18" t="n"/>
      <c r="BF873" s="16" t="n">
        <v>0</v>
      </c>
      <c r="BG873" s="18">
        <f>(BE873-BF873)+BG872</f>
        <v/>
      </c>
      <c r="BH873" s="15" t="n"/>
      <c r="BJ873" s="86" t="n"/>
      <c r="BK873" s="86" t="n"/>
      <c r="BL873" s="24" t="n"/>
      <c r="BM873" s="24" t="n"/>
      <c r="BN873" s="24" t="n"/>
      <c r="BO873" s="24" t="n"/>
      <c r="BP873" s="24" t="n"/>
      <c r="BQ873" s="126" t="n"/>
    </row>
    <row r="874" ht="16.8" customHeight="1">
      <c r="A874" s="15" t="n"/>
      <c r="B874" s="15" t="n"/>
      <c r="C874" s="28" t="inlineStr">
        <is>
          <t>COMM. BPM 10226</t>
        </is>
      </c>
      <c r="D874" s="16" t="n"/>
      <c r="E874" s="16" t="n">
        <v>0</v>
      </c>
      <c r="F874" s="16" t="n">
        <v>0</v>
      </c>
      <c r="G874" s="16" t="n">
        <v>0.25</v>
      </c>
      <c r="H874" s="27" t="n">
        <v>0</v>
      </c>
      <c r="I874" s="4" t="n"/>
      <c r="J874" s="14" t="n"/>
      <c r="K874" s="15">
        <f>C899</f>
        <v/>
      </c>
      <c r="L874" s="16" t="n">
        <v>0</v>
      </c>
      <c r="M874" s="16">
        <f>18.82*(L856+L857-M857)/100</f>
        <v/>
      </c>
      <c r="N874" s="16">
        <f>G899</f>
        <v/>
      </c>
      <c r="O874" s="16">
        <f>O813+M874-N874</f>
        <v/>
      </c>
      <c r="P874" s="18">
        <f>P813+M874</f>
        <v/>
      </c>
      <c r="Q874" s="14" t="n"/>
      <c r="R874" s="18" t="n"/>
      <c r="S874" s="16" t="n">
        <v>0</v>
      </c>
      <c r="T874" s="18">
        <f>(R874-S874)+T873</f>
        <v/>
      </c>
      <c r="U874" s="15">
        <f>C874</f>
        <v/>
      </c>
      <c r="W874" s="14" t="n"/>
      <c r="X874" s="18" t="n"/>
      <c r="Y874" s="69">
        <f>G874</f>
        <v/>
      </c>
      <c r="Z874" s="18">
        <f>(X874-Y874)+Z873</f>
        <v/>
      </c>
      <c r="AA874" s="15">
        <f>C874</f>
        <v/>
      </c>
      <c r="AB874" s="24" t="n"/>
      <c r="AC874" s="15">
        <f>C874</f>
        <v/>
      </c>
      <c r="AD874" s="25" t="n"/>
      <c r="AE874" s="62" t="n">
        <v>0</v>
      </c>
      <c r="AF874" s="63">
        <f>AE874+AF813</f>
        <v/>
      </c>
      <c r="AG874" s="25" t="n"/>
      <c r="AH874" s="24" t="n"/>
      <c r="AI874" s="26" t="n"/>
      <c r="AJ874" s="25" t="n"/>
      <c r="AL874" s="14" t="n"/>
      <c r="AM874" s="18" t="n"/>
      <c r="AN874" s="16" t="n">
        <v>0</v>
      </c>
      <c r="AO874" s="18">
        <f>(AM874-AN874)+AO873</f>
        <v/>
      </c>
      <c r="AP874" s="15" t="n"/>
      <c r="AR874" s="14" t="n"/>
      <c r="AS874" s="18" t="n"/>
      <c r="AT874" s="16" t="n">
        <v>0</v>
      </c>
      <c r="AU874" s="18">
        <f>(AS874-AT874)+AU873</f>
        <v/>
      </c>
      <c r="AV874" s="15">
        <f>C874</f>
        <v/>
      </c>
      <c r="AX874" s="14" t="n"/>
      <c r="AY874" s="18" t="n"/>
      <c r="AZ874" s="16" t="n">
        <v>0</v>
      </c>
      <c r="BA874" s="18">
        <f>(AY874-AZ874)+BA873</f>
        <v/>
      </c>
      <c r="BB874" s="15" t="n"/>
      <c r="BD874" s="14" t="n"/>
      <c r="BE874" s="18" t="n"/>
      <c r="BF874" s="16" t="n">
        <v>0</v>
      </c>
      <c r="BG874" s="18">
        <f>(BE874-BF874)+BG873</f>
        <v/>
      </c>
      <c r="BH874" s="15" t="n"/>
      <c r="BJ874" s="86" t="n"/>
      <c r="BK874" s="86" t="n"/>
      <c r="BL874" s="24" t="n"/>
      <c r="BM874" s="24" t="n"/>
      <c r="BN874" s="24" t="n"/>
      <c r="BO874" s="24" t="n"/>
      <c r="BP874" s="24" t="n"/>
      <c r="BQ874" s="126" t="n"/>
    </row>
    <row r="875" ht="16.8" customHeight="1">
      <c r="A875" s="15" t="n"/>
      <c r="B875" s="15" t="n"/>
      <c r="C875" s="15" t="n"/>
      <c r="D875" s="16" t="n"/>
      <c r="E875" s="16" t="n"/>
      <c r="F875" s="16" t="n"/>
      <c r="G875" s="16" t="n">
        <v>0</v>
      </c>
      <c r="H875" s="27" t="n">
        <v>0</v>
      </c>
      <c r="I875" s="4" t="n"/>
      <c r="J875" s="14" t="n"/>
      <c r="K875" s="15">
        <f>C900</f>
        <v/>
      </c>
      <c r="L875" s="16" t="n">
        <v>0</v>
      </c>
      <c r="M875" s="16">
        <f>18.82*(L856+L857-M857)/100</f>
        <v/>
      </c>
      <c r="N875" s="29">
        <f>G900</f>
        <v/>
      </c>
      <c r="O875" s="16">
        <f>O814+M875-N875</f>
        <v/>
      </c>
      <c r="P875" s="18">
        <f>P814+M875</f>
        <v/>
      </c>
      <c r="Q875" s="14" t="n"/>
      <c r="R875" s="18" t="n"/>
      <c r="S875" s="16">
        <f>G875</f>
        <v/>
      </c>
      <c r="T875" s="18">
        <f>(R875-S875)+T874</f>
        <v/>
      </c>
      <c r="U875" s="15">
        <f>C875</f>
        <v/>
      </c>
      <c r="W875" s="14" t="n"/>
      <c r="X875" s="18" t="n"/>
      <c r="Y875" s="16" t="n">
        <v>0</v>
      </c>
      <c r="Z875" s="18">
        <f>(X875-Y875)+Z874</f>
        <v/>
      </c>
      <c r="AA875" s="15" t="n"/>
      <c r="AB875" s="24" t="n"/>
      <c r="AC875" s="15">
        <f>C875</f>
        <v/>
      </c>
      <c r="AD875" s="25" t="n"/>
      <c r="AE875" s="62">
        <f>G875</f>
        <v/>
      </c>
      <c r="AF875" s="63">
        <f>AE875+AF814</f>
        <v/>
      </c>
      <c r="AG875" s="25" t="n"/>
      <c r="AH875" s="24" t="n"/>
      <c r="AI875" s="26" t="n"/>
      <c r="AJ875" s="25" t="n"/>
      <c r="AL875" s="14" t="n"/>
      <c r="AM875" s="18" t="n"/>
      <c r="AN875" s="16" t="n">
        <v>0</v>
      </c>
      <c r="AO875" s="18">
        <f>(AM875-AN875)+AO874</f>
        <v/>
      </c>
      <c r="AP875" s="15" t="n"/>
      <c r="AR875" s="14" t="n"/>
      <c r="AS875" s="18" t="n"/>
      <c r="AT875" s="16" t="n">
        <v>0</v>
      </c>
      <c r="AU875" s="18">
        <f>(AS875-AT875)+AU874</f>
        <v/>
      </c>
      <c r="AV875" s="15" t="n"/>
      <c r="AX875" s="14" t="n"/>
      <c r="AY875" s="18" t="n"/>
      <c r="AZ875" s="16" t="n">
        <v>0</v>
      </c>
      <c r="BA875" s="18">
        <f>(AY875-AZ875)+BA874</f>
        <v/>
      </c>
      <c r="BB875" s="15" t="n"/>
      <c r="BD875" s="14" t="n"/>
      <c r="BE875" s="18" t="n"/>
      <c r="BF875" s="16" t="n">
        <v>0</v>
      </c>
      <c r="BG875" s="18">
        <f>(BE875-BF875)+BG874</f>
        <v/>
      </c>
      <c r="BH875" s="15" t="n"/>
      <c r="BJ875" s="86" t="n"/>
      <c r="BK875" s="86" t="n"/>
      <c r="BL875" s="24" t="n"/>
      <c r="BM875" s="24" t="n"/>
      <c r="BN875" s="24" t="n"/>
      <c r="BO875" s="24" t="n"/>
      <c r="BP875" s="24" t="n"/>
      <c r="BQ875" s="126" t="n"/>
    </row>
    <row r="876" ht="16.8" customHeight="1">
      <c r="A876" s="15" t="n"/>
      <c r="B876" s="15" t="n"/>
      <c r="C876" s="28" t="inlineStr">
        <is>
          <t>Materiale pulizia</t>
        </is>
      </c>
      <c r="D876" s="16" t="n"/>
      <c r="E876" s="16" t="n"/>
      <c r="F876" s="16" t="n"/>
      <c r="G876" s="16" t="n">
        <v>0</v>
      </c>
      <c r="H876" s="16" t="n"/>
      <c r="I876" s="4" t="n"/>
      <c r="J876" s="14" t="n"/>
      <c r="K876" s="15">
        <f>C871</f>
        <v/>
      </c>
      <c r="L876" s="16" t="n">
        <v>0</v>
      </c>
      <c r="M876" s="16">
        <f>0.5*(L856+L857-M857)/100</f>
        <v/>
      </c>
      <c r="N876" s="16">
        <f>G871</f>
        <v/>
      </c>
      <c r="O876" s="16">
        <f>O815+M876-N876</f>
        <v/>
      </c>
      <c r="P876" s="18">
        <f>P815+M876</f>
        <v/>
      </c>
      <c r="Q876" s="14" t="n"/>
      <c r="R876" s="18" t="n"/>
      <c r="S876" s="16">
        <f>G876</f>
        <v/>
      </c>
      <c r="T876" s="18">
        <f>(R876-S876)+T875</f>
        <v/>
      </c>
      <c r="U876" s="15">
        <f>C876</f>
        <v/>
      </c>
      <c r="W876" s="14" t="n"/>
      <c r="X876" s="18" t="n"/>
      <c r="Y876" s="16" t="n">
        <v>0</v>
      </c>
      <c r="Z876" s="18">
        <f>(X876-Y876)+Z875</f>
        <v/>
      </c>
      <c r="AA876" s="15" t="n"/>
      <c r="AB876" s="24" t="n"/>
      <c r="AC876" s="15">
        <f>C876</f>
        <v/>
      </c>
      <c r="AD876" s="25" t="n"/>
      <c r="AE876" s="62">
        <f>G876</f>
        <v/>
      </c>
      <c r="AF876" s="63">
        <f>AE876+AF815</f>
        <v/>
      </c>
      <c r="AG876" s="25" t="n"/>
      <c r="AH876" s="24" t="n"/>
      <c r="AI876" s="26" t="n"/>
      <c r="AJ876" s="25" t="n"/>
      <c r="AL876" s="14" t="n"/>
      <c r="AM876" s="18" t="n"/>
      <c r="AN876" s="16" t="n">
        <v>0</v>
      </c>
      <c r="AO876" s="18">
        <f>(AM876-AN876)+AO875</f>
        <v/>
      </c>
      <c r="AP876" s="15" t="n"/>
      <c r="AR876" s="14" t="n"/>
      <c r="AS876" s="18" t="n"/>
      <c r="AT876" s="16" t="n">
        <v>0</v>
      </c>
      <c r="AU876" s="18">
        <f>(AS876-AT876)+AU875</f>
        <v/>
      </c>
      <c r="AV876" s="15" t="n"/>
      <c r="AX876" s="14" t="n"/>
      <c r="AY876" s="18" t="n"/>
      <c r="AZ876" s="16" t="n">
        <v>0</v>
      </c>
      <c r="BA876" s="18">
        <f>(AY876-AZ876)+BA875</f>
        <v/>
      </c>
      <c r="BB876" s="15" t="n"/>
      <c r="BD876" s="14" t="n"/>
      <c r="BE876" s="18" t="n"/>
      <c r="BF876" s="16" t="n">
        <v>0</v>
      </c>
      <c r="BG876" s="18">
        <f>(BE876-BF876)+BG875</f>
        <v/>
      </c>
      <c r="BH876" s="15" t="n"/>
      <c r="BJ876" s="86" t="n"/>
      <c r="BK876" s="86" t="n"/>
      <c r="BL876" s="24" t="n"/>
      <c r="BM876" s="24" t="n"/>
      <c r="BN876" s="24" t="n"/>
      <c r="BO876" s="24" t="n"/>
      <c r="BP876" s="24" t="n"/>
      <c r="BQ876" s="126" t="n"/>
    </row>
    <row r="877" ht="16.8" customHeight="1">
      <c r="A877" s="15" t="n"/>
      <c r="B877" s="15" t="n"/>
      <c r="C877" s="15" t="inlineStr">
        <is>
          <t xml:space="preserve">Assicurazioni </t>
        </is>
      </c>
      <c r="D877" s="16" t="n"/>
      <c r="E877" s="16" t="n"/>
      <c r="F877" s="16" t="n"/>
      <c r="G877" s="16" t="n">
        <v>0</v>
      </c>
      <c r="H877" s="16" t="n"/>
      <c r="I877" s="4" t="n"/>
      <c r="J877" s="14" t="n"/>
      <c r="K877" s="17">
        <f>C877</f>
        <v/>
      </c>
      <c r="L877" s="16" t="n">
        <v>0</v>
      </c>
      <c r="M877" s="16">
        <f>0.5*(L856+L857-M857)/100</f>
        <v/>
      </c>
      <c r="N877" s="16">
        <f>G877</f>
        <v/>
      </c>
      <c r="O877" s="16">
        <f>O816+M877-N877</f>
        <v/>
      </c>
      <c r="P877" s="18">
        <f>P816+M877</f>
        <v/>
      </c>
      <c r="Q877" s="14" t="n"/>
      <c r="R877" s="18" t="n"/>
      <c r="S877" s="16">
        <f>G877</f>
        <v/>
      </c>
      <c r="T877" s="18">
        <f>(R877-S877)+T876</f>
        <v/>
      </c>
      <c r="U877" s="15">
        <f>C877</f>
        <v/>
      </c>
      <c r="W877" s="14" t="n"/>
      <c r="X877" s="18" t="n"/>
      <c r="Y877" s="16" t="n">
        <v>0</v>
      </c>
      <c r="Z877" s="18">
        <f>(X877-Y877)+Z876</f>
        <v/>
      </c>
      <c r="AA877" s="15" t="n"/>
      <c r="AB877" s="24" t="n"/>
      <c r="AC877" s="15">
        <f>C877</f>
        <v/>
      </c>
      <c r="AD877" s="25" t="n"/>
      <c r="AE877" s="62">
        <f>G877</f>
        <v/>
      </c>
      <c r="AF877" s="63">
        <f>AE877+AF816</f>
        <v/>
      </c>
      <c r="AG877" s="25" t="n"/>
      <c r="AH877" s="24" t="n"/>
      <c r="AI877" s="26" t="n"/>
      <c r="AJ877" s="25" t="n"/>
      <c r="AL877" s="14" t="n"/>
      <c r="AM877" s="18" t="n"/>
      <c r="AN877" s="16" t="n">
        <v>0</v>
      </c>
      <c r="AO877" s="18">
        <f>(AM877-AN877)+AO876</f>
        <v/>
      </c>
      <c r="AP877" s="15" t="n"/>
      <c r="AR877" s="14" t="n"/>
      <c r="AS877" s="18" t="n"/>
      <c r="AT877" s="16" t="n">
        <v>0</v>
      </c>
      <c r="AU877" s="18">
        <f>(AS877-AT877)+AU876</f>
        <v/>
      </c>
      <c r="AV877" s="15" t="n"/>
      <c r="AX877" s="14" t="n"/>
      <c r="AY877" s="18" t="n"/>
      <c r="AZ877" s="16" t="n">
        <v>0</v>
      </c>
      <c r="BA877" s="18">
        <f>(AY877-AZ877)+BA876</f>
        <v/>
      </c>
      <c r="BB877" s="15" t="n"/>
      <c r="BD877" s="14" t="n"/>
      <c r="BE877" s="18" t="n"/>
      <c r="BF877" s="16" t="n">
        <v>0</v>
      </c>
      <c r="BG877" s="18">
        <f>(BE877-BF877)+BG876</f>
        <v/>
      </c>
      <c r="BH877" s="15" t="n"/>
      <c r="BJ877" s="86" t="n"/>
      <c r="BK877" s="86" t="n"/>
      <c r="BL877" s="24" t="n"/>
      <c r="BM877" s="24" t="n"/>
      <c r="BN877" s="24" t="n"/>
      <c r="BO877" s="24" t="n"/>
      <c r="BP877" s="24" t="n"/>
      <c r="BQ877" s="126" t="n"/>
    </row>
    <row r="878" ht="16.8" customHeight="1">
      <c r="A878" s="15" t="n"/>
      <c r="B878" s="15" t="n"/>
      <c r="C878" s="15" t="inlineStr">
        <is>
          <t>Telepass</t>
        </is>
      </c>
      <c r="D878" s="16" t="n"/>
      <c r="E878" s="16" t="n"/>
      <c r="F878" s="16" t="n"/>
      <c r="G878" s="16" t="n">
        <v>0</v>
      </c>
      <c r="H878" s="16" t="n"/>
      <c r="I878" s="4" t="n"/>
      <c r="J878" s="14" t="n"/>
      <c r="K878" s="17" t="inlineStr">
        <is>
          <t>Spese varie (manutenziona auto+ alberghi + varie+ cancelleria)</t>
        </is>
      </c>
      <c r="L878" s="16" t="n"/>
      <c r="M878" s="16">
        <f>2.32*(L856+L857-M857)/100</f>
        <v/>
      </c>
      <c r="N878" s="16">
        <f>H912+H911+G910</f>
        <v/>
      </c>
      <c r="O878" s="16">
        <f>O817+M878-N878</f>
        <v/>
      </c>
      <c r="P878" s="18">
        <f>P817+M878</f>
        <v/>
      </c>
      <c r="Q878" s="14" t="n"/>
      <c r="R878" s="18" t="n"/>
      <c r="S878" s="16">
        <f>G878</f>
        <v/>
      </c>
      <c r="T878" s="18">
        <f>(R878-S878)+T877</f>
        <v/>
      </c>
      <c r="U878" s="15">
        <f>C878</f>
        <v/>
      </c>
      <c r="W878" s="14" t="n"/>
      <c r="X878" s="18" t="n"/>
      <c r="Y878" s="16" t="n">
        <v>0</v>
      </c>
      <c r="Z878" s="18">
        <f>(X878-Y878)+Z877</f>
        <v/>
      </c>
      <c r="AA878" s="15" t="n"/>
      <c r="AB878" s="24" t="n"/>
      <c r="AC878" s="15">
        <f>C878</f>
        <v/>
      </c>
      <c r="AD878" s="25" t="n"/>
      <c r="AE878" s="62">
        <f>G878</f>
        <v/>
      </c>
      <c r="AF878" s="63">
        <f>AE878+AF817</f>
        <v/>
      </c>
      <c r="AG878" s="25" t="n"/>
      <c r="AH878" s="24" t="n"/>
      <c r="AI878" s="26" t="n"/>
      <c r="AJ878" s="25" t="n"/>
      <c r="AL878" s="14" t="n"/>
      <c r="AM878" s="18" t="n"/>
      <c r="AN878" s="16" t="n">
        <v>0</v>
      </c>
      <c r="AO878" s="18">
        <f>(AM878-AN878)+AO877</f>
        <v/>
      </c>
      <c r="AP878" s="15" t="n"/>
      <c r="AR878" s="14" t="n"/>
      <c r="AS878" s="18" t="n"/>
      <c r="AT878" s="16" t="n">
        <v>0</v>
      </c>
      <c r="AU878" s="18">
        <f>(AS878-AT878)+AU877</f>
        <v/>
      </c>
      <c r="AV878" s="15" t="n"/>
      <c r="AX878" s="14" t="n"/>
      <c r="AY878" s="18" t="n"/>
      <c r="AZ878" s="16" t="n">
        <v>0</v>
      </c>
      <c r="BA878" s="18">
        <f>(AY878-AZ878)+BA877</f>
        <v/>
      </c>
      <c r="BB878" s="15" t="n"/>
      <c r="BD878" s="14" t="n"/>
      <c r="BE878" s="18" t="n"/>
      <c r="BF878" s="16" t="n">
        <v>0</v>
      </c>
      <c r="BG878" s="18">
        <f>(BE878-BF878)+BG877</f>
        <v/>
      </c>
      <c r="BH878" s="15" t="n"/>
      <c r="BJ878" s="86" t="n"/>
      <c r="BK878" s="86" t="n"/>
      <c r="BL878" s="24" t="n"/>
      <c r="BM878" s="24" t="n"/>
      <c r="BN878" s="24" t="n"/>
      <c r="BO878" s="24" t="n"/>
      <c r="BP878" s="24" t="n"/>
      <c r="BQ878" s="126" t="n"/>
    </row>
    <row r="879" ht="16.8" customHeight="1">
      <c r="A879" s="15" t="n"/>
      <c r="B879" s="15" t="n"/>
      <c r="C879" s="28" t="inlineStr">
        <is>
          <t>Pubblicità</t>
        </is>
      </c>
      <c r="D879" s="16" t="n">
        <v>0</v>
      </c>
      <c r="E879" s="16" t="n"/>
      <c r="F879" s="16" t="n"/>
      <c r="G879" s="16" t="n">
        <v>0</v>
      </c>
      <c r="H879" s="16" t="n"/>
      <c r="I879" s="4" t="n"/>
      <c r="J879" s="14" t="n"/>
      <c r="K879" s="17" t="n"/>
      <c r="L879" s="16" t="n"/>
      <c r="M879" s="16" t="n"/>
      <c r="N879" s="16" t="inlineStr">
        <is>
          <t>DISPON. BANCARIA</t>
        </is>
      </c>
      <c r="O879" s="16">
        <f>T913+AO913</f>
        <v/>
      </c>
      <c r="P879" s="18" t="n"/>
      <c r="Q879" s="14" t="n"/>
      <c r="R879" s="18" t="n"/>
      <c r="S879" s="16" t="n">
        <v>0</v>
      </c>
      <c r="T879" s="18">
        <f>(R879-S879)+T878</f>
        <v/>
      </c>
      <c r="U879" s="15">
        <f>C879</f>
        <v/>
      </c>
      <c r="W879" s="14" t="n"/>
      <c r="X879" s="18" t="n"/>
      <c r="Y879" s="16" t="n">
        <v>0</v>
      </c>
      <c r="Z879" s="18">
        <f>(X879-Y879)+Z878</f>
        <v/>
      </c>
      <c r="AA879" s="15" t="n"/>
      <c r="AB879" s="24" t="n"/>
      <c r="AC879" s="15">
        <f>C879</f>
        <v/>
      </c>
      <c r="AD879" s="25" t="n"/>
      <c r="AE879" s="62">
        <f>G879</f>
        <v/>
      </c>
      <c r="AF879" s="63">
        <f>AE879+AF818</f>
        <v/>
      </c>
      <c r="AG879" s="25" t="n"/>
      <c r="AH879" s="24" t="n"/>
      <c r="AI879" s="26" t="n"/>
      <c r="AJ879" s="25" t="n"/>
      <c r="AL879" s="14" t="n"/>
      <c r="AM879" s="18" t="n"/>
      <c r="AN879" s="16" t="n"/>
      <c r="AO879" s="18">
        <f>(AM879-AN879)+AO878</f>
        <v/>
      </c>
      <c r="AP879" s="15" t="n"/>
      <c r="AR879" s="14" t="n"/>
      <c r="AS879" s="18" t="n"/>
      <c r="AT879" s="16" t="n"/>
      <c r="AU879" s="18">
        <f>(AS879-AT879)+AU878</f>
        <v/>
      </c>
      <c r="AV879" s="15" t="n"/>
      <c r="AX879" s="14" t="n"/>
      <c r="AY879" s="18" t="n"/>
      <c r="AZ879" s="16" t="n"/>
      <c r="BA879" s="18">
        <f>(AY879-AZ879)+BA878</f>
        <v/>
      </c>
      <c r="BB879" s="15" t="n"/>
      <c r="BD879" s="14" t="n"/>
      <c r="BE879" s="18" t="n"/>
      <c r="BF879" s="16" t="n"/>
      <c r="BG879" s="18">
        <f>(BE879-BF879)+BG878</f>
        <v/>
      </c>
      <c r="BH879" s="15" t="n"/>
      <c r="BJ879" s="86" t="n"/>
      <c r="BK879" s="86" t="n"/>
      <c r="BL879" s="24" t="n"/>
      <c r="BM879" s="24" t="n"/>
      <c r="BN879" s="24" t="n"/>
      <c r="BO879" s="24" t="n"/>
      <c r="BP879" s="24" t="n"/>
      <c r="BQ879" s="126" t="n"/>
    </row>
    <row r="880" ht="16.8" customHeight="1">
      <c r="A880" s="15" t="n"/>
      <c r="B880" s="66" t="n"/>
      <c r="C880" s="15" t="inlineStr">
        <is>
          <t xml:space="preserve">PAG. STIP.           MARZIA </t>
        </is>
      </c>
      <c r="D880" s="67" t="n"/>
      <c r="E880" s="16" t="n">
        <v>0</v>
      </c>
      <c r="F880" s="16" t="n"/>
      <c r="G880" s="16" t="n">
        <v>0</v>
      </c>
      <c r="H880" s="16" t="n"/>
      <c r="I880" s="4" t="n"/>
      <c r="J880" s="14" t="n"/>
      <c r="K880" s="17" t="n"/>
      <c r="L880" s="16" t="n"/>
      <c r="M880" s="16" t="n">
        <v>0</v>
      </c>
      <c r="N880" s="16" t="inlineStr">
        <is>
          <t>SOSPESI PARTICOLARI</t>
        </is>
      </c>
      <c r="O880" s="31">
        <f>L904</f>
        <v/>
      </c>
      <c r="P880" s="32">
        <f>SUM(P859:P878)</f>
        <v/>
      </c>
      <c r="Q880" s="14" t="n"/>
      <c r="R880" s="18" t="n"/>
      <c r="S880" s="16">
        <f>G880</f>
        <v/>
      </c>
      <c r="T880" s="18">
        <f>(R880-S880)+T879</f>
        <v/>
      </c>
      <c r="U880" s="15">
        <f>C880</f>
        <v/>
      </c>
      <c r="W880" s="14" t="n"/>
      <c r="X880" s="18" t="n"/>
      <c r="Y880" s="16" t="n">
        <v>0</v>
      </c>
      <c r="Z880" s="18">
        <f>(X880-Y880)+Z879</f>
        <v/>
      </c>
      <c r="AA880" s="15" t="n"/>
      <c r="AB880" s="24" t="n"/>
      <c r="AC880" s="15">
        <f>C880</f>
        <v/>
      </c>
      <c r="AD880" s="25" t="n"/>
      <c r="AE880" s="62">
        <f>G880</f>
        <v/>
      </c>
      <c r="AF880" s="63">
        <f>AE880+AF819</f>
        <v/>
      </c>
      <c r="AG880" s="25" t="n"/>
      <c r="AH880" s="24" t="n"/>
      <c r="AI880" s="26" t="n"/>
      <c r="AJ880" s="25" t="n"/>
      <c r="AL880" s="14" t="n"/>
      <c r="AM880" s="18" t="n"/>
      <c r="AN880" s="16" t="n">
        <v>0</v>
      </c>
      <c r="AO880" s="18">
        <f>(AM880-AN880)+AO879</f>
        <v/>
      </c>
      <c r="AP880" s="15" t="n"/>
      <c r="AR880" s="14" t="n"/>
      <c r="AS880" s="18" t="n"/>
      <c r="AT880" s="16" t="n">
        <v>0</v>
      </c>
      <c r="AU880" s="18">
        <f>(AS880-AT880)+AU879</f>
        <v/>
      </c>
      <c r="AV880" s="15" t="n"/>
      <c r="AX880" s="14" t="n"/>
      <c r="AY880" s="18" t="n"/>
      <c r="AZ880" s="16" t="n">
        <v>0</v>
      </c>
      <c r="BA880" s="18">
        <f>(AY880-AZ880)+BA879</f>
        <v/>
      </c>
      <c r="BB880" s="15" t="n"/>
      <c r="BD880" s="14" t="n"/>
      <c r="BE880" s="18" t="n"/>
      <c r="BF880" s="16" t="n">
        <v>0</v>
      </c>
      <c r="BG880" s="18">
        <f>(BE880-BF880)+BG879</f>
        <v/>
      </c>
      <c r="BH880" s="15" t="n"/>
      <c r="BJ880" s="86" t="n"/>
      <c r="BK880" s="86" t="n"/>
      <c r="BL880" s="24" t="n"/>
      <c r="BM880" s="24" t="n"/>
      <c r="BN880" s="24" t="n"/>
      <c r="BO880" s="24" t="n"/>
      <c r="BP880" s="24" t="n"/>
      <c r="BQ880" s="126" t="n"/>
    </row>
    <row r="881" ht="16.8" customHeight="1">
      <c r="A881" s="15" t="n"/>
      <c r="B881" s="15" t="n"/>
      <c r="C881" s="15" t="inlineStr">
        <is>
          <t xml:space="preserve">PAG. STIP.           DEBORAH </t>
        </is>
      </c>
      <c r="D881" s="16" t="n"/>
      <c r="E881" s="16" t="n">
        <v>0</v>
      </c>
      <c r="F881" s="16" t="n"/>
      <c r="G881" s="16" t="n">
        <v>0</v>
      </c>
      <c r="H881" s="16" t="n"/>
      <c r="I881" s="4" t="n"/>
      <c r="J881" s="14" t="n"/>
      <c r="K881" s="17" t="n"/>
      <c r="L881" s="16" t="n"/>
      <c r="M881" s="16" t="n">
        <v>0</v>
      </c>
      <c r="N881" s="16" t="inlineStr">
        <is>
          <t>SOSPESI</t>
        </is>
      </c>
      <c r="O881" s="16">
        <f>SUM(L892:L903)+L906</f>
        <v/>
      </c>
      <c r="P881" s="33">
        <f>SUM(O859:O878)</f>
        <v/>
      </c>
      <c r="Q881" s="14" t="n"/>
      <c r="R881" s="18" t="n"/>
      <c r="S881" s="16">
        <f>G881</f>
        <v/>
      </c>
      <c r="T881" s="18">
        <f>(R881-S881)+T880</f>
        <v/>
      </c>
      <c r="U881" s="15">
        <f>C881</f>
        <v/>
      </c>
      <c r="W881" s="14" t="n"/>
      <c r="X881" s="18" t="n"/>
      <c r="Y881" s="16" t="n">
        <v>0</v>
      </c>
      <c r="Z881" s="18">
        <f>(X881-Y881)+Z880</f>
        <v/>
      </c>
      <c r="AA881" s="15" t="n"/>
      <c r="AB881" s="24" t="n"/>
      <c r="AC881" s="15">
        <f>C881</f>
        <v/>
      </c>
      <c r="AD881" s="25" t="n"/>
      <c r="AE881" s="62">
        <f>G881</f>
        <v/>
      </c>
      <c r="AF881" s="63">
        <f>AE881+AF820</f>
        <v/>
      </c>
      <c r="AG881" s="25" t="n"/>
      <c r="AH881" s="24" t="n"/>
      <c r="AI881" s="26" t="n"/>
      <c r="AJ881" s="25" t="n"/>
      <c r="AL881" s="14" t="n"/>
      <c r="AM881" s="18" t="n"/>
      <c r="AN881" s="16" t="n">
        <v>0</v>
      </c>
      <c r="AO881" s="18">
        <f>(AM881-AN881)+AO880</f>
        <v/>
      </c>
      <c r="AP881" s="15" t="n"/>
      <c r="AR881" s="14" t="n"/>
      <c r="AS881" s="18" t="n"/>
      <c r="AT881" s="16" t="n">
        <v>0</v>
      </c>
      <c r="AU881" s="18">
        <f>(AS881-AT881)+AU880</f>
        <v/>
      </c>
      <c r="AV881" s="15" t="n"/>
      <c r="AX881" s="14" t="n"/>
      <c r="AY881" s="18" t="n"/>
      <c r="AZ881" s="16" t="n">
        <v>0</v>
      </c>
      <c r="BA881" s="18">
        <f>(AY881-AZ881)+BA880</f>
        <v/>
      </c>
      <c r="BB881" s="15" t="n"/>
      <c r="BD881" s="14" t="n"/>
      <c r="BE881" s="18" t="n"/>
      <c r="BF881" s="16" t="n">
        <v>0</v>
      </c>
      <c r="BG881" s="18">
        <f>(BE881-BF881)+BG880</f>
        <v/>
      </c>
      <c r="BH881" s="15" t="n"/>
      <c r="BJ881" s="86" t="n"/>
      <c r="BK881" s="86" t="n"/>
      <c r="BL881" s="24" t="n"/>
      <c r="BM881" s="24" t="n"/>
      <c r="BN881" s="24" t="n"/>
      <c r="BO881" s="24" t="n"/>
      <c r="BP881" s="24" t="n"/>
      <c r="BQ881" s="126" t="n"/>
    </row>
    <row r="882" ht="16.8" customHeight="1">
      <c r="A882" s="15" t="n"/>
      <c r="B882" s="15" t="n"/>
      <c r="C882" s="15" t="inlineStr">
        <is>
          <t xml:space="preserve">PAG. STIP.           DORIANA BONIFICO </t>
        </is>
      </c>
      <c r="D882" s="16" t="n"/>
      <c r="E882" s="16" t="n">
        <v>0</v>
      </c>
      <c r="F882" s="16" t="n"/>
      <c r="G882" s="16" t="n">
        <v>0</v>
      </c>
      <c r="H882" s="16" t="n"/>
      <c r="I882" s="4" t="n"/>
      <c r="J882" s="14" t="n"/>
      <c r="K882" s="17" t="n"/>
      <c r="L882" s="16" t="n"/>
      <c r="M882" s="16" t="n"/>
      <c r="N882" s="16" t="inlineStr">
        <is>
          <t>GIROCONTO SINO AD OGGI</t>
        </is>
      </c>
      <c r="O882" s="34">
        <f>O821+O822-F897-F896</f>
        <v/>
      </c>
      <c r="P882" s="35">
        <f>O821+O822+O883-F897-F896-O880-O881</f>
        <v/>
      </c>
      <c r="Q882" s="14" t="n"/>
      <c r="R882" s="18" t="n"/>
      <c r="S882" s="16">
        <f>G882</f>
        <v/>
      </c>
      <c r="T882" s="18">
        <f>(R882-S882)+T881</f>
        <v/>
      </c>
      <c r="U882" s="15" t="n"/>
      <c r="W882" s="14" t="n"/>
      <c r="X882" s="18" t="n"/>
      <c r="Y882" s="16" t="n"/>
      <c r="Z882" s="18">
        <f>(X882-Y882)+Z881</f>
        <v/>
      </c>
      <c r="AA882" s="15" t="n"/>
      <c r="AB882" s="24" t="n"/>
      <c r="AC882" s="15">
        <f>C882</f>
        <v/>
      </c>
      <c r="AD882" s="25" t="n"/>
      <c r="AE882" s="62">
        <f>G882</f>
        <v/>
      </c>
      <c r="AF882" s="63">
        <f>AE882+AF821</f>
        <v/>
      </c>
      <c r="AG882" s="25" t="n"/>
      <c r="AH882" s="24" t="n"/>
      <c r="AI882" s="26" t="n"/>
      <c r="AJ882" s="25" t="n"/>
      <c r="AL882" s="14" t="n"/>
      <c r="AM882" s="18" t="n"/>
      <c r="AN882" s="16" t="n"/>
      <c r="AO882" s="18">
        <f>(AM882-AN882)+AO881</f>
        <v/>
      </c>
      <c r="AP882" s="15" t="n"/>
      <c r="AR882" s="14" t="n"/>
      <c r="AS882" s="18" t="n"/>
      <c r="AT882" s="16" t="n"/>
      <c r="AU882" s="18">
        <f>(AS882-AT882)+AU881</f>
        <v/>
      </c>
      <c r="AV882" s="15" t="n"/>
      <c r="AX882" s="14" t="n"/>
      <c r="AY882" s="18" t="n"/>
      <c r="AZ882" s="16" t="n"/>
      <c r="BA882" s="18">
        <f>(AY882-AZ882)+BA881</f>
        <v/>
      </c>
      <c r="BB882" s="15" t="n"/>
      <c r="BD882" s="14" t="n"/>
      <c r="BE882" s="18" t="n"/>
      <c r="BF882" s="16" t="n"/>
      <c r="BG882" s="18">
        <f>(BE882-BF882)+BG881</f>
        <v/>
      </c>
      <c r="BH882" s="15" t="n"/>
      <c r="BJ882" s="86" t="n"/>
      <c r="BK882" s="86" t="n"/>
      <c r="BL882" s="24" t="n"/>
      <c r="BM882" s="24" t="n"/>
      <c r="BN882" s="24" t="n"/>
      <c r="BO882" s="24" t="n"/>
      <c r="BP882" s="24" t="n"/>
      <c r="BQ882" s="126" t="n"/>
    </row>
    <row r="883" ht="16.8" customHeight="1">
      <c r="A883" s="15" t="n"/>
      <c r="B883" s="15" t="n"/>
      <c r="C883" s="15" t="inlineStr">
        <is>
          <t xml:space="preserve">PAG. STIP.           STEFANIA  BONIFICO </t>
        </is>
      </c>
      <c r="D883" s="16" t="n"/>
      <c r="E883" s="16" t="n">
        <v>0</v>
      </c>
      <c r="F883" s="16" t="n"/>
      <c r="G883" s="16" t="n">
        <v>0</v>
      </c>
      <c r="H883" s="16" t="n"/>
      <c r="I883" s="4" t="n"/>
      <c r="J883" s="14" t="n"/>
      <c r="K883" s="6" t="inlineStr">
        <is>
          <t>TOTALE GIORNATA</t>
        </is>
      </c>
      <c r="L883" s="3">
        <f>SUM(L856:L882)</f>
        <v/>
      </c>
      <c r="M883" s="3">
        <f>SUM(M856:M882)</f>
        <v/>
      </c>
      <c r="N883" s="16" t="inlineStr">
        <is>
          <t>G.C. GIORNO</t>
        </is>
      </c>
      <c r="O883" s="16">
        <f>N856-L857</f>
        <v/>
      </c>
      <c r="P883" s="18" t="n"/>
      <c r="Q883" s="14" t="n"/>
      <c r="R883" s="18" t="n"/>
      <c r="S883" s="16">
        <f>G883</f>
        <v/>
      </c>
      <c r="T883" s="18">
        <f>(R883-S883)+T882</f>
        <v/>
      </c>
      <c r="U883" s="15">
        <f>C883</f>
        <v/>
      </c>
      <c r="W883" s="14" t="n"/>
      <c r="X883" s="18" t="n"/>
      <c r="Y883" s="16" t="n">
        <v>0</v>
      </c>
      <c r="Z883" s="18">
        <f>(X883-Y883)+Z882</f>
        <v/>
      </c>
      <c r="AA883" s="15" t="n"/>
      <c r="AB883" s="24" t="n"/>
      <c r="AC883" s="15">
        <f>C883</f>
        <v/>
      </c>
      <c r="AD883" s="25" t="n"/>
      <c r="AE883" s="62">
        <f>G883</f>
        <v/>
      </c>
      <c r="AF883" s="63">
        <f>AE883+AF822</f>
        <v/>
      </c>
      <c r="AG883" s="25" t="n"/>
      <c r="AH883" s="24" t="n"/>
      <c r="AI883" s="26" t="n"/>
      <c r="AJ883" s="25" t="n"/>
      <c r="AL883" s="14" t="n"/>
      <c r="AM883" s="18" t="n"/>
      <c r="AN883" s="16" t="n">
        <v>0</v>
      </c>
      <c r="AO883" s="18">
        <f>(AM883-AN883)+AO882</f>
        <v/>
      </c>
      <c r="AP883" s="15" t="n"/>
      <c r="AR883" s="14" t="n"/>
      <c r="AS883" s="18" t="n"/>
      <c r="AT883" s="16" t="n">
        <v>0</v>
      </c>
      <c r="AU883" s="18">
        <f>(AS883-AT883)+AU882</f>
        <v/>
      </c>
      <c r="AV883" s="15" t="n"/>
      <c r="AX883" s="14" t="n"/>
      <c r="AY883" s="18" t="n"/>
      <c r="AZ883" s="16" t="n">
        <v>0</v>
      </c>
      <c r="BA883" s="18">
        <f>(AY883-AZ883)+BA882</f>
        <v/>
      </c>
      <c r="BB883" s="15" t="n"/>
      <c r="BD883" s="14" t="n"/>
      <c r="BE883" s="18" t="n"/>
      <c r="BF883" s="16" t="n">
        <v>0</v>
      </c>
      <c r="BG883" s="18">
        <f>(BE883-BF883)+BG882</f>
        <v/>
      </c>
      <c r="BH883" s="15" t="n"/>
      <c r="BJ883" s="86" t="n"/>
      <c r="BK883" s="86" t="n"/>
      <c r="BL883" s="24" t="n"/>
      <c r="BM883" s="24" t="n"/>
      <c r="BN883" s="24" t="n"/>
      <c r="BO883" s="24" t="n"/>
      <c r="BP883" s="24" t="n"/>
      <c r="BQ883" s="126" t="n"/>
    </row>
    <row r="884" ht="16.8" customHeight="1">
      <c r="A884" s="15" t="n"/>
      <c r="B884" s="15" t="n"/>
      <c r="C884" s="15" t="inlineStr">
        <is>
          <t>Pagamento contributi impiegate</t>
        </is>
      </c>
      <c r="D884" s="16" t="n"/>
      <c r="E884" s="16" t="n"/>
      <c r="F884" s="16" t="n"/>
      <c r="G884" s="16" t="n">
        <v>0</v>
      </c>
      <c r="H884" s="16" t="n"/>
      <c r="I884" s="4" t="n"/>
      <c r="J884" s="14" t="n"/>
      <c r="K884" s="6" t="inlineStr">
        <is>
          <t>RIPORTO</t>
        </is>
      </c>
      <c r="L884" s="3">
        <f>L824</f>
        <v/>
      </c>
      <c r="M884" s="3">
        <f>M824</f>
        <v/>
      </c>
      <c r="N884" s="16" t="inlineStr">
        <is>
          <t>SO. VERS/PREL.</t>
        </is>
      </c>
      <c r="O884" s="36">
        <f>(O880+O881)-(O819+O820)</f>
        <v/>
      </c>
      <c r="P884" s="37">
        <f>O883-O884</f>
        <v/>
      </c>
      <c r="Q884" s="14" t="n"/>
      <c r="R884" s="18" t="n"/>
      <c r="S884" s="16">
        <f>G884</f>
        <v/>
      </c>
      <c r="T884" s="18">
        <f>(R884-S884)+T883</f>
        <v/>
      </c>
      <c r="U884" s="15">
        <f>C884</f>
        <v/>
      </c>
      <c r="W884" s="14" t="n"/>
      <c r="X884" s="18" t="n"/>
      <c r="Y884" s="16" t="n">
        <v>0</v>
      </c>
      <c r="Z884" s="18">
        <f>(X884-Y884)+Z883</f>
        <v/>
      </c>
      <c r="AA884" s="15" t="n"/>
      <c r="AB884" s="24" t="n"/>
      <c r="AC884" s="15">
        <f>C884</f>
        <v/>
      </c>
      <c r="AD884" s="25" t="n"/>
      <c r="AE884" s="62">
        <f>G884</f>
        <v/>
      </c>
      <c r="AF884" s="63">
        <f>AE884+AF823</f>
        <v/>
      </c>
      <c r="AG884" s="25" t="n"/>
      <c r="AH884" s="24" t="n"/>
      <c r="AI884" s="26" t="n"/>
      <c r="AJ884" s="25" t="n"/>
      <c r="AL884" s="14" t="n"/>
      <c r="AM884" s="18" t="n"/>
      <c r="AN884" s="16" t="n">
        <v>0</v>
      </c>
      <c r="AO884" s="18">
        <f>(AM884-AN884)+AO883</f>
        <v/>
      </c>
      <c r="AP884" s="15" t="n"/>
      <c r="AR884" s="14" t="n"/>
      <c r="AS884" s="18" t="n"/>
      <c r="AT884" s="16" t="n">
        <v>0</v>
      </c>
      <c r="AU884" s="18">
        <f>(AS884-AT884)+AU883</f>
        <v/>
      </c>
      <c r="AV884" s="15" t="n"/>
      <c r="AX884" s="14" t="n"/>
      <c r="AY884" s="18" t="n"/>
      <c r="AZ884" s="16" t="n">
        <v>0</v>
      </c>
      <c r="BA884" s="18">
        <f>(AY884-AZ884)+BA883</f>
        <v/>
      </c>
      <c r="BB884" s="15" t="n"/>
      <c r="BD884" s="14" t="n"/>
      <c r="BE884" s="18" t="n"/>
      <c r="BF884" s="16" t="n">
        <v>0</v>
      </c>
      <c r="BG884" s="18">
        <f>(BE884-BF884)+BG883</f>
        <v/>
      </c>
      <c r="BH884" s="15" t="n"/>
      <c r="BJ884" s="86" t="n"/>
      <c r="BK884" s="86" t="n"/>
      <c r="BL884" s="24" t="n"/>
      <c r="BM884" s="24" t="n"/>
      <c r="BN884" s="24" t="n"/>
      <c r="BO884" s="24" t="n"/>
      <c r="BP884" s="24" t="n"/>
      <c r="BQ884" s="126" t="n"/>
    </row>
    <row r="885" ht="16.8" customHeight="1" thickBot="1">
      <c r="A885" s="15" t="n"/>
      <c r="B885" s="15" t="n"/>
      <c r="C885" s="15" t="inlineStr">
        <is>
          <t>TOT. PAG. IMPIEGATE</t>
        </is>
      </c>
      <c r="D885" s="16">
        <f>SUM(G880:G884)+SUM(E880:E884)</f>
        <v/>
      </c>
      <c r="E885" s="16" t="n"/>
      <c r="F885" s="16" t="n"/>
      <c r="G885" s="16" t="n"/>
      <c r="H885" s="16" t="n"/>
      <c r="I885" s="4" t="n"/>
      <c r="J885" s="14" t="n"/>
      <c r="K885" s="6" t="inlineStr">
        <is>
          <t>TOTALE AD OGGI</t>
        </is>
      </c>
      <c r="L885" s="3">
        <f>L883+L884</f>
        <v/>
      </c>
      <c r="M885" s="3">
        <f>M883+M884</f>
        <v/>
      </c>
      <c r="N885" s="16" t="inlineStr">
        <is>
          <t>DIFF. GIROCONTO E SOSPESI AUMENTATI O DIMINUITI</t>
        </is>
      </c>
      <c r="O885" s="38">
        <f>O882+O883-O884</f>
        <v/>
      </c>
      <c r="P885" s="39">
        <f>O885-O882</f>
        <v/>
      </c>
      <c r="Q885" s="14" t="n"/>
      <c r="R885" s="18" t="n"/>
      <c r="S885" s="16" t="n">
        <v>0</v>
      </c>
      <c r="T885" s="18">
        <f>(R885-S885)+T884</f>
        <v/>
      </c>
      <c r="U885" s="15" t="n"/>
      <c r="W885" s="14" t="n"/>
      <c r="X885" s="18" t="n"/>
      <c r="Y885" s="16" t="n"/>
      <c r="Z885" s="18">
        <f>(X885-Y885)+Z884</f>
        <v/>
      </c>
      <c r="AA885" s="15" t="n"/>
      <c r="AB885" s="24" t="n"/>
      <c r="AC885" s="15" t="n"/>
      <c r="AD885" s="25" t="n"/>
      <c r="AE885" s="62">
        <f>G885</f>
        <v/>
      </c>
      <c r="AF885" s="63">
        <f>AE885+AF824</f>
        <v/>
      </c>
      <c r="AG885" s="25" t="n"/>
      <c r="AH885" s="24" t="n"/>
      <c r="AI885" s="26" t="n"/>
      <c r="AJ885" s="25" t="n"/>
      <c r="AL885" s="14" t="n"/>
      <c r="AM885" s="18" t="n"/>
      <c r="AN885" s="16" t="n"/>
      <c r="AO885" s="18">
        <f>(AM885-AN885)+AO884</f>
        <v/>
      </c>
      <c r="AP885" s="15" t="n"/>
      <c r="AR885" s="14" t="n"/>
      <c r="AS885" s="18" t="n"/>
      <c r="AT885" s="16" t="n"/>
      <c r="AU885" s="18">
        <f>(AS885-AT885)+AU884</f>
        <v/>
      </c>
      <c r="AV885" s="15" t="n"/>
      <c r="AX885" s="14" t="n"/>
      <c r="AY885" s="18" t="n"/>
      <c r="AZ885" s="16" t="n"/>
      <c r="BA885" s="18">
        <f>(AY885-AZ885)+BA884</f>
        <v/>
      </c>
      <c r="BB885" s="15" t="n"/>
      <c r="BD885" s="14" t="n"/>
      <c r="BE885" s="18" t="n"/>
      <c r="BF885" s="16" t="n"/>
      <c r="BG885" s="18">
        <f>(BE885-BF885)+BG884</f>
        <v/>
      </c>
      <c r="BH885" s="15" t="n"/>
      <c r="BJ885" s="86" t="n"/>
      <c r="BK885" s="86" t="n"/>
      <c r="BL885" s="24" t="n"/>
      <c r="BM885" s="24" t="n"/>
      <c r="BN885" s="24" t="n"/>
      <c r="BO885" s="24" t="n"/>
      <c r="BP885" s="24" t="n"/>
      <c r="BQ885" s="126" t="n"/>
    </row>
    <row r="886" ht="16.8" customHeight="1" thickBot="1" thickTop="1">
      <c r="A886" s="15" t="n"/>
      <c r="B886" s="15" t="n"/>
      <c r="C886" s="15" t="inlineStr">
        <is>
          <t>Pag. Bolletta Telecom  780820</t>
        </is>
      </c>
      <c r="D886" s="16" t="n"/>
      <c r="E886" s="16" t="n"/>
      <c r="F886" s="16" t="n"/>
      <c r="G886" s="16" t="n">
        <v>0</v>
      </c>
      <c r="H886" s="16" t="n"/>
      <c r="I886" s="4" t="n"/>
      <c r="J886" s="14" t="n"/>
      <c r="K886" s="6" t="inlineStr">
        <is>
          <t>SALDO</t>
        </is>
      </c>
      <c r="L886" s="3">
        <f>L885-M885</f>
        <v/>
      </c>
      <c r="M886" s="40" t="n"/>
      <c r="N886" s="29" t="inlineStr">
        <is>
          <t>RISCONTRO</t>
        </is>
      </c>
      <c r="O886" s="41">
        <f>O879+O880+O881+O887</f>
        <v/>
      </c>
      <c r="P886" s="18" t="n"/>
      <c r="Q886" s="14" t="n"/>
      <c r="R886" s="18" t="n"/>
      <c r="S886" s="16">
        <f>G886</f>
        <v/>
      </c>
      <c r="T886" s="18">
        <f>(R886-S886)+T885</f>
        <v/>
      </c>
      <c r="U886" s="15">
        <f>C886</f>
        <v/>
      </c>
      <c r="W886" s="14" t="n"/>
      <c r="X886" s="18" t="n"/>
      <c r="Y886" s="16" t="n">
        <v>0</v>
      </c>
      <c r="Z886" s="18">
        <f>(X886-Y886)+Z885</f>
        <v/>
      </c>
      <c r="AA886" s="15" t="n"/>
      <c r="AB886" s="24" t="n"/>
      <c r="AC886" s="15">
        <f>C886</f>
        <v/>
      </c>
      <c r="AD886" s="25" t="n"/>
      <c r="AE886" s="62">
        <f>G886</f>
        <v/>
      </c>
      <c r="AF886" s="63">
        <f>AE886+AF825</f>
        <v/>
      </c>
      <c r="AG886" s="25" t="n"/>
      <c r="AH886" s="24" t="n"/>
      <c r="AI886" s="26" t="n"/>
      <c r="AJ886" s="25" t="n"/>
      <c r="AL886" s="14" t="n"/>
      <c r="AM886" s="18" t="n"/>
      <c r="AN886" s="16" t="n">
        <v>0</v>
      </c>
      <c r="AO886" s="18">
        <f>(AM886-AN886)+AO885</f>
        <v/>
      </c>
      <c r="AP886" s="15" t="n"/>
      <c r="AR886" s="14" t="n"/>
      <c r="AS886" s="18" t="n"/>
      <c r="AT886" s="16" t="n">
        <v>0</v>
      </c>
      <c r="AU886" s="18">
        <f>(AS886-AT886)+AU885</f>
        <v/>
      </c>
      <c r="AV886" s="15" t="n"/>
      <c r="AX886" s="14" t="n"/>
      <c r="AY886" s="18" t="n"/>
      <c r="AZ886" s="16" t="n">
        <v>0</v>
      </c>
      <c r="BA886" s="18">
        <f>(AY886-AZ886)+BA885</f>
        <v/>
      </c>
      <c r="BB886" s="15" t="n"/>
      <c r="BD886" s="14" t="n"/>
      <c r="BE886" s="18" t="n"/>
      <c r="BF886" s="16" t="n">
        <v>0</v>
      </c>
      <c r="BG886" s="18">
        <f>(BE886-BF886)+BG885</f>
        <v/>
      </c>
      <c r="BH886" s="15" t="n"/>
      <c r="BJ886" s="86" t="n"/>
      <c r="BK886" s="86" t="n"/>
      <c r="BL886" s="24" t="n"/>
      <c r="BM886" s="24" t="n"/>
      <c r="BN886" s="24" t="n"/>
      <c r="BO886" s="24" t="n"/>
      <c r="BP886" s="24" t="n"/>
      <c r="BQ886" s="126" t="n"/>
    </row>
    <row r="887" ht="16.8" customHeight="1" thickBot="1" thickTop="1">
      <c r="A887" s="15" t="n"/>
      <c r="B887" s="15" t="n"/>
      <c r="C887" s="15" t="inlineStr">
        <is>
          <t>Pag. Bolletta Telecom 780344</t>
        </is>
      </c>
      <c r="D887" s="16" t="n"/>
      <c r="E887" s="16" t="n"/>
      <c r="F887" s="16" t="n"/>
      <c r="G887" s="16" t="n">
        <v>0</v>
      </c>
      <c r="H887" s="16" t="n"/>
      <c r="I887" s="4" t="n"/>
      <c r="J887" s="14" t="n"/>
      <c r="K887" s="17" t="n"/>
      <c r="L887" s="16" t="n"/>
      <c r="M887" s="16" t="n"/>
      <c r="N887" s="42" t="inlineStr">
        <is>
          <t>GIROCONTO DEL GIORNO</t>
        </is>
      </c>
      <c r="O887" s="43">
        <f>P881-O880-O881-O879</f>
        <v/>
      </c>
      <c r="P887" s="18" t="n"/>
      <c r="Q887" s="14" t="n"/>
      <c r="R887" s="18" t="n"/>
      <c r="S887" s="16">
        <f>G887</f>
        <v/>
      </c>
      <c r="T887" s="18">
        <f>(R887-S887)+T886</f>
        <v/>
      </c>
      <c r="U887" s="15">
        <f>C887</f>
        <v/>
      </c>
      <c r="W887" s="14" t="n"/>
      <c r="X887" s="18" t="n"/>
      <c r="Y887" s="16" t="n">
        <v>0</v>
      </c>
      <c r="Z887" s="18">
        <f>(X887-Y887)+Z886</f>
        <v/>
      </c>
      <c r="AA887" s="15" t="n"/>
      <c r="AB887" s="24" t="n"/>
      <c r="AC887" s="15">
        <f>C887</f>
        <v/>
      </c>
      <c r="AD887" s="25" t="n"/>
      <c r="AE887" s="62">
        <f>G887</f>
        <v/>
      </c>
      <c r="AF887" s="63">
        <f>AE887+AF826</f>
        <v/>
      </c>
      <c r="AG887" s="25" t="n"/>
      <c r="AH887" s="24" t="n"/>
      <c r="AI887" s="26" t="n"/>
      <c r="AJ887" s="25" t="n"/>
      <c r="AL887" s="14" t="n"/>
      <c r="AM887" s="18" t="n"/>
      <c r="AN887" s="16" t="n">
        <v>0</v>
      </c>
      <c r="AO887" s="18">
        <f>(AM887-AN887)+AO886</f>
        <v/>
      </c>
      <c r="AP887" s="15" t="n"/>
      <c r="AR887" s="14" t="n"/>
      <c r="AS887" s="18" t="n"/>
      <c r="AT887" s="16" t="n">
        <v>0</v>
      </c>
      <c r="AU887" s="18">
        <f>(AS887-AT887)+AU886</f>
        <v/>
      </c>
      <c r="AV887" s="15" t="n"/>
      <c r="AX887" s="14" t="n"/>
      <c r="AY887" s="18" t="n"/>
      <c r="AZ887" s="16" t="n">
        <v>0</v>
      </c>
      <c r="BA887" s="18">
        <f>(AY887-AZ887)+BA886</f>
        <v/>
      </c>
      <c r="BB887" s="15" t="n"/>
      <c r="BD887" s="14" t="n"/>
      <c r="BE887" s="18" t="n"/>
      <c r="BF887" s="16" t="n">
        <v>0</v>
      </c>
      <c r="BG887" s="18">
        <f>(BE887-BF887)+BG886</f>
        <v/>
      </c>
      <c r="BH887" s="15" t="n"/>
      <c r="BJ887" s="86" t="n"/>
      <c r="BK887" s="86" t="n"/>
      <c r="BL887" s="24" t="n"/>
      <c r="BM887" s="24" t="n"/>
      <c r="BN887" s="24" t="n"/>
      <c r="BO887" s="24" t="n"/>
      <c r="BP887" s="24" t="n"/>
      <c r="BQ887" s="126" t="n"/>
    </row>
    <row r="888" ht="16.8" customHeight="1" thickTop="1">
      <c r="A888" s="15" t="n"/>
      <c r="B888" s="15" t="n"/>
      <c r="C888" s="15" t="inlineStr">
        <is>
          <t>Pag. Bolletta Telecom</t>
        </is>
      </c>
      <c r="D888" s="16">
        <f>SUM(G886:G888)</f>
        <v/>
      </c>
      <c r="E888" s="16" t="n"/>
      <c r="F888" s="16" t="n"/>
      <c r="G888" s="16" t="n">
        <v>0</v>
      </c>
      <c r="H888" s="16" t="n"/>
      <c r="I888" s="4" t="n"/>
      <c r="J888" s="14" t="n"/>
      <c r="K888" s="6" t="inlineStr">
        <is>
          <t>C/C ANTICIPI</t>
        </is>
      </c>
      <c r="L888" s="3">
        <f>N827</f>
        <v/>
      </c>
      <c r="M888" s="3" t="n">
        <v>0</v>
      </c>
      <c r="N888" s="3">
        <f>SUM(L888:M888)</f>
        <v/>
      </c>
      <c r="O888" s="44" t="n"/>
      <c r="P888" s="18" t="n"/>
      <c r="Q888" s="14" t="n"/>
      <c r="R888" s="18" t="n"/>
      <c r="S888" s="16">
        <f>G888</f>
        <v/>
      </c>
      <c r="T888" s="18">
        <f>(R888-S888)+T887</f>
        <v/>
      </c>
      <c r="U888" s="15">
        <f>C888</f>
        <v/>
      </c>
      <c r="W888" s="14" t="n"/>
      <c r="X888" s="18" t="n"/>
      <c r="Y888" s="16" t="n">
        <v>0</v>
      </c>
      <c r="Z888" s="18">
        <f>(X888-Y888)+Z887</f>
        <v/>
      </c>
      <c r="AA888" s="15" t="n"/>
      <c r="AB888" s="24" t="n"/>
      <c r="AC888" s="15">
        <f>C888</f>
        <v/>
      </c>
      <c r="AD888" s="25" t="n"/>
      <c r="AE888" s="62">
        <f>G888</f>
        <v/>
      </c>
      <c r="AF888" s="63">
        <f>AE888+AF827</f>
        <v/>
      </c>
      <c r="AG888" s="25" t="n"/>
      <c r="AH888" s="24" t="n"/>
      <c r="AI888" s="26" t="n"/>
      <c r="AJ888" s="25" t="n"/>
      <c r="AL888" s="14" t="n"/>
      <c r="AM888" s="18" t="n"/>
      <c r="AN888" s="16" t="n">
        <v>0</v>
      </c>
      <c r="AO888" s="18">
        <f>(AM888-AN888)+AO887</f>
        <v/>
      </c>
      <c r="AP888" s="15" t="n"/>
      <c r="AR888" s="14" t="n"/>
      <c r="AS888" s="18" t="n"/>
      <c r="AT888" s="16" t="n">
        <v>0</v>
      </c>
      <c r="AU888" s="18">
        <f>(AS888-AT888)+AU887</f>
        <v/>
      </c>
      <c r="AV888" s="15" t="n"/>
      <c r="AX888" s="14" t="n"/>
      <c r="AY888" s="18" t="n"/>
      <c r="AZ888" s="16" t="n">
        <v>0</v>
      </c>
      <c r="BA888" s="18">
        <f>(AY888-AZ888)+BA887</f>
        <v/>
      </c>
      <c r="BB888" s="15" t="n"/>
      <c r="BD888" s="14" t="n"/>
      <c r="BE888" s="18" t="n"/>
      <c r="BF888" s="16" t="n">
        <v>0</v>
      </c>
      <c r="BG888" s="18">
        <f>(BE888-BF888)+BG887</f>
        <v/>
      </c>
      <c r="BH888" s="15" t="n"/>
      <c r="BJ888" s="86" t="n"/>
      <c r="BK888" s="86" t="n"/>
      <c r="BL888" s="24" t="n"/>
      <c r="BM888" s="24" t="n"/>
      <c r="BN888" s="24" t="n"/>
      <c r="BO888" s="24" t="n"/>
      <c r="BP888" s="24" t="n"/>
      <c r="BQ888" s="126" t="n"/>
    </row>
    <row r="889" ht="16.8" customHeight="1">
      <c r="A889" s="15" t="n"/>
      <c r="B889" s="15" t="n"/>
      <c r="C889" s="15" t="inlineStr">
        <is>
          <t xml:space="preserve">PAG. BOLLETTA ENEL  </t>
        </is>
      </c>
      <c r="D889" s="16" t="n"/>
      <c r="E889" s="16" t="n"/>
      <c r="F889" s="16" t="n"/>
      <c r="G889" s="16" t="n">
        <v>0</v>
      </c>
      <c r="H889" s="16" t="n"/>
      <c r="I889" s="4" t="n"/>
      <c r="J889" s="14" t="n"/>
      <c r="K889" s="6" t="inlineStr">
        <is>
          <t>C/CPOSTALE</t>
        </is>
      </c>
      <c r="L889" s="3">
        <f>L828</f>
        <v/>
      </c>
      <c r="M889" s="3">
        <f>H896+G896</f>
        <v/>
      </c>
      <c r="N889" s="45">
        <f>L889+M889</f>
        <v/>
      </c>
      <c r="O889" s="45">
        <f>BA913+BG913</f>
        <v/>
      </c>
      <c r="P889" s="18" t="n"/>
      <c r="Q889" s="14" t="n"/>
      <c r="R889" s="18" t="n"/>
      <c r="S889" s="16">
        <f>G889</f>
        <v/>
      </c>
      <c r="T889" s="18">
        <f>(R889-S889)+T888</f>
        <v/>
      </c>
      <c r="U889" s="15">
        <f>C889</f>
        <v/>
      </c>
      <c r="W889" s="14" t="n"/>
      <c r="X889" s="18" t="n">
        <v>0</v>
      </c>
      <c r="Y889" s="16" t="n">
        <v>0</v>
      </c>
      <c r="Z889" s="18">
        <f>(X889-Y889)+Z888</f>
        <v/>
      </c>
      <c r="AA889" s="15" t="n"/>
      <c r="AB889" s="24" t="n"/>
      <c r="AC889" s="15">
        <f>C889</f>
        <v/>
      </c>
      <c r="AD889" s="25" t="n"/>
      <c r="AE889" s="62">
        <f>G889</f>
        <v/>
      </c>
      <c r="AF889" s="63">
        <f>AE889+AF828</f>
        <v/>
      </c>
      <c r="AG889" s="25" t="n"/>
      <c r="AH889" s="24" t="n"/>
      <c r="AI889" s="26" t="n"/>
      <c r="AJ889" s="25" t="n"/>
      <c r="AL889" s="14" t="n"/>
      <c r="AM889" s="18" t="n"/>
      <c r="AN889" s="16" t="n">
        <v>0</v>
      </c>
      <c r="AO889" s="18">
        <f>(AM889-AN889)+AO888</f>
        <v/>
      </c>
      <c r="AP889" s="15" t="n"/>
      <c r="AR889" s="14" t="n"/>
      <c r="AS889" s="18" t="n"/>
      <c r="AT889" s="16" t="n">
        <v>0</v>
      </c>
      <c r="AU889" s="18">
        <f>(AS889-AT889)+AU888</f>
        <v/>
      </c>
      <c r="AV889" s="15" t="n"/>
      <c r="AX889" s="14" t="n"/>
      <c r="AY889" s="18" t="n"/>
      <c r="AZ889" s="16" t="n">
        <v>0</v>
      </c>
      <c r="BA889" s="18">
        <f>(AY889-AZ889)+BA888</f>
        <v/>
      </c>
      <c r="BB889" s="15" t="n"/>
      <c r="BD889" s="14" t="n"/>
      <c r="BE889" s="18" t="n"/>
      <c r="BF889" s="16" t="n">
        <v>0</v>
      </c>
      <c r="BG889" s="18">
        <f>(BE889-BF889)+BG888</f>
        <v/>
      </c>
      <c r="BH889" s="15" t="n"/>
      <c r="BJ889" s="86" t="n"/>
      <c r="BK889" s="86" t="n"/>
      <c r="BL889" s="24" t="n"/>
      <c r="BM889" s="24" t="n"/>
      <c r="BN889" s="24" t="n"/>
      <c r="BO889" s="24" t="n"/>
      <c r="BP889" s="24" t="n"/>
      <c r="BQ889" s="126" t="n"/>
    </row>
    <row r="890" ht="16.8" customHeight="1">
      <c r="A890" s="15" t="n"/>
      <c r="B890" s="15" t="n"/>
      <c r="C890" s="15" t="inlineStr">
        <is>
          <t>Locazione immobili</t>
        </is>
      </c>
      <c r="D890" s="16" t="n"/>
      <c r="E890" s="16" t="n"/>
      <c r="F890" s="16" t="n"/>
      <c r="G890" s="16" t="n">
        <v>0</v>
      </c>
      <c r="H890" s="16" t="n"/>
      <c r="I890" s="4" t="n"/>
      <c r="J890" s="14" t="n"/>
      <c r="K890" s="6" t="inlineStr">
        <is>
          <t>C/C BANCARIO</t>
        </is>
      </c>
      <c r="L890" s="3">
        <f>T913+Z913+AO913+AU913</f>
        <v/>
      </c>
      <c r="M890" s="16" t="n"/>
      <c r="N890" s="16" t="n"/>
      <c r="O890" s="16" t="n"/>
      <c r="P890" s="18" t="n"/>
      <c r="Q890" s="14" t="n"/>
      <c r="R890" s="18" t="n"/>
      <c r="S890" s="16" t="n">
        <v>0</v>
      </c>
      <c r="T890" s="18">
        <f>(R890-S890)+T889</f>
        <v/>
      </c>
      <c r="U890" s="15" t="n"/>
      <c r="W890" s="14" t="n"/>
      <c r="X890" s="18" t="n"/>
      <c r="Y890" s="16" t="n">
        <v>0</v>
      </c>
      <c r="Z890" s="18">
        <f>(X890-Y890)+Z889</f>
        <v/>
      </c>
      <c r="AA890" s="15" t="n"/>
      <c r="AB890" s="24" t="n"/>
      <c r="AC890" s="15">
        <f>C890</f>
        <v/>
      </c>
      <c r="AD890" s="25" t="n"/>
      <c r="AE890" s="62">
        <f>G890</f>
        <v/>
      </c>
      <c r="AF890" s="63">
        <f>AE890+AF829</f>
        <v/>
      </c>
      <c r="AG890" s="25" t="n"/>
      <c r="AH890" s="24" t="n"/>
      <c r="AI890" s="26" t="n">
        <v>0</v>
      </c>
      <c r="AJ890" s="25" t="n"/>
      <c r="AL890" s="14" t="n"/>
      <c r="AM890" s="18" t="n"/>
      <c r="AN890" s="16" t="n">
        <v>0</v>
      </c>
      <c r="AO890" s="18">
        <f>(AM890-AN890)+AO889</f>
        <v/>
      </c>
      <c r="AP890" s="15" t="n"/>
      <c r="AR890" s="14" t="n"/>
      <c r="AS890" s="18" t="n"/>
      <c r="AT890" s="16" t="n">
        <v>0</v>
      </c>
      <c r="AU890" s="18">
        <f>(AS890-AT890)+AU889</f>
        <v/>
      </c>
      <c r="AV890" s="15" t="n"/>
      <c r="AX890" s="14" t="n"/>
      <c r="AY890" s="18" t="n"/>
      <c r="AZ890" s="16" t="n">
        <v>0</v>
      </c>
      <c r="BA890" s="18">
        <f>(AY890-AZ890)+BA889</f>
        <v/>
      </c>
      <c r="BB890" s="15" t="n"/>
      <c r="BD890" s="14" t="n"/>
      <c r="BE890" s="18" t="n"/>
      <c r="BF890" s="16" t="n">
        <v>0</v>
      </c>
      <c r="BG890" s="18">
        <f>(BE890-BF890)+BG889</f>
        <v/>
      </c>
      <c r="BH890" s="15" t="n"/>
      <c r="BJ890" s="86" t="n"/>
      <c r="BK890" s="86" t="n"/>
      <c r="BL890" s="24" t="n"/>
      <c r="BM890" s="24" t="n"/>
      <c r="BN890" s="24" t="n"/>
      <c r="BO890" s="24" t="n"/>
      <c r="BP890" s="24" t="n"/>
      <c r="BQ890" s="126" t="n"/>
    </row>
    <row r="891" ht="16.8" customHeight="1">
      <c r="A891" s="15" t="n"/>
      <c r="B891" s="15" t="n"/>
      <c r="C891" s="15" t="inlineStr">
        <is>
          <t>Spese condominiali</t>
        </is>
      </c>
      <c r="D891" s="16" t="n"/>
      <c r="E891" s="16" t="n"/>
      <c r="F891" s="16" t="n"/>
      <c r="G891" s="16" t="n">
        <v>0</v>
      </c>
      <c r="H891" s="16" t="n"/>
      <c r="I891" s="4" t="n"/>
      <c r="J891" s="14" t="n"/>
      <c r="K891" s="6" t="inlineStr">
        <is>
          <t>CONTO SOSPESI</t>
        </is>
      </c>
      <c r="L891" s="3" t="n"/>
      <c r="M891" s="46" t="inlineStr">
        <is>
          <t>SOSPESI DEL GIORNO</t>
        </is>
      </c>
      <c r="N891" s="46" t="n"/>
      <c r="O891" s="16" t="n"/>
      <c r="P891" s="18" t="n"/>
      <c r="Q891" s="14" t="n"/>
      <c r="R891" s="18" t="n"/>
      <c r="S891" s="16">
        <f>G891</f>
        <v/>
      </c>
      <c r="T891" s="18">
        <f>(R891-S891)+T890</f>
        <v/>
      </c>
      <c r="U891" s="15">
        <f>C891</f>
        <v/>
      </c>
      <c r="W891" s="14" t="n"/>
      <c r="X891" s="18" t="n"/>
      <c r="Y891" s="16" t="n">
        <v>0</v>
      </c>
      <c r="Z891" s="18">
        <f>(X891-Y891)+Z890</f>
        <v/>
      </c>
      <c r="AA891" s="15" t="n"/>
      <c r="AB891" s="24" t="n"/>
      <c r="AC891" s="15">
        <f>C891</f>
        <v/>
      </c>
      <c r="AD891" s="25" t="n"/>
      <c r="AE891" s="62">
        <f>G891</f>
        <v/>
      </c>
      <c r="AF891" s="63">
        <f>AE891+AF830</f>
        <v/>
      </c>
      <c r="AG891" s="25" t="n"/>
      <c r="AH891" s="24" t="n"/>
      <c r="AI891" s="26" t="n"/>
      <c r="AJ891" s="25" t="n"/>
      <c r="AL891" s="14" t="n"/>
      <c r="AM891" s="18" t="n"/>
      <c r="AN891" s="16" t="n">
        <v>0</v>
      </c>
      <c r="AO891" s="18">
        <f>(AM891-AN891)+AO890</f>
        <v/>
      </c>
      <c r="AP891" s="15" t="n"/>
      <c r="AR891" s="14" t="n"/>
      <c r="AS891" s="18" t="n"/>
      <c r="AT891" s="16" t="n">
        <v>0</v>
      </c>
      <c r="AU891" s="18">
        <f>(AS891-AT891)+AU890</f>
        <v/>
      </c>
      <c r="AV891" s="15" t="n"/>
      <c r="AX891" s="14" t="n"/>
      <c r="AY891" s="18" t="n"/>
      <c r="AZ891" s="16" t="n">
        <v>0</v>
      </c>
      <c r="BA891" s="18">
        <f>(AY891-AZ891)+BA890</f>
        <v/>
      </c>
      <c r="BB891" s="15" t="n"/>
      <c r="BD891" s="14" t="n"/>
      <c r="BE891" s="18" t="n"/>
      <c r="BF891" s="16" t="n">
        <v>0</v>
      </c>
      <c r="BG891" s="18">
        <f>(BE891-BF891)+BG890</f>
        <v/>
      </c>
      <c r="BH891" s="15" t="n"/>
      <c r="BJ891" s="86" t="n"/>
      <c r="BK891" s="86" t="n"/>
      <c r="BL891" s="24" t="n"/>
      <c r="BM891" s="24" t="n"/>
      <c r="BN891" s="24" t="n"/>
      <c r="BO891" s="24" t="n"/>
      <c r="BP891" s="24" t="n"/>
      <c r="BQ891" s="126" t="n"/>
    </row>
    <row r="892" ht="16.8" customHeight="1">
      <c r="A892" s="15" t="n"/>
      <c r="B892" s="15" t="n"/>
      <c r="C892" s="15" t="inlineStr">
        <is>
          <t>TOT. SPESE AFFITTO  TEL. LUCE</t>
        </is>
      </c>
      <c r="D892" s="16">
        <f>SUM(G886:G891)</f>
        <v/>
      </c>
      <c r="E892" s="16" t="n"/>
      <c r="F892" s="16" t="n"/>
      <c r="G892" s="16" t="n"/>
      <c r="H892" s="16" t="n"/>
      <c r="I892" s="4" t="n"/>
      <c r="J892" s="14" t="n"/>
      <c r="K892" s="50" t="inlineStr">
        <is>
          <t>SOMMA SOSPESO 10/11</t>
        </is>
      </c>
      <c r="L892" s="50" t="n">
        <v>114.5</v>
      </c>
      <c r="M892" s="16" t="inlineStr">
        <is>
          <t>NOME</t>
        </is>
      </c>
      <c r="N892" s="16" t="inlineStr">
        <is>
          <t>IMPORTO</t>
        </is>
      </c>
      <c r="O892" s="16" t="n"/>
      <c r="P892" s="18" t="n"/>
      <c r="Q892" s="14" t="n"/>
      <c r="R892" s="18" t="n"/>
      <c r="S892" s="16" t="n">
        <v>0</v>
      </c>
      <c r="T892" s="18">
        <f>(R892-S892)+T891</f>
        <v/>
      </c>
      <c r="U892" s="15" t="n"/>
      <c r="W892" s="14" t="n"/>
      <c r="X892" s="18" t="n"/>
      <c r="Y892" s="16" t="n"/>
      <c r="Z892" s="18">
        <f>(X892-Y892)+Z891</f>
        <v/>
      </c>
      <c r="AA892" s="15" t="n"/>
      <c r="AB892" s="24" t="n"/>
      <c r="AC892" s="15">
        <f>C892</f>
        <v/>
      </c>
      <c r="AD892" s="25" t="n"/>
      <c r="AE892" s="62">
        <f>G892</f>
        <v/>
      </c>
      <c r="AF892" s="63">
        <f>AE892+AF831</f>
        <v/>
      </c>
      <c r="AG892" s="25" t="n"/>
      <c r="AH892" s="24" t="n"/>
      <c r="AI892" s="26" t="n"/>
      <c r="AJ892" s="25" t="n"/>
      <c r="AL892" s="14" t="n"/>
      <c r="AM892" s="18" t="n"/>
      <c r="AN892" s="16" t="n"/>
      <c r="AO892" s="18">
        <f>(AM892-AN892)+AO891</f>
        <v/>
      </c>
      <c r="AP892" s="15" t="n"/>
      <c r="AR892" s="14" t="n"/>
      <c r="AS892" s="18" t="n"/>
      <c r="AT892" s="16" t="n"/>
      <c r="AU892" s="18">
        <f>(AS892-AT892)+AU891</f>
        <v/>
      </c>
      <c r="AV892" s="15" t="n"/>
      <c r="AX892" s="14" t="n"/>
      <c r="AY892" s="18" t="n"/>
      <c r="AZ892" s="16" t="n"/>
      <c r="BA892" s="18">
        <f>(AY892-AZ892)+BA891</f>
        <v/>
      </c>
      <c r="BB892" s="15" t="n"/>
      <c r="BD892" s="14" t="n"/>
      <c r="BE892" s="18" t="n"/>
      <c r="BF892" s="16" t="n"/>
      <c r="BG892" s="18">
        <f>(BE892-BF892)+BG891</f>
        <v/>
      </c>
      <c r="BH892" s="15" t="n"/>
      <c r="BJ892" s="86" t="n"/>
      <c r="BK892" s="86" t="n"/>
      <c r="BL892" s="24" t="n"/>
      <c r="BM892" s="24" t="n"/>
      <c r="BN892" s="24" t="n"/>
      <c r="BO892" s="24" t="n"/>
      <c r="BP892" s="24" t="n"/>
      <c r="BQ892" s="126" t="n"/>
    </row>
    <row r="893" ht="16.8" customHeight="1">
      <c r="A893" s="15" t="n"/>
      <c r="B893" s="15" t="n"/>
      <c r="C893" s="15" t="inlineStr">
        <is>
          <t xml:space="preserve">RIVALSA </t>
        </is>
      </c>
      <c r="D893" s="16" t="n"/>
      <c r="E893" s="16" t="n"/>
      <c r="F893" s="16" t="n"/>
      <c r="G893" s="16" t="n">
        <v>0</v>
      </c>
      <c r="H893" s="16" t="n"/>
      <c r="I893" s="4" t="n"/>
      <c r="J893" s="14" t="n"/>
      <c r="K893" s="16" t="inlineStr">
        <is>
          <t>GALLARATE  4/1</t>
        </is>
      </c>
      <c r="L893" s="73" t="n">
        <v>204</v>
      </c>
      <c r="M893" s="30" t="n"/>
      <c r="N893" s="30" t="n">
        <v>0</v>
      </c>
      <c r="O893" s="16" t="n"/>
      <c r="P893" s="18" t="n"/>
      <c r="Q893" s="14" t="n"/>
      <c r="R893" s="18" t="n"/>
      <c r="S893" s="16">
        <f>G893</f>
        <v/>
      </c>
      <c r="T893" s="18">
        <f>(R893-S893)+T892</f>
        <v/>
      </c>
      <c r="U893" s="15" t="n"/>
      <c r="W893" s="14" t="n"/>
      <c r="X893" s="18" t="n">
        <v>0</v>
      </c>
      <c r="Y893" s="16" t="n">
        <v>0</v>
      </c>
      <c r="Z893" s="18">
        <f>(X893-Y893)+Z892</f>
        <v/>
      </c>
      <c r="AA893" s="15" t="n"/>
      <c r="AB893" s="24" t="n"/>
      <c r="AC893" s="15">
        <f>C893</f>
        <v/>
      </c>
      <c r="AD893" s="25" t="n"/>
      <c r="AE893" s="62">
        <f>G893</f>
        <v/>
      </c>
      <c r="AF893" s="63">
        <f>AE893+AF832</f>
        <v/>
      </c>
      <c r="AG893" s="25" t="n"/>
      <c r="AH893" s="24" t="n"/>
      <c r="AI893" s="26" t="n"/>
      <c r="AJ893" s="25" t="n"/>
      <c r="AL893" s="14" t="n"/>
      <c r="AM893" s="18" t="n"/>
      <c r="AN893" s="16" t="n"/>
      <c r="AO893" s="18">
        <f>(AM893-AN893)+AO892</f>
        <v/>
      </c>
      <c r="AP893" s="15" t="n"/>
      <c r="AR893" s="14" t="n"/>
      <c r="AS893" s="18" t="n"/>
      <c r="AT893" s="16" t="n"/>
      <c r="AU893" s="18">
        <f>(AS893-AT893)+AU892</f>
        <v/>
      </c>
      <c r="AV893" s="15" t="n"/>
      <c r="AX893" s="14" t="n"/>
      <c r="AY893" s="18" t="n"/>
      <c r="AZ893" s="16" t="n"/>
      <c r="BA893" s="18">
        <f>(AY893-AZ893)+BA892</f>
        <v/>
      </c>
      <c r="BB893" s="15" t="n"/>
      <c r="BD893" s="14" t="n"/>
      <c r="BE893" s="18" t="n"/>
      <c r="BF893" s="16" t="n"/>
      <c r="BG893" s="18">
        <f>(BE893-BF893)+BG892</f>
        <v/>
      </c>
      <c r="BH893" s="15" t="n"/>
      <c r="BJ893" s="86" t="n"/>
      <c r="BK893" s="86" t="n"/>
      <c r="BL893" s="24" t="n"/>
      <c r="BM893" s="24" t="n"/>
      <c r="BN893" s="24" t="n"/>
      <c r="BO893" s="24" t="n"/>
      <c r="BP893" s="24" t="n"/>
      <c r="BQ893" s="126" t="n"/>
    </row>
    <row r="894" ht="16.8" customHeight="1">
      <c r="A894" s="15" t="n"/>
      <c r="B894" s="15" t="n"/>
      <c r="C894" s="15" t="inlineStr">
        <is>
          <t>COMMERCIALISTA</t>
        </is>
      </c>
      <c r="D894" s="16" t="n"/>
      <c r="E894" s="16" t="n"/>
      <c r="F894" s="16" t="n"/>
      <c r="G894" s="16" t="n">
        <v>0</v>
      </c>
      <c r="H894" s="16" t="n"/>
      <c r="I894" s="4" t="n"/>
      <c r="J894" s="14" t="n"/>
      <c r="K894" s="16" t="inlineStr">
        <is>
          <t>GALLARATE 16/1</t>
        </is>
      </c>
      <c r="L894" s="16" t="n">
        <v>908</v>
      </c>
      <c r="M894" s="16" t="inlineStr">
        <is>
          <t>GALL. 18/1</t>
        </is>
      </c>
      <c r="N894" s="16" t="n">
        <v>16943.86</v>
      </c>
      <c r="O894" s="16" t="n"/>
      <c r="P894" s="18" t="n"/>
      <c r="Q894" s="14" t="n"/>
      <c r="R894" s="18" t="n"/>
      <c r="S894" s="16">
        <f>G894</f>
        <v/>
      </c>
      <c r="T894" s="18">
        <f>(R894-S894)+T893</f>
        <v/>
      </c>
      <c r="U894" s="15">
        <f>C894</f>
        <v/>
      </c>
      <c r="W894" s="14" t="n"/>
      <c r="X894" s="18" t="n">
        <v>0</v>
      </c>
      <c r="Y894" s="16" t="n">
        <v>0</v>
      </c>
      <c r="Z894" s="18">
        <f>(X894-Y894)+Z893</f>
        <v/>
      </c>
      <c r="AA894" s="15" t="n"/>
      <c r="AB894" s="24" t="n"/>
      <c r="AC894" s="15">
        <f>C894</f>
        <v/>
      </c>
      <c r="AD894" s="25" t="n"/>
      <c r="AE894" s="62">
        <f>G894</f>
        <v/>
      </c>
      <c r="AF894" s="63">
        <f>AE894+AF833</f>
        <v/>
      </c>
      <c r="AG894" s="25" t="n"/>
      <c r="AH894" s="24" t="n"/>
      <c r="AI894" s="26" t="n"/>
      <c r="AJ894" s="25" t="n"/>
      <c r="AL894" s="14" t="n"/>
      <c r="AM894" s="18" t="n"/>
      <c r="AN894" s="16" t="n">
        <v>0</v>
      </c>
      <c r="AO894" s="18">
        <f>(AM894-AN894)+AO893</f>
        <v/>
      </c>
      <c r="AP894" s="15" t="n"/>
      <c r="AR894" s="14" t="n"/>
      <c r="AS894" s="18" t="n"/>
      <c r="AT894" s="16" t="n">
        <v>0</v>
      </c>
      <c r="AU894" s="18">
        <f>(AS894-AT894)+AU893</f>
        <v/>
      </c>
      <c r="AV894" s="15" t="n"/>
      <c r="AX894" s="14" t="n"/>
      <c r="AY894" s="18" t="n"/>
      <c r="AZ894" s="16" t="n">
        <v>0</v>
      </c>
      <c r="BA894" s="18">
        <f>(AY894-AZ894)+BA893</f>
        <v/>
      </c>
      <c r="BB894" s="15" t="n"/>
      <c r="BD894" s="14" t="n"/>
      <c r="BE894" s="18" t="n"/>
      <c r="BF894" s="16" t="n">
        <v>0</v>
      </c>
      <c r="BG894" s="18">
        <f>(BE894-BF894)+BG893</f>
        <v/>
      </c>
      <c r="BH894" s="15" t="n"/>
      <c r="BJ894" s="86" t="n"/>
      <c r="BK894" s="86" t="n"/>
      <c r="BL894" s="24" t="n"/>
      <c r="BM894" s="24" t="n"/>
      <c r="BN894" s="24" t="n"/>
      <c r="BO894" s="24" t="n"/>
      <c r="BP894" s="24" t="n"/>
      <c r="BQ894" s="126" t="n"/>
    </row>
    <row r="895" ht="16.8" customHeight="1">
      <c r="A895" s="15" t="n"/>
      <c r="B895" s="15" t="n"/>
      <c r="C895" s="64" t="inlineStr">
        <is>
          <t>CASSA PREVIDENZA  AGENTI  + QUOTA GAA</t>
        </is>
      </c>
      <c r="D895" s="16" t="n"/>
      <c r="E895" s="16" t="n"/>
      <c r="F895" s="16" t="n"/>
      <c r="G895" s="16" t="n">
        <v>0</v>
      </c>
      <c r="H895" s="16" t="n">
        <v>0</v>
      </c>
      <c r="I895" s="4" t="n"/>
      <c r="J895" s="14" t="n"/>
      <c r="K895" s="16" t="inlineStr">
        <is>
          <t>BON. 18/1  227,00</t>
        </is>
      </c>
      <c r="L895" s="16" t="n">
        <v>0.01</v>
      </c>
      <c r="M895" s="16" t="inlineStr">
        <is>
          <t>RHO  18/1</t>
        </is>
      </c>
      <c r="N895" s="16" t="n">
        <v>1517.5</v>
      </c>
      <c r="O895" s="16" t="n"/>
      <c r="P895" s="18" t="n"/>
      <c r="Q895" s="14" t="n"/>
      <c r="R895" s="18" t="n"/>
      <c r="S895" s="16">
        <f>G895</f>
        <v/>
      </c>
      <c r="T895" s="18">
        <f>(R895-S895)+T894</f>
        <v/>
      </c>
      <c r="U895" s="15">
        <f>C895</f>
        <v/>
      </c>
      <c r="W895" s="14" t="n"/>
      <c r="X895" s="18" t="n">
        <v>0</v>
      </c>
      <c r="Y895" s="16" t="n">
        <v>0</v>
      </c>
      <c r="Z895" s="18">
        <f>(X895-Y895)+Z894</f>
        <v/>
      </c>
      <c r="AA895" s="15" t="n"/>
      <c r="AB895" s="24" t="n"/>
      <c r="AC895" s="15">
        <f>C895</f>
        <v/>
      </c>
      <c r="AD895" s="25" t="n"/>
      <c r="AE895" s="62">
        <f>G895</f>
        <v/>
      </c>
      <c r="AF895" s="63">
        <f>AE895+AF834</f>
        <v/>
      </c>
      <c r="AG895" s="25" t="n"/>
      <c r="AH895" s="24" t="n"/>
      <c r="AI895" s="26" t="n"/>
      <c r="AJ895" s="25" t="n"/>
      <c r="AL895" s="14" t="n"/>
      <c r="AM895" s="18" t="n"/>
      <c r="AN895" s="16" t="n">
        <v>0</v>
      </c>
      <c r="AO895" s="18">
        <f>(AM895-AN895)+AO894</f>
        <v/>
      </c>
      <c r="AP895" s="15" t="n"/>
      <c r="AR895" s="14" t="n"/>
      <c r="AS895" s="18" t="n"/>
      <c r="AT895" s="16" t="n">
        <v>0</v>
      </c>
      <c r="AU895" s="18">
        <f>(AS895-AT895)+AU894</f>
        <v/>
      </c>
      <c r="AV895" s="15" t="n"/>
      <c r="AX895" s="14" t="n"/>
      <c r="AY895" s="18" t="n"/>
      <c r="AZ895" s="16" t="n">
        <v>0</v>
      </c>
      <c r="BA895" s="18">
        <f>(AY895-AZ895)+BA894</f>
        <v/>
      </c>
      <c r="BB895" s="15" t="n"/>
      <c r="BD895" s="14" t="n"/>
      <c r="BE895" s="18" t="n"/>
      <c r="BF895" s="16" t="n">
        <v>0</v>
      </c>
      <c r="BG895" s="18">
        <f>(BE895-BF895)+BG894</f>
        <v/>
      </c>
      <c r="BH895" s="15" t="n"/>
      <c r="BJ895" s="86" t="n"/>
      <c r="BK895" s="86" t="n"/>
      <c r="BL895" s="24" t="n"/>
      <c r="BM895" s="24" t="n"/>
      <c r="BN895" s="24" t="n"/>
      <c r="BO895" s="24" t="n"/>
      <c r="BP895" s="24" t="n"/>
      <c r="BQ895" s="126" t="n"/>
    </row>
    <row r="896" ht="16.8" customHeight="1">
      <c r="A896" s="15" t="n"/>
      <c r="B896" s="15" t="n"/>
      <c r="C896" s="15" t="inlineStr">
        <is>
          <t>GIROCONTO PROVV. GENERALI</t>
        </is>
      </c>
      <c r="D896" s="16" t="n"/>
      <c r="E896" s="16" t="n"/>
      <c r="F896" s="85" t="n">
        <v>0</v>
      </c>
      <c r="G896" s="16" t="n">
        <v>0</v>
      </c>
      <c r="H896" s="16" t="n">
        <v>0</v>
      </c>
      <c r="I896" s="4" t="n"/>
      <c r="J896" s="14" t="n"/>
      <c r="K896" s="16" t="inlineStr">
        <is>
          <t>BEBAION 16/1</t>
        </is>
      </c>
      <c r="L896" s="16" t="n">
        <v>396.97</v>
      </c>
      <c r="M896" s="16" t="inlineStr">
        <is>
          <t>SOMMA 18/1</t>
        </is>
      </c>
      <c r="N896" s="16" t="n">
        <v>742</v>
      </c>
      <c r="O896" s="16" t="n"/>
      <c r="P896" s="18" t="n"/>
      <c r="Q896" s="14" t="n"/>
      <c r="R896" s="18">
        <f>F896</f>
        <v/>
      </c>
      <c r="S896" s="16" t="n">
        <v>0</v>
      </c>
      <c r="T896" s="18">
        <f>(R896-S896)+T895</f>
        <v/>
      </c>
      <c r="U896" s="15" t="n"/>
      <c r="W896" s="14" t="inlineStr">
        <is>
          <t>\</t>
        </is>
      </c>
      <c r="X896" s="18" t="n">
        <v>0</v>
      </c>
      <c r="Y896" s="16" t="n"/>
      <c r="Z896" s="18">
        <f>(X896-Y896)+Z895</f>
        <v/>
      </c>
      <c r="AA896" s="15" t="n"/>
      <c r="AB896" s="24" t="n"/>
      <c r="AC896" s="15">
        <f>C896</f>
        <v/>
      </c>
      <c r="AD896" s="25" t="n"/>
      <c r="AE896" s="62">
        <f>G896</f>
        <v/>
      </c>
      <c r="AF896" s="63">
        <f>AE896+AF835</f>
        <v/>
      </c>
      <c r="AG896" s="25" t="n"/>
      <c r="AH896" s="24" t="n"/>
      <c r="AI896" s="26" t="n"/>
      <c r="AJ896" s="25" t="n"/>
      <c r="AL896" s="14" t="n"/>
      <c r="AM896" s="18" t="n"/>
      <c r="AN896" s="16" t="n"/>
      <c r="AO896" s="18">
        <f>(AM896-AN896)+AO895</f>
        <v/>
      </c>
      <c r="AP896" s="15" t="n"/>
      <c r="AR896" s="14" t="n"/>
      <c r="AS896" s="18" t="n"/>
      <c r="AT896" s="16" t="n"/>
      <c r="AU896" s="18">
        <f>(AS896-AT896)+AU895</f>
        <v/>
      </c>
      <c r="AV896" s="15" t="n"/>
      <c r="AX896" s="14" t="n"/>
      <c r="AY896" s="18" t="n"/>
      <c r="AZ896" s="16" t="n"/>
      <c r="BA896" s="18">
        <f>(AY896-AZ896)+BA895</f>
        <v/>
      </c>
      <c r="BB896" s="15" t="n"/>
      <c r="BD896" s="14" t="n"/>
      <c r="BE896" s="18">
        <f>H896</f>
        <v/>
      </c>
      <c r="BF896" s="16" t="n"/>
      <c r="BG896" s="18">
        <f>(BE896-BF896)+BG895</f>
        <v/>
      </c>
      <c r="BH896" s="15" t="n"/>
      <c r="BJ896" s="86" t="n"/>
      <c r="BK896" s="86" t="n"/>
      <c r="BL896" s="24" t="n"/>
      <c r="BM896" s="24" t="n"/>
      <c r="BN896" s="24" t="n"/>
      <c r="BO896" s="24" t="n"/>
      <c r="BP896" s="24" t="n"/>
      <c r="BQ896" s="126" t="n"/>
    </row>
    <row r="897" ht="16.8" customHeight="1">
      <c r="A897" s="15" t="n"/>
      <c r="B897" s="15" t="n"/>
      <c r="C897" s="47" t="inlineStr">
        <is>
          <t>VERSAMENTO PROVV. MATURATE</t>
        </is>
      </c>
      <c r="D897" s="16" t="n"/>
      <c r="E897" s="16" t="n"/>
      <c r="F897" s="1" t="n">
        <v>0</v>
      </c>
      <c r="G897" s="16" t="n">
        <v>0</v>
      </c>
      <c r="H897" s="16" t="n"/>
      <c r="I897" s="4" t="n"/>
      <c r="J897" s="14" t="n"/>
      <c r="K897" s="16" t="inlineStr">
        <is>
          <t>GALL.  17/1  MONDO TRASPORTI</t>
        </is>
      </c>
      <c r="L897" s="16" t="n">
        <v>1000</v>
      </c>
      <c r="M897" s="50" t="inlineStr">
        <is>
          <t>MIRABILE 18/1</t>
        </is>
      </c>
      <c r="N897" s="50" t="n">
        <v>-176</v>
      </c>
      <c r="O897" s="16" t="n"/>
      <c r="P897" s="18" t="n"/>
      <c r="Q897" s="14" t="n"/>
      <c r="R897" s="49">
        <f>F897</f>
        <v/>
      </c>
      <c r="S897" s="16" t="n">
        <v>0</v>
      </c>
      <c r="T897" s="18">
        <f>(R897-S897)+T896</f>
        <v/>
      </c>
      <c r="U897" s="17">
        <f>C897</f>
        <v/>
      </c>
      <c r="W897" s="14" t="n"/>
      <c r="X897" s="18" t="n">
        <v>0</v>
      </c>
      <c r="Y897" s="16" t="n">
        <v>0</v>
      </c>
      <c r="Z897" s="18">
        <f>(X897-Y897)+Z896</f>
        <v/>
      </c>
      <c r="AA897" s="15" t="n"/>
      <c r="AB897" s="24" t="n"/>
      <c r="AC897" s="64" t="inlineStr">
        <is>
          <t>QUOTA GAA</t>
        </is>
      </c>
      <c r="AD897" s="65" t="n"/>
      <c r="AE897" s="65">
        <f>G897</f>
        <v/>
      </c>
      <c r="AF897" s="63">
        <f>AE897+AF836</f>
        <v/>
      </c>
      <c r="AG897" s="25" t="n"/>
      <c r="AH897" s="24" t="n"/>
      <c r="AI897" s="26" t="n"/>
      <c r="AJ897" s="25" t="n"/>
      <c r="AL897" s="14" t="n"/>
      <c r="AM897" s="18" t="n">
        <v>0</v>
      </c>
      <c r="AN897" s="16" t="n">
        <v>0</v>
      </c>
      <c r="AO897" s="18">
        <f>(AM897-AN897)+AO896</f>
        <v/>
      </c>
      <c r="AP897" s="15" t="n"/>
      <c r="AR897" s="14" t="n"/>
      <c r="AS897" s="18" t="n"/>
      <c r="AT897" s="16" t="n">
        <v>0</v>
      </c>
      <c r="AU897" s="18">
        <f>(AS897-AT897)+AU896</f>
        <v/>
      </c>
      <c r="AV897" s="15" t="n"/>
      <c r="AX897" s="14" t="n"/>
      <c r="AY897" s="18" t="n"/>
      <c r="AZ897" s="16" t="n">
        <v>0</v>
      </c>
      <c r="BA897" s="18">
        <f>(AY897-AZ897)+BA896</f>
        <v/>
      </c>
      <c r="BB897" s="15" t="n"/>
      <c r="BD897" s="14" t="n"/>
      <c r="BE897" s="18" t="n"/>
      <c r="BF897" s="16" t="n">
        <v>0</v>
      </c>
      <c r="BG897" s="18">
        <f>(BE897-BF897)+BG896</f>
        <v/>
      </c>
      <c r="BH897" s="15" t="n"/>
      <c r="BJ897" s="86" t="n"/>
      <c r="BK897" s="86" t="n"/>
      <c r="BL897" s="24" t="n"/>
      <c r="BM897" s="24" t="n"/>
      <c r="BN897" s="24" t="n"/>
      <c r="BO897" s="24" t="n"/>
      <c r="BP897" s="24" t="n"/>
      <c r="BQ897" s="126" t="n"/>
    </row>
    <row r="898" ht="16.8" customHeight="1">
      <c r="A898" s="15" t="n"/>
      <c r="B898" s="15" t="n"/>
      <c r="C898" s="15" t="inlineStr">
        <is>
          <t>TASSE</t>
        </is>
      </c>
      <c r="D898" s="16" t="n"/>
      <c r="E898" s="16" t="n"/>
      <c r="F898" s="16" t="n"/>
      <c r="G898" s="16" t="n">
        <v>0</v>
      </c>
      <c r="H898" s="16" t="n"/>
      <c r="I898" s="4" t="n"/>
      <c r="J898" s="14" t="n"/>
      <c r="K898" s="16" t="inlineStr">
        <is>
          <t>SOMMA 12/1</t>
        </is>
      </c>
      <c r="L898" s="16" t="n">
        <v>1926.14</v>
      </c>
      <c r="N898" s="50" t="n">
        <v>0</v>
      </c>
      <c r="O898" s="16" t="n"/>
      <c r="P898" s="18" t="n"/>
      <c r="Q898" s="14" t="n"/>
      <c r="R898" s="18" t="n"/>
      <c r="S898" s="16">
        <f>G898</f>
        <v/>
      </c>
      <c r="T898" s="18">
        <f>(R898-S898)+T897</f>
        <v/>
      </c>
      <c r="U898" s="15" t="inlineStr">
        <is>
          <t>Tasse</t>
        </is>
      </c>
      <c r="W898" s="14" t="n"/>
      <c r="X898" s="18" t="n"/>
      <c r="Y898" s="16" t="n">
        <v>0</v>
      </c>
      <c r="Z898" s="18">
        <f>(X898-Y898)+Z897</f>
        <v/>
      </c>
      <c r="AA898" s="15" t="n"/>
      <c r="AB898" s="24" t="n"/>
      <c r="AC898" s="15">
        <f>C898</f>
        <v/>
      </c>
      <c r="AD898" s="25" t="n"/>
      <c r="AE898" s="62">
        <f>G898</f>
        <v/>
      </c>
      <c r="AF898" s="63">
        <f>AE898+AF837</f>
        <v/>
      </c>
      <c r="AG898" s="25" t="n"/>
      <c r="AH898" s="24" t="n"/>
      <c r="AI898" s="26" t="n"/>
      <c r="AJ898" s="25" t="n"/>
      <c r="AL898" s="14" t="n"/>
      <c r="AM898" s="18" t="n">
        <v>0</v>
      </c>
      <c r="AN898" s="16" t="n">
        <v>0</v>
      </c>
      <c r="AO898" s="18">
        <f>(AM898-AN898)+AO897</f>
        <v/>
      </c>
      <c r="AP898" s="15" t="n"/>
      <c r="AR898" s="14" t="n"/>
      <c r="AS898" s="18" t="n">
        <v>0</v>
      </c>
      <c r="AT898" s="16" t="n">
        <v>0</v>
      </c>
      <c r="AU898" s="18">
        <f>(AS898-AT898)+AU897</f>
        <v/>
      </c>
      <c r="AV898" s="15" t="n"/>
      <c r="AX898" s="14" t="n"/>
      <c r="AY898" s="18" t="n">
        <v>0</v>
      </c>
      <c r="AZ898" s="16" t="n">
        <v>0</v>
      </c>
      <c r="BA898" s="18">
        <f>(AY898-AZ898)+BA897</f>
        <v/>
      </c>
      <c r="BB898" s="15" t="n"/>
      <c r="BD898" s="14" t="n"/>
      <c r="BE898" s="18" t="n">
        <v>0</v>
      </c>
      <c r="BF898" s="16" t="n">
        <v>0</v>
      </c>
      <c r="BG898" s="18">
        <f>(BE898-BF898)+BG897</f>
        <v/>
      </c>
      <c r="BH898" s="15" t="n"/>
      <c r="BJ898" s="86" t="n"/>
      <c r="BK898" s="86" t="n"/>
      <c r="BL898" s="24" t="n"/>
      <c r="BM898" s="24" t="n"/>
      <c r="BN898" s="24" t="n"/>
      <c r="BO898" s="24" t="n"/>
      <c r="BP898" s="24" t="n"/>
      <c r="BQ898" s="126" t="n"/>
    </row>
    <row r="899" ht="16.8" customHeight="1">
      <c r="A899" s="15" t="n"/>
      <c r="B899" s="15" t="n"/>
      <c r="C899" s="15" t="inlineStr">
        <is>
          <t>PREL.  ACC. PER AMM-  GIGI</t>
        </is>
      </c>
      <c r="D899" s="16" t="n"/>
      <c r="E899" s="16" t="n"/>
      <c r="F899" s="16" t="n">
        <v>0</v>
      </c>
      <c r="G899" s="16" t="n">
        <v>0</v>
      </c>
      <c r="H899" s="16" t="n"/>
      <c r="I899" s="4" t="n"/>
      <c r="J899" s="14" t="n"/>
      <c r="K899" s="50" t="inlineStr">
        <is>
          <t>SOMMA  16/1</t>
        </is>
      </c>
      <c r="L899" s="50" t="n">
        <v>403</v>
      </c>
      <c r="M899" s="16" t="n"/>
      <c r="N899" s="16" t="n">
        <v>0</v>
      </c>
      <c r="O899" s="16" t="n"/>
      <c r="P899" s="18" t="n"/>
      <c r="Q899" s="14" t="n"/>
      <c r="R899" s="18" t="n"/>
      <c r="S899" s="16">
        <f>G899</f>
        <v/>
      </c>
      <c r="T899" s="18">
        <f>(R899-S899)+T898</f>
        <v/>
      </c>
      <c r="U899" s="15">
        <f>C899</f>
        <v/>
      </c>
      <c r="W899" s="14" t="n"/>
      <c r="X899" s="18" t="n"/>
      <c r="Y899" s="16" t="n">
        <v>0</v>
      </c>
      <c r="Z899" s="18">
        <f>(X899-Y899)+Z898</f>
        <v/>
      </c>
      <c r="AA899" s="15" t="n"/>
      <c r="AB899" s="24" t="n"/>
      <c r="AC899" s="15">
        <f>C899</f>
        <v/>
      </c>
      <c r="AD899" s="25" t="n"/>
      <c r="AE899" s="62">
        <f>G899</f>
        <v/>
      </c>
      <c r="AF899" s="63">
        <f>AE899+AF838</f>
        <v/>
      </c>
      <c r="AG899" s="25" t="n"/>
      <c r="AH899" s="24" t="n"/>
      <c r="AI899" s="26" t="n"/>
      <c r="AJ899" s="25" t="n"/>
      <c r="AL899" s="14" t="n"/>
      <c r="AM899" s="18" t="n">
        <v>0</v>
      </c>
      <c r="AN899" s="16" t="n">
        <v>0</v>
      </c>
      <c r="AO899" s="18">
        <f>(AM899-AN899)+AO898</f>
        <v/>
      </c>
      <c r="AP899" s="15" t="n"/>
      <c r="AR899" s="14" t="n"/>
      <c r="AS899" s="18" t="n">
        <v>0</v>
      </c>
      <c r="AT899" s="16" t="n">
        <v>0</v>
      </c>
      <c r="AU899" s="18">
        <f>(AS899-AT899)+AU898</f>
        <v/>
      </c>
      <c r="AV899" s="15" t="n"/>
      <c r="AX899" s="14" t="n"/>
      <c r="AY899" s="18" t="n">
        <v>0</v>
      </c>
      <c r="AZ899" s="16" t="n">
        <v>0</v>
      </c>
      <c r="BA899" s="18">
        <f>(AY899-AZ899)+BA898</f>
        <v/>
      </c>
      <c r="BB899" s="15" t="n"/>
      <c r="BD899" s="14" t="n"/>
      <c r="BE899" s="18" t="n">
        <v>0</v>
      </c>
      <c r="BF899" s="16" t="n">
        <v>0</v>
      </c>
      <c r="BG899" s="18">
        <f>(BE899-BF899)+BG898</f>
        <v/>
      </c>
      <c r="BH899" s="15" t="n"/>
      <c r="BJ899" s="86" t="n"/>
      <c r="BK899" s="86" t="n"/>
      <c r="BL899" s="24" t="n"/>
      <c r="BM899" s="24" t="n"/>
      <c r="BN899" s="24" t="n"/>
      <c r="BO899" s="24" t="n"/>
      <c r="BP899" s="24" t="n"/>
      <c r="BQ899" s="126" t="n"/>
    </row>
    <row r="900" ht="16.8" customHeight="1">
      <c r="A900" s="15" t="n"/>
      <c r="B900" s="15" t="n"/>
      <c r="C900" s="15" t="inlineStr">
        <is>
          <t>PREL.  ACC. PER AMM-. RENZO</t>
        </is>
      </c>
      <c r="D900" s="16" t="n"/>
      <c r="E900" s="16" t="n"/>
      <c r="F900" s="16" t="n">
        <v>0</v>
      </c>
      <c r="G900" s="16" t="n">
        <v>0</v>
      </c>
      <c r="H900" s="16" t="n"/>
      <c r="I900" s="4" t="n"/>
      <c r="J900" s="14" t="n"/>
      <c r="K900" s="16" t="inlineStr">
        <is>
          <t>SOMMA 11/1</t>
        </is>
      </c>
      <c r="L900" s="16" t="n">
        <v>300</v>
      </c>
      <c r="M900" s="16" t="n"/>
      <c r="N900" s="16" t="n">
        <v>0</v>
      </c>
      <c r="O900" s="16" t="n"/>
      <c r="P900" s="18" t="n"/>
      <c r="Q900" s="14" t="n"/>
      <c r="R900" s="18" t="n">
        <v>0</v>
      </c>
      <c r="S900" s="16">
        <f>G900</f>
        <v/>
      </c>
      <c r="T900" s="18">
        <f>(R900-S900)+T899</f>
        <v/>
      </c>
      <c r="U900" s="15">
        <f>C900</f>
        <v/>
      </c>
      <c r="W900" s="14" t="n"/>
      <c r="X900" s="18" t="n">
        <v>0</v>
      </c>
      <c r="Y900" s="16" t="n"/>
      <c r="Z900" s="18">
        <f>(X900-Y900)+Z899</f>
        <v/>
      </c>
      <c r="AA900" s="15" t="n"/>
      <c r="AB900" s="24" t="n"/>
      <c r="AC900" s="15">
        <f>C900</f>
        <v/>
      </c>
      <c r="AD900" s="25" t="n"/>
      <c r="AE900" s="62">
        <f>G900</f>
        <v/>
      </c>
      <c r="AF900" s="63">
        <f>AE900+AF839</f>
        <v/>
      </c>
      <c r="AG900" s="25" t="n"/>
      <c r="AH900" s="24" t="n"/>
      <c r="AI900" s="26" t="n"/>
      <c r="AJ900" s="25" t="n"/>
      <c r="AL900" s="14" t="n"/>
      <c r="AM900" s="18" t="n">
        <v>0</v>
      </c>
      <c r="AN900" s="16" t="n"/>
      <c r="AO900" s="18">
        <f>(AM900-AN900)+AO899</f>
        <v/>
      </c>
      <c r="AP900" s="15" t="n"/>
      <c r="AR900" s="14" t="n"/>
      <c r="AS900" s="18" t="n">
        <v>0</v>
      </c>
      <c r="AT900" s="16" t="n"/>
      <c r="AU900" s="18">
        <f>(AS900-AT900)+AU899</f>
        <v/>
      </c>
      <c r="AV900" s="15" t="n"/>
      <c r="AX900" s="14" t="n"/>
      <c r="AY900" s="18" t="n">
        <v>0</v>
      </c>
      <c r="AZ900" s="16" t="n"/>
      <c r="BA900" s="18">
        <f>(AY900-AZ900)+BA899</f>
        <v/>
      </c>
      <c r="BB900" s="15" t="n"/>
      <c r="BD900" s="14" t="n"/>
      <c r="BE900" s="18" t="n">
        <v>0</v>
      </c>
      <c r="BF900" s="16" t="n"/>
      <c r="BG900" s="18">
        <f>(BE900-BF900)+BG899</f>
        <v/>
      </c>
      <c r="BH900" s="15" t="n"/>
      <c r="BJ900" s="86" t="n"/>
      <c r="BK900" s="86" t="n"/>
      <c r="BL900" s="24" t="n"/>
      <c r="BM900" s="24" t="n"/>
      <c r="BN900" s="24" t="n"/>
      <c r="BO900" s="24" t="n"/>
      <c r="BP900" s="24" t="n"/>
      <c r="BQ900" s="126" t="n"/>
    </row>
    <row r="901" ht="16.8" customHeight="1">
      <c r="A901" s="15" t="n"/>
      <c r="B901" s="15" t="n"/>
      <c r="C901" s="15" t="inlineStr">
        <is>
          <t>VERS.  11/11 23+16/1 1.850+11/1 709,04+206,1815/1+12/1 40,00</t>
        </is>
      </c>
      <c r="D901" s="16" t="n"/>
      <c r="E901" s="16" t="n"/>
      <c r="F901" s="16" t="n">
        <v>5933.19</v>
      </c>
      <c r="G901" s="16" t="n"/>
      <c r="H901" s="16" t="n"/>
      <c r="I901" s="4" t="n"/>
      <c r="J901" s="14" t="n"/>
      <c r="K901" s="16" t="inlineStr">
        <is>
          <t>SOMMA 15/1</t>
        </is>
      </c>
      <c r="L901" s="16" t="n">
        <v>339</v>
      </c>
      <c r="M901" s="16" t="n"/>
      <c r="N901" s="16" t="n">
        <v>0</v>
      </c>
      <c r="O901" s="16" t="n"/>
      <c r="P901" s="18" t="n"/>
      <c r="Q901" s="14" t="n"/>
      <c r="R901" s="18" t="n">
        <v>0</v>
      </c>
      <c r="S901" s="16" t="n">
        <v>0</v>
      </c>
      <c r="T901" s="18">
        <f>(R901-S901)+T900</f>
        <v/>
      </c>
      <c r="U901" s="15" t="n"/>
      <c r="W901" s="14" t="n"/>
      <c r="X901" s="18">
        <f>F901</f>
        <v/>
      </c>
      <c r="Y901" s="16" t="n">
        <v>0</v>
      </c>
      <c r="Z901" s="18">
        <f>(X901-Y901)+Z900</f>
        <v/>
      </c>
      <c r="AA901" s="15">
        <f>C901</f>
        <v/>
      </c>
      <c r="AB901" s="24" t="n"/>
      <c r="AC901" s="15" t="n"/>
      <c r="AD901" s="25" t="n"/>
      <c r="AE901" s="62" t="n"/>
      <c r="AF901" s="63" t="n"/>
      <c r="AG901" s="25" t="n"/>
      <c r="AH901" s="24" t="n"/>
      <c r="AI901" s="26" t="n"/>
      <c r="AJ901" s="25" t="n"/>
      <c r="AL901" s="14" t="n"/>
      <c r="AM901" s="18" t="n">
        <v>0</v>
      </c>
      <c r="AN901" s="16" t="n"/>
      <c r="AO901" s="18">
        <f>(AM901-AN901)+AO900</f>
        <v/>
      </c>
      <c r="AP901" s="15" t="n"/>
      <c r="AR901" s="14" t="n"/>
      <c r="AS901" s="18" t="n">
        <v>0</v>
      </c>
      <c r="AT901" s="16" t="n"/>
      <c r="AU901" s="18">
        <f>(AS901-AT901)+AU900</f>
        <v/>
      </c>
      <c r="AV901" s="15" t="n"/>
      <c r="AX901" s="14" t="n"/>
      <c r="AY901" s="18" t="n">
        <v>0</v>
      </c>
      <c r="AZ901" s="16" t="n"/>
      <c r="BA901" s="18">
        <f>(AY901-AZ901)+BA900</f>
        <v/>
      </c>
      <c r="BB901" s="15" t="n"/>
      <c r="BD901" s="14" t="n"/>
      <c r="BE901" s="18" t="n">
        <v>0</v>
      </c>
      <c r="BF901" s="16" t="n"/>
      <c r="BG901" s="18">
        <f>(BE901-BF901)+BG900</f>
        <v/>
      </c>
      <c r="BH901" s="15" t="n"/>
      <c r="BJ901" s="86" t="n"/>
      <c r="BK901" s="86" t="n"/>
      <c r="BL901" s="24" t="n"/>
      <c r="BM901" s="24" t="n"/>
      <c r="BN901" s="24" t="n"/>
      <c r="BO901" s="24" t="n"/>
      <c r="BP901" s="24" t="n"/>
      <c r="BQ901" s="126" t="n"/>
    </row>
    <row r="902" ht="16.8" customHeight="1">
      <c r="A902" s="15" t="n"/>
      <c r="B902" s="15" t="n"/>
      <c r="C902" s="15" t="inlineStr">
        <is>
          <t xml:space="preserve">   "   10/11   265+12/1 2.418,00+42217/1  +16/1 -0,02+11/1 0,01</t>
        </is>
      </c>
      <c r="D902" s="16" t="n"/>
      <c r="E902" s="16" t="n"/>
      <c r="F902" s="16" t="n">
        <v>0</v>
      </c>
      <c r="G902" s="16" t="n"/>
      <c r="H902" s="16" t="n">
        <v>0</v>
      </c>
      <c r="I902" s="4" t="n"/>
      <c r="J902" s="14" t="n"/>
      <c r="K902" s="3" t="inlineStr">
        <is>
          <t>SOMMA 17/1</t>
        </is>
      </c>
      <c r="L902" s="16" t="n">
        <v>714.99</v>
      </c>
      <c r="M902" s="16" t="n"/>
      <c r="N902" s="16" t="n"/>
      <c r="O902" s="16" t="n"/>
      <c r="P902" s="18" t="n"/>
      <c r="Q902" s="14" t="n"/>
      <c r="R902" s="18" t="n">
        <v>0</v>
      </c>
      <c r="S902" s="16" t="n">
        <v>0</v>
      </c>
      <c r="T902" s="18">
        <f>(R902-S902)+T901</f>
        <v/>
      </c>
      <c r="U902" s="15" t="n"/>
      <c r="W902" s="14" t="n"/>
      <c r="X902" s="18">
        <f>F902</f>
        <v/>
      </c>
      <c r="Y902" s="16" t="n"/>
      <c r="Z902" s="18">
        <f>(X902-Y902)+Z901</f>
        <v/>
      </c>
      <c r="AA902" s="15" t="n"/>
      <c r="AB902" s="24" t="n"/>
      <c r="AC902" s="15" t="n"/>
      <c r="AD902" s="25" t="n"/>
      <c r="AE902" s="62" t="n"/>
      <c r="AF902" s="63" t="n"/>
      <c r="AG902" s="25" t="n"/>
      <c r="AH902" s="24" t="n"/>
      <c r="AI902" s="26" t="n"/>
      <c r="AJ902" s="25" t="n"/>
      <c r="AL902" s="14" t="n"/>
      <c r="AM902" s="18" t="n">
        <v>0</v>
      </c>
      <c r="AN902" s="16" t="n"/>
      <c r="AO902" s="18">
        <f>(AM902-AN902)+AO901</f>
        <v/>
      </c>
      <c r="AP902" s="15" t="n"/>
      <c r="AR902" s="14" t="n"/>
      <c r="AS902" s="18" t="n">
        <v>0</v>
      </c>
      <c r="AT902" s="16" t="n"/>
      <c r="AU902" s="18">
        <f>(AS902-AT902)+AU901</f>
        <v/>
      </c>
      <c r="AV902" s="15" t="n"/>
      <c r="AX902" s="14" t="n"/>
      <c r="AY902" s="18" t="n">
        <v>0</v>
      </c>
      <c r="AZ902" s="16" t="n"/>
      <c r="BA902" s="18">
        <f>(AY902-AZ902)+BA901</f>
        <v/>
      </c>
      <c r="BB902" s="15" t="n"/>
      <c r="BD902" s="14" t="n"/>
      <c r="BE902" s="18" t="n">
        <v>0</v>
      </c>
      <c r="BF902" s="16" t="n"/>
      <c r="BG902" s="18">
        <f>(BE902-BF902)+BG901</f>
        <v/>
      </c>
      <c r="BH902" s="15" t="n"/>
      <c r="BJ902" s="86" t="n"/>
      <c r="BK902" s="86" t="n"/>
      <c r="BL902" s="24" t="n"/>
      <c r="BM902" s="24" t="n"/>
      <c r="BN902" s="24" t="n"/>
      <c r="BO902" s="24" t="n"/>
      <c r="BP902" s="24" t="n"/>
      <c r="BQ902" s="126" t="n"/>
    </row>
    <row r="903" ht="16.8" customHeight="1">
      <c r="A903" s="15" t="n"/>
      <c r="B903" s="15" t="n"/>
      <c r="C903" s="15" t="inlineStr">
        <is>
          <t>VERS.   LEGN. 11/1 654+9/1 658+10/1 1002,5+12/1  10068,39</t>
        </is>
      </c>
      <c r="D903" s="16" t="n"/>
      <c r="E903" s="16" t="n"/>
      <c r="F903" s="16" t="n">
        <v>12382.89</v>
      </c>
      <c r="G903" s="16" t="n"/>
      <c r="H903" s="16" t="n"/>
      <c r="I903" s="4" t="n"/>
      <c r="J903" s="14" t="n"/>
      <c r="K903" s="44" t="inlineStr">
        <is>
          <t>LEGNANO 17/1</t>
        </is>
      </c>
      <c r="L903" s="16" t="n">
        <v>309.5</v>
      </c>
      <c r="M903" s="30" t="n"/>
      <c r="N903" s="16" t="n">
        <v>0</v>
      </c>
      <c r="O903" s="16" t="n"/>
      <c r="P903" s="18" t="n"/>
      <c r="Q903" s="14" t="n"/>
      <c r="R903" s="18" t="n">
        <v>0</v>
      </c>
      <c r="S903" s="16" t="n">
        <v>0</v>
      </c>
      <c r="T903" s="18">
        <f>(R903-S903)+T902</f>
        <v/>
      </c>
      <c r="U903" s="15" t="n"/>
      <c r="W903" s="14" t="n"/>
      <c r="X903" s="18">
        <f>F903</f>
        <v/>
      </c>
      <c r="Y903" s="16" t="n"/>
      <c r="Z903" s="18">
        <f>(X903-Y903)+Z902</f>
        <v/>
      </c>
      <c r="AA903" s="15" t="n"/>
      <c r="AB903" s="24" t="n"/>
      <c r="AC903" s="15" t="n"/>
      <c r="AD903" s="25" t="n"/>
      <c r="AE903" s="62" t="n"/>
      <c r="AF903" s="63" t="n"/>
      <c r="AG903" s="25" t="n"/>
      <c r="AH903" s="24" t="n"/>
      <c r="AI903" s="26" t="n"/>
      <c r="AJ903" s="25" t="n"/>
      <c r="AL903" s="14" t="n"/>
      <c r="AM903" s="18" t="n">
        <v>0</v>
      </c>
      <c r="AN903" s="16" t="n"/>
      <c r="AO903" s="18">
        <f>(AM903-AN903)+AO902</f>
        <v/>
      </c>
      <c r="AP903" s="15" t="n"/>
      <c r="AR903" s="14" t="n"/>
      <c r="AS903" s="18" t="n">
        <v>0</v>
      </c>
      <c r="AT903" s="16" t="n"/>
      <c r="AU903" s="18">
        <f>(AS903-AT903)+AU902</f>
        <v/>
      </c>
      <c r="AV903" s="15" t="n"/>
      <c r="AX903" s="14" t="n"/>
      <c r="AY903" s="18" t="n">
        <v>0</v>
      </c>
      <c r="AZ903" s="16" t="n"/>
      <c r="BA903" s="18">
        <f>(AY903-AZ903)+BA902</f>
        <v/>
      </c>
      <c r="BB903" s="15" t="n"/>
      <c r="BD903" s="14" t="n"/>
      <c r="BE903" s="18" t="n">
        <v>0</v>
      </c>
      <c r="BF903" s="16" t="n"/>
      <c r="BG903" s="18">
        <f>(BE903-BF903)+BG902</f>
        <v/>
      </c>
      <c r="BH903" s="15" t="n"/>
      <c r="BJ903" s="86" t="n"/>
      <c r="BK903" s="86" t="n"/>
      <c r="BL903" s="24" t="n"/>
      <c r="BM903" s="24" t="n"/>
      <c r="BN903" s="24" t="n"/>
      <c r="BO903" s="24" t="n"/>
      <c r="BP903" s="24" t="n"/>
      <c r="BQ903" s="126" t="n"/>
    </row>
    <row r="904" ht="16.8" customHeight="1">
      <c r="A904" s="15" t="n"/>
      <c r="B904" s="15" t="n"/>
      <c r="C904" s="15" t="inlineStr">
        <is>
          <t>VERS. ACC.  17/1</t>
        </is>
      </c>
      <c r="D904" s="16" t="n"/>
      <c r="E904" s="16" t="n"/>
      <c r="F904" s="16" t="n">
        <v>3600</v>
      </c>
      <c r="G904" s="16" t="n">
        <v>0</v>
      </c>
      <c r="H904" s="16" t="n"/>
      <c r="I904" s="4" t="n"/>
      <c r="J904" s="14" t="n"/>
      <c r="K904" s="17" t="inlineStr">
        <is>
          <t>SOSPESI PARTICOLARI</t>
        </is>
      </c>
      <c r="L904" s="51">
        <f>AI913</f>
        <v/>
      </c>
      <c r="M904" s="3" t="n"/>
      <c r="N904" s="16" t="n">
        <v>0</v>
      </c>
      <c r="O904" s="16" t="n"/>
      <c r="P904" s="18" t="n"/>
      <c r="Q904" s="14" t="n"/>
      <c r="R904" s="18" t="n">
        <v>0</v>
      </c>
      <c r="S904" s="16" t="n">
        <v>0</v>
      </c>
      <c r="T904" s="18">
        <f>(R904-S904)+T903</f>
        <v/>
      </c>
      <c r="U904" s="15" t="n"/>
      <c r="W904" s="14" t="n"/>
      <c r="X904" s="18">
        <f>F904</f>
        <v/>
      </c>
      <c r="Y904" s="16" t="n">
        <v>0</v>
      </c>
      <c r="Z904" s="18">
        <f>(X904-Y904)+Z903</f>
        <v/>
      </c>
      <c r="AA904" s="15">
        <f>C904</f>
        <v/>
      </c>
      <c r="AB904" s="24" t="n"/>
      <c r="AC904" s="15" t="n"/>
      <c r="AD904" s="25" t="n"/>
      <c r="AE904" s="62" t="n"/>
      <c r="AF904" s="63" t="n"/>
      <c r="AG904" s="25" t="n"/>
      <c r="AH904" s="24" t="n"/>
      <c r="AI904" s="26" t="n"/>
      <c r="AJ904" s="25" t="n"/>
      <c r="AL904" s="14" t="n"/>
      <c r="AM904" s="18" t="n">
        <v>0</v>
      </c>
      <c r="AN904" s="16" t="n"/>
      <c r="AO904" s="18">
        <f>(AM904-AN904)+AO903</f>
        <v/>
      </c>
      <c r="AP904" s="15" t="n"/>
      <c r="AR904" s="14" t="n"/>
      <c r="AS904" s="18" t="n">
        <v>0</v>
      </c>
      <c r="AT904" s="16" t="n"/>
      <c r="AU904" s="18">
        <f>(AS904-AT904)+AU903</f>
        <v/>
      </c>
      <c r="AV904" s="15" t="n"/>
      <c r="AX904" s="14" t="n"/>
      <c r="AY904" s="18" t="n">
        <v>0</v>
      </c>
      <c r="AZ904" s="16" t="n"/>
      <c r="BA904" s="18">
        <f>(AY904-AZ904)+BA903</f>
        <v/>
      </c>
      <c r="BB904" s="15" t="n"/>
      <c r="BD904" s="14" t="n"/>
      <c r="BE904" s="18" t="n">
        <v>0</v>
      </c>
      <c r="BF904" s="16" t="n"/>
      <c r="BG904" s="18">
        <f>(BE904-BF904)+BG903</f>
        <v/>
      </c>
      <c r="BH904" s="15" t="n"/>
      <c r="BJ904" s="86" t="n"/>
      <c r="BK904" s="86" t="n"/>
      <c r="BL904" s="24" t="n"/>
      <c r="BM904" s="24" t="n"/>
      <c r="BN904" s="24" t="n"/>
      <c r="BO904" s="24" t="n"/>
      <c r="BP904" s="24" t="n"/>
      <c r="BQ904" s="126" t="n"/>
    </row>
    <row r="905" ht="16.8" customHeight="1">
      <c r="A905" s="15" t="n"/>
      <c r="B905" s="15" t="n"/>
      <c r="C905" s="68" t="inlineStr">
        <is>
          <t>VERSAMENTO</t>
        </is>
      </c>
      <c r="D905" s="16" t="n"/>
      <c r="E905" s="16" t="n"/>
      <c r="F905" s="16" t="n">
        <v>0</v>
      </c>
      <c r="G905" s="16" t="n"/>
      <c r="H905" s="16" t="n"/>
      <c r="I905" s="4" t="n"/>
      <c r="J905" s="14" t="n"/>
      <c r="K905" s="17" t="inlineStr">
        <is>
          <t>TOTALE SOSPESI</t>
        </is>
      </c>
      <c r="L905" s="16">
        <f>SUM(L892:L904)</f>
        <v/>
      </c>
      <c r="M905" s="16" t="n"/>
      <c r="N905" s="16" t="n">
        <v>0</v>
      </c>
      <c r="O905" s="16" t="n"/>
      <c r="P905" s="18" t="n"/>
      <c r="Q905" s="14" t="n"/>
      <c r="R905" s="18" t="n">
        <v>0</v>
      </c>
      <c r="S905" s="16" t="n"/>
      <c r="T905" s="18">
        <f>(R905-S905)+T904</f>
        <v/>
      </c>
      <c r="U905" s="15" t="n"/>
      <c r="W905" s="14" t="n"/>
      <c r="X905" s="18" t="n">
        <v>0</v>
      </c>
      <c r="Y905" s="16" t="n"/>
      <c r="Z905" s="18">
        <f>(X905-Y905)+Z904</f>
        <v/>
      </c>
      <c r="AA905" s="15">
        <f>C905</f>
        <v/>
      </c>
      <c r="AB905" s="24" t="n"/>
      <c r="AC905" s="15" t="n"/>
      <c r="AD905" s="25" t="n"/>
      <c r="AE905" s="62" t="n"/>
      <c r="AF905" s="63" t="n"/>
      <c r="AG905" s="25" t="n"/>
      <c r="AH905" s="24" t="n"/>
      <c r="AI905" s="26" t="n"/>
      <c r="AJ905" s="25" t="n"/>
      <c r="AL905" s="14" t="n"/>
      <c r="AM905" s="18" t="n">
        <v>0</v>
      </c>
      <c r="AN905" s="16" t="n"/>
      <c r="AO905" s="18">
        <f>(AM905-AN905)+AO904</f>
        <v/>
      </c>
      <c r="AP905" s="15" t="n"/>
      <c r="AR905" s="14" t="n"/>
      <c r="AS905" s="18" t="n">
        <v>0</v>
      </c>
      <c r="AT905" s="16" t="n"/>
      <c r="AU905" s="18">
        <f>(AS905-AT905)+AU904</f>
        <v/>
      </c>
      <c r="AV905" s="15">
        <f>C905</f>
        <v/>
      </c>
      <c r="AX905" s="14" t="n"/>
      <c r="AY905" s="18" t="n">
        <v>0</v>
      </c>
      <c r="AZ905" s="16" t="n"/>
      <c r="BA905" s="18">
        <f>(AY905-AZ905)+BA904</f>
        <v/>
      </c>
      <c r="BB905" s="15" t="n"/>
      <c r="BD905" s="14" t="n"/>
      <c r="BE905" s="18" t="n">
        <v>0</v>
      </c>
      <c r="BF905" s="16" t="n"/>
      <c r="BG905" s="18">
        <f>(BE905-BF905)+BG904</f>
        <v/>
      </c>
      <c r="BH905" s="15" t="n"/>
      <c r="BJ905" s="86" t="n"/>
      <c r="BK905" s="86" t="n"/>
      <c r="BL905" s="24" t="n"/>
      <c r="BM905" s="24" t="n"/>
      <c r="BN905" s="24" t="n"/>
      <c r="BO905" s="24" t="n"/>
      <c r="BP905" s="24" t="n"/>
      <c r="BQ905" s="126" t="n"/>
    </row>
    <row r="906" ht="16.8" customHeight="1">
      <c r="A906" s="15" t="n"/>
      <c r="B906" s="15" t="n"/>
      <c r="C906" s="15" t="inlineStr">
        <is>
          <t>BONIFICI</t>
        </is>
      </c>
      <c r="D906" s="16" t="n"/>
      <c r="E906" s="16" t="n"/>
      <c r="F906" s="16">
        <f>'BONIFICI GENERALI '!B674+'BONIFICI CATTOLICA'!B674+'BONIFICI TUTELA'!B362</f>
        <v/>
      </c>
      <c r="G906" s="85">
        <f>F896</f>
        <v/>
      </c>
      <c r="H906" s="16" t="n"/>
      <c r="I906" s="4" t="n"/>
      <c r="J906" s="14" t="n"/>
      <c r="K906" s="17" t="inlineStr">
        <is>
          <t>SOSPESI DEL GIORNO</t>
        </is>
      </c>
      <c r="L906" s="16">
        <f>SUM(N893:N906)</f>
        <v/>
      </c>
      <c r="M906" s="44" t="n"/>
      <c r="N906" s="16" t="n">
        <v>0</v>
      </c>
      <c r="O906" s="16" t="n"/>
      <c r="P906" s="18" t="n"/>
      <c r="Q906" s="14" t="n"/>
      <c r="R906" s="18" t="n">
        <v>0</v>
      </c>
      <c r="S906" s="16" t="n"/>
      <c r="T906" s="18">
        <f>(R906-S906)+T905</f>
        <v/>
      </c>
      <c r="U906" s="15" t="n"/>
      <c r="W906" s="14" t="n"/>
      <c r="X906" s="18">
        <f>F906</f>
        <v/>
      </c>
      <c r="Y906" s="16">
        <f>G906</f>
        <v/>
      </c>
      <c r="Z906" s="18">
        <f>(X906-Y906)+Z905</f>
        <v/>
      </c>
      <c r="AA906" s="15">
        <f>C906</f>
        <v/>
      </c>
      <c r="AB906" s="24" t="n"/>
      <c r="AC906" s="15" t="n"/>
      <c r="AD906" s="25" t="n"/>
      <c r="AE906" s="62" t="n"/>
      <c r="AF906" s="63" t="n"/>
      <c r="AG906" s="25" t="n"/>
      <c r="AH906" s="24" t="n"/>
      <c r="AI906" s="26" t="n"/>
      <c r="AJ906" s="25" t="n"/>
      <c r="AL906" s="14" t="n"/>
      <c r="AM906" s="18" t="n">
        <v>0</v>
      </c>
      <c r="AN906" s="16" t="n"/>
      <c r="AO906" s="18">
        <f>(AM906-AN906)+AO905</f>
        <v/>
      </c>
      <c r="AP906" s="15" t="n"/>
      <c r="AR906" s="14" t="n"/>
      <c r="AS906" s="18" t="n">
        <v>0</v>
      </c>
      <c r="AT906" s="16" t="n"/>
      <c r="AU906" s="18">
        <f>(AS906-AT906)+AU905</f>
        <v/>
      </c>
      <c r="AV906" s="15">
        <f>C906</f>
        <v/>
      </c>
      <c r="AX906" s="14" t="n"/>
      <c r="AY906" s="18" t="n">
        <v>0</v>
      </c>
      <c r="AZ906" s="16" t="n"/>
      <c r="BA906" s="18">
        <f>(AY906-AZ906)+BA905</f>
        <v/>
      </c>
      <c r="BB906" s="15" t="n"/>
      <c r="BD906" s="14" t="n"/>
      <c r="BE906" s="18" t="n">
        <v>0</v>
      </c>
      <c r="BF906" s="16" t="n"/>
      <c r="BG906" s="18">
        <f>(BE906-BF906)+BG905</f>
        <v/>
      </c>
      <c r="BH906" s="15" t="n"/>
      <c r="BJ906" s="86" t="n"/>
      <c r="BK906" s="86" t="n"/>
      <c r="BL906" s="24" t="n"/>
      <c r="BM906" s="24" t="n"/>
      <c r="BN906" s="24" t="n"/>
      <c r="BO906" s="24" t="n"/>
      <c r="BP906" s="24" t="n"/>
      <c r="BQ906" s="126" t="n"/>
    </row>
    <row r="907" ht="16.8" customHeight="1">
      <c r="A907" s="15" t="n"/>
      <c r="B907" s="15" t="n"/>
      <c r="C907" s="47" t="inlineStr">
        <is>
          <t>PREL .PROVVIGIONI MATURATE</t>
        </is>
      </c>
      <c r="D907" s="16" t="n"/>
      <c r="E907" s="16" t="n"/>
      <c r="F907" s="16" t="n">
        <v>0</v>
      </c>
      <c r="G907" s="1">
        <f>F897</f>
        <v/>
      </c>
      <c r="H907" s="16">
        <f>G907-D798-D799-D801</f>
        <v/>
      </c>
      <c r="I907" s="4" t="n"/>
      <c r="J907" s="14" t="n"/>
      <c r="K907" s="53">
        <f>A856</f>
        <v/>
      </c>
      <c r="L907" s="3">
        <f>D856+D857-E861+D858-E858+D861-E856+B859</f>
        <v/>
      </c>
      <c r="M907" s="16" t="n"/>
      <c r="N907" s="16" t="n">
        <v>0</v>
      </c>
      <c r="O907" s="16" t="n"/>
      <c r="P907" s="18" t="n"/>
      <c r="Q907" s="14" t="n"/>
      <c r="R907" s="18" t="n"/>
      <c r="S907" s="16" t="n"/>
      <c r="T907" s="18">
        <f>(R907-S907)+T906</f>
        <v/>
      </c>
      <c r="U907" s="15" t="n"/>
      <c r="W907" s="14" t="n"/>
      <c r="X907" s="18" t="n"/>
      <c r="Y907" s="1">
        <f>G907</f>
        <v/>
      </c>
      <c r="Z907" s="18">
        <f>(X907-Y907)+Z906</f>
        <v/>
      </c>
      <c r="AA907" s="15">
        <f>C907</f>
        <v/>
      </c>
      <c r="AB907" s="24" t="n"/>
      <c r="AC907" s="15" t="inlineStr">
        <is>
          <t>BOLLO AUTO</t>
        </is>
      </c>
      <c r="AD907" s="25" t="n"/>
      <c r="AE907" s="62">
        <f>H908</f>
        <v/>
      </c>
      <c r="AF907" s="63">
        <f>AE907+AF846</f>
        <v/>
      </c>
      <c r="AG907" s="25" t="n"/>
      <c r="AH907" s="24" t="n"/>
      <c r="AI907" s="26" t="n"/>
      <c r="AJ907" s="25" t="n"/>
      <c r="AL907" s="14" t="n"/>
      <c r="AM907" s="18" t="n"/>
      <c r="AN907" s="25" t="n">
        <v>0</v>
      </c>
      <c r="AO907" s="18">
        <f>(AM907-AN907)+AO906</f>
        <v/>
      </c>
      <c r="AP907" s="15" t="n"/>
      <c r="AR907" s="14" t="n"/>
      <c r="AS907" s="18" t="n"/>
      <c r="AT907" s="25" t="n">
        <v>0</v>
      </c>
      <c r="AU907" s="18">
        <f>(AS907-AT907)+AU906</f>
        <v/>
      </c>
      <c r="AV907" s="15" t="n"/>
      <c r="AX907" s="14" t="n"/>
      <c r="AY907" s="18" t="n"/>
      <c r="AZ907" s="25" t="n">
        <v>0</v>
      </c>
      <c r="BA907" s="18">
        <f>(AY907-AZ907)+BA906</f>
        <v/>
      </c>
      <c r="BB907" s="15" t="n"/>
      <c r="BD907" s="14" t="n"/>
      <c r="BE907" s="18" t="n"/>
      <c r="BF907" s="25" t="n">
        <v>0</v>
      </c>
      <c r="BG907" s="18">
        <f>(BE907-BF907)+BG906</f>
        <v/>
      </c>
      <c r="BH907" s="15" t="n"/>
      <c r="BJ907" s="86" t="n"/>
      <c r="BK907" s="86" t="n"/>
      <c r="BL907" s="24" t="n"/>
      <c r="BM907" s="24" t="n"/>
      <c r="BN907" s="24" t="n"/>
      <c r="BO907" s="24" t="n"/>
      <c r="BP907" s="24" t="n"/>
      <c r="BQ907" s="126" t="n"/>
    </row>
    <row r="908" ht="16.8" customHeight="1">
      <c r="A908" s="15" t="n"/>
      <c r="B908" s="15" t="n"/>
      <c r="C908" s="15" t="inlineStr">
        <is>
          <t>Spese manutenzione auto</t>
        </is>
      </c>
      <c r="D908" s="16" t="n"/>
      <c r="E908" s="16" t="n">
        <v>0</v>
      </c>
      <c r="F908" s="16" t="n">
        <v>0</v>
      </c>
      <c r="G908" s="16" t="n">
        <v>0</v>
      </c>
      <c r="H908" s="16" t="n"/>
      <c r="I908" s="4" t="n"/>
      <c r="J908" s="14" t="n"/>
      <c r="K908" s="17" t="n"/>
      <c r="L908" s="16" t="n"/>
      <c r="M908" s="16" t="n"/>
      <c r="N908" s="16" t="n"/>
      <c r="O908" s="16" t="n"/>
      <c r="P908" s="18" t="n"/>
      <c r="Q908" s="14" t="n"/>
      <c r="R908" s="18" t="n"/>
      <c r="S908" s="16">
        <f>G908</f>
        <v/>
      </c>
      <c r="T908" s="18">
        <f>(R908-S908)+T907</f>
        <v/>
      </c>
      <c r="U908" s="15">
        <f>C908</f>
        <v/>
      </c>
      <c r="W908" s="14" t="n"/>
      <c r="X908" s="18" t="n"/>
      <c r="Y908" s="16" t="n">
        <v>0</v>
      </c>
      <c r="Z908" s="18">
        <f>(X908-Y908)+Z907</f>
        <v/>
      </c>
      <c r="AA908" s="15" t="n"/>
      <c r="AB908" s="24" t="n"/>
      <c r="AC908" s="15">
        <f>C908</f>
        <v/>
      </c>
      <c r="AD908" s="25" t="n"/>
      <c r="AE908" s="62">
        <f>G908</f>
        <v/>
      </c>
      <c r="AF908" s="63">
        <f>AE908+AF847</f>
        <v/>
      </c>
      <c r="AG908" s="25" t="n"/>
      <c r="AH908" s="24" t="n"/>
      <c r="AI908" s="26" t="n"/>
      <c r="AJ908" s="25" t="n"/>
      <c r="AL908" s="14" t="n"/>
      <c r="AM908" s="18" t="n"/>
      <c r="AN908" s="16" t="n"/>
      <c r="AO908" s="18">
        <f>(AM908-AN908)+AO907</f>
        <v/>
      </c>
      <c r="AP908" s="15" t="n"/>
      <c r="AR908" s="14" t="n"/>
      <c r="AS908" s="18" t="n"/>
      <c r="AT908" s="16" t="n"/>
      <c r="AU908" s="18">
        <f>(AS908-AT908)+AU907</f>
        <v/>
      </c>
      <c r="AV908" s="15" t="n"/>
      <c r="AX908" s="14" t="n"/>
      <c r="AY908" s="18" t="n"/>
      <c r="AZ908" s="16" t="n"/>
      <c r="BA908" s="18">
        <f>(AY908-AZ908)+BA907</f>
        <v/>
      </c>
      <c r="BB908" s="15" t="n"/>
      <c r="BD908" s="14" t="n"/>
      <c r="BE908" s="18" t="n"/>
      <c r="BF908" s="16" t="n"/>
      <c r="BG908" s="18">
        <f>(BE908-BF908)+BG907</f>
        <v/>
      </c>
      <c r="BH908" s="15" t="n"/>
      <c r="BJ908" s="86" t="n"/>
      <c r="BK908" s="86" t="n"/>
      <c r="BL908" s="24" t="n"/>
      <c r="BM908" s="24" t="n"/>
      <c r="BN908" s="24" t="n"/>
      <c r="BO908" s="24" t="n"/>
      <c r="BP908" s="24" t="n"/>
      <c r="BQ908" s="126" t="n"/>
    </row>
    <row r="909" ht="16.8" customHeight="1">
      <c r="A909" s="15" t="n"/>
      <c r="B909" s="15" t="n"/>
      <c r="C909" s="15" t="inlineStr">
        <is>
          <t>Spese alberghi etc</t>
        </is>
      </c>
      <c r="D909" s="16" t="n">
        <v>0</v>
      </c>
      <c r="E909" s="16" t="n"/>
      <c r="F909" s="16" t="n">
        <v>0</v>
      </c>
      <c r="G909" s="16" t="n">
        <v>0</v>
      </c>
      <c r="H909" s="16" t="n"/>
      <c r="I909" s="4" t="n"/>
      <c r="J909" s="14" t="n"/>
      <c r="K909" s="17" t="n"/>
      <c r="L909" s="16" t="n">
        <v>0</v>
      </c>
      <c r="M909" s="16" t="n"/>
      <c r="N909" s="16" t="n"/>
      <c r="O909" s="16" t="n"/>
      <c r="P909" s="18" t="n"/>
      <c r="Q909" s="14" t="n"/>
      <c r="R909" s="18" t="n"/>
      <c r="S909" s="16" t="n">
        <v>0</v>
      </c>
      <c r="T909" s="18">
        <f>(R909-S909)+T908</f>
        <v/>
      </c>
      <c r="U909" s="15">
        <f>C909</f>
        <v/>
      </c>
      <c r="W909" s="14" t="n"/>
      <c r="X909" s="18" t="n">
        <v>0</v>
      </c>
      <c r="Y909" s="16" t="n">
        <v>0</v>
      </c>
      <c r="Z909" s="18">
        <f>(X909-Y909)+Z908</f>
        <v/>
      </c>
      <c r="AA909" s="15" t="n"/>
      <c r="AB909" s="24" t="n"/>
      <c r="AC909" s="15">
        <f>C909</f>
        <v/>
      </c>
      <c r="AD909" s="25" t="n"/>
      <c r="AE909" s="62">
        <f>G909</f>
        <v/>
      </c>
      <c r="AF909" s="63">
        <f>AE909+AF848</f>
        <v/>
      </c>
      <c r="AG909" s="25" t="n"/>
      <c r="AH909" s="24" t="n"/>
      <c r="AI909" s="26" t="n"/>
      <c r="AJ909" s="25" t="n"/>
      <c r="AL909" s="14" t="n"/>
      <c r="AM909" s="18" t="n"/>
      <c r="AN909" s="16" t="n">
        <v>0</v>
      </c>
      <c r="AO909" s="18">
        <f>(AM909-AN909)+AO908</f>
        <v/>
      </c>
      <c r="AP909" s="15" t="n"/>
      <c r="AR909" s="14" t="n"/>
      <c r="AS909" s="18" t="n"/>
      <c r="AT909" s="16" t="n">
        <v>0</v>
      </c>
      <c r="AU909" s="18">
        <f>(AS909-AT909)+AU908</f>
        <v/>
      </c>
      <c r="AV909" s="15" t="n"/>
      <c r="AX909" s="14" t="n"/>
      <c r="AY909" s="18" t="n"/>
      <c r="AZ909" s="16" t="n">
        <v>0</v>
      </c>
      <c r="BA909" s="18">
        <f>(AY909-AZ909)+BA908</f>
        <v/>
      </c>
      <c r="BB909" s="15" t="n"/>
      <c r="BD909" s="14" t="n"/>
      <c r="BE909" s="18" t="n"/>
      <c r="BF909" s="16" t="n">
        <v>0</v>
      </c>
      <c r="BG909" s="18">
        <f>(BE909-BF909)+BG908</f>
        <v/>
      </c>
      <c r="BH909" s="15" t="n"/>
      <c r="BJ909" s="86" t="n"/>
      <c r="BK909" s="86" t="n"/>
      <c r="BL909" s="24" t="n"/>
      <c r="BM909" s="24" t="n"/>
      <c r="BN909" s="24" t="n"/>
      <c r="BO909" s="24" t="n"/>
      <c r="BP909" s="24" t="n"/>
      <c r="BQ909" s="126" t="n"/>
    </row>
    <row r="910" ht="16.8" customHeight="1">
      <c r="A910" s="15" t="n"/>
      <c r="B910" s="15" t="n"/>
      <c r="C910" s="15" t="n"/>
      <c r="D910" s="16">
        <f>SUM(G908:G910)</f>
        <v/>
      </c>
      <c r="E910" s="16" t="n">
        <v>0</v>
      </c>
      <c r="F910" s="16" t="n"/>
      <c r="G910" s="16" t="n">
        <v>0</v>
      </c>
      <c r="H910" s="16" t="n"/>
      <c r="I910" s="4" t="n"/>
      <c r="J910" s="14" t="n"/>
      <c r="K910" s="6" t="inlineStr">
        <is>
          <t>TOTALE SOMMA</t>
        </is>
      </c>
      <c r="L910" s="3">
        <f>SUM(L890:L904)+N889+L906+L907</f>
        <v/>
      </c>
      <c r="M910" s="3">
        <f>SUM(O859:O878)+N888</f>
        <v/>
      </c>
      <c r="N910" s="16" t="n"/>
      <c r="O910" s="16" t="n"/>
      <c r="P910" s="18" t="n"/>
      <c r="Q910" s="14" t="n"/>
      <c r="R910" s="18" t="n"/>
      <c r="S910" s="16" t="n">
        <v>0</v>
      </c>
      <c r="T910" s="18">
        <f>(R910-S910)+T909</f>
        <v/>
      </c>
      <c r="U910" s="15" t="n"/>
      <c r="W910" s="14" t="n"/>
      <c r="X910" s="18" t="n">
        <v>0</v>
      </c>
      <c r="Y910" s="16" t="n">
        <v>0</v>
      </c>
      <c r="Z910" s="18">
        <f>(X910-Y910)+Z909</f>
        <v/>
      </c>
      <c r="AA910" s="15" t="n"/>
      <c r="AB910" s="24" t="n"/>
      <c r="AC910" s="15">
        <f>C910</f>
        <v/>
      </c>
      <c r="AD910" s="25" t="n"/>
      <c r="AE910" s="62">
        <f>G910</f>
        <v/>
      </c>
      <c r="AF910" s="63">
        <f>AE910+AF849</f>
        <v/>
      </c>
      <c r="AG910" s="25" t="n"/>
      <c r="AH910" s="24" t="inlineStr">
        <is>
          <t>TOTALE SOSPESI</t>
        </is>
      </c>
      <c r="AI910" s="26">
        <f>SUM(AI857:AI909)</f>
        <v/>
      </c>
      <c r="AJ910" s="25" t="n"/>
      <c r="AL910" s="14" t="n"/>
      <c r="AM910" s="18" t="n"/>
      <c r="AN910" s="16" t="n">
        <v>0</v>
      </c>
      <c r="AO910" s="18">
        <f>(AM910-AN910)+AO909</f>
        <v/>
      </c>
      <c r="AP910" s="15" t="n"/>
      <c r="AR910" s="14" t="n"/>
      <c r="AS910" s="18" t="n"/>
      <c r="AT910" s="16" t="n">
        <v>0</v>
      </c>
      <c r="AU910" s="18">
        <f>(AS910-AT910)+AU909</f>
        <v/>
      </c>
      <c r="AV910" s="16" t="n"/>
      <c r="AX910" s="14" t="n"/>
      <c r="AY910" s="18" t="n"/>
      <c r="AZ910" s="16" t="n">
        <v>0</v>
      </c>
      <c r="BA910" s="18">
        <f>(AY910-AZ910)+BA909</f>
        <v/>
      </c>
      <c r="BB910" s="15" t="n"/>
      <c r="BD910" s="14" t="n"/>
      <c r="BE910" s="18" t="n"/>
      <c r="BF910" s="16" t="n">
        <v>0</v>
      </c>
      <c r="BG910" s="18">
        <f>(BE910-BF910)+BG909</f>
        <v/>
      </c>
      <c r="BH910" s="15" t="n"/>
      <c r="BJ910" s="86" t="n"/>
      <c r="BK910" s="86" t="n"/>
      <c r="BL910" s="24" t="n"/>
      <c r="BM910" s="24" t="n"/>
      <c r="BN910" s="24" t="n"/>
      <c r="BO910" s="24" t="n"/>
      <c r="BP910" s="24" t="n"/>
      <c r="BQ910" s="126" t="n"/>
    </row>
    <row r="911" ht="16.8" customHeight="1">
      <c r="A911" s="15" t="n"/>
      <c r="B911" s="15" t="n"/>
      <c r="C911" s="64" t="inlineStr">
        <is>
          <t>BONIFICO CATTOLICA</t>
        </is>
      </c>
      <c r="D911" s="16" t="n"/>
      <c r="E911" s="16" t="n">
        <v>0</v>
      </c>
      <c r="F911" s="16" t="n"/>
      <c r="G911" s="16" t="n">
        <v>0</v>
      </c>
      <c r="H911" s="16" t="n">
        <v>0</v>
      </c>
      <c r="I911" s="84">
        <f>I913-I862</f>
        <v/>
      </c>
      <c r="J911" s="14" t="n"/>
      <c r="K911" s="6" t="inlineStr">
        <is>
          <t>SALDO C-D</t>
        </is>
      </c>
      <c r="L911" s="3">
        <f>L910-M910</f>
        <v/>
      </c>
      <c r="M911" s="16" t="n"/>
      <c r="N911" s="16" t="n"/>
      <c r="O911" s="16" t="n"/>
      <c r="P911" s="18" t="n"/>
      <c r="Q911" s="14" t="n"/>
      <c r="R911" s="18" t="n"/>
      <c r="S911" s="16" t="n">
        <v>0</v>
      </c>
      <c r="T911" s="18">
        <f>(R911-S911)+T910</f>
        <v/>
      </c>
      <c r="U911" s="15" t="n"/>
      <c r="W911" s="14" t="n"/>
      <c r="X911" s="18" t="n"/>
      <c r="Y911" s="16" t="n">
        <v>0</v>
      </c>
      <c r="Z911" s="18">
        <f>(X911-Y911)+Z910</f>
        <v/>
      </c>
      <c r="AA911" s="15" t="n"/>
      <c r="AB911" s="24" t="n"/>
      <c r="AC911" s="71" t="inlineStr">
        <is>
          <t>TOTALE SPESE AD OGGI</t>
        </is>
      </c>
      <c r="AD911" s="65" t="n"/>
      <c r="AE911" s="65" t="n">
        <v>0</v>
      </c>
      <c r="AF911" s="63">
        <f>SUM(AF863:AF910)</f>
        <v/>
      </c>
      <c r="AG911" s="25" t="n"/>
      <c r="AH911" s="24" t="inlineStr">
        <is>
          <t>SOSPESI VERSATI</t>
        </is>
      </c>
      <c r="AI911" s="26" t="n"/>
      <c r="AJ911" s="25">
        <f>SUM(AJ857:AJ910)</f>
        <v/>
      </c>
      <c r="AL911" s="14" t="n"/>
      <c r="AM911" s="18" t="n"/>
      <c r="AN911" s="16" t="n"/>
      <c r="AO911" s="18">
        <f>(AM911-AN911)+AO910</f>
        <v/>
      </c>
      <c r="AP911" s="15" t="n"/>
      <c r="AR911" s="14" t="n"/>
      <c r="AS911" s="18" t="n"/>
      <c r="AT911" s="16" t="n">
        <v>0</v>
      </c>
      <c r="AU911" s="18">
        <f>(AS911-AT911)+AU910</f>
        <v/>
      </c>
      <c r="AV911" s="15" t="n"/>
      <c r="AX911" s="14" t="n"/>
      <c r="AY911" s="18" t="n"/>
      <c r="AZ911" s="16" t="n"/>
      <c r="BA911" s="18">
        <f>(AY911-AZ911)+BA910</f>
        <v/>
      </c>
      <c r="BB911" s="15" t="n"/>
      <c r="BD911" s="14" t="n"/>
      <c r="BE911" s="18" t="n"/>
      <c r="BF911" s="16" t="n"/>
      <c r="BG911" s="18">
        <f>(BE911-BF911)+BG910</f>
        <v/>
      </c>
      <c r="BH911" s="15" t="n"/>
      <c r="BJ911" s="86" t="n"/>
      <c r="BK911" s="86" t="n"/>
      <c r="BL911" s="24" t="n"/>
      <c r="BM911" s="24" t="n"/>
      <c r="BN911" s="24" t="n"/>
      <c r="BO911" s="24" t="n"/>
      <c r="BP911" s="24" t="n"/>
      <c r="BQ911" s="126" t="n"/>
    </row>
    <row r="912" ht="16.8" customHeight="1">
      <c r="A912" s="15" t="n"/>
      <c r="B912" s="15" t="n"/>
      <c r="C912" s="64" t="inlineStr">
        <is>
          <t>BONIFICO GENERALI</t>
        </is>
      </c>
      <c r="D912" s="16" t="n"/>
      <c r="E912" s="16" t="n"/>
      <c r="F912" s="16" t="n"/>
      <c r="G912" s="16" t="n">
        <v>0</v>
      </c>
      <c r="H912" s="16" t="n">
        <v>0</v>
      </c>
      <c r="I912" s="4" t="n"/>
      <c r="J912" s="14" t="n"/>
      <c r="K912" s="6" t="inlineStr">
        <is>
          <t>SALDO CATTOLICA</t>
        </is>
      </c>
      <c r="L912" s="55">
        <f>D913+E913+A913+B913+B860</f>
        <v/>
      </c>
      <c r="M912" s="16" t="n"/>
      <c r="N912" s="16" t="n"/>
      <c r="O912" s="56" t="n"/>
      <c r="P912" s="18" t="n"/>
      <c r="Q912" s="14" t="n"/>
      <c r="R912" s="18" t="n"/>
      <c r="S912" s="16" t="n">
        <v>0</v>
      </c>
      <c r="T912" s="18">
        <f>(R912-S912)+T911</f>
        <v/>
      </c>
      <c r="U912" s="15" t="n"/>
      <c r="W912" s="14" t="n"/>
      <c r="X912" s="18" t="n"/>
      <c r="Y912" s="16" t="n">
        <v>0</v>
      </c>
      <c r="Z912" s="18">
        <f>(X912-Y912)+Z911</f>
        <v/>
      </c>
      <c r="AA912" s="15" t="n"/>
      <c r="AB912" s="24" t="n"/>
      <c r="AC912" s="71" t="inlineStr">
        <is>
          <t>TOTALE PROVVIGIONI AD OGGI</t>
        </is>
      </c>
      <c r="AD912" s="65" t="n"/>
      <c r="AE912" s="65">
        <f>G912</f>
        <v/>
      </c>
      <c r="AF912" s="63">
        <f>AF851+AD856+AD857</f>
        <v/>
      </c>
      <c r="AG912" s="25" t="n"/>
      <c r="AH912" s="24" t="n"/>
      <c r="AI912" s="26" t="n"/>
      <c r="AJ912" s="25" t="n"/>
      <c r="AL912" s="14" t="n"/>
      <c r="AM912" s="18" t="n"/>
      <c r="AN912" s="16" t="n"/>
      <c r="AO912" s="18">
        <f>(AM912-AN912)+AO911</f>
        <v/>
      </c>
      <c r="AP912" s="15" t="n"/>
      <c r="AR912" s="14" t="n"/>
      <c r="AS912" s="18" t="n"/>
      <c r="AT912" s="16" t="n"/>
      <c r="AU912" s="18">
        <f>(AS912-AT912)+AU911</f>
        <v/>
      </c>
      <c r="AV912" s="15" t="n"/>
      <c r="AX912" s="14" t="n"/>
      <c r="AY912" s="18" t="n"/>
      <c r="AZ912" s="16" t="n"/>
      <c r="BA912" s="18">
        <f>(AY912-AZ912)+BA911</f>
        <v/>
      </c>
      <c r="BB912" s="15" t="n"/>
      <c r="BD912" s="14" t="n"/>
      <c r="BE912" s="18" t="n"/>
      <c r="BF912" s="16" t="n"/>
      <c r="BG912" s="18">
        <f>(BE912-BF912)+BG911</f>
        <v/>
      </c>
      <c r="BH912" s="15" t="n"/>
      <c r="BJ912" s="86" t="n"/>
      <c r="BK912" s="86" t="n"/>
      <c r="BL912" s="24" t="n"/>
      <c r="BM912" s="24" t="n"/>
      <c r="BN912" s="24" t="n"/>
      <c r="BO912" s="24" t="n"/>
      <c r="BP912" s="24" t="n"/>
      <c r="BQ912" s="126" t="n"/>
    </row>
    <row r="913" ht="16.8" customHeight="1">
      <c r="A913" s="92">
        <f>D858-D860+A852-E858-G912</f>
        <v/>
      </c>
      <c r="B913" s="44">
        <f>D861-D863+B852</f>
        <v/>
      </c>
      <c r="C913" s="57" t="inlineStr">
        <is>
          <t>Check = controllo Saldo Cattolica</t>
        </is>
      </c>
      <c r="D913" s="44">
        <f>D856-D859-E856+D852</f>
        <v/>
      </c>
      <c r="E913" s="44">
        <f>D857-D862+E852</f>
        <v/>
      </c>
      <c r="F913" s="72">
        <f>D859+D860+D862+F852-E860</f>
        <v/>
      </c>
      <c r="G913" s="81">
        <f>D859+D860-E860+D862+G852</f>
        <v/>
      </c>
      <c r="H913" s="44">
        <f>G907+G906+H852</f>
        <v/>
      </c>
      <c r="I913" s="79">
        <f>G913-H913</f>
        <v/>
      </c>
      <c r="J913" s="58" t="n"/>
      <c r="K913" s="6" t="inlineStr">
        <is>
          <t>SALDO PROVVIGIONALE</t>
        </is>
      </c>
      <c r="L913" s="3">
        <f>L911-L912</f>
        <v/>
      </c>
      <c r="M913" s="27" t="inlineStr">
        <is>
          <t>DIFF. S.DO CATTOLICA</t>
        </is>
      </c>
      <c r="N913" s="27">
        <f>O913-L912</f>
        <v/>
      </c>
      <c r="O913" s="44">
        <f>Z913+AU913+N889+SUM(L892:L903)+SUM(N893:N903)+L907-D859-D862-D858+E860</f>
        <v/>
      </c>
      <c r="P913" s="18" t="n"/>
      <c r="Q913" s="58" t="n"/>
      <c r="R913" s="59" t="n"/>
      <c r="S913" s="44" t="n"/>
      <c r="T913" s="59">
        <f>(R913-S913)+T912</f>
        <v/>
      </c>
      <c r="U913" s="57" t="n"/>
      <c r="W913" s="58" t="n"/>
      <c r="X913" s="59" t="n"/>
      <c r="Y913" s="44" t="n"/>
      <c r="Z913" s="59">
        <f>(X913-Y913)+Z912</f>
        <v/>
      </c>
      <c r="AA913" s="57" t="n"/>
      <c r="AB913" s="60" t="n"/>
      <c r="AC913" s="60" t="inlineStr">
        <is>
          <t>UTILE NETTO</t>
        </is>
      </c>
      <c r="AD913" s="23">
        <f>SUM(AD856:AD912)-SUM(AE856:AE910)+AD852</f>
        <v/>
      </c>
      <c r="AE913" s="23">
        <f>AF899+AF900</f>
        <v/>
      </c>
      <c r="AF913" s="23">
        <f>AD913+AE913</f>
        <v/>
      </c>
      <c r="AG913" s="23" t="inlineStr">
        <is>
          <t>UTILE LORDO</t>
        </is>
      </c>
      <c r="AH913" s="60" t="inlineStr">
        <is>
          <t>SALDO</t>
        </is>
      </c>
      <c r="AI913" s="61">
        <f>AI910-AJ911</f>
        <v/>
      </c>
      <c r="AJ913" s="23" t="n"/>
      <c r="AL913" s="58" t="n"/>
      <c r="AM913" s="59" t="n"/>
      <c r="AN913" s="44" t="n"/>
      <c r="AO913" s="59">
        <f>(AM913-AN913)+AO912</f>
        <v/>
      </c>
      <c r="AP913" s="57" t="n"/>
      <c r="AR913" s="58" t="n"/>
      <c r="AS913" s="59" t="n"/>
      <c r="AT913" s="44" t="n"/>
      <c r="AU913" s="59">
        <f>(AS913-AT913)+AU912</f>
        <v/>
      </c>
      <c r="AV913" s="57" t="n"/>
      <c r="AX913" s="58" t="n"/>
      <c r="AY913" s="59" t="n"/>
      <c r="AZ913" s="44" t="n"/>
      <c r="BA913" s="59">
        <f>(AY913-AZ913)+BA912</f>
        <v/>
      </c>
      <c r="BB913" s="57" t="n"/>
      <c r="BD913" s="58" t="n"/>
      <c r="BE913" s="59" t="n"/>
      <c r="BF913" s="44" t="n"/>
      <c r="BG913" s="59">
        <f>(BE913-BF913)+BG912</f>
        <v/>
      </c>
      <c r="BH913" s="57" t="n"/>
      <c r="BJ913" s="21">
        <f>SUM(BJ857:BJ912)</f>
        <v/>
      </c>
      <c r="BK913" s="21" t="n"/>
      <c r="BL913" s="89">
        <f>SUM(BL856:BL912)</f>
        <v/>
      </c>
      <c r="BM913" s="8" t="inlineStr">
        <is>
          <t>TOTALE GENERALI</t>
        </is>
      </c>
      <c r="BN913" s="89">
        <f>SUM(BN856:BN912)</f>
        <v/>
      </c>
      <c r="BO913" s="8">
        <f>SUM(BO857:BO912)</f>
        <v/>
      </c>
      <c r="BP913" s="8">
        <f>BL913+BN913</f>
        <v/>
      </c>
      <c r="BQ913" s="8" t="n"/>
    </row>
    <row r="915" ht="16.8" customHeight="1">
      <c r="A915" s="50" t="n"/>
    </row>
    <row r="916" ht="16.8" customHeight="1">
      <c r="A916" s="2" t="n"/>
      <c r="B916" s="2" t="n"/>
      <c r="C916" s="2" t="inlineStr">
        <is>
          <t>DESCRIZIONE</t>
        </is>
      </c>
      <c r="D916" s="3" t="inlineStr">
        <is>
          <t>CASSA E.</t>
        </is>
      </c>
      <c r="E916" s="3" t="inlineStr">
        <is>
          <t>CASSA U.</t>
        </is>
      </c>
      <c r="F916" s="3" t="inlineStr">
        <is>
          <t>BANCA E.</t>
        </is>
      </c>
      <c r="G916" s="3" t="inlineStr">
        <is>
          <t>BANCA U.</t>
        </is>
      </c>
      <c r="H916" s="104" t="inlineStr">
        <is>
          <t>PROVVIGIONI</t>
        </is>
      </c>
      <c r="I916" s="76" t="n"/>
      <c r="J916" s="5" t="inlineStr">
        <is>
          <t>DATA</t>
        </is>
      </c>
      <c r="K916" s="6" t="inlineStr">
        <is>
          <t>DESCRIZIONE</t>
        </is>
      </c>
      <c r="L916" s="3" t="inlineStr">
        <is>
          <t>ENTRATE</t>
        </is>
      </c>
      <c r="M916" s="3" t="inlineStr">
        <is>
          <t>USCITE</t>
        </is>
      </c>
      <c r="N916" s="3" t="inlineStr">
        <is>
          <t xml:space="preserve">PREL. </t>
        </is>
      </c>
      <c r="O916" s="3" t="inlineStr">
        <is>
          <t>TOTALE</t>
        </is>
      </c>
      <c r="P916" s="3" t="inlineStr">
        <is>
          <t>BUDGET</t>
        </is>
      </c>
      <c r="Q916" s="5" t="inlineStr">
        <is>
          <t>DATA</t>
        </is>
      </c>
      <c r="R916" s="3" t="inlineStr">
        <is>
          <t>ENTRATE</t>
        </is>
      </c>
      <c r="S916" s="3" t="inlineStr">
        <is>
          <t>USCITE</t>
        </is>
      </c>
      <c r="T916" s="3" t="inlineStr">
        <is>
          <t>SALDO</t>
        </is>
      </c>
      <c r="U916" s="2" t="inlineStr">
        <is>
          <t>CONTO A3T  10223</t>
        </is>
      </c>
      <c r="W916" s="5" t="inlineStr">
        <is>
          <t>DATA</t>
        </is>
      </c>
      <c r="X916" s="3" t="inlineStr">
        <is>
          <t>ENTRATE</t>
        </is>
      </c>
      <c r="Y916" s="3" t="inlineStr">
        <is>
          <t>USCITE</t>
        </is>
      </c>
      <c r="Z916" s="3" t="inlineStr">
        <is>
          <t>SALDO</t>
        </is>
      </c>
      <c r="AA916" s="2" t="inlineStr">
        <is>
          <t>CONTO SEPARATO 10226</t>
        </is>
      </c>
      <c r="AB916" s="8" t="inlineStr">
        <is>
          <t>DATA</t>
        </is>
      </c>
      <c r="AC916" s="9" t="inlineStr">
        <is>
          <t>DESCRIZIONE</t>
        </is>
      </c>
      <c r="AD916" s="10" t="inlineStr">
        <is>
          <t xml:space="preserve">ENTRATE </t>
        </is>
      </c>
      <c r="AE916" s="10" t="inlineStr">
        <is>
          <t>USCITE</t>
        </is>
      </c>
      <c r="AF916" s="11" t="inlineStr">
        <is>
          <t>TOTALI</t>
        </is>
      </c>
      <c r="AG916" s="11" t="inlineStr">
        <is>
          <t>FINE MESE</t>
        </is>
      </c>
      <c r="AH916" s="12" t="inlineStr">
        <is>
          <t>CARTELLA SOSPESI</t>
        </is>
      </c>
      <c r="AI916" s="13" t="n"/>
      <c r="AJ916" s="11" t="n"/>
      <c r="AL916" s="5" t="inlineStr">
        <is>
          <t>DATA</t>
        </is>
      </c>
      <c r="AM916" s="3" t="inlineStr">
        <is>
          <t>ENTRATE</t>
        </is>
      </c>
      <c r="AN916" s="3" t="inlineStr">
        <is>
          <t>USCITE</t>
        </is>
      </c>
      <c r="AO916" s="3" t="inlineStr">
        <is>
          <t>SALDO</t>
        </is>
      </c>
      <c r="AP916" s="2" t="inlineStr">
        <is>
          <t>CONTO A3T 2</t>
        </is>
      </c>
      <c r="AR916" s="5" t="inlineStr">
        <is>
          <t>DATA</t>
        </is>
      </c>
      <c r="AS916" s="3" t="inlineStr">
        <is>
          <t>ENTRATE</t>
        </is>
      </c>
      <c r="AT916" s="3" t="inlineStr">
        <is>
          <t>USCITE</t>
        </is>
      </c>
      <c r="AU916" s="3" t="inlineStr">
        <is>
          <t>SALDO</t>
        </is>
      </c>
      <c r="AV916" s="2" t="inlineStr">
        <is>
          <t>CONTO SEPARATO 2</t>
        </is>
      </c>
      <c r="AX916" s="5" t="inlineStr">
        <is>
          <t>DATA</t>
        </is>
      </c>
      <c r="AY916" s="3" t="inlineStr">
        <is>
          <t>ENTRATE</t>
        </is>
      </c>
      <c r="AZ916" s="3" t="inlineStr">
        <is>
          <t>USCITE</t>
        </is>
      </c>
      <c r="BA916" s="3" t="inlineStr">
        <is>
          <t>SALDO</t>
        </is>
      </c>
      <c r="BB916" s="2" t="inlineStr">
        <is>
          <t>CCP AMICONE</t>
        </is>
      </c>
      <c r="BD916" s="5" t="inlineStr">
        <is>
          <t>DATA</t>
        </is>
      </c>
      <c r="BE916" s="3" t="inlineStr">
        <is>
          <t>ENTRATE</t>
        </is>
      </c>
      <c r="BF916" s="3" t="inlineStr">
        <is>
          <t>USCITE</t>
        </is>
      </c>
      <c r="BG916" s="3" t="inlineStr">
        <is>
          <t>SALDO</t>
        </is>
      </c>
      <c r="BH916" s="2" t="inlineStr">
        <is>
          <t>CCP A.R.L.</t>
        </is>
      </c>
      <c r="BJ916" s="21" t="inlineStr">
        <is>
          <t>A/B CONT CATTOLICA</t>
        </is>
      </c>
      <c r="BK916" s="21" t="inlineStr">
        <is>
          <t>DATA</t>
        </is>
      </c>
      <c r="BL916" s="8" t="inlineStr">
        <is>
          <t>CATTOLICA</t>
        </is>
      </c>
      <c r="BM916" s="8" t="inlineStr">
        <is>
          <t>DATA</t>
        </is>
      </c>
      <c r="BN916" s="8" t="inlineStr">
        <is>
          <t>GENERALI</t>
        </is>
      </c>
      <c r="BO916" s="8" t="inlineStr">
        <is>
          <t>ASSEGNI /CONTANTI</t>
        </is>
      </c>
      <c r="BP916" s="8" t="inlineStr">
        <is>
          <t>DATA</t>
        </is>
      </c>
      <c r="BQ916" s="9" t="inlineStr">
        <is>
          <t>NOTE</t>
        </is>
      </c>
    </row>
    <row r="917" ht="16.8" customHeight="1">
      <c r="A917" s="14" t="n">
        <v>45313</v>
      </c>
      <c r="B917" s="15" t="inlineStr">
        <is>
          <t>GENERTEL</t>
        </is>
      </c>
      <c r="C917" s="15" t="inlineStr">
        <is>
          <t>Incasso CATTOLICA</t>
        </is>
      </c>
      <c r="D917" s="16" t="n">
        <v>3160.01</v>
      </c>
      <c r="E917" s="16" t="n">
        <v>1380</v>
      </c>
      <c r="F917" s="16" t="n"/>
      <c r="G917" s="16" t="n"/>
      <c r="H917" s="105" t="n"/>
      <c r="I917" s="4" t="n"/>
      <c r="J917" s="14">
        <f>A917</f>
        <v/>
      </c>
      <c r="K917" s="17" t="inlineStr">
        <is>
          <t>PROVVIGIONI</t>
        </is>
      </c>
      <c r="L917" s="16">
        <f>D920+D923+D921+D924</f>
        <v/>
      </c>
      <c r="M917" s="16" t="n"/>
      <c r="N917" s="82">
        <f>L917+L918-M918</f>
        <v/>
      </c>
      <c r="O917" s="80">
        <f>D920+D923+D921-E921-E920+O856</f>
        <v/>
      </c>
      <c r="P917" s="18" t="n"/>
      <c r="Q917" s="14">
        <f>J917</f>
        <v/>
      </c>
      <c r="R917" s="18" t="n"/>
      <c r="S917" s="16" t="n"/>
      <c r="T917" s="18">
        <f>T913</f>
        <v/>
      </c>
      <c r="U917" s="15" t="n"/>
      <c r="W917" s="14">
        <f>A917</f>
        <v/>
      </c>
      <c r="X917" s="18" t="n"/>
      <c r="Y917" s="16" t="n"/>
      <c r="Z917" s="18">
        <f>Z913</f>
        <v/>
      </c>
      <c r="AA917" s="15" t="n"/>
      <c r="AB917" s="19">
        <f>A917</f>
        <v/>
      </c>
      <c r="AC917" s="12" t="inlineStr">
        <is>
          <t>PROVV. + PROVV. COL 10</t>
        </is>
      </c>
      <c r="AD917" s="11">
        <f>N917</f>
        <v/>
      </c>
      <c r="AE917" s="11" t="n"/>
      <c r="AF917" s="20" t="n"/>
      <c r="AG917" s="20" t="n"/>
      <c r="AH917" s="21" t="inlineStr">
        <is>
          <t>NOME</t>
        </is>
      </c>
      <c r="AI917" s="22" t="inlineStr">
        <is>
          <t>IMPORTO</t>
        </is>
      </c>
      <c r="AJ917" s="23" t="inlineStr">
        <is>
          <t>VERSAMENTI</t>
        </is>
      </c>
      <c r="AL917" s="14">
        <f>A917</f>
        <v/>
      </c>
      <c r="AM917" s="18" t="n"/>
      <c r="AN917" s="16" t="n"/>
      <c r="AO917" s="18" t="n">
        <v>0</v>
      </c>
      <c r="AP917" s="15" t="n"/>
      <c r="AR917" s="14">
        <f>A917</f>
        <v/>
      </c>
      <c r="AS917" s="18" t="n"/>
      <c r="AT917" s="16" t="n"/>
      <c r="AU917" s="18" t="n">
        <v>0</v>
      </c>
      <c r="AV917" s="15" t="n"/>
      <c r="AX917" s="14">
        <f>A917</f>
        <v/>
      </c>
      <c r="AY917" s="18" t="n"/>
      <c r="AZ917" s="16" t="n"/>
      <c r="BA917" s="18">
        <f>BA913</f>
        <v/>
      </c>
      <c r="BB917" s="15" t="n"/>
      <c r="BD917" s="14">
        <f>AX917</f>
        <v/>
      </c>
      <c r="BE917" s="18" t="n"/>
      <c r="BF917" s="16" t="n"/>
      <c r="BG917" s="18">
        <f>BG913</f>
        <v/>
      </c>
      <c r="BH917" s="15" t="n"/>
      <c r="BJ917" s="87">
        <f>A917</f>
        <v/>
      </c>
      <c r="BK917" s="87">
        <f>A917</f>
        <v/>
      </c>
      <c r="BL917" s="24" t="inlineStr">
        <is>
          <t>BONIFICI</t>
        </is>
      </c>
      <c r="BM917" s="88">
        <f>BK917</f>
        <v/>
      </c>
      <c r="BN917" s="24" t="inlineStr">
        <is>
          <t>BONIFICI</t>
        </is>
      </c>
      <c r="BO917" s="24" t="n"/>
      <c r="BP917" s="88">
        <f>BK917</f>
        <v/>
      </c>
      <c r="BQ917" s="126" t="n"/>
    </row>
    <row r="918" ht="16.8" customHeight="1">
      <c r="A918" s="15" t="n"/>
      <c r="B918" s="15" t="n"/>
      <c r="C918" s="15" t="inlineStr">
        <is>
          <t>Incasso UCA</t>
        </is>
      </c>
      <c r="D918" s="16" t="n">
        <v>0</v>
      </c>
      <c r="E918" s="16" t="n"/>
      <c r="F918" s="16" t="n"/>
      <c r="G918" s="16" t="n"/>
      <c r="H918" s="105" t="inlineStr">
        <is>
          <t>CATTOLICA</t>
        </is>
      </c>
      <c r="I918" s="4" t="n"/>
      <c r="J918" s="14" t="n"/>
      <c r="K918" s="17" t="inlineStr">
        <is>
          <t>PROVVIGIONI COL 10</t>
        </is>
      </c>
      <c r="L918" s="16" t="n">
        <v>0</v>
      </c>
      <c r="M918" s="16">
        <f>E921</f>
        <v/>
      </c>
      <c r="N918" s="16" t="n"/>
      <c r="O918" s="16" t="n"/>
      <c r="P918" s="18" t="n"/>
      <c r="Q918" s="14" t="n"/>
      <c r="R918" s="18" t="n"/>
      <c r="S918" s="16" t="n"/>
      <c r="T918" s="18">
        <f>(R918-S918)+T917</f>
        <v/>
      </c>
      <c r="U918" s="15" t="n"/>
      <c r="W918" s="14" t="n"/>
      <c r="X918" s="18" t="n"/>
      <c r="Y918" s="16" t="n"/>
      <c r="Z918" s="18">
        <f>(X918-Y918)+Z917</f>
        <v/>
      </c>
      <c r="AA918" s="15" t="n"/>
      <c r="AB918" s="24" t="n"/>
      <c r="AC918" s="24" t="inlineStr">
        <is>
          <t>RICAVI DIVERSI</t>
        </is>
      </c>
      <c r="AD918" s="25" t="n"/>
      <c r="AE918" s="25" t="n"/>
      <c r="AF918" s="25" t="n"/>
      <c r="AG918" s="25" t="n"/>
      <c r="AH918" s="12" t="inlineStr">
        <is>
          <t>RIPORTO</t>
        </is>
      </c>
      <c r="AI918" s="26">
        <f>AI913</f>
        <v/>
      </c>
      <c r="AJ918" s="25" t="n"/>
      <c r="AL918" s="14" t="n"/>
      <c r="AM918" s="18" t="n"/>
      <c r="AN918" s="16" t="n"/>
      <c r="AO918" s="18">
        <f>(AM918-AN918)+AO917</f>
        <v/>
      </c>
      <c r="AP918" s="15" t="n"/>
      <c r="AR918" s="14" t="n"/>
      <c r="AS918" s="18" t="n"/>
      <c r="AT918" s="16" t="n"/>
      <c r="AU918" s="18">
        <f>(AS918-AT918)+AU917</f>
        <v/>
      </c>
      <c r="AV918" s="15" t="n"/>
      <c r="AX918" s="14" t="n"/>
      <c r="AY918" s="18" t="n"/>
      <c r="AZ918" s="16" t="n"/>
      <c r="BA918" s="18">
        <f>(AY918-AZ918)+BA917</f>
        <v/>
      </c>
      <c r="BB918" s="15" t="n"/>
      <c r="BD918" s="14" t="n"/>
      <c r="BE918" s="18" t="n"/>
      <c r="BF918" s="16" t="n"/>
      <c r="BG918" s="18">
        <f>(BE918-BF918)+BG917</f>
        <v/>
      </c>
      <c r="BH918" s="15" t="n"/>
      <c r="BJ918" s="86" t="n">
        <v>0</v>
      </c>
      <c r="BK918" s="90" t="n"/>
      <c r="BL918" s="24" t="n">
        <v>0</v>
      </c>
      <c r="BM918" s="91" t="n"/>
      <c r="BN918" s="24" t="n">
        <v>0</v>
      </c>
      <c r="BO918" s="24" t="n">
        <v>0</v>
      </c>
      <c r="BP918" s="91" t="n"/>
      <c r="BQ918" s="126" t="n"/>
    </row>
    <row r="919" ht="16.8" customHeight="1">
      <c r="A919" s="15" t="n"/>
      <c r="B919" s="15" t="n"/>
      <c r="C919" s="15" t="inlineStr">
        <is>
          <t>Incassi GENERALI</t>
        </is>
      </c>
      <c r="D919" s="16" t="n">
        <v>14981.44</v>
      </c>
      <c r="E919" s="16" t="n">
        <v>198</v>
      </c>
      <c r="F919" s="16" t="n"/>
      <c r="G919" s="16" t="n"/>
      <c r="H919" s="105">
        <f>D920</f>
        <v/>
      </c>
      <c r="I919" s="4" t="n"/>
      <c r="J919" s="14" t="n"/>
      <c r="K919" s="17" t="inlineStr">
        <is>
          <t>SALDO CATTOLICA</t>
        </is>
      </c>
      <c r="L919" s="16">
        <f>D917+D918+D919+D922-D920-D921-D923-D924-E919-E917+B920</f>
        <v/>
      </c>
      <c r="M919" s="16" t="n">
        <v>0</v>
      </c>
      <c r="N919" s="16" t="n"/>
      <c r="O919" s="16" t="n">
        <v>0</v>
      </c>
      <c r="P919" s="18" t="n"/>
      <c r="Q919" s="14" t="n"/>
      <c r="R919" s="18" t="n"/>
      <c r="S919" s="16" t="n"/>
      <c r="T919" s="18">
        <f>(R919-S919)+T918</f>
        <v/>
      </c>
      <c r="U919" s="15" t="n"/>
      <c r="W919" s="14" t="n"/>
      <c r="X919" s="18" t="n"/>
      <c r="Y919" s="16" t="n"/>
      <c r="Z919" s="18">
        <f>(X919-Y919)+Z918</f>
        <v/>
      </c>
      <c r="AA919" s="15" t="n"/>
      <c r="AB919" s="24" t="n"/>
      <c r="AC919" s="24" t="n"/>
      <c r="AD919" s="25" t="n"/>
      <c r="AE919" s="25" t="n"/>
      <c r="AF919" s="25" t="n"/>
      <c r="AG919" s="25" t="n"/>
      <c r="AH919" s="24" t="n"/>
      <c r="AI919" s="26" t="n"/>
      <c r="AJ919" s="25" t="n"/>
      <c r="AL919" s="14" t="n"/>
      <c r="AM919" s="18" t="n"/>
      <c r="AN919" s="16" t="n"/>
      <c r="AO919" s="18">
        <f>(AM919-AN919)+AO918</f>
        <v/>
      </c>
      <c r="AP919" s="15" t="n"/>
      <c r="AR919" s="14" t="n"/>
      <c r="AS919" s="18" t="n"/>
      <c r="AT919" s="16" t="n"/>
      <c r="AU919" s="18">
        <f>(AS919-AT919)+AU918</f>
        <v/>
      </c>
      <c r="AV919" s="15" t="n"/>
      <c r="AX919" s="14" t="n"/>
      <c r="AY919" s="18" t="n"/>
      <c r="AZ919" s="16" t="n"/>
      <c r="BA919" s="18">
        <f>(AY919-AZ919)+BA918</f>
        <v/>
      </c>
      <c r="BB919" s="15" t="n"/>
      <c r="BD919" s="14" t="n"/>
      <c r="BE919" s="18" t="n"/>
      <c r="BF919" s="16" t="n"/>
      <c r="BG919" s="18">
        <f>(BE919-BF919)+BG918</f>
        <v/>
      </c>
      <c r="BH919" s="15" t="n"/>
      <c r="BJ919" s="86" t="n">
        <v>0</v>
      </c>
      <c r="BK919" s="90" t="n"/>
      <c r="BL919" s="24" t="n">
        <v>0</v>
      </c>
      <c r="BM919" s="91" t="n"/>
      <c r="BN919" s="24" t="n">
        <v>0</v>
      </c>
      <c r="BO919" s="24" t="n">
        <v>0</v>
      </c>
      <c r="BP919" s="91" t="n"/>
      <c r="BQ919" s="126" t="n"/>
    </row>
    <row r="920" ht="16.8" customHeight="1">
      <c r="A920" s="15" t="n"/>
      <c r="B920" s="15" t="n">
        <v>0</v>
      </c>
      <c r="C920" s="15" t="inlineStr">
        <is>
          <t>Provvigioni CATTOLICA</t>
        </is>
      </c>
      <c r="D920" s="16" t="n">
        <v>373.08</v>
      </c>
      <c r="E920" s="16" t="n"/>
      <c r="F920" s="16" t="n"/>
      <c r="G920" s="16" t="n"/>
      <c r="H920" s="105" t="inlineStr">
        <is>
          <t>GENERALI</t>
        </is>
      </c>
      <c r="I920" s="4" t="n"/>
      <c r="J920" s="14" t="n"/>
      <c r="K920" s="17">
        <f>C959</f>
        <v/>
      </c>
      <c r="L920" s="16" t="n"/>
      <c r="M920" s="16">
        <f>10*(L917+L918-M918)/100</f>
        <v/>
      </c>
      <c r="N920" s="16">
        <f>G959</f>
        <v/>
      </c>
      <c r="O920" s="16">
        <f>O859+M920-N920</f>
        <v/>
      </c>
      <c r="P920" s="18">
        <f>P859+M920</f>
        <v/>
      </c>
      <c r="Q920" s="14" t="n"/>
      <c r="R920" s="18" t="n"/>
      <c r="S920" s="16" t="n"/>
      <c r="T920" s="18">
        <f>(R920-S920)+T919</f>
        <v/>
      </c>
      <c r="U920" s="15" t="n"/>
      <c r="W920" s="14" t="n"/>
      <c r="X920" s="18" t="n"/>
      <c r="Y920" s="16" t="n"/>
      <c r="Z920" s="18">
        <f>(X920-Y920)+Z919</f>
        <v/>
      </c>
      <c r="AA920" s="15" t="n"/>
      <c r="AB920" s="24" t="n"/>
      <c r="AC920" s="24" t="n"/>
      <c r="AD920" s="25" t="n"/>
      <c r="AE920" s="25" t="n"/>
      <c r="AF920" s="25" t="n"/>
      <c r="AG920" s="25" t="n"/>
      <c r="AH920" s="17" t="n"/>
      <c r="AI920" s="16" t="n">
        <v>0</v>
      </c>
      <c r="AJ920" s="25" t="n"/>
      <c r="AL920" s="14" t="n"/>
      <c r="AM920" s="18" t="n"/>
      <c r="AN920" s="16" t="n"/>
      <c r="AO920" s="18">
        <f>(AM920-AN920)+AO919</f>
        <v/>
      </c>
      <c r="AP920" s="15" t="n"/>
      <c r="AR920" s="14" t="n"/>
      <c r="AS920" s="18" t="n"/>
      <c r="AT920" s="16" t="n"/>
      <c r="AU920" s="18">
        <f>(AS920-AT920)+AU919</f>
        <v/>
      </c>
      <c r="AV920" s="15" t="n"/>
      <c r="AX920" s="14" t="n"/>
      <c r="AY920" s="18" t="n"/>
      <c r="AZ920" s="16" t="n"/>
      <c r="BA920" s="18">
        <f>(AY920-AZ920)+BA919</f>
        <v/>
      </c>
      <c r="BB920" s="15" t="n"/>
      <c r="BD920" s="14" t="n"/>
      <c r="BE920" s="18" t="n"/>
      <c r="BF920" s="16" t="n"/>
      <c r="BG920" s="18">
        <f>(BE920-BF920)+BG919</f>
        <v/>
      </c>
      <c r="BH920" s="15" t="n"/>
      <c r="BJ920" s="86" t="n">
        <v>0</v>
      </c>
      <c r="BK920" s="90" t="n"/>
      <c r="BL920" s="24" t="n">
        <v>0</v>
      </c>
      <c r="BM920" s="91" t="n"/>
      <c r="BN920" s="24" t="n">
        <v>0</v>
      </c>
      <c r="BO920" s="24" t="n">
        <v>0</v>
      </c>
      <c r="BP920" s="91" t="n"/>
      <c r="BQ920" s="126" t="n"/>
    </row>
    <row r="921" ht="16.8" customHeight="1">
      <c r="A921" s="15" t="n"/>
      <c r="B921" s="16">
        <f>B920+B860</f>
        <v/>
      </c>
      <c r="C921" s="15" t="inlineStr">
        <is>
          <t>Provvigioni GENERALI</t>
        </is>
      </c>
      <c r="D921" s="16" t="n">
        <v>2024.76</v>
      </c>
      <c r="E921" s="16" t="n">
        <v>0</v>
      </c>
      <c r="F921" s="16" t="n"/>
      <c r="G921" s="16" t="inlineStr">
        <is>
          <t>C/ANTICIPI 1045</t>
        </is>
      </c>
      <c r="H921" s="105">
        <f>D921- 1045</f>
        <v/>
      </c>
      <c r="I921" s="4" t="n"/>
      <c r="J921" s="14" t="n"/>
      <c r="K921" s="17">
        <f>C929</f>
        <v/>
      </c>
      <c r="L921" s="16" t="n"/>
      <c r="M921" s="16">
        <f>8.37*(L917+L918-M918)/100</f>
        <v/>
      </c>
      <c r="N921" s="16">
        <f>D929</f>
        <v/>
      </c>
      <c r="O921" s="16">
        <f>O860+M921-N921</f>
        <v/>
      </c>
      <c r="P921" s="18">
        <f>P860+M921</f>
        <v/>
      </c>
      <c r="Q921" s="14" t="n"/>
      <c r="R921" s="18" t="n"/>
      <c r="S921" s="16" t="n"/>
      <c r="T921" s="18">
        <f>(R921-S921)+T920</f>
        <v/>
      </c>
      <c r="U921" s="15" t="n"/>
      <c r="W921" s="14" t="n"/>
      <c r="X921" s="18" t="n"/>
      <c r="Y921" s="16" t="n"/>
      <c r="Z921" s="18">
        <f>(X921-Y921)+Z920</f>
        <v/>
      </c>
      <c r="AA921" s="15" t="n"/>
      <c r="AB921" s="24" t="n"/>
      <c r="AC921" s="17" t="n"/>
      <c r="AD921" s="25" t="n"/>
      <c r="AE921" s="25" t="n"/>
      <c r="AF921" s="25" t="n"/>
      <c r="AG921" s="25" t="n"/>
      <c r="AH921" s="24" t="n"/>
      <c r="AI921" s="26" t="n"/>
      <c r="AJ921" s="25" t="n"/>
      <c r="AL921" s="14" t="n"/>
      <c r="AM921" s="18" t="n"/>
      <c r="AN921" s="16" t="n"/>
      <c r="AO921" s="18">
        <f>(AM921-AN921)+AO920</f>
        <v/>
      </c>
      <c r="AP921" s="15" t="n"/>
      <c r="AR921" s="14" t="n"/>
      <c r="AS921" s="18" t="n"/>
      <c r="AT921" s="16" t="n"/>
      <c r="AU921" s="18">
        <f>(AS921-AT921)+AU920</f>
        <v/>
      </c>
      <c r="AV921" s="15" t="n"/>
      <c r="AX921" s="14" t="n"/>
      <c r="AY921" s="18" t="n"/>
      <c r="AZ921" s="16" t="n"/>
      <c r="BA921" s="18">
        <f>(AY921-AZ921)+BA920</f>
        <v/>
      </c>
      <c r="BB921" s="15" t="n"/>
      <c r="BD921" s="14" t="n"/>
      <c r="BE921" s="18" t="n"/>
      <c r="BF921" s="16" t="n"/>
      <c r="BG921" s="18">
        <f>(BE921-BF921)+BG920</f>
        <v/>
      </c>
      <c r="BH921" s="15" t="n"/>
      <c r="BJ921" s="86" t="n">
        <v>0</v>
      </c>
      <c r="BK921" s="90" t="n"/>
      <c r="BL921" s="24" t="n">
        <v>0</v>
      </c>
      <c r="BM921" s="91" t="n"/>
      <c r="BN921" s="24" t="n">
        <v>0</v>
      </c>
      <c r="BO921" s="24" t="n"/>
      <c r="BP921" s="24" t="n"/>
      <c r="BQ921" s="126" t="n"/>
    </row>
    <row r="922" ht="16.8" customHeight="1">
      <c r="A922" s="15" t="n"/>
      <c r="B922" s="15" t="n"/>
      <c r="C922" s="15" t="inlineStr">
        <is>
          <t>Incasso TUTELA LEGALE</t>
        </is>
      </c>
      <c r="D922" s="16" t="n">
        <v>434.5</v>
      </c>
      <c r="E922" s="16" t="n">
        <v>0</v>
      </c>
      <c r="F922" s="16" t="n"/>
      <c r="G922" s="16" t="n"/>
      <c r="H922" s="105" t="inlineStr">
        <is>
          <t>UCA</t>
        </is>
      </c>
      <c r="I922" s="77" t="inlineStr">
        <is>
          <t>check provv.</t>
        </is>
      </c>
      <c r="J922" s="14" t="n"/>
      <c r="K922" s="15">
        <f>C946</f>
        <v/>
      </c>
      <c r="L922" s="16" t="n"/>
      <c r="M922" s="16">
        <f>15.35*(L917+L918-M918)/100</f>
        <v/>
      </c>
      <c r="N922" s="16">
        <f>D946</f>
        <v/>
      </c>
      <c r="O922" s="16">
        <f>O861+M922-N922</f>
        <v/>
      </c>
      <c r="P922" s="18">
        <f>P861+M922</f>
        <v/>
      </c>
      <c r="Q922" s="14" t="n"/>
      <c r="R922" s="18" t="n"/>
      <c r="S922" s="16" t="n"/>
      <c r="T922" s="18">
        <f>(R922-S922)+T921</f>
        <v/>
      </c>
      <c r="U922" s="15" t="n"/>
      <c r="W922" s="14" t="n"/>
      <c r="X922" s="18" t="n"/>
      <c r="Y922" s="16" t="n"/>
      <c r="Z922" s="18">
        <f>(X922-Y922)+Z921</f>
        <v/>
      </c>
      <c r="AA922" s="15" t="n"/>
      <c r="AB922" s="24" t="n"/>
      <c r="AC922" s="17" t="n"/>
      <c r="AD922" s="25" t="n"/>
      <c r="AE922" s="25" t="n"/>
      <c r="AF922" s="25" t="n"/>
      <c r="AG922" s="25" t="n"/>
      <c r="AH922" s="24" t="n"/>
      <c r="AI922" s="26" t="n"/>
      <c r="AJ922" s="25" t="n"/>
      <c r="AL922" s="14" t="n"/>
      <c r="AM922" s="18" t="n"/>
      <c r="AN922" s="16" t="n"/>
      <c r="AO922" s="18">
        <f>(AM922-AN922)+AO921</f>
        <v/>
      </c>
      <c r="AP922" s="15" t="n"/>
      <c r="AR922" s="14" t="n"/>
      <c r="AS922" s="18" t="n"/>
      <c r="AT922" s="16" t="n"/>
      <c r="AU922" s="18">
        <f>(AS922-AT922)+AU921</f>
        <v/>
      </c>
      <c r="AV922" s="15" t="n"/>
      <c r="AX922" s="14" t="n"/>
      <c r="AY922" s="18" t="n"/>
      <c r="AZ922" s="16" t="n"/>
      <c r="BA922" s="18">
        <f>(AY922-AZ922)+BA921</f>
        <v/>
      </c>
      <c r="BB922" s="15" t="n"/>
      <c r="BD922" s="14" t="n"/>
      <c r="BE922" s="18" t="n"/>
      <c r="BF922" s="16" t="n"/>
      <c r="BG922" s="18">
        <f>(BE922-BF922)+BG921</f>
        <v/>
      </c>
      <c r="BH922" s="15" t="n"/>
      <c r="BJ922" s="86" t="n">
        <v>0</v>
      </c>
      <c r="BK922" s="90" t="n"/>
      <c r="BL922" s="24" t="n">
        <v>0</v>
      </c>
      <c r="BM922" s="91" t="n"/>
      <c r="BN922" s="24" t="n">
        <v>0</v>
      </c>
      <c r="BO922" s="24" t="n"/>
      <c r="BP922" s="24" t="n"/>
      <c r="BQ922" s="126" t="n"/>
    </row>
    <row r="923" ht="16.8" customHeight="1">
      <c r="A923" s="15" t="n"/>
      <c r="B923" s="15" t="inlineStr">
        <is>
          <t>***</t>
        </is>
      </c>
      <c r="C923" s="15" t="inlineStr">
        <is>
          <t>Provvigioni UCA</t>
        </is>
      </c>
      <c r="D923" s="16" t="n">
        <v>0</v>
      </c>
      <c r="E923" s="16" t="n"/>
      <c r="F923" s="16" t="n"/>
      <c r="G923" s="16" t="n"/>
      <c r="H923" s="105">
        <f>D923+H862</f>
        <v/>
      </c>
      <c r="I923" s="78">
        <f>D920+D921-E921+D923</f>
        <v/>
      </c>
      <c r="J923" s="14" t="n"/>
      <c r="K923" s="15" t="inlineStr">
        <is>
          <t>Benzina auto gigi e papà</t>
        </is>
      </c>
      <c r="L923" s="16" t="n"/>
      <c r="M923" s="16">
        <f>2.6*(L917+L918-M918)/100</f>
        <v/>
      </c>
      <c r="N923" s="16">
        <f>D934</f>
        <v/>
      </c>
      <c r="O923" s="16">
        <f>O862+M923-N923</f>
        <v/>
      </c>
      <c r="P923" s="18">
        <f>P862+M923</f>
        <v/>
      </c>
      <c r="Q923" s="14" t="n"/>
      <c r="R923" s="18" t="n"/>
      <c r="S923" s="16" t="n"/>
      <c r="T923" s="18">
        <f>(R923-S923)+T922</f>
        <v/>
      </c>
      <c r="U923" s="15" t="n"/>
      <c r="W923" s="14" t="n"/>
      <c r="X923" s="18" t="n"/>
      <c r="Y923" s="16" t="n"/>
      <c r="Z923" s="18">
        <f>(X923-Y923)+Z922</f>
        <v/>
      </c>
      <c r="AA923" s="15" t="n"/>
      <c r="AB923" s="24" t="n"/>
      <c r="AC923" s="17" t="n"/>
      <c r="AD923" s="25" t="n"/>
      <c r="AE923" s="25" t="n"/>
      <c r="AF923" s="25" t="n"/>
      <c r="AG923" s="25" t="n"/>
      <c r="AH923" s="24" t="n"/>
      <c r="AI923" s="26" t="n"/>
      <c r="AJ923" s="25" t="n"/>
      <c r="AL923" s="14" t="n"/>
      <c r="AM923" s="18" t="n"/>
      <c r="AN923" s="16" t="n"/>
      <c r="AO923" s="18">
        <f>(AM923-AN923)+AO922</f>
        <v/>
      </c>
      <c r="AP923" s="15" t="n"/>
      <c r="AR923" s="14" t="n"/>
      <c r="AS923" s="18" t="n"/>
      <c r="AT923" s="16" t="n"/>
      <c r="AU923" s="18">
        <f>(AS923-AT923)+AU922</f>
        <v/>
      </c>
      <c r="AV923" s="15" t="n"/>
      <c r="AX923" s="14" t="n"/>
      <c r="AY923" s="18" t="n"/>
      <c r="AZ923" s="16" t="n"/>
      <c r="BA923" s="18">
        <f>(AY923-AZ923)+BA922</f>
        <v/>
      </c>
      <c r="BB923" s="15" t="n"/>
      <c r="BD923" s="14" t="n"/>
      <c r="BE923" s="18" t="n"/>
      <c r="BF923" s="16" t="n"/>
      <c r="BG923" s="18">
        <f>(BE923-BF923)+BG922</f>
        <v/>
      </c>
      <c r="BH923" s="15" t="n"/>
      <c r="BJ923" s="86" t="n">
        <v>0</v>
      </c>
      <c r="BK923" s="90" t="n"/>
      <c r="BL923" s="24" t="n">
        <v>0</v>
      </c>
      <c r="BM923" s="91" t="n"/>
      <c r="BN923" s="24" t="n">
        <v>0</v>
      </c>
      <c r="BO923" s="24" t="n"/>
      <c r="BP923" s="24" t="n"/>
      <c r="BQ923" s="126" t="n"/>
    </row>
    <row r="924" ht="16.8" customHeight="1">
      <c r="A924" s="15" t="n"/>
      <c r="B924" s="15" t="n"/>
      <c r="C924" s="15" t="inlineStr">
        <is>
          <t>Provvigioni TUTELA LEGALE</t>
        </is>
      </c>
      <c r="D924" s="16" t="n">
        <v>108.86</v>
      </c>
      <c r="E924" s="16" t="n"/>
      <c r="F924" s="16" t="n"/>
      <c r="G924" s="16" t="n">
        <v>0</v>
      </c>
      <c r="H924" s="105" t="inlineStr">
        <is>
          <t>TUTELA</t>
        </is>
      </c>
      <c r="I924" s="4" t="n"/>
      <c r="J924" s="14" t="n"/>
      <c r="K924" s="15" t="inlineStr">
        <is>
          <t>Spese bancari einteressi passivi e spese postali</t>
        </is>
      </c>
      <c r="L924" s="16" t="n"/>
      <c r="M924" s="16">
        <f>2.6*(L917+L918-M918)/100</f>
        <v/>
      </c>
      <c r="N924" s="16">
        <f>G935+H935</f>
        <v/>
      </c>
      <c r="O924" s="16">
        <f>O863+M924-N924</f>
        <v/>
      </c>
      <c r="P924" s="18">
        <f>P863+M924</f>
        <v/>
      </c>
      <c r="Q924" s="14" t="n"/>
      <c r="R924" s="18" t="n"/>
      <c r="S924" s="16">
        <f>G924</f>
        <v/>
      </c>
      <c r="T924" s="18">
        <f>(R924-S924)+T923</f>
        <v/>
      </c>
      <c r="U924" s="15">
        <f>C924</f>
        <v/>
      </c>
      <c r="W924" s="14" t="n"/>
      <c r="X924" s="18" t="n"/>
      <c r="Y924" s="16" t="n">
        <v>0</v>
      </c>
      <c r="Z924" s="18">
        <f>(X924-Y924)+Z923</f>
        <v/>
      </c>
      <c r="AA924" s="15" t="n"/>
      <c r="AB924" s="24" t="n"/>
      <c r="AC924" s="15">
        <f>C924</f>
        <v/>
      </c>
      <c r="AD924" s="25" t="n"/>
      <c r="AE924" s="62">
        <f>G924</f>
        <v/>
      </c>
      <c r="AF924" s="63">
        <f>AE924+AF863</f>
        <v/>
      </c>
      <c r="AG924" s="25" t="n"/>
      <c r="AH924" s="17" t="n"/>
      <c r="AI924" s="16" t="n">
        <v>0</v>
      </c>
      <c r="AJ924" s="25" t="n"/>
      <c r="AL924" s="14" t="n"/>
      <c r="AM924" s="18" t="n"/>
      <c r="AN924" s="16" t="n">
        <v>0</v>
      </c>
      <c r="AO924" s="18">
        <f>(AM924-AN924)+AO923</f>
        <v/>
      </c>
      <c r="AP924" s="15" t="n"/>
      <c r="AR924" s="14" t="n"/>
      <c r="AS924" s="18" t="n"/>
      <c r="AT924" s="16" t="n">
        <v>0</v>
      </c>
      <c r="AU924" s="18">
        <f>(AS924-AT924)+AU923</f>
        <v/>
      </c>
      <c r="AV924" s="15" t="n"/>
      <c r="AX924" s="14" t="n"/>
      <c r="AY924" s="18" t="n"/>
      <c r="AZ924" s="16" t="n">
        <v>0</v>
      </c>
      <c r="BA924" s="18">
        <f>(AY924-AZ924)+BA923</f>
        <v/>
      </c>
      <c r="BB924" s="15" t="n"/>
      <c r="BD924" s="14" t="n"/>
      <c r="BE924" s="18" t="n"/>
      <c r="BF924" s="16" t="n">
        <v>0</v>
      </c>
      <c r="BG924" s="18">
        <f>(BE924-BF924)+BG923</f>
        <v/>
      </c>
      <c r="BH924" s="15" t="n"/>
      <c r="BJ924" s="86" t="n">
        <v>0</v>
      </c>
      <c r="BK924" s="90" t="n"/>
      <c r="BL924" s="24" t="n">
        <v>0</v>
      </c>
      <c r="BM924" s="91" t="n"/>
      <c r="BN924" s="24" t="n">
        <v>0</v>
      </c>
      <c r="BO924" s="24" t="n"/>
      <c r="BP924" s="24" t="n"/>
      <c r="BQ924" s="126" t="n"/>
    </row>
    <row r="925" ht="16.8" customHeight="1">
      <c r="A925" s="15" t="n"/>
      <c r="B925" s="15" t="n"/>
      <c r="C925" s="15" t="inlineStr">
        <is>
          <t xml:space="preserve">PAG. PROVV. SILVIO CATTANEO MESE DI </t>
        </is>
      </c>
      <c r="D925" s="16" t="n"/>
      <c r="E925" s="16" t="n"/>
      <c r="F925" s="16" t="n"/>
      <c r="G925" s="16" t="n">
        <v>0</v>
      </c>
      <c r="H925" s="105">
        <f>D924+H864</f>
        <v/>
      </c>
      <c r="I925" s="4" t="n"/>
      <c r="J925" s="14" t="n"/>
      <c r="K925" s="15" t="inlineStr">
        <is>
          <t>Telepass</t>
        </is>
      </c>
      <c r="L925" s="16" t="n"/>
      <c r="M925" s="16">
        <f>0.46*(L917+L918-M918)/100</f>
        <v/>
      </c>
      <c r="N925" s="16">
        <f>G939</f>
        <v/>
      </c>
      <c r="O925" s="16">
        <f>O864+M925-N925</f>
        <v/>
      </c>
      <c r="P925" s="18">
        <f>P864+M925</f>
        <v/>
      </c>
      <c r="Q925" s="14" t="n"/>
      <c r="R925" s="18" t="n"/>
      <c r="S925" s="16">
        <f>G925</f>
        <v/>
      </c>
      <c r="T925" s="18">
        <f>(R925-S925)+T924</f>
        <v/>
      </c>
      <c r="U925" s="15">
        <f>C925</f>
        <v/>
      </c>
      <c r="W925" s="14" t="n"/>
      <c r="X925" s="18" t="n"/>
      <c r="Y925" s="16" t="n">
        <v>0</v>
      </c>
      <c r="Z925" s="18">
        <f>(X925-Y925)+Z924</f>
        <v/>
      </c>
      <c r="AA925" s="15" t="n"/>
      <c r="AB925" s="24" t="n"/>
      <c r="AC925" s="15">
        <f>C925</f>
        <v/>
      </c>
      <c r="AD925" s="25" t="n"/>
      <c r="AE925" s="62">
        <f>G925</f>
        <v/>
      </c>
      <c r="AF925" s="63">
        <f>AE925+AF864</f>
        <v/>
      </c>
      <c r="AG925" s="25" t="n"/>
      <c r="AH925" s="16" t="n"/>
      <c r="AI925" s="16" t="n">
        <v>0</v>
      </c>
      <c r="AJ925" s="25" t="n"/>
      <c r="AL925" s="14" t="n"/>
      <c r="AM925" s="18" t="n">
        <v>0</v>
      </c>
      <c r="AN925" s="16" t="n">
        <v>0</v>
      </c>
      <c r="AO925" s="18">
        <f>(AM925-AN925)+AO924</f>
        <v/>
      </c>
      <c r="AP925" s="15" t="n"/>
      <c r="AR925" s="14" t="n"/>
      <c r="AS925" s="18" t="n">
        <v>0</v>
      </c>
      <c r="AT925" s="16" t="n">
        <v>0</v>
      </c>
      <c r="AU925" s="18">
        <f>(AS925-AT925)+AU924</f>
        <v/>
      </c>
      <c r="AV925" s="15" t="n"/>
      <c r="AX925" s="14" t="n"/>
      <c r="AY925" s="18" t="n">
        <v>0</v>
      </c>
      <c r="AZ925" s="16" t="n">
        <v>0</v>
      </c>
      <c r="BA925" s="18">
        <f>(AY925-AZ925)+BA924</f>
        <v/>
      </c>
      <c r="BB925" s="15" t="n"/>
      <c r="BD925" s="14" t="n"/>
      <c r="BE925" s="18" t="n">
        <v>0</v>
      </c>
      <c r="BF925" s="16" t="n">
        <v>0</v>
      </c>
      <c r="BG925" s="18">
        <f>(BE925-BF925)+BG924</f>
        <v/>
      </c>
      <c r="BH925" s="15" t="n"/>
      <c r="BJ925" s="86" t="n">
        <v>0</v>
      </c>
      <c r="BK925" s="90" t="n"/>
      <c r="BL925" s="24" t="n">
        <v>0</v>
      </c>
      <c r="BM925" s="91" t="n"/>
      <c r="BN925" s="24" t="n">
        <v>0</v>
      </c>
      <c r="BO925" s="24" t="n"/>
      <c r="BP925" s="24" t="n"/>
      <c r="BQ925" s="126" t="n"/>
    </row>
    <row r="926" ht="16.8" customHeight="1">
      <c r="A926" s="15" t="n"/>
      <c r="B926" s="15" t="n"/>
      <c r="C926" s="15" t="inlineStr">
        <is>
          <t>PAG. PROVV. AMICONE RENZO MESE DI DICEMBRE 2023</t>
        </is>
      </c>
      <c r="D926" s="16" t="n"/>
      <c r="E926" s="16" t="n"/>
      <c r="F926" s="16" t="n"/>
      <c r="G926" s="16" t="n">
        <v>5832.01</v>
      </c>
      <c r="H926" s="105" t="n"/>
      <c r="I926" s="4" t="n"/>
      <c r="J926" s="14" t="n"/>
      <c r="K926" s="15" t="inlineStr">
        <is>
          <t>Spese telefonia</t>
        </is>
      </c>
      <c r="L926" s="16" t="n"/>
      <c r="M926" s="16">
        <f>0.28*(L917+L918-M918)/100</f>
        <v/>
      </c>
      <c r="N926" s="16">
        <f>D949</f>
        <v/>
      </c>
      <c r="O926" s="16">
        <f>O865+M926-N926</f>
        <v/>
      </c>
      <c r="P926" s="18">
        <f>P865+M926</f>
        <v/>
      </c>
      <c r="Q926" s="14" t="n"/>
      <c r="R926" s="18" t="n"/>
      <c r="S926" s="16">
        <f>G926</f>
        <v/>
      </c>
      <c r="T926" s="18">
        <f>(R926-S926)+T925</f>
        <v/>
      </c>
      <c r="U926" s="15">
        <f>C926</f>
        <v/>
      </c>
      <c r="W926" s="14" t="n"/>
      <c r="X926" s="18" t="n"/>
      <c r="Y926" s="16" t="n">
        <v>0</v>
      </c>
      <c r="Z926" s="18">
        <f>(X926-Y926)+Z925</f>
        <v/>
      </c>
      <c r="AA926" s="15" t="n"/>
      <c r="AB926" s="24" t="n"/>
      <c r="AC926" s="15">
        <f>C926</f>
        <v/>
      </c>
      <c r="AD926" s="25" t="n"/>
      <c r="AE926" s="62">
        <f>G926</f>
        <v/>
      </c>
      <c r="AF926" s="63">
        <f>AE926+AF865</f>
        <v/>
      </c>
      <c r="AG926" s="25" t="n"/>
      <c r="AH926" s="24" t="n"/>
      <c r="AI926" s="26" t="n"/>
      <c r="AJ926" s="25" t="n"/>
      <c r="AL926" s="14" t="n"/>
      <c r="AM926" s="18" t="n"/>
      <c r="AN926" s="16" t="n">
        <v>0</v>
      </c>
      <c r="AO926" s="18">
        <f>(AM926-AN926)+AO925</f>
        <v/>
      </c>
      <c r="AP926" s="15" t="n"/>
      <c r="AR926" s="14" t="n"/>
      <c r="AS926" s="18" t="n"/>
      <c r="AT926" s="16" t="n">
        <v>0</v>
      </c>
      <c r="AU926" s="18">
        <f>(AS926-AT926)+AU925</f>
        <v/>
      </c>
      <c r="AV926" s="15" t="n"/>
      <c r="AX926" s="14" t="n"/>
      <c r="AY926" s="18" t="n"/>
      <c r="AZ926" s="16" t="n">
        <v>0</v>
      </c>
      <c r="BA926" s="18">
        <f>(AY926-AZ926)+BA925</f>
        <v/>
      </c>
      <c r="BB926" s="15" t="n"/>
      <c r="BD926" s="14" t="n"/>
      <c r="BE926" s="18" t="n"/>
      <c r="BF926" s="16" t="n">
        <v>0</v>
      </c>
      <c r="BG926" s="18">
        <f>(BE926-BF926)+BG925</f>
        <v/>
      </c>
      <c r="BH926" s="15" t="n"/>
      <c r="BJ926" s="86" t="n">
        <v>0</v>
      </c>
      <c r="BK926" s="90" t="n"/>
      <c r="BL926" s="24" t="n">
        <v>0</v>
      </c>
      <c r="BM926" s="24" t="n"/>
      <c r="BN926" s="24" t="n"/>
      <c r="BO926" s="24" t="n"/>
      <c r="BP926" s="24" t="n"/>
      <c r="BQ926" s="126" t="n"/>
    </row>
    <row r="927" ht="16.8" customHeight="1">
      <c r="A927" s="15" t="n"/>
      <c r="B927" s="15" t="n"/>
      <c r="C927" s="15" t="inlineStr">
        <is>
          <t>PAG. PROVV. VINCENZO  DI VITO</t>
        </is>
      </c>
      <c r="D927" s="16" t="n"/>
      <c r="E927" s="16" t="n"/>
      <c r="F927" s="16" t="n"/>
      <c r="G927" s="16" t="n">
        <v>0</v>
      </c>
      <c r="H927" s="105" t="n"/>
      <c r="I927" s="4" t="n"/>
      <c r="J927" s="14" t="n"/>
      <c r="K927" s="15">
        <f>C937</f>
        <v/>
      </c>
      <c r="L927" s="16" t="n"/>
      <c r="M927" s="16">
        <f>0.28*(L917+L918-M918)/100</f>
        <v/>
      </c>
      <c r="N927" s="16">
        <f>G937</f>
        <v/>
      </c>
      <c r="O927" s="16">
        <f>O866+M927-N927</f>
        <v/>
      </c>
      <c r="P927" s="18">
        <f>P866+M927</f>
        <v/>
      </c>
      <c r="Q927" s="14" t="n"/>
      <c r="R927" s="18" t="n"/>
      <c r="S927" s="16">
        <f>G927</f>
        <v/>
      </c>
      <c r="T927" s="18">
        <f>(R927-S927)+T926</f>
        <v/>
      </c>
      <c r="U927" s="15">
        <f>C927</f>
        <v/>
      </c>
      <c r="W927" s="14" t="n"/>
      <c r="X927" s="18" t="n"/>
      <c r="Y927" s="16" t="n">
        <v>0</v>
      </c>
      <c r="Z927" s="18">
        <f>(X927-Y927)+Z926</f>
        <v/>
      </c>
      <c r="AA927" s="15" t="n"/>
      <c r="AB927" s="24" t="n"/>
      <c r="AC927" s="15">
        <f>C927</f>
        <v/>
      </c>
      <c r="AD927" s="25" t="n"/>
      <c r="AE927" s="62">
        <f>G927</f>
        <v/>
      </c>
      <c r="AF927" s="63">
        <f>AE927+AF866</f>
        <v/>
      </c>
      <c r="AG927" s="25" t="n"/>
      <c r="AH927" s="24" t="n"/>
      <c r="AI927" s="26" t="n"/>
      <c r="AJ927" s="25" t="n"/>
      <c r="AL927" s="14" t="n"/>
      <c r="AM927" s="18" t="n"/>
      <c r="AN927" s="16" t="n">
        <v>0</v>
      </c>
      <c r="AO927" s="18">
        <f>(AM927-AN927)+AO926</f>
        <v/>
      </c>
      <c r="AP927" s="15" t="n"/>
      <c r="AR927" s="14" t="n"/>
      <c r="AS927" s="18" t="n"/>
      <c r="AT927" s="16" t="n">
        <v>0</v>
      </c>
      <c r="AU927" s="18">
        <f>(AS927-AT927)+AU926</f>
        <v/>
      </c>
      <c r="AV927" s="15" t="n"/>
      <c r="AX927" s="14" t="n"/>
      <c r="AY927" s="18" t="n"/>
      <c r="AZ927" s="16" t="n">
        <v>0</v>
      </c>
      <c r="BA927" s="18">
        <f>(AY927-AZ927)+BA926</f>
        <v/>
      </c>
      <c r="BB927" s="15" t="n"/>
      <c r="BD927" s="14" t="n"/>
      <c r="BE927" s="18" t="n"/>
      <c r="BF927" s="16" t="n">
        <v>0</v>
      </c>
      <c r="BG927" s="18">
        <f>(BE927-BF927)+BG926</f>
        <v/>
      </c>
      <c r="BH927" s="15" t="n"/>
      <c r="BJ927" s="86" t="n">
        <v>0</v>
      </c>
      <c r="BK927" s="90" t="n"/>
      <c r="BL927" s="24" t="n"/>
      <c r="BM927" s="24" t="n"/>
      <c r="BN927" s="24" t="n"/>
      <c r="BO927" s="24" t="n"/>
      <c r="BP927" s="24" t="n"/>
      <c r="BQ927" s="126" t="n"/>
    </row>
    <row r="928" ht="16.8" customHeight="1">
      <c r="A928" s="15" t="n"/>
      <c r="B928" s="15" t="n"/>
      <c r="C928" s="15" t="inlineStr">
        <is>
          <t>PAG. PROVV. FRANCESCOMARCHESOLI</t>
        </is>
      </c>
      <c r="D928" s="16" t="n"/>
      <c r="E928" s="16" t="n"/>
      <c r="F928" s="16" t="n"/>
      <c r="G928" s="16" t="n">
        <v>0</v>
      </c>
      <c r="H928" s="16" t="n"/>
      <c r="I928" s="4" t="n"/>
      <c r="J928" s="14" t="n"/>
      <c r="K928" s="15">
        <f>C940</f>
        <v/>
      </c>
      <c r="L928" s="16" t="n"/>
      <c r="M928" s="16">
        <f>0.28*(L917+L918-M918)/100</f>
        <v/>
      </c>
      <c r="N928" s="16">
        <f>G940</f>
        <v/>
      </c>
      <c r="O928" s="16">
        <f>O867+M928-N928</f>
        <v/>
      </c>
      <c r="P928" s="18">
        <f>P867+M928</f>
        <v/>
      </c>
      <c r="Q928" s="14" t="n"/>
      <c r="R928" s="18" t="n"/>
      <c r="S928" s="16">
        <f>G928</f>
        <v/>
      </c>
      <c r="T928" s="18">
        <f>(R928-S928)+T927</f>
        <v/>
      </c>
      <c r="U928" s="15">
        <f>C928</f>
        <v/>
      </c>
      <c r="W928" s="14" t="n"/>
      <c r="X928" s="18" t="n"/>
      <c r="Y928" s="16" t="n">
        <v>0</v>
      </c>
      <c r="Z928" s="18">
        <f>(X928-Y928)+Z927</f>
        <v/>
      </c>
      <c r="AA928" s="15" t="n"/>
      <c r="AB928" s="24" t="n"/>
      <c r="AC928" s="15">
        <f>C928</f>
        <v/>
      </c>
      <c r="AD928" s="25" t="n"/>
      <c r="AE928" s="62">
        <f>G928</f>
        <v/>
      </c>
      <c r="AF928" s="63">
        <f>AE928+AF867</f>
        <v/>
      </c>
      <c r="AG928" s="25" t="n"/>
      <c r="AH928" s="24" t="n"/>
      <c r="AI928" s="26" t="n"/>
      <c r="AJ928" s="25" t="n"/>
      <c r="AL928" s="14" t="n"/>
      <c r="AM928" s="18" t="n"/>
      <c r="AN928" s="16" t="n">
        <v>0</v>
      </c>
      <c r="AO928" s="18">
        <f>(AM928-AN928)+AO927</f>
        <v/>
      </c>
      <c r="AP928" s="15" t="n"/>
      <c r="AR928" s="14" t="n"/>
      <c r="AS928" s="18" t="n"/>
      <c r="AT928" s="16" t="n">
        <v>0</v>
      </c>
      <c r="AU928" s="18">
        <f>(AS928-AT928)+AU927</f>
        <v/>
      </c>
      <c r="AV928" s="15" t="n"/>
      <c r="AX928" s="14" t="n"/>
      <c r="AY928" s="18" t="n"/>
      <c r="AZ928" s="16" t="n">
        <v>0</v>
      </c>
      <c r="BA928" s="18">
        <f>(AY928-AZ928)+BA927</f>
        <v/>
      </c>
      <c r="BB928" s="15" t="n"/>
      <c r="BD928" s="14" t="n"/>
      <c r="BE928" s="18" t="n"/>
      <c r="BF928" s="16" t="n">
        <v>0</v>
      </c>
      <c r="BG928" s="18">
        <f>(BE928-BF928)+BG927</f>
        <v/>
      </c>
      <c r="BH928" s="15" t="n"/>
      <c r="BJ928" s="86" t="n">
        <v>0</v>
      </c>
      <c r="BK928" s="90" t="n"/>
      <c r="BL928" s="24" t="n"/>
      <c r="BM928" s="24" t="n"/>
      <c r="BN928" s="24" t="n"/>
      <c r="BO928" s="24" t="n"/>
      <c r="BP928" s="24" t="n"/>
      <c r="BQ928" s="126" t="n"/>
    </row>
    <row r="929" ht="16.8" customHeight="1">
      <c r="A929" s="15" t="n"/>
      <c r="B929" s="15" t="n"/>
      <c r="C929" s="15" t="inlineStr">
        <is>
          <t>TOT. PAG. PRODUTTORI</t>
        </is>
      </c>
      <c r="D929" s="16">
        <f>SUM(G921:G928)+E924+E925+E926+E927+E928</f>
        <v/>
      </c>
      <c r="E929" s="16" t="n"/>
      <c r="F929" s="16" t="n"/>
      <c r="G929" s="16" t="n"/>
      <c r="H929" s="16" t="n"/>
      <c r="I929" s="4" t="n"/>
      <c r="J929" s="14" t="n"/>
      <c r="K929" s="15">
        <f>C950</f>
        <v/>
      </c>
      <c r="L929" s="16" t="n"/>
      <c r="M929" s="16">
        <f>0.46*(L917+L918-M918)/100</f>
        <v/>
      </c>
      <c r="N929" s="16">
        <f>G950</f>
        <v/>
      </c>
      <c r="O929" s="16">
        <f>O868+M929-N929</f>
        <v/>
      </c>
      <c r="P929" s="18">
        <f>P868+M929</f>
        <v/>
      </c>
      <c r="Q929" s="14" t="n"/>
      <c r="R929" s="18" t="n"/>
      <c r="S929" s="16" t="n">
        <v>0</v>
      </c>
      <c r="T929" s="18">
        <f>(R929-S929)+T928</f>
        <v/>
      </c>
      <c r="U929" s="15" t="n"/>
      <c r="W929" s="14" t="n"/>
      <c r="X929" s="18" t="n"/>
      <c r="Y929" s="16" t="n">
        <v>0</v>
      </c>
      <c r="Z929" s="18">
        <f>(X929-Y929)+Z928</f>
        <v/>
      </c>
      <c r="AA929" s="15" t="n"/>
      <c r="AB929" s="24" t="n"/>
      <c r="AC929" s="15" t="n"/>
      <c r="AD929" s="25" t="n"/>
      <c r="AE929" s="62" t="n"/>
      <c r="AF929" s="63" t="n"/>
      <c r="AG929" s="25" t="n"/>
      <c r="AH929" s="24" t="n"/>
      <c r="AI929" s="26" t="n"/>
      <c r="AJ929" s="25" t="n"/>
      <c r="AL929" s="14" t="n"/>
      <c r="AM929" s="18" t="n"/>
      <c r="AN929" s="16" t="n">
        <v>0</v>
      </c>
      <c r="AO929" s="18">
        <f>(AM929-AN929)+AO928</f>
        <v/>
      </c>
      <c r="AP929" s="15" t="n"/>
      <c r="AR929" s="14" t="n"/>
      <c r="AS929" s="18" t="n"/>
      <c r="AT929" s="16" t="n">
        <v>0</v>
      </c>
      <c r="AU929" s="18">
        <f>(AS929-AT929)+AU928</f>
        <v/>
      </c>
      <c r="AV929" s="15" t="n"/>
      <c r="AX929" s="14" t="n"/>
      <c r="AY929" s="18" t="n"/>
      <c r="AZ929" s="16" t="n">
        <v>0</v>
      </c>
      <c r="BA929" s="18">
        <f>(AY929-AZ929)+BA928</f>
        <v/>
      </c>
      <c r="BB929" s="15" t="n"/>
      <c r="BD929" s="14" t="n"/>
      <c r="BE929" s="18" t="n"/>
      <c r="BF929" s="16" t="n">
        <v>0</v>
      </c>
      <c r="BG929" s="18">
        <f>(BE929-BF929)+BG928</f>
        <v/>
      </c>
      <c r="BH929" s="15" t="n"/>
      <c r="BJ929" s="86" t="n">
        <v>0</v>
      </c>
      <c r="BK929" s="90" t="n"/>
      <c r="BL929" s="24" t="n"/>
      <c r="BM929" s="24" t="n"/>
      <c r="BN929" s="24" t="n"/>
      <c r="BO929" s="24" t="n"/>
      <c r="BP929" s="24" t="n"/>
      <c r="BQ929" s="126" t="n"/>
    </row>
    <row r="930" ht="16.8" customHeight="1">
      <c r="A930" s="15" t="n"/>
      <c r="B930" s="15" t="n"/>
      <c r="C930" s="15" t="inlineStr">
        <is>
          <t>Sinistro</t>
        </is>
      </c>
      <c r="D930" s="16" t="n"/>
      <c r="E930" s="16" t="n"/>
      <c r="F930" s="16" t="n"/>
      <c r="G930" s="16" t="n"/>
      <c r="H930" s="16">
        <f>SUM(H917:H929)</f>
        <v/>
      </c>
      <c r="I930" s="4" t="n"/>
      <c r="J930" s="14" t="n"/>
      <c r="K930" s="15" t="inlineStr">
        <is>
          <t>Locazioni immobiliari</t>
        </is>
      </c>
      <c r="L930" s="16" t="n"/>
      <c r="M930" s="16">
        <f>14.4*(L917+L918-M918)/100</f>
        <v/>
      </c>
      <c r="N930" s="16">
        <f>G951</f>
        <v/>
      </c>
      <c r="O930" s="16">
        <f>O869+M930-N930</f>
        <v/>
      </c>
      <c r="P930" s="18">
        <f>P869+M930</f>
        <v/>
      </c>
      <c r="Q930" s="14" t="n"/>
      <c r="R930" s="18" t="n"/>
      <c r="S930" s="16" t="n">
        <v>0</v>
      </c>
      <c r="T930" s="18">
        <f>(R930-S930)+T929</f>
        <v/>
      </c>
      <c r="U930" s="15" t="n"/>
      <c r="W930" s="14" t="n"/>
      <c r="X930" s="18" t="n"/>
      <c r="Y930" s="16" t="n">
        <v>0</v>
      </c>
      <c r="Z930" s="18">
        <f>(X930-Y930)+Z929</f>
        <v/>
      </c>
      <c r="AA930" s="15">
        <f>C930</f>
        <v/>
      </c>
      <c r="AB930" s="24" t="n"/>
      <c r="AC930" s="15" t="n"/>
      <c r="AD930" s="25" t="n"/>
      <c r="AE930" s="62" t="n"/>
      <c r="AF930" s="63" t="n"/>
      <c r="AG930" s="25" t="n"/>
      <c r="AH930" s="24" t="n"/>
      <c r="AI930" s="26" t="n"/>
      <c r="AJ930" s="25" t="n"/>
      <c r="AL930" s="14" t="n"/>
      <c r="AM930" s="18" t="n"/>
      <c r="AN930" s="16" t="n">
        <v>0</v>
      </c>
      <c r="AO930" s="18">
        <f>(AM930-AN930)+AO929</f>
        <v/>
      </c>
      <c r="AP930" s="15" t="n"/>
      <c r="AR930" s="14" t="n"/>
      <c r="AS930" s="18" t="n"/>
      <c r="AT930" s="16" t="n">
        <v>0</v>
      </c>
      <c r="AU930" s="18">
        <f>(AS930-AT930)+AU929</f>
        <v/>
      </c>
      <c r="AV930" s="15" t="n"/>
      <c r="AX930" s="14" t="n"/>
      <c r="AY930" s="18" t="n"/>
      <c r="AZ930" s="16" t="n">
        <v>0</v>
      </c>
      <c r="BA930" s="18">
        <f>(AY930-AZ930)+BA929</f>
        <v/>
      </c>
      <c r="BB930" s="15" t="n"/>
      <c r="BD930" s="14" t="n"/>
      <c r="BE930" s="18" t="n"/>
      <c r="BF930" s="16" t="n">
        <v>0</v>
      </c>
      <c r="BG930" s="18">
        <f>(BE930-BF930)+BG929</f>
        <v/>
      </c>
      <c r="BH930" s="15" t="n"/>
      <c r="BJ930" s="86" t="n">
        <v>0</v>
      </c>
      <c r="BK930" s="90" t="n"/>
      <c r="BL930" s="24" t="n"/>
      <c r="BM930" s="24" t="n"/>
      <c r="BN930" s="24" t="n"/>
      <c r="BO930" s="24" t="n"/>
      <c r="BP930" s="24" t="n"/>
      <c r="BQ930" s="126" t="n"/>
    </row>
    <row r="931" ht="16.8" customHeight="1">
      <c r="A931" s="15" t="n"/>
      <c r="B931" s="15" t="n"/>
      <c r="C931" s="15" t="inlineStr">
        <is>
          <t>SINISTRO</t>
        </is>
      </c>
      <c r="D931" s="16">
        <f>E930+G930</f>
        <v/>
      </c>
      <c r="E931" s="16" t="n"/>
      <c r="F931" s="16" t="n"/>
      <c r="G931" s="16" t="n"/>
      <c r="H931" s="16" t="n"/>
      <c r="I931" s="4" t="n"/>
      <c r="J931" s="14" t="n"/>
      <c r="K931" s="15">
        <f>C952</f>
        <v/>
      </c>
      <c r="L931" s="16">
        <f>D940</f>
        <v/>
      </c>
      <c r="M931" s="16">
        <f>1.4*(L917+L918-M918)/100</f>
        <v/>
      </c>
      <c r="N931" s="16">
        <f>G952</f>
        <v/>
      </c>
      <c r="O931" s="16">
        <f>O870+M931-N931</f>
        <v/>
      </c>
      <c r="P931" s="18">
        <f>P870+M931</f>
        <v/>
      </c>
      <c r="Q931" s="14" t="n"/>
      <c r="R931" s="18" t="n"/>
      <c r="S931" s="16" t="n">
        <v>0</v>
      </c>
      <c r="T931" s="18">
        <f>(R931-S931)+T930</f>
        <v/>
      </c>
      <c r="U931" s="15" t="n"/>
      <c r="W931" s="14" t="n"/>
      <c r="X931" s="18" t="n"/>
      <c r="Y931" s="16" t="n">
        <v>0</v>
      </c>
      <c r="Z931" s="18">
        <f>(X931-Y931)+Z930</f>
        <v/>
      </c>
      <c r="AA931" s="15" t="n"/>
      <c r="AB931" s="24" t="n"/>
      <c r="AC931" s="64" t="inlineStr">
        <is>
          <t>INTERESSI PASSIIVI</t>
        </is>
      </c>
      <c r="AD931" s="65" t="n"/>
      <c r="AE931" s="65">
        <f>H935</f>
        <v/>
      </c>
      <c r="AF931" s="63">
        <f>AE931+AF870</f>
        <v/>
      </c>
      <c r="AG931" s="25" t="n"/>
      <c r="AH931" s="24" t="n"/>
      <c r="AI931" s="26" t="n"/>
      <c r="AJ931" s="25" t="n">
        <v>0</v>
      </c>
      <c r="AL931" s="14" t="n"/>
      <c r="AM931" s="18" t="n"/>
      <c r="AN931" s="16" t="n">
        <v>0</v>
      </c>
      <c r="AO931" s="18">
        <f>(AM931-AN931)+AO930</f>
        <v/>
      </c>
      <c r="AP931" s="15" t="n"/>
      <c r="AR931" s="14" t="n"/>
      <c r="AS931" s="18" t="n"/>
      <c r="AT931" s="16" t="n">
        <v>0</v>
      </c>
      <c r="AU931" s="18">
        <f>(AS931-AT931)+AU930</f>
        <v/>
      </c>
      <c r="AV931" s="15" t="n"/>
      <c r="AX931" s="14" t="n"/>
      <c r="AY931" s="18" t="n"/>
      <c r="AZ931" s="16" t="n">
        <v>0</v>
      </c>
      <c r="BA931" s="18">
        <f>(AY931-AZ931)+BA930</f>
        <v/>
      </c>
      <c r="BB931" s="15" t="n"/>
      <c r="BD931" s="14" t="n"/>
      <c r="BE931" s="18" t="n"/>
      <c r="BF931" s="16" t="n">
        <v>0</v>
      </c>
      <c r="BG931" s="18">
        <f>(BE931-BF931)+BG930</f>
        <v/>
      </c>
      <c r="BH931" s="15" t="n"/>
      <c r="BJ931" s="86" t="n"/>
      <c r="BK931" s="86" t="n"/>
      <c r="BL931" s="24" t="n"/>
      <c r="BM931" s="24" t="n"/>
      <c r="BN931" s="24" t="n"/>
      <c r="BO931" s="24" t="n"/>
      <c r="BP931" s="24" t="n"/>
      <c r="BQ931" s="126" t="n"/>
    </row>
    <row r="932" ht="16.8" customHeight="1">
      <c r="A932" s="15" t="n"/>
      <c r="B932" s="15" t="n"/>
      <c r="C932" s="15" t="inlineStr">
        <is>
          <t xml:space="preserve">Francobolli    </t>
        </is>
      </c>
      <c r="D932" s="16" t="n"/>
      <c r="E932" s="16" t="n"/>
      <c r="F932" s="16" t="n"/>
      <c r="G932" s="16" t="n">
        <v>0</v>
      </c>
      <c r="H932" s="16" t="n"/>
      <c r="I932" s="4" t="n"/>
      <c r="J932" s="14" t="n"/>
      <c r="K932" s="15">
        <f>C954</f>
        <v/>
      </c>
      <c r="L932" s="16" t="n"/>
      <c r="M932" s="16">
        <f>0*(L917+L918-M918)/100</f>
        <v/>
      </c>
      <c r="N932" s="16">
        <f>G954</f>
        <v/>
      </c>
      <c r="O932" s="16">
        <f>O871+M932-N932</f>
        <v/>
      </c>
      <c r="P932" s="18">
        <f>P871+M932</f>
        <v/>
      </c>
      <c r="Q932" s="14" t="n"/>
      <c r="R932" s="18" t="n"/>
      <c r="S932" s="16">
        <f>G932</f>
        <v/>
      </c>
      <c r="T932" s="18">
        <f>(R932-S932)+T931</f>
        <v/>
      </c>
      <c r="U932" s="15">
        <f>C932</f>
        <v/>
      </c>
      <c r="W932" s="14" t="n"/>
      <c r="X932" s="18" t="n"/>
      <c r="Y932" s="16" t="n"/>
      <c r="Z932" s="18">
        <f>(X932-Y932)+Z931</f>
        <v/>
      </c>
      <c r="AA932" s="15" t="n"/>
      <c r="AB932" s="24" t="n"/>
      <c r="AC932" s="15">
        <f>C932</f>
        <v/>
      </c>
      <c r="AD932" s="25" t="n"/>
      <c r="AE932" s="62">
        <f>G932</f>
        <v/>
      </c>
      <c r="AF932" s="63">
        <f>AE932+AF871</f>
        <v/>
      </c>
      <c r="AG932" s="25" t="n"/>
      <c r="AH932" s="24" t="n"/>
      <c r="AI932" s="26" t="n"/>
      <c r="AJ932" s="25" t="n"/>
      <c r="AL932" s="14" t="n"/>
      <c r="AM932" s="18" t="n"/>
      <c r="AN932" s="16" t="n"/>
      <c r="AO932" s="18">
        <f>(AM932-AN932)+AO931</f>
        <v/>
      </c>
      <c r="AP932" s="15" t="n"/>
      <c r="AR932" s="14" t="n"/>
      <c r="AS932" s="18" t="n"/>
      <c r="AT932" s="16" t="n"/>
      <c r="AU932" s="18">
        <f>(AS932-AT932)+AU931</f>
        <v/>
      </c>
      <c r="AV932" s="15" t="n"/>
      <c r="AX932" s="14" t="n"/>
      <c r="AY932" s="18" t="n"/>
      <c r="AZ932" s="16" t="n"/>
      <c r="BA932" s="18">
        <f>(AY932-AZ932)+BA931</f>
        <v/>
      </c>
      <c r="BB932" s="15" t="n"/>
      <c r="BD932" s="14" t="n"/>
      <c r="BE932" s="18" t="n"/>
      <c r="BF932" s="16" t="n"/>
      <c r="BG932" s="18">
        <f>(BE932-BF932)+BG931</f>
        <v/>
      </c>
      <c r="BH932" s="15" t="n"/>
      <c r="BJ932" s="86" t="n"/>
      <c r="BK932" s="86" t="n"/>
      <c r="BL932" s="24" t="n"/>
      <c r="BM932" s="24" t="n"/>
      <c r="BN932" s="24" t="n"/>
      <c r="BO932" s="24" t="n"/>
      <c r="BP932" s="24" t="n"/>
      <c r="BQ932" s="126" t="n"/>
    </row>
    <row r="933" ht="16.8" customHeight="1">
      <c r="A933" s="15" t="n"/>
      <c r="B933" s="15" t="n"/>
      <c r="C933" s="15" t="inlineStr">
        <is>
          <t xml:space="preserve">PAG. FATT. SOMMESE PETROLI </t>
        </is>
      </c>
      <c r="D933" s="16" t="n"/>
      <c r="E933" s="16" t="n"/>
      <c r="F933" s="16" t="n"/>
      <c r="G933" s="16" t="n">
        <v>0</v>
      </c>
      <c r="H933" s="16" t="n"/>
      <c r="I933" s="4" t="n"/>
      <c r="J933" s="14" t="n"/>
      <c r="K933" s="15">
        <f>C955</f>
        <v/>
      </c>
      <c r="L933" s="16" t="n"/>
      <c r="M933" s="16">
        <f>1.86*(L917+L918-M918)/100</f>
        <v/>
      </c>
      <c r="N933" s="16">
        <f>G955</f>
        <v/>
      </c>
      <c r="O933" s="16">
        <f>O872+M933-N933</f>
        <v/>
      </c>
      <c r="P933" s="18">
        <f>P872+M933</f>
        <v/>
      </c>
      <c r="Q933" s="14" t="n"/>
      <c r="R933" s="18" t="n"/>
      <c r="S933" s="16">
        <f>G933</f>
        <v/>
      </c>
      <c r="T933" s="18">
        <f>(R933-S933)+T932</f>
        <v/>
      </c>
      <c r="U933" s="15">
        <f>C933</f>
        <v/>
      </c>
      <c r="W933" s="14" t="n"/>
      <c r="X933" s="18" t="n"/>
      <c r="Y933" s="16" t="n">
        <v>0</v>
      </c>
      <c r="Z933" s="18">
        <f>(X933-Y933)+Z932</f>
        <v/>
      </c>
      <c r="AA933" s="15" t="n"/>
      <c r="AB933" s="24" t="n"/>
      <c r="AC933" s="15">
        <f>C933</f>
        <v/>
      </c>
      <c r="AD933" s="25" t="n"/>
      <c r="AE933" s="62">
        <f>G933</f>
        <v/>
      </c>
      <c r="AF933" s="63">
        <f>AE933+AF872</f>
        <v/>
      </c>
      <c r="AG933" s="25" t="n"/>
      <c r="AH933" s="24" t="n"/>
      <c r="AI933" s="26" t="n"/>
      <c r="AJ933" s="25" t="n"/>
      <c r="AL933" s="14" t="n"/>
      <c r="AM933" s="18" t="n"/>
      <c r="AN933" s="16" t="n">
        <v>0</v>
      </c>
      <c r="AO933" s="18">
        <f>(AM933-AN933)+AO932</f>
        <v/>
      </c>
      <c r="AP933" s="15" t="n"/>
      <c r="AR933" s="14" t="n"/>
      <c r="AS933" s="18" t="n"/>
      <c r="AT933" s="16" t="n">
        <v>0</v>
      </c>
      <c r="AU933" s="18">
        <f>(AS933-AT933)+AU932</f>
        <v/>
      </c>
      <c r="AV933" s="15" t="n"/>
      <c r="AX933" s="14" t="n"/>
      <c r="AY933" s="18" t="n"/>
      <c r="AZ933" s="16" t="n">
        <v>0</v>
      </c>
      <c r="BA933" s="18">
        <f>(AY933-AZ933)+BA932</f>
        <v/>
      </c>
      <c r="BB933" s="15" t="n"/>
      <c r="BD933" s="14" t="n"/>
      <c r="BE933" s="18" t="n"/>
      <c r="BF933" s="16" t="n">
        <v>0</v>
      </c>
      <c r="BG933" s="18">
        <f>(BE933-BF933)+BG932</f>
        <v/>
      </c>
      <c r="BH933" s="15" t="n"/>
      <c r="BJ933" s="86" t="n"/>
      <c r="BK933" s="86" t="n"/>
      <c r="BL933" s="24" t="n"/>
      <c r="BM933" s="24" t="n"/>
      <c r="BN933" s="24" t="n"/>
      <c r="BO933" s="24" t="n"/>
      <c r="BP933" s="24" t="n"/>
      <c r="BQ933" s="126" t="n"/>
    </row>
    <row r="934" ht="16.8" customHeight="1">
      <c r="A934" s="15" t="n"/>
      <c r="B934" s="15" t="n"/>
      <c r="C934" s="15" t="inlineStr">
        <is>
          <t>Benzina auto papa'</t>
        </is>
      </c>
      <c r="D934" s="16">
        <f>SUM(G933:G934)</f>
        <v/>
      </c>
      <c r="E934" s="16" t="n">
        <v>0</v>
      </c>
      <c r="F934" s="16" t="n"/>
      <c r="G934" s="16" t="n">
        <v>0</v>
      </c>
      <c r="H934" s="16" t="n"/>
      <c r="I934" s="4" t="n"/>
      <c r="J934" s="14" t="n"/>
      <c r="K934" s="15">
        <f>C956</f>
        <v/>
      </c>
      <c r="L934" s="16" t="n">
        <v>0</v>
      </c>
      <c r="M934" s="16">
        <f>0.7*(L917+L918-M918)/100</f>
        <v/>
      </c>
      <c r="N934" s="16">
        <f>G956</f>
        <v/>
      </c>
      <c r="O934" s="16">
        <f>O873+M934-N934</f>
        <v/>
      </c>
      <c r="P934" s="18">
        <f>P873+M934</f>
        <v/>
      </c>
      <c r="Q934" s="14" t="n"/>
      <c r="R934" s="18" t="n"/>
      <c r="S934" s="16">
        <f>G934</f>
        <v/>
      </c>
      <c r="T934" s="18">
        <f>(R934-S934)+T933</f>
        <v/>
      </c>
      <c r="U934" s="15">
        <f>C934</f>
        <v/>
      </c>
      <c r="W934" s="14" t="n"/>
      <c r="X934" s="18" t="n"/>
      <c r="Y934" s="16" t="n">
        <v>0</v>
      </c>
      <c r="Z934" s="18">
        <f>(X934-Y934)+Z933</f>
        <v/>
      </c>
      <c r="AA934" s="15" t="n"/>
      <c r="AB934" s="24" t="n"/>
      <c r="AC934" s="15">
        <f>C934</f>
        <v/>
      </c>
      <c r="AD934" s="25" t="n"/>
      <c r="AE934" s="62">
        <f>G934</f>
        <v/>
      </c>
      <c r="AF934" s="63">
        <f>AE934+AF873</f>
        <v/>
      </c>
      <c r="AG934" s="25" t="n"/>
      <c r="AH934" s="24" t="n"/>
      <c r="AI934" s="26" t="n">
        <v>0</v>
      </c>
      <c r="AJ934" s="25" t="n"/>
      <c r="AL934" s="14" t="n"/>
      <c r="AM934" s="18" t="n"/>
      <c r="AN934" s="16" t="n">
        <v>0</v>
      </c>
      <c r="AO934" s="18">
        <f>(AM934-AN934)+AO933</f>
        <v/>
      </c>
      <c r="AP934" s="15" t="n"/>
      <c r="AR934" s="14" t="n"/>
      <c r="AS934" s="18" t="n"/>
      <c r="AT934" s="16" t="n">
        <v>0</v>
      </c>
      <c r="AU934" s="18">
        <f>(AS934-AT934)+AU933</f>
        <v/>
      </c>
      <c r="AV934" s="15" t="n"/>
      <c r="AX934" s="14" t="n"/>
      <c r="AY934" s="18" t="n"/>
      <c r="AZ934" s="16" t="n">
        <v>0</v>
      </c>
      <c r="BA934" s="18">
        <f>(AY934-AZ934)+BA933</f>
        <v/>
      </c>
      <c r="BB934" s="15" t="n"/>
      <c r="BD934" s="14" t="n"/>
      <c r="BE934" s="18" t="n"/>
      <c r="BF934" s="16" t="n">
        <v>0</v>
      </c>
      <c r="BG934" s="18">
        <f>(BE934-BF934)+BG933</f>
        <v/>
      </c>
      <c r="BH934" s="15" t="n"/>
      <c r="BJ934" s="86" t="n"/>
      <c r="BK934" s="86" t="n"/>
      <c r="BL934" s="24" t="n"/>
      <c r="BM934" s="24" t="n"/>
      <c r="BN934" s="24" t="n"/>
      <c r="BO934" s="24" t="n"/>
      <c r="BP934" s="24" t="n"/>
      <c r="BQ934" s="126" t="n"/>
    </row>
    <row r="935" ht="16.8" customHeight="1">
      <c r="A935" s="15" t="n"/>
      <c r="B935" s="15" t="n"/>
      <c r="C935" s="28" t="inlineStr">
        <is>
          <t>Spese bancarie</t>
        </is>
      </c>
      <c r="D935" s="16" t="n"/>
      <c r="E935" s="16" t="n">
        <v>0</v>
      </c>
      <c r="F935" s="16" t="n">
        <v>0</v>
      </c>
      <c r="G935" s="16" t="n">
        <v>0</v>
      </c>
      <c r="H935" s="27" t="n">
        <v>0</v>
      </c>
      <c r="I935" s="4" t="n"/>
      <c r="J935" s="14" t="n"/>
      <c r="K935" s="15">
        <f>C960</f>
        <v/>
      </c>
      <c r="L935" s="16" t="n">
        <v>0</v>
      </c>
      <c r="M935" s="16">
        <f>18.82*(L917+L918-M918)/100</f>
        <v/>
      </c>
      <c r="N935" s="16">
        <f>G960</f>
        <v/>
      </c>
      <c r="O935" s="16">
        <f>O874+M935-N935</f>
        <v/>
      </c>
      <c r="P935" s="18">
        <f>P874+M935</f>
        <v/>
      </c>
      <c r="Q935" s="14" t="n"/>
      <c r="R935" s="18" t="n"/>
      <c r="S935" s="16">
        <f>G935</f>
        <v/>
      </c>
      <c r="T935" s="18">
        <f>(R935-S935)+T934</f>
        <v/>
      </c>
      <c r="U935" s="15">
        <f>C935</f>
        <v/>
      </c>
      <c r="W935" s="14" t="n"/>
      <c r="X935" s="18" t="n"/>
      <c r="Y935" s="16" t="n">
        <v>0</v>
      </c>
      <c r="Z935" s="18">
        <f>(X935-Y935)+Z934</f>
        <v/>
      </c>
      <c r="AA935" s="15">
        <f>C935</f>
        <v/>
      </c>
      <c r="AB935" s="24" t="n"/>
      <c r="AC935" s="15">
        <f>C935</f>
        <v/>
      </c>
      <c r="AD935" s="25" t="n"/>
      <c r="AE935" s="62" t="n">
        <v>0</v>
      </c>
      <c r="AF935" s="63">
        <f>AE935+AF874</f>
        <v/>
      </c>
      <c r="AG935" s="25" t="n"/>
      <c r="AH935" s="24" t="n"/>
      <c r="AI935" s="26" t="n"/>
      <c r="AJ935" s="25" t="n"/>
      <c r="AL935" s="14" t="n"/>
      <c r="AM935" s="18" t="n"/>
      <c r="AN935" s="16" t="n">
        <v>0</v>
      </c>
      <c r="AO935" s="18">
        <f>(AM935-AN935)+AO934</f>
        <v/>
      </c>
      <c r="AP935" s="15" t="n"/>
      <c r="AR935" s="14" t="n"/>
      <c r="AS935" s="18" t="n"/>
      <c r="AT935" s="16" t="n">
        <v>0</v>
      </c>
      <c r="AU935" s="18">
        <f>(AS935-AT935)+AU934</f>
        <v/>
      </c>
      <c r="AV935" s="15">
        <f>C935</f>
        <v/>
      </c>
      <c r="AX935" s="14" t="n"/>
      <c r="AY935" s="18" t="n"/>
      <c r="AZ935" s="16" t="n">
        <v>0</v>
      </c>
      <c r="BA935" s="18">
        <f>(AY935-AZ935)+BA934</f>
        <v/>
      </c>
      <c r="BB935" s="15" t="n"/>
      <c r="BD935" s="14" t="n"/>
      <c r="BE935" s="18" t="n"/>
      <c r="BF935" s="16" t="n">
        <v>0</v>
      </c>
      <c r="BG935" s="18">
        <f>(BE935-BF935)+BG934</f>
        <v/>
      </c>
      <c r="BH935" s="15" t="n"/>
      <c r="BJ935" s="86" t="n"/>
      <c r="BK935" s="86" t="n"/>
      <c r="BL935" s="24" t="n"/>
      <c r="BM935" s="24" t="n"/>
      <c r="BN935" s="24" t="n"/>
      <c r="BO935" s="24" t="n"/>
      <c r="BP935" s="24" t="n"/>
      <c r="BQ935" s="126" t="n"/>
    </row>
    <row r="936" ht="16.8" customHeight="1">
      <c r="A936" s="15" t="n"/>
      <c r="B936" s="15" t="n"/>
      <c r="C936" s="15" t="n"/>
      <c r="D936" s="16" t="n"/>
      <c r="E936" s="16" t="n"/>
      <c r="F936" s="16" t="n"/>
      <c r="G936" s="16" t="n">
        <v>0</v>
      </c>
      <c r="H936" s="27" t="n">
        <v>0</v>
      </c>
      <c r="I936" s="4" t="n"/>
      <c r="J936" s="14" t="n"/>
      <c r="K936" s="15">
        <f>C961</f>
        <v/>
      </c>
      <c r="L936" s="16" t="n">
        <v>0</v>
      </c>
      <c r="M936" s="16">
        <f>18.82*(L917+L918-M918)/100</f>
        <v/>
      </c>
      <c r="N936" s="29">
        <f>G961</f>
        <v/>
      </c>
      <c r="O936" s="16">
        <f>O875+M936-N936</f>
        <v/>
      </c>
      <c r="P936" s="18">
        <f>P875+M936</f>
        <v/>
      </c>
      <c r="Q936" s="14" t="n"/>
      <c r="R936" s="18" t="n"/>
      <c r="S936" s="16">
        <f>G936</f>
        <v/>
      </c>
      <c r="T936" s="18">
        <f>(R936-S936)+T935</f>
        <v/>
      </c>
      <c r="U936" s="15">
        <f>C936</f>
        <v/>
      </c>
      <c r="W936" s="14" t="n"/>
      <c r="X936" s="18" t="n"/>
      <c r="Y936" s="16" t="n">
        <v>0</v>
      </c>
      <c r="Z936" s="18">
        <f>(X936-Y936)+Z935</f>
        <v/>
      </c>
      <c r="AA936" s="15" t="n"/>
      <c r="AB936" s="24" t="n"/>
      <c r="AC936" s="15">
        <f>C936</f>
        <v/>
      </c>
      <c r="AD936" s="25" t="n"/>
      <c r="AE936" s="62">
        <f>G936</f>
        <v/>
      </c>
      <c r="AF936" s="63">
        <f>AE936+AF875</f>
        <v/>
      </c>
      <c r="AG936" s="25" t="n"/>
      <c r="AH936" s="24" t="n"/>
      <c r="AI936" s="26" t="n"/>
      <c r="AJ936" s="25" t="n"/>
      <c r="AL936" s="14" t="n"/>
      <c r="AM936" s="18" t="n"/>
      <c r="AN936" s="16" t="n">
        <v>0</v>
      </c>
      <c r="AO936" s="18">
        <f>(AM936-AN936)+AO935</f>
        <v/>
      </c>
      <c r="AP936" s="15" t="n"/>
      <c r="AR936" s="14" t="n"/>
      <c r="AS936" s="18" t="n"/>
      <c r="AT936" s="16" t="n">
        <v>0</v>
      </c>
      <c r="AU936" s="18">
        <f>(AS936-AT936)+AU935</f>
        <v/>
      </c>
      <c r="AV936" s="15" t="n"/>
      <c r="AX936" s="14" t="n"/>
      <c r="AY936" s="18" t="n"/>
      <c r="AZ936" s="16" t="n">
        <v>0</v>
      </c>
      <c r="BA936" s="18">
        <f>(AY936-AZ936)+BA935</f>
        <v/>
      </c>
      <c r="BB936" s="15" t="n"/>
      <c r="BD936" s="14" t="n"/>
      <c r="BE936" s="18" t="n"/>
      <c r="BF936" s="16" t="n">
        <v>0</v>
      </c>
      <c r="BG936" s="18">
        <f>(BE936-BF936)+BG935</f>
        <v/>
      </c>
      <c r="BH936" s="15" t="n"/>
      <c r="BJ936" s="86" t="n"/>
      <c r="BK936" s="86" t="n"/>
      <c r="BL936" s="24" t="n"/>
      <c r="BM936" s="24" t="n"/>
      <c r="BN936" s="24" t="n"/>
      <c r="BO936" s="24" t="n"/>
      <c r="BP936" s="24" t="n"/>
      <c r="BQ936" s="126" t="n"/>
    </row>
    <row r="937" ht="16.8" customHeight="1">
      <c r="A937" s="15" t="n"/>
      <c r="B937" s="15" t="n"/>
      <c r="C937" s="28" t="inlineStr">
        <is>
          <t>Materiale pulizia</t>
        </is>
      </c>
      <c r="D937" s="16" t="n"/>
      <c r="E937" s="16" t="n"/>
      <c r="F937" s="16" t="n"/>
      <c r="G937" s="16" t="n">
        <v>0</v>
      </c>
      <c r="H937" s="16" t="n"/>
      <c r="I937" s="4" t="n"/>
      <c r="J937" s="14" t="n"/>
      <c r="K937" s="15">
        <f>C932</f>
        <v/>
      </c>
      <c r="L937" s="16" t="n">
        <v>0</v>
      </c>
      <c r="M937" s="16">
        <f>0.5*(L917+L918-M918)/100</f>
        <v/>
      </c>
      <c r="N937" s="16">
        <f>G932</f>
        <v/>
      </c>
      <c r="O937" s="16">
        <f>O876+M937-N937</f>
        <v/>
      </c>
      <c r="P937" s="18">
        <f>P876+M937</f>
        <v/>
      </c>
      <c r="Q937" s="14" t="n"/>
      <c r="R937" s="18" t="n"/>
      <c r="S937" s="16">
        <f>G937</f>
        <v/>
      </c>
      <c r="T937" s="18">
        <f>(R937-S937)+T936</f>
        <v/>
      </c>
      <c r="U937" s="15">
        <f>C937</f>
        <v/>
      </c>
      <c r="W937" s="14" t="n"/>
      <c r="X937" s="18" t="n"/>
      <c r="Y937" s="16" t="n">
        <v>0</v>
      </c>
      <c r="Z937" s="18">
        <f>(X937-Y937)+Z936</f>
        <v/>
      </c>
      <c r="AA937" s="15" t="n"/>
      <c r="AB937" s="24" t="n"/>
      <c r="AC937" s="15">
        <f>C937</f>
        <v/>
      </c>
      <c r="AD937" s="25" t="n"/>
      <c r="AE937" s="62">
        <f>G937</f>
        <v/>
      </c>
      <c r="AF937" s="63">
        <f>AE937+AF876</f>
        <v/>
      </c>
      <c r="AG937" s="25" t="n"/>
      <c r="AH937" s="24" t="n"/>
      <c r="AI937" s="26" t="n"/>
      <c r="AJ937" s="25" t="n"/>
      <c r="AL937" s="14" t="n"/>
      <c r="AM937" s="18" t="n"/>
      <c r="AN937" s="16" t="n">
        <v>0</v>
      </c>
      <c r="AO937" s="18">
        <f>(AM937-AN937)+AO936</f>
        <v/>
      </c>
      <c r="AP937" s="15" t="n"/>
      <c r="AR937" s="14" t="n"/>
      <c r="AS937" s="18" t="n"/>
      <c r="AT937" s="16" t="n">
        <v>0</v>
      </c>
      <c r="AU937" s="18">
        <f>(AS937-AT937)+AU936</f>
        <v/>
      </c>
      <c r="AV937" s="15" t="n"/>
      <c r="AX937" s="14" t="n"/>
      <c r="AY937" s="18" t="n"/>
      <c r="AZ937" s="16" t="n">
        <v>0</v>
      </c>
      <c r="BA937" s="18">
        <f>(AY937-AZ937)+BA936</f>
        <v/>
      </c>
      <c r="BB937" s="15" t="n"/>
      <c r="BD937" s="14" t="n"/>
      <c r="BE937" s="18" t="n"/>
      <c r="BF937" s="16" t="n">
        <v>0</v>
      </c>
      <c r="BG937" s="18">
        <f>(BE937-BF937)+BG936</f>
        <v/>
      </c>
      <c r="BH937" s="15" t="n"/>
      <c r="BJ937" s="86" t="n"/>
      <c r="BK937" s="86" t="n"/>
      <c r="BL937" s="24" t="n"/>
      <c r="BM937" s="24" t="n"/>
      <c r="BN937" s="24" t="n"/>
      <c r="BO937" s="24" t="n"/>
      <c r="BP937" s="24" t="n"/>
      <c r="BQ937" s="126" t="n"/>
    </row>
    <row r="938" ht="16.8" customHeight="1">
      <c r="A938" s="15" t="n"/>
      <c r="B938" s="15" t="n"/>
      <c r="C938" s="15" t="inlineStr">
        <is>
          <t>PAG. ASS.N UFFICIO DI RHO</t>
        </is>
      </c>
      <c r="D938" s="16" t="n"/>
      <c r="E938" s="16" t="n"/>
      <c r="F938" s="16" t="n"/>
      <c r="G938" s="16" t="n">
        <v>396.97</v>
      </c>
      <c r="H938" s="16" t="n"/>
      <c r="I938" s="4" t="n"/>
      <c r="J938" s="14" t="n"/>
      <c r="K938" s="17">
        <f>C938</f>
        <v/>
      </c>
      <c r="L938" s="16" t="n">
        <v>0</v>
      </c>
      <c r="M938" s="16">
        <f>0.5*(L917+L918-M918)/100</f>
        <v/>
      </c>
      <c r="N938" s="16">
        <f>G938</f>
        <v/>
      </c>
      <c r="O938" s="16">
        <f>O877+M938-N938</f>
        <v/>
      </c>
      <c r="P938" s="18">
        <f>P877+M938</f>
        <v/>
      </c>
      <c r="Q938" s="14" t="n"/>
      <c r="R938" s="18" t="n"/>
      <c r="S938" s="16">
        <f>G938</f>
        <v/>
      </c>
      <c r="T938" s="18">
        <f>(R938-S938)+T937</f>
        <v/>
      </c>
      <c r="U938" s="15">
        <f>C938</f>
        <v/>
      </c>
      <c r="W938" s="14" t="n"/>
      <c r="X938" s="18" t="n"/>
      <c r="Y938" s="16" t="n">
        <v>0</v>
      </c>
      <c r="Z938" s="18">
        <f>(X938-Y938)+Z937</f>
        <v/>
      </c>
      <c r="AA938" s="15" t="n"/>
      <c r="AB938" s="24" t="n"/>
      <c r="AC938" s="15">
        <f>C938</f>
        <v/>
      </c>
      <c r="AD938" s="25" t="n"/>
      <c r="AE938" s="62">
        <f>G938</f>
        <v/>
      </c>
      <c r="AF938" s="63">
        <f>AE938+AF877</f>
        <v/>
      </c>
      <c r="AG938" s="25" t="n"/>
      <c r="AH938" s="24" t="n"/>
      <c r="AI938" s="26" t="n"/>
      <c r="AJ938" s="25" t="n"/>
      <c r="AL938" s="14" t="n"/>
      <c r="AM938" s="18" t="n"/>
      <c r="AN938" s="16" t="n">
        <v>0</v>
      </c>
      <c r="AO938" s="18">
        <f>(AM938-AN938)+AO937</f>
        <v/>
      </c>
      <c r="AP938" s="15" t="n"/>
      <c r="AR938" s="14" t="n"/>
      <c r="AS938" s="18" t="n"/>
      <c r="AT938" s="16" t="n">
        <v>0</v>
      </c>
      <c r="AU938" s="18">
        <f>(AS938-AT938)+AU937</f>
        <v/>
      </c>
      <c r="AV938" s="15" t="n"/>
      <c r="AX938" s="14" t="n"/>
      <c r="AY938" s="18" t="n"/>
      <c r="AZ938" s="16" t="n">
        <v>0</v>
      </c>
      <c r="BA938" s="18">
        <f>(AY938-AZ938)+BA937</f>
        <v/>
      </c>
      <c r="BB938" s="15" t="n"/>
      <c r="BD938" s="14" t="n"/>
      <c r="BE938" s="18" t="n"/>
      <c r="BF938" s="16" t="n">
        <v>0</v>
      </c>
      <c r="BG938" s="18">
        <f>(BE938-BF938)+BG937</f>
        <v/>
      </c>
      <c r="BH938" s="15" t="n"/>
      <c r="BJ938" s="86" t="n"/>
      <c r="BK938" s="86" t="n"/>
      <c r="BL938" s="24" t="n"/>
      <c r="BM938" s="24" t="n"/>
      <c r="BN938" s="24" t="n"/>
      <c r="BO938" s="24" t="n"/>
      <c r="BP938" s="24" t="n"/>
      <c r="BQ938" s="126" t="n"/>
    </row>
    <row r="939" ht="16.8" customHeight="1">
      <c r="A939" s="15" t="n"/>
      <c r="B939" s="15" t="n"/>
      <c r="C939" s="15" t="inlineStr">
        <is>
          <t>Telepass</t>
        </is>
      </c>
      <c r="D939" s="16" t="n"/>
      <c r="E939" s="16" t="n"/>
      <c r="F939" s="16" t="n"/>
      <c r="G939" s="16" t="n">
        <v>0</v>
      </c>
      <c r="H939" s="16" t="n"/>
      <c r="I939" s="4" t="n"/>
      <c r="J939" s="14" t="n"/>
      <c r="K939" s="17" t="inlineStr">
        <is>
          <t>Spese varie (manutenziona auto+ alberghi + varie+ cancelleria)</t>
        </is>
      </c>
      <c r="L939" s="16" t="n"/>
      <c r="M939" s="16">
        <f>2.32*(L917+L918-M918)/100</f>
        <v/>
      </c>
      <c r="N939" s="16">
        <f>F965</f>
        <v/>
      </c>
      <c r="O939" s="16">
        <f>O878+M939-N939</f>
        <v/>
      </c>
      <c r="P939" s="18">
        <f>P878+M939</f>
        <v/>
      </c>
      <c r="Q939" s="14" t="n"/>
      <c r="R939" s="18" t="n"/>
      <c r="S939" s="16">
        <f>G939</f>
        <v/>
      </c>
      <c r="T939" s="18">
        <f>(R939-S939)+T938</f>
        <v/>
      </c>
      <c r="U939" s="15">
        <f>C939</f>
        <v/>
      </c>
      <c r="W939" s="14" t="n"/>
      <c r="X939" s="18" t="n"/>
      <c r="Y939" s="16" t="n">
        <v>0</v>
      </c>
      <c r="Z939" s="18">
        <f>(X939-Y939)+Z938</f>
        <v/>
      </c>
      <c r="AA939" s="15" t="n"/>
      <c r="AB939" s="24" t="n"/>
      <c r="AC939" s="15">
        <f>C939</f>
        <v/>
      </c>
      <c r="AD939" s="25" t="n"/>
      <c r="AE939" s="62">
        <f>G939</f>
        <v/>
      </c>
      <c r="AF939" s="63">
        <f>AE939+AF878</f>
        <v/>
      </c>
      <c r="AG939" s="25" t="n"/>
      <c r="AH939" s="24" t="n"/>
      <c r="AI939" s="26" t="n"/>
      <c r="AJ939" s="25" t="n"/>
      <c r="AL939" s="14" t="n"/>
      <c r="AM939" s="18" t="n"/>
      <c r="AN939" s="16" t="n">
        <v>0</v>
      </c>
      <c r="AO939" s="18">
        <f>(AM939-AN939)+AO938</f>
        <v/>
      </c>
      <c r="AP939" s="15" t="n"/>
      <c r="AR939" s="14" t="n"/>
      <c r="AS939" s="18" t="n"/>
      <c r="AT939" s="16" t="n">
        <v>0</v>
      </c>
      <c r="AU939" s="18">
        <f>(AS939-AT939)+AU938</f>
        <v/>
      </c>
      <c r="AV939" s="15" t="n"/>
      <c r="AX939" s="14" t="n"/>
      <c r="AY939" s="18" t="n"/>
      <c r="AZ939" s="16" t="n">
        <v>0</v>
      </c>
      <c r="BA939" s="18">
        <f>(AY939-AZ939)+BA938</f>
        <v/>
      </c>
      <c r="BB939" s="15" t="n"/>
      <c r="BD939" s="14" t="n"/>
      <c r="BE939" s="18" t="n"/>
      <c r="BF939" s="16" t="n">
        <v>0</v>
      </c>
      <c r="BG939" s="18">
        <f>(BE939-BF939)+BG938</f>
        <v/>
      </c>
      <c r="BH939" s="15" t="n"/>
      <c r="BJ939" s="86" t="n"/>
      <c r="BK939" s="86" t="n"/>
      <c r="BL939" s="24" t="n"/>
      <c r="BM939" s="24" t="n"/>
      <c r="BN939" s="24" t="n"/>
      <c r="BO939" s="24" t="n"/>
      <c r="BP939" s="24" t="n"/>
      <c r="BQ939" s="126" t="n"/>
    </row>
    <row r="940" ht="16.8" customHeight="1">
      <c r="A940" s="15" t="n"/>
      <c r="B940" s="15" t="n"/>
      <c r="C940" s="28" t="inlineStr">
        <is>
          <t>Pubblicità</t>
        </is>
      </c>
      <c r="D940" s="16" t="n">
        <v>0</v>
      </c>
      <c r="E940" s="16" t="n"/>
      <c r="F940" s="16" t="n"/>
      <c r="G940" s="16" t="n">
        <v>0</v>
      </c>
      <c r="H940" s="16" t="n"/>
      <c r="I940" s="4" t="n"/>
      <c r="J940" s="14" t="n"/>
      <c r="K940" s="17" t="n"/>
      <c r="L940" s="16" t="n"/>
      <c r="M940" s="16" t="n"/>
      <c r="N940" s="16" t="inlineStr">
        <is>
          <t>DISPON. BANCARIA</t>
        </is>
      </c>
      <c r="O940" s="16">
        <f>T974+AO974</f>
        <v/>
      </c>
      <c r="P940" s="18" t="n"/>
      <c r="Q940" s="14" t="n"/>
      <c r="R940" s="18" t="n"/>
      <c r="S940" s="16" t="n">
        <v>0</v>
      </c>
      <c r="T940" s="18">
        <f>(R940-S940)+T939</f>
        <v/>
      </c>
      <c r="U940" s="15">
        <f>C940</f>
        <v/>
      </c>
      <c r="W940" s="14" t="n"/>
      <c r="X940" s="18" t="n"/>
      <c r="Y940" s="16" t="n">
        <v>0</v>
      </c>
      <c r="Z940" s="18">
        <f>(X940-Y940)+Z939</f>
        <v/>
      </c>
      <c r="AA940" s="15" t="n"/>
      <c r="AB940" s="24" t="n"/>
      <c r="AC940" s="15">
        <f>C940</f>
        <v/>
      </c>
      <c r="AD940" s="25" t="n"/>
      <c r="AE940" s="62">
        <f>G940</f>
        <v/>
      </c>
      <c r="AF940" s="63">
        <f>AE940+AF879</f>
        <v/>
      </c>
      <c r="AG940" s="25" t="n"/>
      <c r="AH940" s="24" t="n"/>
      <c r="AI940" s="26" t="n"/>
      <c r="AJ940" s="25" t="n"/>
      <c r="AL940" s="14" t="n"/>
      <c r="AM940" s="18" t="n"/>
      <c r="AN940" s="16" t="n"/>
      <c r="AO940" s="18">
        <f>(AM940-AN940)+AO939</f>
        <v/>
      </c>
      <c r="AP940" s="15" t="n"/>
      <c r="AR940" s="14" t="n"/>
      <c r="AS940" s="18" t="n"/>
      <c r="AT940" s="16" t="n"/>
      <c r="AU940" s="18">
        <f>(AS940-AT940)+AU939</f>
        <v/>
      </c>
      <c r="AV940" s="15" t="n"/>
      <c r="AX940" s="14" t="n"/>
      <c r="AY940" s="18" t="n"/>
      <c r="AZ940" s="16" t="n"/>
      <c r="BA940" s="18">
        <f>(AY940-AZ940)+BA939</f>
        <v/>
      </c>
      <c r="BB940" s="15" t="n"/>
      <c r="BD940" s="14" t="n"/>
      <c r="BE940" s="18" t="n"/>
      <c r="BF940" s="16" t="n"/>
      <c r="BG940" s="18">
        <f>(BE940-BF940)+BG939</f>
        <v/>
      </c>
      <c r="BH940" s="15" t="n"/>
      <c r="BJ940" s="86" t="n"/>
      <c r="BK940" s="86" t="n"/>
      <c r="BL940" s="24" t="n"/>
      <c r="BM940" s="24" t="n"/>
      <c r="BN940" s="24" t="n"/>
      <c r="BO940" s="24" t="n"/>
      <c r="BP940" s="24" t="n"/>
      <c r="BQ940" s="126" t="n"/>
    </row>
    <row r="941" ht="16.8" customHeight="1">
      <c r="A941" s="15" t="n"/>
      <c r="B941" s="66" t="n"/>
      <c r="C941" s="15" t="inlineStr">
        <is>
          <t xml:space="preserve">PAG. STIP.           MARZIA </t>
        </is>
      </c>
      <c r="D941" s="67" t="n"/>
      <c r="E941" s="16" t="n">
        <v>0</v>
      </c>
      <c r="F941" s="16" t="n"/>
      <c r="G941" s="16" t="n">
        <v>0</v>
      </c>
      <c r="H941" s="16" t="n"/>
      <c r="I941" s="4" t="n"/>
      <c r="J941" s="14" t="n"/>
      <c r="K941" s="17" t="inlineStr">
        <is>
          <t>BONIFICO UCA</t>
        </is>
      </c>
      <c r="L941" s="16" t="n"/>
      <c r="M941" s="16" t="n">
        <v>65.27</v>
      </c>
      <c r="N941" s="16" t="inlineStr">
        <is>
          <t>SOSPESI PARTICOLARI</t>
        </is>
      </c>
      <c r="O941" s="31">
        <f>L965</f>
        <v/>
      </c>
      <c r="P941" s="32">
        <f>SUM(P920:P939)</f>
        <v/>
      </c>
      <c r="Q941" s="14" t="n"/>
      <c r="R941" s="18" t="n"/>
      <c r="S941" s="16">
        <f>G941</f>
        <v/>
      </c>
      <c r="T941" s="18">
        <f>(R941-S941)+T940</f>
        <v/>
      </c>
      <c r="U941" s="15">
        <f>C941</f>
        <v/>
      </c>
      <c r="W941" s="14" t="n"/>
      <c r="X941" s="18" t="n"/>
      <c r="Y941" s="16" t="n">
        <v>0</v>
      </c>
      <c r="Z941" s="18">
        <f>(X941-Y941)+Z940</f>
        <v/>
      </c>
      <c r="AA941" s="15" t="n"/>
      <c r="AB941" s="24" t="n"/>
      <c r="AC941" s="15">
        <f>C941</f>
        <v/>
      </c>
      <c r="AD941" s="25" t="n"/>
      <c r="AE941" s="62">
        <f>G941</f>
        <v/>
      </c>
      <c r="AF941" s="63">
        <f>AE941+AF880</f>
        <v/>
      </c>
      <c r="AG941" s="25" t="n"/>
      <c r="AH941" s="24" t="n"/>
      <c r="AI941" s="26" t="n"/>
      <c r="AJ941" s="25" t="n"/>
      <c r="AL941" s="14" t="n"/>
      <c r="AM941" s="18" t="n"/>
      <c r="AN941" s="16" t="n">
        <v>0</v>
      </c>
      <c r="AO941" s="18">
        <f>(AM941-AN941)+AO940</f>
        <v/>
      </c>
      <c r="AP941" s="15" t="n"/>
      <c r="AR941" s="14" t="n"/>
      <c r="AS941" s="18" t="n"/>
      <c r="AT941" s="16" t="n">
        <v>0</v>
      </c>
      <c r="AU941" s="18">
        <f>(AS941-AT941)+AU940</f>
        <v/>
      </c>
      <c r="AV941" s="15" t="n"/>
      <c r="AX941" s="14" t="n"/>
      <c r="AY941" s="18" t="n"/>
      <c r="AZ941" s="16" t="n">
        <v>0</v>
      </c>
      <c r="BA941" s="18">
        <f>(AY941-AZ941)+BA940</f>
        <v/>
      </c>
      <c r="BB941" s="15" t="n"/>
      <c r="BD941" s="14" t="n"/>
      <c r="BE941" s="18" t="n"/>
      <c r="BF941" s="16" t="n">
        <v>0</v>
      </c>
      <c r="BG941" s="18">
        <f>(BE941-BF941)+BG940</f>
        <v/>
      </c>
      <c r="BH941" s="15" t="n"/>
      <c r="BJ941" s="86" t="n"/>
      <c r="BK941" s="86" t="n"/>
      <c r="BL941" s="24" t="n"/>
      <c r="BM941" s="24" t="n"/>
      <c r="BN941" s="24" t="n"/>
      <c r="BO941" s="24" t="n"/>
      <c r="BP941" s="24" t="n"/>
      <c r="BQ941" s="126" t="n"/>
    </row>
    <row r="942" ht="16.8" customHeight="1">
      <c r="A942" s="15" t="n"/>
      <c r="B942" s="15" t="n"/>
      <c r="C942" s="15" t="inlineStr">
        <is>
          <t xml:space="preserve">PAG. STIP.           DEBORAH </t>
        </is>
      </c>
      <c r="D942" s="16" t="n"/>
      <c r="E942" s="16" t="n">
        <v>0</v>
      </c>
      <c r="F942" s="16" t="n"/>
      <c r="G942" s="16" t="n">
        <v>0</v>
      </c>
      <c r="H942" s="16" t="n"/>
      <c r="I942" s="4" t="n"/>
      <c r="J942" s="14" t="n"/>
      <c r="K942" s="17" t="n"/>
      <c r="L942" s="16" t="n"/>
      <c r="M942" s="16" t="n">
        <v>0</v>
      </c>
      <c r="N942" s="16" t="inlineStr">
        <is>
          <t>SOSPESI</t>
        </is>
      </c>
      <c r="O942" s="16">
        <f>SUM(L953:L964)+L967</f>
        <v/>
      </c>
      <c r="P942" s="33">
        <f>SUM(O920:O939)</f>
        <v/>
      </c>
      <c r="Q942" s="14" t="n"/>
      <c r="R942" s="18" t="n"/>
      <c r="S942" s="16">
        <f>G942</f>
        <v/>
      </c>
      <c r="T942" s="18">
        <f>(R942-S942)+T941</f>
        <v/>
      </c>
      <c r="U942" s="15">
        <f>C942</f>
        <v/>
      </c>
      <c r="W942" s="14" t="n"/>
      <c r="X942" s="18" t="n"/>
      <c r="Y942" s="16" t="n">
        <v>0</v>
      </c>
      <c r="Z942" s="18">
        <f>(X942-Y942)+Z941</f>
        <v/>
      </c>
      <c r="AA942" s="15" t="n"/>
      <c r="AB942" s="24" t="n"/>
      <c r="AC942" s="15">
        <f>C942</f>
        <v/>
      </c>
      <c r="AD942" s="25" t="n"/>
      <c r="AE942" s="62">
        <f>G942</f>
        <v/>
      </c>
      <c r="AF942" s="63">
        <f>AE942+AF881</f>
        <v/>
      </c>
      <c r="AG942" s="25" t="n"/>
      <c r="AH942" s="24" t="n"/>
      <c r="AI942" s="26" t="n"/>
      <c r="AJ942" s="25" t="n"/>
      <c r="AL942" s="14" t="n"/>
      <c r="AM942" s="18" t="n"/>
      <c r="AN942" s="16" t="n">
        <v>0</v>
      </c>
      <c r="AO942" s="18">
        <f>(AM942-AN942)+AO941</f>
        <v/>
      </c>
      <c r="AP942" s="15" t="n"/>
      <c r="AR942" s="14" t="n"/>
      <c r="AS942" s="18" t="n"/>
      <c r="AT942" s="16" t="n">
        <v>0</v>
      </c>
      <c r="AU942" s="18">
        <f>(AS942-AT942)+AU941</f>
        <v/>
      </c>
      <c r="AV942" s="15" t="n"/>
      <c r="AX942" s="14" t="n"/>
      <c r="AY942" s="18" t="n"/>
      <c r="AZ942" s="16" t="n">
        <v>0</v>
      </c>
      <c r="BA942" s="18">
        <f>(AY942-AZ942)+BA941</f>
        <v/>
      </c>
      <c r="BB942" s="15" t="n"/>
      <c r="BD942" s="14" t="n"/>
      <c r="BE942" s="18" t="n"/>
      <c r="BF942" s="16" t="n">
        <v>0</v>
      </c>
      <c r="BG942" s="18">
        <f>(BE942-BF942)+BG941</f>
        <v/>
      </c>
      <c r="BH942" s="15" t="n"/>
      <c r="BJ942" s="86" t="n"/>
      <c r="BK942" s="86" t="n"/>
      <c r="BL942" s="24" t="n"/>
      <c r="BM942" s="24" t="n"/>
      <c r="BN942" s="24" t="n"/>
      <c r="BO942" s="24" t="n"/>
      <c r="BP942" s="24" t="n"/>
      <c r="BQ942" s="126" t="n"/>
    </row>
    <row r="943" ht="16.8" customHeight="1">
      <c r="A943" s="15" t="n"/>
      <c r="B943" s="15" t="n"/>
      <c r="C943" s="15" t="inlineStr">
        <is>
          <t xml:space="preserve">PAG. STIP.           DORIANA BONIFICO </t>
        </is>
      </c>
      <c r="D943" s="16" t="n"/>
      <c r="E943" s="16" t="n">
        <v>0</v>
      </c>
      <c r="F943" s="16" t="n"/>
      <c r="G943" s="16" t="n">
        <v>0</v>
      </c>
      <c r="H943" s="16" t="n"/>
      <c r="I943" s="4" t="n"/>
      <c r="J943" s="14" t="n"/>
      <c r="K943" s="17" t="n"/>
      <c r="L943" s="16" t="n"/>
      <c r="M943" s="16" t="n"/>
      <c r="N943" s="16" t="inlineStr">
        <is>
          <t>GIROCONTO SINO AD OGGI</t>
        </is>
      </c>
      <c r="O943" s="34">
        <f>O882+O883-F958-F957</f>
        <v/>
      </c>
      <c r="P943" s="35">
        <f>O882+O883+O944-F958-F957-O941-O942</f>
        <v/>
      </c>
      <c r="Q943" s="14" t="n"/>
      <c r="R943" s="18" t="n"/>
      <c r="S943" s="16">
        <f>G943</f>
        <v/>
      </c>
      <c r="T943" s="18">
        <f>(R943-S943)+T942</f>
        <v/>
      </c>
      <c r="U943" s="15" t="n"/>
      <c r="W943" s="14" t="n"/>
      <c r="X943" s="18" t="n"/>
      <c r="Y943" s="16" t="n"/>
      <c r="Z943" s="18">
        <f>(X943-Y943)+Z942</f>
        <v/>
      </c>
      <c r="AA943" s="15" t="n"/>
      <c r="AB943" s="24" t="n"/>
      <c r="AC943" s="15">
        <f>C943</f>
        <v/>
      </c>
      <c r="AD943" s="25" t="n"/>
      <c r="AE943" s="62">
        <f>G943</f>
        <v/>
      </c>
      <c r="AF943" s="63">
        <f>AE943+AF882</f>
        <v/>
      </c>
      <c r="AG943" s="25" t="n"/>
      <c r="AH943" s="24" t="n"/>
      <c r="AI943" s="26" t="n"/>
      <c r="AJ943" s="25" t="n"/>
      <c r="AL943" s="14" t="n"/>
      <c r="AM943" s="18" t="n"/>
      <c r="AN943" s="16" t="n"/>
      <c r="AO943" s="18">
        <f>(AM943-AN943)+AO942</f>
        <v/>
      </c>
      <c r="AP943" s="15" t="n"/>
      <c r="AR943" s="14" t="n"/>
      <c r="AS943" s="18" t="n"/>
      <c r="AT943" s="16" t="n"/>
      <c r="AU943" s="18">
        <f>(AS943-AT943)+AU942</f>
        <v/>
      </c>
      <c r="AV943" s="15" t="n"/>
      <c r="AX943" s="14" t="n"/>
      <c r="AY943" s="18" t="n"/>
      <c r="AZ943" s="16" t="n"/>
      <c r="BA943" s="18">
        <f>(AY943-AZ943)+BA942</f>
        <v/>
      </c>
      <c r="BB943" s="15" t="n"/>
      <c r="BD943" s="14" t="n"/>
      <c r="BE943" s="18" t="n"/>
      <c r="BF943" s="16" t="n"/>
      <c r="BG943" s="18">
        <f>(BE943-BF943)+BG942</f>
        <v/>
      </c>
      <c r="BH943" s="15" t="n"/>
      <c r="BJ943" s="86" t="n"/>
      <c r="BK943" s="86" t="n"/>
      <c r="BL943" s="24" t="n"/>
      <c r="BM943" s="24" t="n"/>
      <c r="BN943" s="24" t="n"/>
      <c r="BO943" s="24" t="n"/>
      <c r="BP943" s="24" t="n"/>
      <c r="BQ943" s="126" t="n"/>
    </row>
    <row r="944" ht="16.8" customHeight="1">
      <c r="A944" s="15" t="n"/>
      <c r="B944" s="15" t="n"/>
      <c r="C944" s="15" t="inlineStr">
        <is>
          <t xml:space="preserve">PAG. STIP.           STEFANIA  BONIFICO </t>
        </is>
      </c>
      <c r="D944" s="16" t="n"/>
      <c r="E944" s="16" t="n">
        <v>0</v>
      </c>
      <c r="F944" s="16" t="n"/>
      <c r="G944" s="16" t="n">
        <v>0</v>
      </c>
      <c r="H944" s="16" t="n"/>
      <c r="I944" s="4" t="n"/>
      <c r="J944" s="14" t="n"/>
      <c r="K944" s="6" t="inlineStr">
        <is>
          <t>TOTALE GIORNATA</t>
        </is>
      </c>
      <c r="L944" s="3">
        <f>SUM(L917:L943)</f>
        <v/>
      </c>
      <c r="M944" s="3">
        <f>SUM(M917:M943)</f>
        <v/>
      </c>
      <c r="N944" s="16" t="inlineStr">
        <is>
          <t>G.C. GIORNO</t>
        </is>
      </c>
      <c r="O944" s="16">
        <f>N917-L918</f>
        <v/>
      </c>
      <c r="P944" s="18" t="n"/>
      <c r="Q944" s="14" t="n"/>
      <c r="R944" s="18" t="n"/>
      <c r="S944" s="16">
        <f>G944</f>
        <v/>
      </c>
      <c r="T944" s="18">
        <f>(R944-S944)+T943</f>
        <v/>
      </c>
      <c r="U944" s="15">
        <f>C944</f>
        <v/>
      </c>
      <c r="W944" s="14" t="n"/>
      <c r="X944" s="18" t="n"/>
      <c r="Y944" s="16" t="n">
        <v>0</v>
      </c>
      <c r="Z944" s="18">
        <f>(X944-Y944)+Z943</f>
        <v/>
      </c>
      <c r="AA944" s="15" t="n"/>
      <c r="AB944" s="24" t="n"/>
      <c r="AC944" s="15">
        <f>C944</f>
        <v/>
      </c>
      <c r="AD944" s="25" t="n"/>
      <c r="AE944" s="62">
        <f>G944</f>
        <v/>
      </c>
      <c r="AF944" s="63">
        <f>AE944+AF883</f>
        <v/>
      </c>
      <c r="AG944" s="25" t="n"/>
      <c r="AH944" s="24" t="n"/>
      <c r="AI944" s="26" t="n"/>
      <c r="AJ944" s="25" t="n"/>
      <c r="AL944" s="14" t="n"/>
      <c r="AM944" s="18" t="n"/>
      <c r="AN944" s="16" t="n">
        <v>0</v>
      </c>
      <c r="AO944" s="18">
        <f>(AM944-AN944)+AO943</f>
        <v/>
      </c>
      <c r="AP944" s="15" t="n"/>
      <c r="AR944" s="14" t="n"/>
      <c r="AS944" s="18" t="n"/>
      <c r="AT944" s="16" t="n">
        <v>0</v>
      </c>
      <c r="AU944" s="18">
        <f>(AS944-AT944)+AU943</f>
        <v/>
      </c>
      <c r="AV944" s="15" t="n"/>
      <c r="AX944" s="14" t="n"/>
      <c r="AY944" s="18" t="n"/>
      <c r="AZ944" s="16" t="n">
        <v>0</v>
      </c>
      <c r="BA944" s="18">
        <f>(AY944-AZ944)+BA943</f>
        <v/>
      </c>
      <c r="BB944" s="15" t="n"/>
      <c r="BD944" s="14" t="n"/>
      <c r="BE944" s="18" t="n"/>
      <c r="BF944" s="16" t="n">
        <v>0</v>
      </c>
      <c r="BG944" s="18">
        <f>(BE944-BF944)+BG943</f>
        <v/>
      </c>
      <c r="BH944" s="15" t="n"/>
      <c r="BJ944" s="86" t="n"/>
      <c r="BK944" s="86" t="n"/>
      <c r="BL944" s="24" t="n"/>
      <c r="BM944" s="24" t="n"/>
      <c r="BN944" s="24" t="n"/>
      <c r="BO944" s="24" t="n"/>
      <c r="BP944" s="24" t="n"/>
      <c r="BQ944" s="126" t="n"/>
    </row>
    <row r="945" ht="16.8" customHeight="1">
      <c r="A945" s="15" t="n"/>
      <c r="B945" s="15" t="n"/>
      <c r="C945" s="15" t="inlineStr">
        <is>
          <t>Pagamento contributi impiegate</t>
        </is>
      </c>
      <c r="D945" s="16" t="n"/>
      <c r="E945" s="16" t="n"/>
      <c r="F945" s="16" t="n"/>
      <c r="G945" s="16" t="n">
        <v>0</v>
      </c>
      <c r="H945" s="16" t="n"/>
      <c r="I945" s="4" t="n"/>
      <c r="J945" s="14" t="n"/>
      <c r="K945" s="6" t="inlineStr">
        <is>
          <t>RIPORTO</t>
        </is>
      </c>
      <c r="L945" s="3">
        <f>L885</f>
        <v/>
      </c>
      <c r="M945" s="3">
        <f>M885</f>
        <v/>
      </c>
      <c r="N945" s="16" t="inlineStr">
        <is>
          <t>SO. VERS/PREL.</t>
        </is>
      </c>
      <c r="O945" s="36">
        <f>(O941+O942)-(O880+O881)</f>
        <v/>
      </c>
      <c r="P945" s="37">
        <f>O944-O945</f>
        <v/>
      </c>
      <c r="Q945" s="14" t="n"/>
      <c r="R945" s="18" t="n"/>
      <c r="S945" s="16">
        <f>G945</f>
        <v/>
      </c>
      <c r="T945" s="18">
        <f>(R945-S945)+T944</f>
        <v/>
      </c>
      <c r="U945" s="15">
        <f>C945</f>
        <v/>
      </c>
      <c r="W945" s="14" t="n"/>
      <c r="X945" s="18" t="n"/>
      <c r="Y945" s="16" t="n">
        <v>0</v>
      </c>
      <c r="Z945" s="18">
        <f>(X945-Y945)+Z944</f>
        <v/>
      </c>
      <c r="AA945" s="15" t="n"/>
      <c r="AB945" s="24" t="n"/>
      <c r="AC945" s="15">
        <f>C945</f>
        <v/>
      </c>
      <c r="AD945" s="25" t="n"/>
      <c r="AE945" s="62">
        <f>G945</f>
        <v/>
      </c>
      <c r="AF945" s="63">
        <f>AE945+AF884</f>
        <v/>
      </c>
      <c r="AG945" s="25" t="n"/>
      <c r="AH945" s="24" t="n"/>
      <c r="AI945" s="26" t="n"/>
      <c r="AJ945" s="25" t="n"/>
      <c r="AL945" s="14" t="n"/>
      <c r="AM945" s="18" t="n"/>
      <c r="AN945" s="16" t="n">
        <v>0</v>
      </c>
      <c r="AO945" s="18">
        <f>(AM945-AN945)+AO944</f>
        <v/>
      </c>
      <c r="AP945" s="15" t="n"/>
      <c r="AR945" s="14" t="n"/>
      <c r="AS945" s="18" t="n"/>
      <c r="AT945" s="16" t="n">
        <v>0</v>
      </c>
      <c r="AU945" s="18">
        <f>(AS945-AT945)+AU944</f>
        <v/>
      </c>
      <c r="AV945" s="15" t="n"/>
      <c r="AX945" s="14" t="n"/>
      <c r="AY945" s="18" t="n"/>
      <c r="AZ945" s="16" t="n">
        <v>0</v>
      </c>
      <c r="BA945" s="18">
        <f>(AY945-AZ945)+BA944</f>
        <v/>
      </c>
      <c r="BB945" s="15" t="n"/>
      <c r="BD945" s="14" t="n"/>
      <c r="BE945" s="18" t="n"/>
      <c r="BF945" s="16" t="n">
        <v>0</v>
      </c>
      <c r="BG945" s="18">
        <f>(BE945-BF945)+BG944</f>
        <v/>
      </c>
      <c r="BH945" s="15" t="n"/>
      <c r="BJ945" s="86" t="n"/>
      <c r="BK945" s="86" t="n"/>
      <c r="BL945" s="24" t="n"/>
      <c r="BM945" s="24" t="n"/>
      <c r="BN945" s="24" t="n"/>
      <c r="BO945" s="24" t="n"/>
      <c r="BP945" s="24" t="n"/>
      <c r="BQ945" s="126" t="n"/>
    </row>
    <row r="946" ht="16.8" customHeight="1" thickBot="1">
      <c r="A946" s="15" t="n"/>
      <c r="B946" s="15" t="n"/>
      <c r="C946" s="15" t="inlineStr">
        <is>
          <t>TOT. PAG. IMPIEGATE</t>
        </is>
      </c>
      <c r="D946" s="16">
        <f>SUM(G941:G945)+SUM(E941:E945)</f>
        <v/>
      </c>
      <c r="E946" s="16" t="n"/>
      <c r="F946" s="16" t="n"/>
      <c r="G946" s="16" t="n"/>
      <c r="H946" s="16" t="n"/>
      <c r="I946" s="4" t="n"/>
      <c r="J946" s="14" t="n"/>
      <c r="K946" s="6" t="inlineStr">
        <is>
          <t>TOTALE AD OGGI</t>
        </is>
      </c>
      <c r="L946" s="3">
        <f>L944+L945</f>
        <v/>
      </c>
      <c r="M946" s="3">
        <f>M944+M945</f>
        <v/>
      </c>
      <c r="N946" s="16" t="inlineStr">
        <is>
          <t>DIFF. GIROCONTO E SOSPESI AUMENTATI O DIMINUITI</t>
        </is>
      </c>
      <c r="O946" s="38">
        <f>O943+O944-O945</f>
        <v/>
      </c>
      <c r="P946" s="39">
        <f>O946-O943</f>
        <v/>
      </c>
      <c r="Q946" s="14" t="n"/>
      <c r="R946" s="18" t="n"/>
      <c r="S946" s="16" t="n">
        <v>0</v>
      </c>
      <c r="T946" s="18">
        <f>(R946-S946)+T945</f>
        <v/>
      </c>
      <c r="U946" s="15" t="n"/>
      <c r="W946" s="14" t="n"/>
      <c r="X946" s="18" t="n"/>
      <c r="Y946" s="16" t="n"/>
      <c r="Z946" s="18">
        <f>(X946-Y946)+Z945</f>
        <v/>
      </c>
      <c r="AA946" s="15" t="n"/>
      <c r="AB946" s="24" t="n"/>
      <c r="AC946" s="15" t="n"/>
      <c r="AD946" s="25" t="n"/>
      <c r="AE946" s="62">
        <f>G946</f>
        <v/>
      </c>
      <c r="AF946" s="63">
        <f>AE946+AF885</f>
        <v/>
      </c>
      <c r="AG946" s="25" t="n"/>
      <c r="AH946" s="24" t="n"/>
      <c r="AI946" s="26" t="n"/>
      <c r="AJ946" s="25" t="n"/>
      <c r="AL946" s="14" t="n"/>
      <c r="AM946" s="18" t="n"/>
      <c r="AN946" s="16" t="n"/>
      <c r="AO946" s="18">
        <f>(AM946-AN946)+AO945</f>
        <v/>
      </c>
      <c r="AP946" s="15" t="n"/>
      <c r="AR946" s="14" t="n"/>
      <c r="AS946" s="18" t="n"/>
      <c r="AT946" s="16" t="n"/>
      <c r="AU946" s="18">
        <f>(AS946-AT946)+AU945</f>
        <v/>
      </c>
      <c r="AV946" s="15" t="n"/>
      <c r="AX946" s="14" t="n"/>
      <c r="AY946" s="18" t="n"/>
      <c r="AZ946" s="16" t="n"/>
      <c r="BA946" s="18">
        <f>(AY946-AZ946)+BA945</f>
        <v/>
      </c>
      <c r="BB946" s="15" t="n"/>
      <c r="BD946" s="14" t="n"/>
      <c r="BE946" s="18" t="n"/>
      <c r="BF946" s="16" t="n"/>
      <c r="BG946" s="18">
        <f>(BE946-BF946)+BG945</f>
        <v/>
      </c>
      <c r="BH946" s="15" t="n"/>
      <c r="BJ946" s="86" t="n"/>
      <c r="BK946" s="86" t="n"/>
      <c r="BL946" s="24" t="n"/>
      <c r="BM946" s="24" t="n"/>
      <c r="BN946" s="24" t="n"/>
      <c r="BO946" s="24" t="n"/>
      <c r="BP946" s="24" t="n"/>
      <c r="BQ946" s="126" t="n"/>
    </row>
    <row r="947" ht="16.8" customHeight="1" thickBot="1" thickTop="1">
      <c r="A947" s="15" t="n"/>
      <c r="B947" s="15" t="n"/>
      <c r="C947" s="15" t="inlineStr">
        <is>
          <t>Pag. Bolletta Telecom  780820</t>
        </is>
      </c>
      <c r="D947" s="16" t="n"/>
      <c r="E947" s="16" t="n"/>
      <c r="F947" s="16" t="n"/>
      <c r="G947" s="16" t="n">
        <v>0</v>
      </c>
      <c r="H947" s="16" t="n"/>
      <c r="I947" s="4" t="n"/>
      <c r="J947" s="14" t="n"/>
      <c r="K947" s="6" t="inlineStr">
        <is>
          <t>SALDO</t>
        </is>
      </c>
      <c r="L947" s="3">
        <f>L946-M946</f>
        <v/>
      </c>
      <c r="M947" s="40" t="n"/>
      <c r="N947" s="29" t="inlineStr">
        <is>
          <t>RISCONTRO</t>
        </is>
      </c>
      <c r="O947" s="41">
        <f>O940+O941+O942+O948</f>
        <v/>
      </c>
      <c r="P947" s="18" t="n"/>
      <c r="Q947" s="14" t="n"/>
      <c r="R947" s="18" t="n"/>
      <c r="S947" s="16">
        <f>G947</f>
        <v/>
      </c>
      <c r="T947" s="18">
        <f>(R947-S947)+T946</f>
        <v/>
      </c>
      <c r="U947" s="15">
        <f>C947</f>
        <v/>
      </c>
      <c r="W947" s="14" t="n"/>
      <c r="X947" s="18" t="n"/>
      <c r="Y947" s="16" t="n">
        <v>0</v>
      </c>
      <c r="Z947" s="18">
        <f>(X947-Y947)+Z946</f>
        <v/>
      </c>
      <c r="AA947" s="15" t="n"/>
      <c r="AB947" s="24" t="n"/>
      <c r="AC947" s="15">
        <f>C947</f>
        <v/>
      </c>
      <c r="AD947" s="25" t="n"/>
      <c r="AE947" s="62">
        <f>G947</f>
        <v/>
      </c>
      <c r="AF947" s="63">
        <f>AE947+AF886</f>
        <v/>
      </c>
      <c r="AG947" s="25" t="n"/>
      <c r="AH947" s="24" t="n"/>
      <c r="AI947" s="26" t="n"/>
      <c r="AJ947" s="25" t="n"/>
      <c r="AL947" s="14" t="n"/>
      <c r="AM947" s="18" t="n"/>
      <c r="AN947" s="16" t="n">
        <v>0</v>
      </c>
      <c r="AO947" s="18">
        <f>(AM947-AN947)+AO946</f>
        <v/>
      </c>
      <c r="AP947" s="15" t="n"/>
      <c r="AR947" s="14" t="n"/>
      <c r="AS947" s="18" t="n"/>
      <c r="AT947" s="16" t="n">
        <v>0</v>
      </c>
      <c r="AU947" s="18">
        <f>(AS947-AT947)+AU946</f>
        <v/>
      </c>
      <c r="AV947" s="15" t="n"/>
      <c r="AX947" s="14" t="n"/>
      <c r="AY947" s="18" t="n"/>
      <c r="AZ947" s="16" t="n">
        <v>0</v>
      </c>
      <c r="BA947" s="18">
        <f>(AY947-AZ947)+BA946</f>
        <v/>
      </c>
      <c r="BB947" s="15" t="n"/>
      <c r="BD947" s="14" t="n"/>
      <c r="BE947" s="18" t="n"/>
      <c r="BF947" s="16" t="n">
        <v>0</v>
      </c>
      <c r="BG947" s="18">
        <f>(BE947-BF947)+BG946</f>
        <v/>
      </c>
      <c r="BH947" s="15" t="n"/>
      <c r="BJ947" s="86" t="n"/>
      <c r="BK947" s="86" t="n"/>
      <c r="BL947" s="24" t="n"/>
      <c r="BM947" s="24" t="n"/>
      <c r="BN947" s="24" t="n"/>
      <c r="BO947" s="24" t="n"/>
      <c r="BP947" s="24" t="n"/>
      <c r="BQ947" s="126" t="n"/>
    </row>
    <row r="948" ht="16.8" customHeight="1" thickBot="1" thickTop="1">
      <c r="A948" s="15" t="n"/>
      <c r="B948" s="15" t="n"/>
      <c r="C948" s="15" t="inlineStr">
        <is>
          <t>Pag. Bolletta Telecom 780344</t>
        </is>
      </c>
      <c r="D948" s="16" t="n"/>
      <c r="E948" s="16" t="n"/>
      <c r="F948" s="16" t="n"/>
      <c r="G948" s="16" t="n">
        <v>0</v>
      </c>
      <c r="H948" s="16" t="n"/>
      <c r="I948" s="4" t="n"/>
      <c r="J948" s="14" t="n"/>
      <c r="K948" s="17" t="n"/>
      <c r="L948" s="16" t="n"/>
      <c r="M948" s="16" t="n"/>
      <c r="N948" s="42" t="inlineStr">
        <is>
          <t>GIROCONTO DEL GIORNO</t>
        </is>
      </c>
      <c r="O948" s="43">
        <f>P942-O941-O942-O940</f>
        <v/>
      </c>
      <c r="P948" s="18" t="n"/>
      <c r="Q948" s="14" t="n"/>
      <c r="R948" s="18" t="n"/>
      <c r="S948" s="16">
        <f>G948</f>
        <v/>
      </c>
      <c r="T948" s="18">
        <f>(R948-S948)+T947</f>
        <v/>
      </c>
      <c r="U948" s="15">
        <f>C948</f>
        <v/>
      </c>
      <c r="W948" s="14" t="n"/>
      <c r="X948" s="18" t="n"/>
      <c r="Y948" s="16" t="n">
        <v>0</v>
      </c>
      <c r="Z948" s="18">
        <f>(X948-Y948)+Z947</f>
        <v/>
      </c>
      <c r="AA948" s="15" t="n"/>
      <c r="AB948" s="24" t="n"/>
      <c r="AC948" s="15">
        <f>C948</f>
        <v/>
      </c>
      <c r="AD948" s="25" t="n"/>
      <c r="AE948" s="62">
        <f>G948</f>
        <v/>
      </c>
      <c r="AF948" s="63">
        <f>AE948+AF887</f>
        <v/>
      </c>
      <c r="AG948" s="25" t="n"/>
      <c r="AH948" s="24" t="n"/>
      <c r="AI948" s="26" t="n"/>
      <c r="AJ948" s="25" t="n"/>
      <c r="AL948" s="14" t="n"/>
      <c r="AM948" s="18" t="n"/>
      <c r="AN948" s="16" t="n">
        <v>0</v>
      </c>
      <c r="AO948" s="18">
        <f>(AM948-AN948)+AO947</f>
        <v/>
      </c>
      <c r="AP948" s="15" t="n"/>
      <c r="AR948" s="14" t="n"/>
      <c r="AS948" s="18" t="n"/>
      <c r="AT948" s="16" t="n">
        <v>0</v>
      </c>
      <c r="AU948" s="18">
        <f>(AS948-AT948)+AU947</f>
        <v/>
      </c>
      <c r="AV948" s="15" t="n"/>
      <c r="AX948" s="14" t="n"/>
      <c r="AY948" s="18" t="n"/>
      <c r="AZ948" s="16" t="n">
        <v>0</v>
      </c>
      <c r="BA948" s="18">
        <f>(AY948-AZ948)+BA947</f>
        <v/>
      </c>
      <c r="BB948" s="15" t="n"/>
      <c r="BD948" s="14" t="n"/>
      <c r="BE948" s="18" t="n"/>
      <c r="BF948" s="16" t="n">
        <v>0</v>
      </c>
      <c r="BG948" s="18">
        <f>(BE948-BF948)+BG947</f>
        <v/>
      </c>
      <c r="BH948" s="15" t="n"/>
      <c r="BJ948" s="86" t="n"/>
      <c r="BK948" s="86" t="n"/>
      <c r="BL948" s="24" t="n"/>
      <c r="BM948" s="24" t="n"/>
      <c r="BN948" s="24" t="n"/>
      <c r="BO948" s="24" t="n"/>
      <c r="BP948" s="24" t="n"/>
      <c r="BQ948" s="126" t="n"/>
    </row>
    <row r="949" ht="16.8" customHeight="1" thickTop="1">
      <c r="A949" s="15" t="n"/>
      <c r="B949" s="15" t="n"/>
      <c r="C949" s="15" t="inlineStr">
        <is>
          <t>Pag. Bolletta Telecom</t>
        </is>
      </c>
      <c r="D949" s="16">
        <f>SUM(G947:G949)</f>
        <v/>
      </c>
      <c r="E949" s="16" t="n"/>
      <c r="F949" s="16" t="n"/>
      <c r="G949" s="16" t="n">
        <v>0</v>
      </c>
      <c r="H949" s="16" t="n"/>
      <c r="I949" s="4" t="n"/>
      <c r="J949" s="14" t="n"/>
      <c r="K949" s="6" t="inlineStr">
        <is>
          <t>C/C ANTICIPI</t>
        </is>
      </c>
      <c r="L949" s="3">
        <f>N888</f>
        <v/>
      </c>
      <c r="M949" s="3" t="n">
        <v>0</v>
      </c>
      <c r="N949" s="3">
        <f>SUM(L949:M949)</f>
        <v/>
      </c>
      <c r="O949" s="44" t="n"/>
      <c r="P949" s="18" t="n"/>
      <c r="Q949" s="14" t="n"/>
      <c r="R949" s="18" t="n"/>
      <c r="S949" s="16">
        <f>G949</f>
        <v/>
      </c>
      <c r="T949" s="18">
        <f>(R949-S949)+T948</f>
        <v/>
      </c>
      <c r="U949" s="15">
        <f>C949</f>
        <v/>
      </c>
      <c r="W949" s="14" t="n"/>
      <c r="X949" s="18" t="n"/>
      <c r="Y949" s="16" t="n">
        <v>0</v>
      </c>
      <c r="Z949" s="18">
        <f>(X949-Y949)+Z948</f>
        <v/>
      </c>
      <c r="AA949" s="15" t="n"/>
      <c r="AB949" s="24" t="n"/>
      <c r="AC949" s="15">
        <f>C949</f>
        <v/>
      </c>
      <c r="AD949" s="25" t="n"/>
      <c r="AE949" s="62">
        <f>G949</f>
        <v/>
      </c>
      <c r="AF949" s="63">
        <f>AE949+AF888</f>
        <v/>
      </c>
      <c r="AG949" s="25" t="n"/>
      <c r="AH949" s="24" t="n"/>
      <c r="AI949" s="26" t="n"/>
      <c r="AJ949" s="25" t="n"/>
      <c r="AL949" s="14" t="n"/>
      <c r="AM949" s="18" t="n"/>
      <c r="AN949" s="16" t="n">
        <v>0</v>
      </c>
      <c r="AO949" s="18">
        <f>(AM949-AN949)+AO948</f>
        <v/>
      </c>
      <c r="AP949" s="15" t="n"/>
      <c r="AR949" s="14" t="n"/>
      <c r="AS949" s="18" t="n"/>
      <c r="AT949" s="16" t="n">
        <v>0</v>
      </c>
      <c r="AU949" s="18">
        <f>(AS949-AT949)+AU948</f>
        <v/>
      </c>
      <c r="AV949" s="15" t="n"/>
      <c r="AX949" s="14" t="n"/>
      <c r="AY949" s="18" t="n"/>
      <c r="AZ949" s="16" t="n">
        <v>0</v>
      </c>
      <c r="BA949" s="18">
        <f>(AY949-AZ949)+BA948</f>
        <v/>
      </c>
      <c r="BB949" s="15" t="n"/>
      <c r="BD949" s="14" t="n"/>
      <c r="BE949" s="18" t="n"/>
      <c r="BF949" s="16" t="n">
        <v>0</v>
      </c>
      <c r="BG949" s="18">
        <f>(BE949-BF949)+BG948</f>
        <v/>
      </c>
      <c r="BH949" s="15" t="n"/>
      <c r="BJ949" s="86" t="n"/>
      <c r="BK949" s="86" t="n"/>
      <c r="BL949" s="24" t="n"/>
      <c r="BM949" s="24" t="n"/>
      <c r="BN949" s="24" t="n"/>
      <c r="BO949" s="24" t="n"/>
      <c r="BP949" s="24" t="n"/>
      <c r="BQ949" s="126" t="n"/>
    </row>
    <row r="950" ht="16.8" customHeight="1">
      <c r="A950" s="15" t="n"/>
      <c r="B950" s="15" t="n"/>
      <c r="C950" s="15" t="inlineStr">
        <is>
          <t xml:space="preserve">PAG. BOLLETTA ENEL  </t>
        </is>
      </c>
      <c r="D950" s="16" t="n"/>
      <c r="E950" s="16" t="n"/>
      <c r="F950" s="16" t="n"/>
      <c r="G950" s="16" t="n">
        <v>0</v>
      </c>
      <c r="H950" s="16" t="n"/>
      <c r="I950" s="4" t="n"/>
      <c r="J950" s="14" t="n"/>
      <c r="K950" s="6" t="inlineStr">
        <is>
          <t>C/CPOSTALE</t>
        </is>
      </c>
      <c r="L950" s="3">
        <f>L889</f>
        <v/>
      </c>
      <c r="M950" s="3">
        <f>H957+G957</f>
        <v/>
      </c>
      <c r="N950" s="45">
        <f>L950+M950</f>
        <v/>
      </c>
      <c r="O950" s="45">
        <f>BA974+BG974</f>
        <v/>
      </c>
      <c r="P950" s="18" t="n"/>
      <c r="Q950" s="14" t="n"/>
      <c r="R950" s="18" t="n"/>
      <c r="S950" s="16">
        <f>G950</f>
        <v/>
      </c>
      <c r="T950" s="18">
        <f>(R950-S950)+T949</f>
        <v/>
      </c>
      <c r="U950" s="15">
        <f>C950</f>
        <v/>
      </c>
      <c r="W950" s="14" t="n"/>
      <c r="X950" s="18" t="n">
        <v>0</v>
      </c>
      <c r="Y950" s="16" t="n">
        <v>0</v>
      </c>
      <c r="Z950" s="18">
        <f>(X950-Y950)+Z949</f>
        <v/>
      </c>
      <c r="AA950" s="15" t="n"/>
      <c r="AB950" s="24" t="n"/>
      <c r="AC950" s="15">
        <f>C950</f>
        <v/>
      </c>
      <c r="AD950" s="25" t="n"/>
      <c r="AE950" s="62">
        <f>G950</f>
        <v/>
      </c>
      <c r="AF950" s="63">
        <f>AE950+AF889</f>
        <v/>
      </c>
      <c r="AG950" s="25" t="n"/>
      <c r="AH950" s="24" t="n"/>
      <c r="AI950" s="26" t="n"/>
      <c r="AJ950" s="25" t="n"/>
      <c r="AL950" s="14" t="n"/>
      <c r="AM950" s="18" t="n"/>
      <c r="AN950" s="16" t="n">
        <v>0</v>
      </c>
      <c r="AO950" s="18">
        <f>(AM950-AN950)+AO949</f>
        <v/>
      </c>
      <c r="AP950" s="15" t="n"/>
      <c r="AR950" s="14" t="n"/>
      <c r="AS950" s="18" t="n"/>
      <c r="AT950" s="16" t="n">
        <v>0</v>
      </c>
      <c r="AU950" s="18">
        <f>(AS950-AT950)+AU949</f>
        <v/>
      </c>
      <c r="AV950" s="15" t="n"/>
      <c r="AX950" s="14" t="n"/>
      <c r="AY950" s="18" t="n"/>
      <c r="AZ950" s="16" t="n">
        <v>0</v>
      </c>
      <c r="BA950" s="18">
        <f>(AY950-AZ950)+BA949</f>
        <v/>
      </c>
      <c r="BB950" s="15" t="n"/>
      <c r="BD950" s="14" t="n"/>
      <c r="BE950" s="18" t="n"/>
      <c r="BF950" s="16" t="n">
        <v>0</v>
      </c>
      <c r="BG950" s="18">
        <f>(BE950-BF950)+BG949</f>
        <v/>
      </c>
      <c r="BH950" s="15" t="n"/>
      <c r="BJ950" s="86" t="n"/>
      <c r="BK950" s="86" t="n"/>
      <c r="BL950" s="24" t="n"/>
      <c r="BM950" s="24" t="n"/>
      <c r="BN950" s="24" t="n"/>
      <c r="BO950" s="24" t="n"/>
      <c r="BP950" s="24" t="n"/>
      <c r="BQ950" s="126" t="n"/>
    </row>
    <row r="951" ht="16.8" customHeight="1">
      <c r="A951" s="15" t="n"/>
      <c r="B951" s="15" t="n"/>
      <c r="C951" s="15" t="inlineStr">
        <is>
          <t>Locazione immobili</t>
        </is>
      </c>
      <c r="D951" s="16" t="n"/>
      <c r="E951" s="16" t="n"/>
      <c r="F951" s="16" t="n"/>
      <c r="G951" s="16" t="n">
        <v>0</v>
      </c>
      <c r="H951" s="16" t="n"/>
      <c r="I951" s="4" t="n"/>
      <c r="J951" s="14" t="n"/>
      <c r="K951" s="6" t="inlineStr">
        <is>
          <t>C/C BANCARIO</t>
        </is>
      </c>
      <c r="L951" s="3">
        <f>T974+Z974+AO974+AU974</f>
        <v/>
      </c>
      <c r="M951" s="16" t="n"/>
      <c r="N951" s="16" t="n"/>
      <c r="O951" s="16" t="n"/>
      <c r="P951" s="18" t="n"/>
      <c r="Q951" s="14" t="n"/>
      <c r="R951" s="18" t="n"/>
      <c r="S951" s="16" t="n">
        <v>0</v>
      </c>
      <c r="T951" s="18">
        <f>(R951-S951)+T950</f>
        <v/>
      </c>
      <c r="U951" s="15" t="n"/>
      <c r="W951" s="14" t="n"/>
      <c r="X951" s="18" t="n"/>
      <c r="Y951" s="16" t="n">
        <v>0</v>
      </c>
      <c r="Z951" s="18">
        <f>(X951-Y951)+Z950</f>
        <v/>
      </c>
      <c r="AA951" s="15" t="n"/>
      <c r="AB951" s="24" t="n"/>
      <c r="AC951" s="15">
        <f>C951</f>
        <v/>
      </c>
      <c r="AD951" s="25" t="n"/>
      <c r="AE951" s="62">
        <f>G951</f>
        <v/>
      </c>
      <c r="AF951" s="63">
        <f>AE951+AF890</f>
        <v/>
      </c>
      <c r="AG951" s="25" t="n"/>
      <c r="AH951" s="24" t="n"/>
      <c r="AI951" s="26" t="n">
        <v>0</v>
      </c>
      <c r="AJ951" s="25" t="n"/>
      <c r="AL951" s="14" t="n"/>
      <c r="AM951" s="18" t="n"/>
      <c r="AN951" s="16" t="n">
        <v>0</v>
      </c>
      <c r="AO951" s="18">
        <f>(AM951-AN951)+AO950</f>
        <v/>
      </c>
      <c r="AP951" s="15" t="n"/>
      <c r="AR951" s="14" t="n"/>
      <c r="AS951" s="18" t="n"/>
      <c r="AT951" s="16" t="n">
        <v>0</v>
      </c>
      <c r="AU951" s="18">
        <f>(AS951-AT951)+AU950</f>
        <v/>
      </c>
      <c r="AV951" s="15" t="n"/>
      <c r="AX951" s="14" t="n"/>
      <c r="AY951" s="18" t="n"/>
      <c r="AZ951" s="16" t="n">
        <v>0</v>
      </c>
      <c r="BA951" s="18">
        <f>(AY951-AZ951)+BA950</f>
        <v/>
      </c>
      <c r="BB951" s="15" t="n"/>
      <c r="BD951" s="14" t="n"/>
      <c r="BE951" s="18" t="n"/>
      <c r="BF951" s="16" t="n">
        <v>0</v>
      </c>
      <c r="BG951" s="18">
        <f>(BE951-BF951)+BG950</f>
        <v/>
      </c>
      <c r="BH951" s="15" t="n"/>
      <c r="BJ951" s="86" t="n"/>
      <c r="BK951" s="86" t="n"/>
      <c r="BL951" s="24" t="n"/>
      <c r="BM951" s="24" t="n"/>
      <c r="BN951" s="24" t="n"/>
      <c r="BO951" s="24" t="n"/>
      <c r="BP951" s="24" t="n"/>
      <c r="BQ951" s="126" t="n"/>
    </row>
    <row r="952" ht="16.8" customHeight="1">
      <c r="A952" s="15" t="n"/>
      <c r="B952" s="15" t="n"/>
      <c r="C952" s="15" t="inlineStr">
        <is>
          <t>Spese condominiali</t>
        </is>
      </c>
      <c r="D952" s="16" t="n"/>
      <c r="E952" s="16" t="n"/>
      <c r="F952" s="16" t="n"/>
      <c r="G952" s="16" t="n">
        <v>0</v>
      </c>
      <c r="H952" s="16" t="n"/>
      <c r="I952" s="4" t="n"/>
      <c r="J952" s="14" t="n"/>
      <c r="K952" s="6" t="inlineStr">
        <is>
          <t>CONTO SOSPESI</t>
        </is>
      </c>
      <c r="L952" s="3" t="n"/>
      <c r="M952" s="46" t="inlineStr">
        <is>
          <t>SOSPESI DEL GIORNO</t>
        </is>
      </c>
      <c r="N952" s="46" t="n"/>
      <c r="O952" s="16" t="n"/>
      <c r="P952" s="18" t="n"/>
      <c r="Q952" s="14" t="n"/>
      <c r="R952" s="18" t="n"/>
      <c r="S952" s="16">
        <f>G952</f>
        <v/>
      </c>
      <c r="T952" s="18">
        <f>(R952-S952)+T951</f>
        <v/>
      </c>
      <c r="U952" s="15">
        <f>C952</f>
        <v/>
      </c>
      <c r="W952" s="14" t="n"/>
      <c r="X952" s="18" t="n"/>
      <c r="Y952" s="16" t="n">
        <v>0</v>
      </c>
      <c r="Z952" s="18">
        <f>(X952-Y952)+Z951</f>
        <v/>
      </c>
      <c r="AA952" s="15" t="n"/>
      <c r="AB952" s="24" t="n"/>
      <c r="AC952" s="15">
        <f>C952</f>
        <v/>
      </c>
      <c r="AD952" s="25" t="n"/>
      <c r="AE952" s="62">
        <f>G952</f>
        <v/>
      </c>
      <c r="AF952" s="63">
        <f>AE952+AF891</f>
        <v/>
      </c>
      <c r="AG952" s="25" t="n"/>
      <c r="AH952" s="24" t="n"/>
      <c r="AI952" s="26" t="n"/>
      <c r="AJ952" s="25" t="n"/>
      <c r="AL952" s="14" t="n"/>
      <c r="AM952" s="18" t="n"/>
      <c r="AN952" s="16" t="n">
        <v>0</v>
      </c>
      <c r="AO952" s="18">
        <f>(AM952-AN952)+AO951</f>
        <v/>
      </c>
      <c r="AP952" s="15" t="n"/>
      <c r="AR952" s="14" t="n"/>
      <c r="AS952" s="18" t="n"/>
      <c r="AT952" s="16" t="n">
        <v>0</v>
      </c>
      <c r="AU952" s="18">
        <f>(AS952-AT952)+AU951</f>
        <v/>
      </c>
      <c r="AV952" s="15" t="n"/>
      <c r="AX952" s="14" t="n"/>
      <c r="AY952" s="18" t="n"/>
      <c r="AZ952" s="16" t="n">
        <v>0</v>
      </c>
      <c r="BA952" s="18">
        <f>(AY952-AZ952)+BA951</f>
        <v/>
      </c>
      <c r="BB952" s="15" t="n"/>
      <c r="BD952" s="14" t="n"/>
      <c r="BE952" s="18" t="n"/>
      <c r="BF952" s="16" t="n">
        <v>0</v>
      </c>
      <c r="BG952" s="18">
        <f>(BE952-BF952)+BG951</f>
        <v/>
      </c>
      <c r="BH952" s="15" t="n"/>
      <c r="BJ952" s="86" t="n"/>
      <c r="BK952" s="86" t="n"/>
      <c r="BL952" s="24" t="n"/>
      <c r="BM952" s="24" t="n"/>
      <c r="BN952" s="24" t="n"/>
      <c r="BO952" s="24" t="n"/>
      <c r="BP952" s="24" t="n"/>
      <c r="BQ952" s="126" t="n"/>
    </row>
    <row r="953" ht="16.8" customHeight="1">
      <c r="A953" s="15" t="n"/>
      <c r="B953" s="15" t="n"/>
      <c r="C953" s="15" t="inlineStr">
        <is>
          <t>TOT. SPESE AFFITTO  TEL. LUCE</t>
        </is>
      </c>
      <c r="D953" s="16">
        <f>SUM(G947:G952)</f>
        <v/>
      </c>
      <c r="E953" s="16" t="n"/>
      <c r="F953" s="16" t="n"/>
      <c r="G953" s="16" t="n"/>
      <c r="H953" s="16" t="n"/>
      <c r="I953" s="4" t="n"/>
      <c r="J953" s="14" t="n"/>
      <c r="K953" s="50" t="inlineStr">
        <is>
          <t>SOMMA SOSPESO 10/11</t>
        </is>
      </c>
      <c r="L953" s="50" t="n">
        <v>114.5</v>
      </c>
      <c r="M953" s="16" t="inlineStr">
        <is>
          <t>NOME</t>
        </is>
      </c>
      <c r="N953" s="16" t="inlineStr">
        <is>
          <t>IMPORTO</t>
        </is>
      </c>
      <c r="O953" s="16" t="n"/>
      <c r="P953" s="18" t="n"/>
      <c r="Q953" s="14" t="n"/>
      <c r="R953" s="18" t="n"/>
      <c r="S953" s="16" t="n">
        <v>0</v>
      </c>
      <c r="T953" s="18">
        <f>(R953-S953)+T952</f>
        <v/>
      </c>
      <c r="U953" s="15" t="n"/>
      <c r="W953" s="14" t="n"/>
      <c r="X953" s="18" t="n"/>
      <c r="Y953" s="16" t="n"/>
      <c r="Z953" s="18">
        <f>(X953-Y953)+Z952</f>
        <v/>
      </c>
      <c r="AA953" s="15" t="n"/>
      <c r="AB953" s="24" t="n"/>
      <c r="AC953" s="15">
        <f>C953</f>
        <v/>
      </c>
      <c r="AD953" s="25" t="n"/>
      <c r="AE953" s="62">
        <f>G953</f>
        <v/>
      </c>
      <c r="AF953" s="63">
        <f>AE953+AF892</f>
        <v/>
      </c>
      <c r="AG953" s="25" t="n"/>
      <c r="AH953" s="24" t="n"/>
      <c r="AI953" s="26" t="n"/>
      <c r="AJ953" s="25" t="n"/>
      <c r="AL953" s="14" t="n"/>
      <c r="AM953" s="18" t="n"/>
      <c r="AN953" s="16" t="n"/>
      <c r="AO953" s="18">
        <f>(AM953-AN953)+AO952</f>
        <v/>
      </c>
      <c r="AP953" s="15" t="n"/>
      <c r="AR953" s="14" t="n"/>
      <c r="AS953" s="18" t="n"/>
      <c r="AT953" s="16" t="n"/>
      <c r="AU953" s="18">
        <f>(AS953-AT953)+AU952</f>
        <v/>
      </c>
      <c r="AV953" s="15" t="n"/>
      <c r="AX953" s="14" t="n"/>
      <c r="AY953" s="18" t="n"/>
      <c r="AZ953" s="16" t="n"/>
      <c r="BA953" s="18">
        <f>(AY953-AZ953)+BA952</f>
        <v/>
      </c>
      <c r="BB953" s="15" t="n"/>
      <c r="BD953" s="14" t="n"/>
      <c r="BE953" s="18" t="n"/>
      <c r="BF953" s="16" t="n"/>
      <c r="BG953" s="18">
        <f>(BE953-BF953)+BG952</f>
        <v/>
      </c>
      <c r="BH953" s="15" t="n"/>
      <c r="BJ953" s="86" t="n"/>
      <c r="BK953" s="86" t="n"/>
      <c r="BL953" s="24" t="n"/>
      <c r="BM953" s="24" t="n"/>
      <c r="BN953" s="24" t="n"/>
      <c r="BO953" s="24" t="n"/>
      <c r="BP953" s="24" t="n"/>
      <c r="BQ953" s="126" t="n"/>
    </row>
    <row r="954" ht="16.8" customHeight="1">
      <c r="A954" s="15" t="n"/>
      <c r="B954" s="15" t="n"/>
      <c r="C954" s="15" t="inlineStr">
        <is>
          <t xml:space="preserve">RIVALSA </t>
        </is>
      </c>
      <c r="D954" s="16" t="n"/>
      <c r="E954" s="16" t="n"/>
      <c r="F954" s="16" t="n"/>
      <c r="G954" s="16" t="n">
        <v>0</v>
      </c>
      <c r="H954" s="16" t="n"/>
      <c r="I954" s="4" t="n"/>
      <c r="J954" s="14" t="n"/>
      <c r="K954" s="16" t="inlineStr">
        <is>
          <t>GALLARATE  4/1</t>
        </is>
      </c>
      <c r="L954" s="73" t="n">
        <v>204</v>
      </c>
      <c r="M954" s="30" t="n"/>
      <c r="N954" s="30" t="n">
        <v>0</v>
      </c>
      <c r="O954" s="16" t="n"/>
      <c r="P954" s="18" t="n"/>
      <c r="Q954" s="14" t="n"/>
      <c r="R954" s="18" t="n"/>
      <c r="S954" s="16">
        <f>G954</f>
        <v/>
      </c>
      <c r="T954" s="18">
        <f>(R954-S954)+T953</f>
        <v/>
      </c>
      <c r="U954" s="15" t="n"/>
      <c r="W954" s="14" t="n"/>
      <c r="X954" s="18" t="n">
        <v>0</v>
      </c>
      <c r="Y954" s="16" t="n">
        <v>0</v>
      </c>
      <c r="Z954" s="18">
        <f>(X954-Y954)+Z953</f>
        <v/>
      </c>
      <c r="AA954" s="15" t="n"/>
      <c r="AB954" s="24" t="n"/>
      <c r="AC954" s="15">
        <f>C954</f>
        <v/>
      </c>
      <c r="AD954" s="25" t="n"/>
      <c r="AE954" s="62">
        <f>G954</f>
        <v/>
      </c>
      <c r="AF954" s="63">
        <f>AE954+AF893</f>
        <v/>
      </c>
      <c r="AG954" s="25" t="n"/>
      <c r="AH954" s="24" t="n"/>
      <c r="AI954" s="26" t="n"/>
      <c r="AJ954" s="25" t="n"/>
      <c r="AL954" s="14" t="n"/>
      <c r="AM954" s="18" t="n"/>
      <c r="AN954" s="16" t="n"/>
      <c r="AO954" s="18">
        <f>(AM954-AN954)+AO953</f>
        <v/>
      </c>
      <c r="AP954" s="15" t="n"/>
      <c r="AR954" s="14" t="n"/>
      <c r="AS954" s="18" t="n"/>
      <c r="AT954" s="16" t="n"/>
      <c r="AU954" s="18">
        <f>(AS954-AT954)+AU953</f>
        <v/>
      </c>
      <c r="AV954" s="15" t="n"/>
      <c r="AX954" s="14" t="n"/>
      <c r="AY954" s="18" t="n"/>
      <c r="AZ954" s="16" t="n"/>
      <c r="BA954" s="18">
        <f>(AY954-AZ954)+BA953</f>
        <v/>
      </c>
      <c r="BB954" s="15" t="n"/>
      <c r="BD954" s="14" t="n"/>
      <c r="BE954" s="18" t="n"/>
      <c r="BF954" s="16" t="n"/>
      <c r="BG954" s="18">
        <f>(BE954-BF954)+BG953</f>
        <v/>
      </c>
      <c r="BH954" s="15" t="n"/>
      <c r="BJ954" s="86" t="n"/>
      <c r="BK954" s="86" t="n"/>
      <c r="BL954" s="24" t="n"/>
      <c r="BM954" s="24" t="n"/>
      <c r="BN954" s="24" t="n"/>
      <c r="BO954" s="24" t="n"/>
      <c r="BP954" s="24" t="n"/>
      <c r="BQ954" s="126" t="n"/>
    </row>
    <row r="955" ht="16.8" customHeight="1">
      <c r="A955" s="15" t="n"/>
      <c r="B955" s="15" t="n"/>
      <c r="C955" s="15" t="inlineStr">
        <is>
          <t>COMMERCIALISTA</t>
        </is>
      </c>
      <c r="D955" s="16" t="n"/>
      <c r="E955" s="16" t="n"/>
      <c r="F955" s="16" t="n"/>
      <c r="G955" s="16" t="n">
        <v>0</v>
      </c>
      <c r="H955" s="16" t="n"/>
      <c r="I955" s="4" t="n"/>
      <c r="J955" s="14" t="n"/>
      <c r="K955" s="16" t="inlineStr">
        <is>
          <t>GALLARATE 16/1</t>
        </is>
      </c>
      <c r="L955" s="16" t="n">
        <v>908</v>
      </c>
      <c r="M955" s="16" t="n"/>
      <c r="N955" s="16" t="n">
        <v>0</v>
      </c>
      <c r="O955" s="16" t="n"/>
      <c r="P955" s="18" t="n"/>
      <c r="Q955" s="14" t="n"/>
      <c r="R955" s="18" t="n"/>
      <c r="S955" s="16">
        <f>G955</f>
        <v/>
      </c>
      <c r="T955" s="18">
        <f>(R955-S955)+T954</f>
        <v/>
      </c>
      <c r="U955" s="15">
        <f>C955</f>
        <v/>
      </c>
      <c r="W955" s="14" t="n"/>
      <c r="X955" s="18" t="n">
        <v>0</v>
      </c>
      <c r="Y955" s="16" t="n">
        <v>0</v>
      </c>
      <c r="Z955" s="18">
        <f>(X955-Y955)+Z954</f>
        <v/>
      </c>
      <c r="AA955" s="15" t="n"/>
      <c r="AB955" s="24" t="n"/>
      <c r="AC955" s="15">
        <f>C955</f>
        <v/>
      </c>
      <c r="AD955" s="25" t="n"/>
      <c r="AE955" s="62">
        <f>G955</f>
        <v/>
      </c>
      <c r="AF955" s="63">
        <f>AE955+AF894</f>
        <v/>
      </c>
      <c r="AG955" s="25" t="n"/>
      <c r="AH955" s="24" t="n"/>
      <c r="AI955" s="26" t="n"/>
      <c r="AJ955" s="25" t="n"/>
      <c r="AL955" s="14" t="n"/>
      <c r="AM955" s="18" t="n"/>
      <c r="AN955" s="16" t="n">
        <v>0</v>
      </c>
      <c r="AO955" s="18">
        <f>(AM955-AN955)+AO954</f>
        <v/>
      </c>
      <c r="AP955" s="15" t="n"/>
      <c r="AR955" s="14" t="n"/>
      <c r="AS955" s="18" t="n"/>
      <c r="AT955" s="16" t="n">
        <v>0</v>
      </c>
      <c r="AU955" s="18">
        <f>(AS955-AT955)+AU954</f>
        <v/>
      </c>
      <c r="AV955" s="15" t="n"/>
      <c r="AX955" s="14" t="n"/>
      <c r="AY955" s="18" t="n"/>
      <c r="AZ955" s="16" t="n">
        <v>0</v>
      </c>
      <c r="BA955" s="18">
        <f>(AY955-AZ955)+BA954</f>
        <v/>
      </c>
      <c r="BB955" s="15" t="n"/>
      <c r="BD955" s="14" t="n"/>
      <c r="BE955" s="18" t="n"/>
      <c r="BF955" s="16" t="n">
        <v>0</v>
      </c>
      <c r="BG955" s="18">
        <f>(BE955-BF955)+BG954</f>
        <v/>
      </c>
      <c r="BH955" s="15" t="n"/>
      <c r="BJ955" s="86" t="n"/>
      <c r="BK955" s="86" t="n"/>
      <c r="BL955" s="24" t="n"/>
      <c r="BM955" s="24" t="n"/>
      <c r="BN955" s="24" t="n"/>
      <c r="BO955" s="24" t="n"/>
      <c r="BP955" s="24" t="n"/>
      <c r="BQ955" s="126" t="n"/>
    </row>
    <row r="956" ht="16.8" customHeight="1">
      <c r="A956" s="15" t="n"/>
      <c r="B956" s="15" t="n"/>
      <c r="C956" s="64" t="inlineStr">
        <is>
          <t>CASSA PREVIDENZA  AGENTI  + QUOTA GAA</t>
        </is>
      </c>
      <c r="D956" s="16" t="n"/>
      <c r="E956" s="16" t="n"/>
      <c r="F956" s="16" t="n"/>
      <c r="G956" s="16" t="n">
        <v>0</v>
      </c>
      <c r="H956" s="16" t="n">
        <v>0</v>
      </c>
      <c r="I956" s="4" t="n"/>
      <c r="J956" s="14" t="n"/>
      <c r="K956" s="16" t="inlineStr">
        <is>
          <t>BON. 18/1  227,00</t>
        </is>
      </c>
      <c r="L956" s="16" t="n">
        <v>0.01</v>
      </c>
      <c r="M956" s="16" t="inlineStr">
        <is>
          <t>RHO  18/1</t>
        </is>
      </c>
      <c r="N956" s="16" t="n">
        <v>1517.5</v>
      </c>
      <c r="O956" s="16" t="n"/>
      <c r="P956" s="18" t="n"/>
      <c r="Q956" s="14" t="n"/>
      <c r="R956" s="18" t="n"/>
      <c r="S956" s="16">
        <f>G956</f>
        <v/>
      </c>
      <c r="T956" s="18">
        <f>(R956-S956)+T955</f>
        <v/>
      </c>
      <c r="U956" s="15">
        <f>C956</f>
        <v/>
      </c>
      <c r="W956" s="14" t="n"/>
      <c r="X956" s="18" t="n">
        <v>0</v>
      </c>
      <c r="Y956" s="16" t="n">
        <v>0</v>
      </c>
      <c r="Z956" s="18">
        <f>(X956-Y956)+Z955</f>
        <v/>
      </c>
      <c r="AA956" s="15" t="n"/>
      <c r="AB956" s="24" t="n"/>
      <c r="AC956" s="15">
        <f>C956</f>
        <v/>
      </c>
      <c r="AD956" s="25" t="n"/>
      <c r="AE956" s="62">
        <f>G956</f>
        <v/>
      </c>
      <c r="AF956" s="63">
        <f>AE956+AF895</f>
        <v/>
      </c>
      <c r="AG956" s="25" t="n"/>
      <c r="AH956" s="24" t="n"/>
      <c r="AI956" s="26" t="n"/>
      <c r="AJ956" s="25" t="n"/>
      <c r="AL956" s="14" t="n"/>
      <c r="AM956" s="18" t="n"/>
      <c r="AN956" s="16" t="n">
        <v>0</v>
      </c>
      <c r="AO956" s="18">
        <f>(AM956-AN956)+AO955</f>
        <v/>
      </c>
      <c r="AP956" s="15" t="n"/>
      <c r="AR956" s="14" t="n"/>
      <c r="AS956" s="18" t="n"/>
      <c r="AT956" s="16" t="n">
        <v>0</v>
      </c>
      <c r="AU956" s="18">
        <f>(AS956-AT956)+AU955</f>
        <v/>
      </c>
      <c r="AV956" s="15" t="n"/>
      <c r="AX956" s="14" t="n"/>
      <c r="AY956" s="18" t="n"/>
      <c r="AZ956" s="16" t="n">
        <v>0</v>
      </c>
      <c r="BA956" s="18">
        <f>(AY956-AZ956)+BA955</f>
        <v/>
      </c>
      <c r="BB956" s="15" t="n"/>
      <c r="BD956" s="14" t="n"/>
      <c r="BE956" s="18" t="n"/>
      <c r="BF956" s="16" t="n">
        <v>0</v>
      </c>
      <c r="BG956" s="18">
        <f>(BE956-BF956)+BG955</f>
        <v/>
      </c>
      <c r="BH956" s="15" t="n"/>
      <c r="BJ956" s="86" t="n"/>
      <c r="BK956" s="86" t="n"/>
      <c r="BL956" s="24" t="n"/>
      <c r="BM956" s="24" t="n"/>
      <c r="BN956" s="24" t="n"/>
      <c r="BO956" s="24" t="n"/>
      <c r="BP956" s="24" t="n"/>
      <c r="BQ956" s="126" t="n"/>
    </row>
    <row r="957" ht="16.8" customHeight="1">
      <c r="A957" s="15" t="n"/>
      <c r="B957" s="15" t="n"/>
      <c r="C957" s="15" t="inlineStr">
        <is>
          <t>GIROCONTO PROVV. GENERALI</t>
        </is>
      </c>
      <c r="D957" s="16" t="n"/>
      <c r="E957" s="16" t="n"/>
      <c r="F957" s="85" t="n">
        <v>16588.73</v>
      </c>
      <c r="G957" s="16" t="n">
        <v>0</v>
      </c>
      <c r="H957" s="16" t="n">
        <v>0</v>
      </c>
      <c r="I957" s="4" t="n"/>
      <c r="J957" s="14" t="n"/>
      <c r="K957" s="16" t="inlineStr">
        <is>
          <t>BEBAION 16/1</t>
        </is>
      </c>
      <c r="L957" s="16" t="n">
        <v>396.97</v>
      </c>
      <c r="M957" s="16" t="inlineStr">
        <is>
          <t>MAGNAGHI 19/1</t>
        </is>
      </c>
      <c r="N957" s="16" t="n">
        <v>0</v>
      </c>
      <c r="O957" s="16" t="n"/>
      <c r="P957" s="18" t="n"/>
      <c r="Q957" s="14" t="n"/>
      <c r="R957" s="18">
        <f>F957</f>
        <v/>
      </c>
      <c r="S957" s="16" t="n">
        <v>0</v>
      </c>
      <c r="T957" s="18">
        <f>(R957-S957)+T956</f>
        <v/>
      </c>
      <c r="U957" s="15" t="n"/>
      <c r="W957" s="14" t="inlineStr">
        <is>
          <t>\</t>
        </is>
      </c>
      <c r="X957" s="18" t="n">
        <v>0</v>
      </c>
      <c r="Y957" s="16" t="n"/>
      <c r="Z957" s="18">
        <f>(X957-Y957)+Z956</f>
        <v/>
      </c>
      <c r="AA957" s="15" t="n"/>
      <c r="AB957" s="24" t="n"/>
      <c r="AC957" s="15">
        <f>C957</f>
        <v/>
      </c>
      <c r="AD957" s="25" t="n"/>
      <c r="AE957" s="62">
        <f>G957</f>
        <v/>
      </c>
      <c r="AF957" s="63">
        <f>AE957+AF896</f>
        <v/>
      </c>
      <c r="AG957" s="25" t="n"/>
      <c r="AH957" s="24" t="n"/>
      <c r="AI957" s="26" t="n"/>
      <c r="AJ957" s="25" t="n"/>
      <c r="AL957" s="14" t="n"/>
      <c r="AM957" s="18" t="n"/>
      <c r="AN957" s="16" t="n"/>
      <c r="AO957" s="18">
        <f>(AM957-AN957)+AO956</f>
        <v/>
      </c>
      <c r="AP957" s="15" t="n"/>
      <c r="AR957" s="14" t="n"/>
      <c r="AS957" s="18" t="n"/>
      <c r="AT957" s="16" t="n"/>
      <c r="AU957" s="18">
        <f>(AS957-AT957)+AU956</f>
        <v/>
      </c>
      <c r="AV957" s="15" t="n"/>
      <c r="AX957" s="14" t="n"/>
      <c r="AY957" s="18" t="n"/>
      <c r="AZ957" s="16" t="n"/>
      <c r="BA957" s="18">
        <f>(AY957-AZ957)+BA956</f>
        <v/>
      </c>
      <c r="BB957" s="15" t="n"/>
      <c r="BD957" s="14" t="n"/>
      <c r="BE957" s="18">
        <f>H957</f>
        <v/>
      </c>
      <c r="BF957" s="16" t="n"/>
      <c r="BG957" s="18">
        <f>(BE957-BF957)+BG956</f>
        <v/>
      </c>
      <c r="BH957" s="15" t="n"/>
      <c r="BJ957" s="86" t="n"/>
      <c r="BK957" s="86" t="n"/>
      <c r="BL957" s="24" t="n"/>
      <c r="BM957" s="24" t="n"/>
      <c r="BN957" s="24" t="n"/>
      <c r="BO957" s="24" t="n"/>
      <c r="BP957" s="24" t="n"/>
      <c r="BQ957" s="126" t="n"/>
    </row>
    <row r="958" ht="16.8" customHeight="1">
      <c r="A958" s="15" t="n"/>
      <c r="B958" s="15" t="n"/>
      <c r="C958" s="47" t="inlineStr">
        <is>
          <t>VERSAMENTO PROVV. MATURATE</t>
        </is>
      </c>
      <c r="D958" s="16" t="n"/>
      <c r="E958" s="16" t="n"/>
      <c r="F958" s="1" t="n">
        <v>15025.31</v>
      </c>
      <c r="G958" s="16" t="n">
        <v>0</v>
      </c>
      <c r="H958" s="16" t="n"/>
      <c r="I958" s="4" t="n"/>
      <c r="J958" s="14" t="n"/>
      <c r="K958" s="16" t="inlineStr">
        <is>
          <t>GALL.  17/1  MONDO TRASPORTI</t>
        </is>
      </c>
      <c r="L958" s="16" t="n">
        <v>1000</v>
      </c>
      <c r="M958" s="50" t="inlineStr">
        <is>
          <t>MIRABILE 18/1</t>
        </is>
      </c>
      <c r="N958" s="50" t="n">
        <v>0</v>
      </c>
      <c r="O958" s="16" t="n"/>
      <c r="P958" s="18" t="n"/>
      <c r="Q958" s="14" t="n"/>
      <c r="R958" s="49">
        <f>F958</f>
        <v/>
      </c>
      <c r="S958" s="16" t="n">
        <v>0</v>
      </c>
      <c r="T958" s="18">
        <f>(R958-S958)+T957</f>
        <v/>
      </c>
      <c r="U958" s="17">
        <f>C958</f>
        <v/>
      </c>
      <c r="W958" s="14" t="n"/>
      <c r="X958" s="18" t="n">
        <v>0</v>
      </c>
      <c r="Y958" s="16" t="n">
        <v>0</v>
      </c>
      <c r="Z958" s="18">
        <f>(X958-Y958)+Z957</f>
        <v/>
      </c>
      <c r="AA958" s="15" t="n"/>
      <c r="AB958" s="24" t="n"/>
      <c r="AC958" s="64" t="inlineStr">
        <is>
          <t>QUOTA GAA</t>
        </is>
      </c>
      <c r="AD958" s="65" t="n"/>
      <c r="AE958" s="65">
        <f>G958</f>
        <v/>
      </c>
      <c r="AF958" s="63">
        <f>AE958+AF897</f>
        <v/>
      </c>
      <c r="AG958" s="25" t="n"/>
      <c r="AH958" s="24" t="n"/>
      <c r="AI958" s="26" t="n"/>
      <c r="AJ958" s="25" t="n"/>
      <c r="AL958" s="14" t="n"/>
      <c r="AM958" s="18" t="n">
        <v>0</v>
      </c>
      <c r="AN958" s="16" t="n">
        <v>0</v>
      </c>
      <c r="AO958" s="18">
        <f>(AM958-AN958)+AO957</f>
        <v/>
      </c>
      <c r="AP958" s="15" t="n"/>
      <c r="AR958" s="14" t="n"/>
      <c r="AS958" s="18" t="n"/>
      <c r="AT958" s="16" t="n">
        <v>0</v>
      </c>
      <c r="AU958" s="18">
        <f>(AS958-AT958)+AU957</f>
        <v/>
      </c>
      <c r="AV958" s="15" t="n"/>
      <c r="AX958" s="14" t="n"/>
      <c r="AY958" s="18" t="n"/>
      <c r="AZ958" s="16" t="n">
        <v>0</v>
      </c>
      <c r="BA958" s="18">
        <f>(AY958-AZ958)+BA957</f>
        <v/>
      </c>
      <c r="BB958" s="15" t="n"/>
      <c r="BD958" s="14" t="n"/>
      <c r="BE958" s="18" t="n"/>
      <c r="BF958" s="16" t="n">
        <v>0</v>
      </c>
      <c r="BG958" s="18">
        <f>(BE958-BF958)+BG957</f>
        <v/>
      </c>
      <c r="BH958" s="15" t="n"/>
      <c r="BJ958" s="86" t="n"/>
      <c r="BK958" s="86" t="n"/>
      <c r="BL958" s="24" t="n"/>
      <c r="BM958" s="24" t="n"/>
      <c r="BN958" s="24" t="n"/>
      <c r="BO958" s="24" t="n"/>
      <c r="BP958" s="24" t="n"/>
      <c r="BQ958" s="126" t="n"/>
    </row>
    <row r="959" ht="16.8" customHeight="1">
      <c r="A959" s="15" t="n"/>
      <c r="B959" s="15" t="n"/>
      <c r="C959" s="15" t="inlineStr">
        <is>
          <t>TASSE</t>
        </is>
      </c>
      <c r="D959" s="16" t="n"/>
      <c r="E959" s="16" t="n"/>
      <c r="F959" s="16" t="n"/>
      <c r="G959" s="16" t="n">
        <v>0</v>
      </c>
      <c r="H959" s="16" t="n"/>
      <c r="I959" s="4" t="n"/>
      <c r="J959" s="14" t="n"/>
      <c r="K959" s="16" t="inlineStr">
        <is>
          <t>RHO 19/1</t>
        </is>
      </c>
      <c r="L959" s="16" t="n">
        <v>454</v>
      </c>
      <c r="M959" s="50" t="inlineStr">
        <is>
          <t>TRONCONI 19/1</t>
        </is>
      </c>
      <c r="N959" s="50" t="n">
        <v>424.99</v>
      </c>
      <c r="O959" s="16" t="n"/>
      <c r="P959" s="18" t="n"/>
      <c r="Q959" s="14" t="n"/>
      <c r="R959" s="18" t="n"/>
      <c r="S959" s="16">
        <f>G959</f>
        <v/>
      </c>
      <c r="T959" s="18">
        <f>(R959-S959)+T958</f>
        <v/>
      </c>
      <c r="U959" s="15" t="inlineStr">
        <is>
          <t>Tasse</t>
        </is>
      </c>
      <c r="W959" s="14" t="n"/>
      <c r="X959" s="18" t="n"/>
      <c r="Y959" s="16" t="n">
        <v>0</v>
      </c>
      <c r="Z959" s="18">
        <f>(X959-Y959)+Z958</f>
        <v/>
      </c>
      <c r="AA959" s="15" t="n"/>
      <c r="AB959" s="24" t="n"/>
      <c r="AC959" s="15">
        <f>C959</f>
        <v/>
      </c>
      <c r="AD959" s="25" t="n"/>
      <c r="AE959" s="62">
        <f>G959</f>
        <v/>
      </c>
      <c r="AF959" s="63">
        <f>AE959+AF898</f>
        <v/>
      </c>
      <c r="AG959" s="25" t="n"/>
      <c r="AH959" s="24" t="n"/>
      <c r="AI959" s="26" t="n"/>
      <c r="AJ959" s="25" t="n"/>
      <c r="AL959" s="14" t="n"/>
      <c r="AM959" s="18" t="n">
        <v>0</v>
      </c>
      <c r="AN959" s="16" t="n">
        <v>0</v>
      </c>
      <c r="AO959" s="18">
        <f>(AM959-AN959)+AO958</f>
        <v/>
      </c>
      <c r="AP959" s="15" t="n"/>
      <c r="AR959" s="14" t="n"/>
      <c r="AS959" s="18" t="n">
        <v>0</v>
      </c>
      <c r="AT959" s="16" t="n">
        <v>0</v>
      </c>
      <c r="AU959" s="18">
        <f>(AS959-AT959)+AU958</f>
        <v/>
      </c>
      <c r="AV959" s="15" t="n"/>
      <c r="AX959" s="14" t="n"/>
      <c r="AY959" s="18" t="n">
        <v>0</v>
      </c>
      <c r="AZ959" s="16" t="n">
        <v>0</v>
      </c>
      <c r="BA959" s="18">
        <f>(AY959-AZ959)+BA958</f>
        <v/>
      </c>
      <c r="BB959" s="15" t="n"/>
      <c r="BD959" s="14" t="n"/>
      <c r="BE959" s="18" t="n">
        <v>0</v>
      </c>
      <c r="BF959" s="16" t="n">
        <v>0</v>
      </c>
      <c r="BG959" s="18">
        <f>(BE959-BF959)+BG958</f>
        <v/>
      </c>
      <c r="BH959" s="15" t="n"/>
      <c r="BJ959" s="86" t="n"/>
      <c r="BK959" s="86" t="n"/>
      <c r="BL959" s="24" t="n"/>
      <c r="BM959" s="24" t="n"/>
      <c r="BN959" s="24" t="n"/>
      <c r="BO959" s="24" t="n"/>
      <c r="BP959" s="24" t="n"/>
      <c r="BQ959" s="126" t="n"/>
    </row>
    <row r="960" ht="16.8" customHeight="1">
      <c r="A960" s="15" t="n"/>
      <c r="B960" s="15" t="n"/>
      <c r="C960" s="15" t="inlineStr">
        <is>
          <t>PREL.  ACC. PER AMM-  GIGI</t>
        </is>
      </c>
      <c r="D960" s="16" t="n"/>
      <c r="E960" s="16" t="n"/>
      <c r="F960" s="16" t="n">
        <v>0</v>
      </c>
      <c r="G960" s="16" t="n">
        <v>0</v>
      </c>
      <c r="H960" s="16" t="n"/>
      <c r="I960" s="4" t="n"/>
      <c r="J960" s="14" t="n"/>
      <c r="K960" s="50" t="inlineStr">
        <is>
          <t>SOMMA 19/1</t>
        </is>
      </c>
      <c r="L960" s="50" t="n">
        <v>270.49</v>
      </c>
      <c r="M960" s="16" t="n"/>
      <c r="N960" s="16" t="n">
        <v>0</v>
      </c>
      <c r="O960" s="16" t="n"/>
      <c r="P960" s="18" t="n"/>
      <c r="Q960" s="14" t="n"/>
      <c r="R960" s="18" t="n"/>
      <c r="S960" s="16">
        <f>G960</f>
        <v/>
      </c>
      <c r="T960" s="18">
        <f>(R960-S960)+T959</f>
        <v/>
      </c>
      <c r="U960" s="15">
        <f>C960</f>
        <v/>
      </c>
      <c r="W960" s="14" t="n"/>
      <c r="X960" s="18" t="n"/>
      <c r="Y960" s="16" t="n">
        <v>0</v>
      </c>
      <c r="Z960" s="18">
        <f>(X960-Y960)+Z959</f>
        <v/>
      </c>
      <c r="AA960" s="15" t="n"/>
      <c r="AB960" s="24" t="n"/>
      <c r="AC960" s="15">
        <f>C960</f>
        <v/>
      </c>
      <c r="AD960" s="25" t="n"/>
      <c r="AE960" s="62">
        <f>G960</f>
        <v/>
      </c>
      <c r="AF960" s="63">
        <f>AE960+AF899</f>
        <v/>
      </c>
      <c r="AG960" s="25" t="n"/>
      <c r="AH960" s="24" t="n"/>
      <c r="AI960" s="26" t="n"/>
      <c r="AJ960" s="25" t="n"/>
      <c r="AL960" s="14" t="n"/>
      <c r="AM960" s="18" t="n">
        <v>0</v>
      </c>
      <c r="AN960" s="16" t="n">
        <v>0</v>
      </c>
      <c r="AO960" s="18">
        <f>(AM960-AN960)+AO959</f>
        <v/>
      </c>
      <c r="AP960" s="15" t="n"/>
      <c r="AR960" s="14" t="n"/>
      <c r="AS960" s="18" t="n">
        <v>0</v>
      </c>
      <c r="AT960" s="16" t="n">
        <v>0</v>
      </c>
      <c r="AU960" s="18">
        <f>(AS960-AT960)+AU959</f>
        <v/>
      </c>
      <c r="AV960" s="15" t="n"/>
      <c r="AX960" s="14" t="n"/>
      <c r="AY960" s="18" t="n">
        <v>0</v>
      </c>
      <c r="AZ960" s="16" t="n">
        <v>0</v>
      </c>
      <c r="BA960" s="18">
        <f>(AY960-AZ960)+BA959</f>
        <v/>
      </c>
      <c r="BB960" s="15" t="n"/>
      <c r="BD960" s="14" t="n"/>
      <c r="BE960" s="18" t="n">
        <v>0</v>
      </c>
      <c r="BF960" s="16" t="n">
        <v>0</v>
      </c>
      <c r="BG960" s="18">
        <f>(BE960-BF960)+BG959</f>
        <v/>
      </c>
      <c r="BH960" s="15" t="n"/>
      <c r="BJ960" s="86" t="n"/>
      <c r="BK960" s="86" t="n"/>
      <c r="BL960" s="24" t="n"/>
      <c r="BM960" s="24" t="n"/>
      <c r="BN960" s="24" t="n"/>
      <c r="BO960" s="24" t="n"/>
      <c r="BP960" s="24" t="n"/>
      <c r="BQ960" s="126" t="n"/>
    </row>
    <row r="961" ht="16.8" customHeight="1">
      <c r="A961" s="15" t="n"/>
      <c r="B961" s="15" t="n"/>
      <c r="C961" s="15" t="inlineStr">
        <is>
          <t>PREL.  ACC. PER AMM-. RENZO</t>
        </is>
      </c>
      <c r="D961" s="16" t="n"/>
      <c r="E961" s="16" t="n"/>
      <c r="F961" s="16" t="n">
        <v>0</v>
      </c>
      <c r="G961" s="16" t="n">
        <v>0</v>
      </c>
      <c r="H961" s="16" t="n"/>
      <c r="I961" s="4" t="n"/>
      <c r="J961" s="14" t="n"/>
      <c r="K961" s="16" t="inlineStr">
        <is>
          <t>LEGNANO 19/1</t>
        </is>
      </c>
      <c r="L961" s="16" t="n">
        <v>511</v>
      </c>
      <c r="M961" s="16" t="n"/>
      <c r="N961" s="16" t="n">
        <v>0</v>
      </c>
      <c r="O961" s="16" t="n"/>
      <c r="P961" s="18" t="n"/>
      <c r="Q961" s="14" t="n"/>
      <c r="R961" s="18" t="n">
        <v>0</v>
      </c>
      <c r="S961" s="16">
        <f>G961</f>
        <v/>
      </c>
      <c r="T961" s="18">
        <f>(R961-S961)+T960</f>
        <v/>
      </c>
      <c r="U961" s="15">
        <f>C961</f>
        <v/>
      </c>
      <c r="W961" s="14" t="n"/>
      <c r="X961" s="18" t="n">
        <v>0</v>
      </c>
      <c r="Y961" s="16" t="n"/>
      <c r="Z961" s="18">
        <f>(X961-Y961)+Z960</f>
        <v/>
      </c>
      <c r="AA961" s="15" t="n"/>
      <c r="AB961" s="24" t="n"/>
      <c r="AC961" s="15">
        <f>C961</f>
        <v/>
      </c>
      <c r="AD961" s="25" t="n"/>
      <c r="AE961" s="62">
        <f>G961</f>
        <v/>
      </c>
      <c r="AF961" s="63">
        <f>AE961+AF900</f>
        <v/>
      </c>
      <c r="AG961" s="25" t="n"/>
      <c r="AH961" s="24" t="n"/>
      <c r="AI961" s="26" t="n"/>
      <c r="AJ961" s="25" t="n"/>
      <c r="AL961" s="14" t="n"/>
      <c r="AM961" s="18" t="n">
        <v>0</v>
      </c>
      <c r="AN961" s="16" t="n"/>
      <c r="AO961" s="18">
        <f>(AM961-AN961)+AO960</f>
        <v/>
      </c>
      <c r="AP961" s="15" t="n"/>
      <c r="AR961" s="14" t="n"/>
      <c r="AS961" s="18" t="n">
        <v>0</v>
      </c>
      <c r="AT961" s="16" t="n"/>
      <c r="AU961" s="18">
        <f>(AS961-AT961)+AU960</f>
        <v/>
      </c>
      <c r="AV961" s="15" t="n"/>
      <c r="AX961" s="14" t="n"/>
      <c r="AY961" s="18" t="n">
        <v>0</v>
      </c>
      <c r="AZ961" s="16" t="n"/>
      <c r="BA961" s="18">
        <f>(AY961-AZ961)+BA960</f>
        <v/>
      </c>
      <c r="BB961" s="15" t="n"/>
      <c r="BD961" s="14" t="n"/>
      <c r="BE961" s="18" t="n">
        <v>0</v>
      </c>
      <c r="BF961" s="16" t="n"/>
      <c r="BG961" s="18">
        <f>(BE961-BF961)+BG960</f>
        <v/>
      </c>
      <c r="BH961" s="15" t="n"/>
      <c r="BJ961" s="86" t="n"/>
      <c r="BK961" s="86" t="n"/>
      <c r="BL961" s="24" t="n"/>
      <c r="BM961" s="24" t="n"/>
      <c r="BN961" s="24" t="n"/>
      <c r="BO961" s="24" t="n"/>
      <c r="BP961" s="24" t="n"/>
      <c r="BQ961" s="126" t="n"/>
    </row>
    <row r="962" ht="16.8" customHeight="1">
      <c r="A962" s="15" t="n"/>
      <c r="B962" s="15" t="n"/>
      <c r="C962" s="15" t="inlineStr">
        <is>
          <t xml:space="preserve">VERS.  ACC.  18/1 </t>
        </is>
      </c>
      <c r="D962" s="16" t="n"/>
      <c r="E962" s="16" t="n"/>
      <c r="F962" s="16" t="n">
        <v>16943.86</v>
      </c>
      <c r="G962" s="16" t="n"/>
      <c r="H962" s="16" t="n"/>
      <c r="I962" s="4" t="n"/>
      <c r="J962" s="14" t="n"/>
      <c r="K962" s="16" t="inlineStr">
        <is>
          <t>AGOS  19/1</t>
        </is>
      </c>
      <c r="L962" s="16" t="n">
        <v>1348.5</v>
      </c>
      <c r="M962" s="16" t="n"/>
      <c r="N962" s="16" t="n">
        <v>0</v>
      </c>
      <c r="O962" s="16" t="n"/>
      <c r="P962" s="18" t="n"/>
      <c r="Q962" s="14" t="n"/>
      <c r="R962" s="18" t="n">
        <v>0</v>
      </c>
      <c r="S962" s="16" t="n">
        <v>0</v>
      </c>
      <c r="T962" s="18">
        <f>(R962-S962)+T961</f>
        <v/>
      </c>
      <c r="U962" s="15" t="n"/>
      <c r="W962" s="14" t="n"/>
      <c r="X962" s="18">
        <f>F962</f>
        <v/>
      </c>
      <c r="Y962" s="16" t="n">
        <v>0</v>
      </c>
      <c r="Z962" s="18">
        <f>(X962-Y962)+Z961</f>
        <v/>
      </c>
      <c r="AA962" s="15">
        <f>C962</f>
        <v/>
      </c>
      <c r="AB962" s="24" t="n"/>
      <c r="AC962" s="15" t="n"/>
      <c r="AD962" s="25" t="n"/>
      <c r="AE962" s="62" t="n"/>
      <c r="AF962" s="63" t="n"/>
      <c r="AG962" s="25" t="n"/>
      <c r="AH962" s="24" t="n"/>
      <c r="AI962" s="26" t="n"/>
      <c r="AJ962" s="25" t="n"/>
      <c r="AL962" s="14" t="n"/>
      <c r="AM962" s="18" t="n">
        <v>0</v>
      </c>
      <c r="AN962" s="16" t="n"/>
      <c r="AO962" s="18">
        <f>(AM962-AN962)+AO961</f>
        <v/>
      </c>
      <c r="AP962" s="15" t="n"/>
      <c r="AR962" s="14" t="n"/>
      <c r="AS962" s="18" t="n">
        <v>0</v>
      </c>
      <c r="AT962" s="16" t="n"/>
      <c r="AU962" s="18">
        <f>(AS962-AT962)+AU961</f>
        <v/>
      </c>
      <c r="AV962" s="15" t="n"/>
      <c r="AX962" s="14" t="n"/>
      <c r="AY962" s="18" t="n">
        <v>0</v>
      </c>
      <c r="AZ962" s="16" t="n"/>
      <c r="BA962" s="18">
        <f>(AY962-AZ962)+BA961</f>
        <v/>
      </c>
      <c r="BB962" s="15" t="n"/>
      <c r="BD962" s="14" t="n"/>
      <c r="BE962" s="18" t="n">
        <v>0</v>
      </c>
      <c r="BF962" s="16" t="n"/>
      <c r="BG962" s="18">
        <f>(BE962-BF962)+BG961</f>
        <v/>
      </c>
      <c r="BH962" s="15" t="n"/>
      <c r="BJ962" s="86" t="n"/>
      <c r="BK962" s="86" t="n"/>
      <c r="BL962" s="24" t="n"/>
      <c r="BM962" s="24" t="n"/>
      <c r="BN962" s="24" t="n"/>
      <c r="BO962" s="24" t="n"/>
      <c r="BP962" s="24" t="n"/>
      <c r="BQ962" s="126" t="n"/>
    </row>
    <row r="963" ht="16.8" customHeight="1">
      <c r="A963" s="15" t="n"/>
      <c r="B963" s="15" t="n"/>
      <c r="C963" s="15" t="inlineStr">
        <is>
          <t>VERS.  18/1  742,00+ 12/1  1926,14+ 16/1 403</t>
        </is>
      </c>
      <c r="D963" s="16" t="n"/>
      <c r="E963" s="16" t="n"/>
      <c r="F963" s="16" t="n">
        <v>4425.13</v>
      </c>
      <c r="G963" s="16" t="n"/>
      <c r="H963" s="16" t="n">
        <v>0</v>
      </c>
      <c r="I963" s="4" t="n"/>
      <c r="J963" s="14" t="n"/>
      <c r="K963" s="3" t="inlineStr">
        <is>
          <t>GALLARATE  19/1</t>
        </is>
      </c>
      <c r="L963" s="16" t="n">
        <v>608.5</v>
      </c>
      <c r="M963" s="16" t="n"/>
      <c r="N963" s="16" t="n"/>
      <c r="O963" s="16" t="n"/>
      <c r="P963" s="18" t="n"/>
      <c r="Q963" s="14" t="n"/>
      <c r="R963" s="18" t="n">
        <v>0</v>
      </c>
      <c r="S963" s="16" t="n">
        <v>0</v>
      </c>
      <c r="T963" s="18">
        <f>(R963-S963)+T962</f>
        <v/>
      </c>
      <c r="U963" s="15" t="n"/>
      <c r="W963" s="14" t="n"/>
      <c r="X963" s="18">
        <f>F963</f>
        <v/>
      </c>
      <c r="Y963" s="16" t="n"/>
      <c r="Z963" s="18">
        <f>(X963-Y963)+Z962</f>
        <v/>
      </c>
      <c r="AA963" s="15">
        <f>C963</f>
        <v/>
      </c>
      <c r="AB963" s="24" t="n"/>
      <c r="AC963" s="15" t="n"/>
      <c r="AD963" s="25" t="n"/>
      <c r="AE963" s="62" t="n"/>
      <c r="AF963" s="63" t="n"/>
      <c r="AG963" s="25" t="n"/>
      <c r="AH963" s="24" t="n"/>
      <c r="AI963" s="26" t="n"/>
      <c r="AJ963" s="25" t="n"/>
      <c r="AL963" s="14" t="n"/>
      <c r="AM963" s="18" t="n">
        <v>0</v>
      </c>
      <c r="AN963" s="16" t="n"/>
      <c r="AO963" s="18">
        <f>(AM963-AN963)+AO962</f>
        <v/>
      </c>
      <c r="AP963" s="15" t="n"/>
      <c r="AR963" s="14" t="n"/>
      <c r="AS963" s="18" t="n">
        <v>0</v>
      </c>
      <c r="AT963" s="16" t="n"/>
      <c r="AU963" s="18">
        <f>(AS963-AT963)+AU962</f>
        <v/>
      </c>
      <c r="AV963" s="15" t="n"/>
      <c r="AX963" s="14" t="n"/>
      <c r="AY963" s="18" t="n">
        <v>0</v>
      </c>
      <c r="AZ963" s="16" t="n"/>
      <c r="BA963" s="18">
        <f>(AY963-AZ963)+BA962</f>
        <v/>
      </c>
      <c r="BB963" s="15" t="n"/>
      <c r="BD963" s="14" t="n"/>
      <c r="BE963" s="18" t="n">
        <v>0</v>
      </c>
      <c r="BF963" s="16" t="n"/>
      <c r="BG963" s="18">
        <f>(BE963-BF963)+BG962</f>
        <v/>
      </c>
      <c r="BH963" s="15" t="n"/>
      <c r="BJ963" s="86" t="n"/>
      <c r="BK963" s="86" t="n"/>
      <c r="BL963" s="24" t="n"/>
      <c r="BM963" s="24" t="n"/>
      <c r="BN963" s="24" t="n"/>
      <c r="BO963" s="24" t="n"/>
      <c r="BP963" s="24" t="n"/>
      <c r="BQ963" s="126" t="n"/>
    </row>
    <row r="964" ht="16.8" customHeight="1">
      <c r="A964" s="15" t="n"/>
      <c r="B964" s="15" t="n"/>
      <c r="C964" s="15" t="inlineStr">
        <is>
          <t xml:space="preserve">   "   11/1  300+ 15/1   339+17/1  714,99</t>
        </is>
      </c>
      <c r="D964" s="16" t="n"/>
      <c r="E964" s="16" t="n"/>
      <c r="F964" s="16" t="n">
        <v>0</v>
      </c>
      <c r="G964" s="16" t="n"/>
      <c r="H964" s="16" t="n"/>
      <c r="I964" s="4" t="n"/>
      <c r="J964" s="14" t="n"/>
      <c r="K964" s="44" t="inlineStr">
        <is>
          <t>LEGNANO 17/1</t>
        </is>
      </c>
      <c r="L964" s="16" t="n">
        <v>309.5</v>
      </c>
      <c r="M964" s="30" t="n"/>
      <c r="N964" s="16" t="n">
        <v>0</v>
      </c>
      <c r="O964" s="16" t="n"/>
      <c r="P964" s="18" t="n"/>
      <c r="Q964" s="14" t="n"/>
      <c r="R964" s="18" t="n">
        <v>0</v>
      </c>
      <c r="S964" s="16" t="n">
        <v>0</v>
      </c>
      <c r="T964" s="18">
        <f>(R964-S964)+T963</f>
        <v/>
      </c>
      <c r="U964" s="15" t="n"/>
      <c r="W964" s="14" t="n"/>
      <c r="X964" s="18">
        <f>F964</f>
        <v/>
      </c>
      <c r="Y964" s="16" t="n"/>
      <c r="Z964" s="18">
        <f>(X964-Y964)+Z963</f>
        <v/>
      </c>
      <c r="AA964" s="15">
        <f>C964</f>
        <v/>
      </c>
      <c r="AB964" s="24" t="n"/>
      <c r="AC964" s="15" t="n"/>
      <c r="AD964" s="25" t="n"/>
      <c r="AE964" s="62" t="n"/>
      <c r="AF964" s="63" t="n"/>
      <c r="AG964" s="25" t="n"/>
      <c r="AH964" s="24" t="n"/>
      <c r="AI964" s="26" t="n"/>
      <c r="AJ964" s="25" t="n"/>
      <c r="AL964" s="14" t="n"/>
      <c r="AM964" s="18" t="n">
        <v>0</v>
      </c>
      <c r="AN964" s="16" t="n"/>
      <c r="AO964" s="18">
        <f>(AM964-AN964)+AO963</f>
        <v/>
      </c>
      <c r="AP964" s="15" t="n"/>
      <c r="AR964" s="14" t="n"/>
      <c r="AS964" s="18" t="n">
        <v>0</v>
      </c>
      <c r="AT964" s="16" t="n"/>
      <c r="AU964" s="18">
        <f>(AS964-AT964)+AU963</f>
        <v/>
      </c>
      <c r="AV964" s="15" t="n"/>
      <c r="AX964" s="14" t="n"/>
      <c r="AY964" s="18" t="n">
        <v>0</v>
      </c>
      <c r="AZ964" s="16" t="n"/>
      <c r="BA964" s="18">
        <f>(AY964-AZ964)+BA963</f>
        <v/>
      </c>
      <c r="BB964" s="15" t="n"/>
      <c r="BD964" s="14" t="n"/>
      <c r="BE964" s="18" t="n">
        <v>0</v>
      </c>
      <c r="BF964" s="16" t="n"/>
      <c r="BG964" s="18">
        <f>(BE964-BF964)+BG963</f>
        <v/>
      </c>
      <c r="BH964" s="15" t="n"/>
      <c r="BJ964" s="86" t="n"/>
      <c r="BK964" s="86" t="n"/>
      <c r="BL964" s="24" t="n"/>
      <c r="BM964" s="24" t="n"/>
      <c r="BN964" s="24" t="n"/>
      <c r="BO964" s="24" t="n"/>
      <c r="BP964" s="24" t="n"/>
      <c r="BQ964" s="126" t="n"/>
    </row>
    <row r="965" ht="16.8" customHeight="1">
      <c r="A965" s="15" t="n"/>
      <c r="B965" s="15" t="n"/>
      <c r="C965" s="15" t="inlineStr">
        <is>
          <t>VES. DA A3T PER RIVALSA</t>
        </is>
      </c>
      <c r="D965" s="16" t="n"/>
      <c r="E965" s="16" t="n"/>
      <c r="F965" s="16" t="n">
        <v>100</v>
      </c>
      <c r="G965" s="16" t="n">
        <v>0</v>
      </c>
      <c r="H965" s="16" t="n"/>
      <c r="I965" s="4" t="n"/>
      <c r="J965" s="14" t="n"/>
      <c r="K965" s="17" t="inlineStr">
        <is>
          <t>SOSPESI PARTICOLARI</t>
        </is>
      </c>
      <c r="L965" s="51">
        <f>AI974</f>
        <v/>
      </c>
      <c r="M965" s="3" t="n"/>
      <c r="N965" s="16" t="n">
        <v>0</v>
      </c>
      <c r="O965" s="16" t="n"/>
      <c r="P965" s="18" t="n"/>
      <c r="Q965" s="14" t="n"/>
      <c r="R965" s="18" t="n">
        <v>0</v>
      </c>
      <c r="S965" s="16" t="n">
        <v>0</v>
      </c>
      <c r="T965" s="18">
        <f>(R965-S965)+T964</f>
        <v/>
      </c>
      <c r="U965" s="15" t="n"/>
      <c r="W965" s="14" t="n"/>
      <c r="X965" s="18">
        <f>F965</f>
        <v/>
      </c>
      <c r="Y965" s="16" t="n">
        <v>0</v>
      </c>
      <c r="Z965" s="18">
        <f>(X965-Y965)+Z964</f>
        <v/>
      </c>
      <c r="AA965" s="15">
        <f>C965</f>
        <v/>
      </c>
      <c r="AB965" s="24" t="n"/>
      <c r="AC965" s="15" t="n"/>
      <c r="AD965" s="25" t="n"/>
      <c r="AE965" s="62" t="n"/>
      <c r="AF965" s="63" t="n"/>
      <c r="AG965" s="25" t="n"/>
      <c r="AH965" s="24" t="n"/>
      <c r="AI965" s="26" t="n"/>
      <c r="AJ965" s="25" t="n"/>
      <c r="AL965" s="14" t="n"/>
      <c r="AM965" s="18" t="n">
        <v>0</v>
      </c>
      <c r="AN965" s="16" t="n"/>
      <c r="AO965" s="18">
        <f>(AM965-AN965)+AO964</f>
        <v/>
      </c>
      <c r="AP965" s="15" t="n"/>
      <c r="AR965" s="14" t="n"/>
      <c r="AS965" s="18" t="n">
        <v>0</v>
      </c>
      <c r="AT965" s="16" t="n"/>
      <c r="AU965" s="18">
        <f>(AS965-AT965)+AU964</f>
        <v/>
      </c>
      <c r="AV965" s="15" t="n"/>
      <c r="AX965" s="14" t="n"/>
      <c r="AY965" s="18" t="n">
        <v>0</v>
      </c>
      <c r="AZ965" s="16" t="n"/>
      <c r="BA965" s="18">
        <f>(AY965-AZ965)+BA964</f>
        <v/>
      </c>
      <c r="BB965" s="15" t="n"/>
      <c r="BD965" s="14" t="n"/>
      <c r="BE965" s="18" t="n">
        <v>0</v>
      </c>
      <c r="BF965" s="16" t="n"/>
      <c r="BG965" s="18">
        <f>(BE965-BF965)+BG964</f>
        <v/>
      </c>
      <c r="BH965" s="15" t="n"/>
      <c r="BJ965" s="86" t="n"/>
      <c r="BK965" s="86" t="n"/>
      <c r="BL965" s="24" t="n"/>
      <c r="BM965" s="24" t="n"/>
      <c r="BN965" s="24" t="n"/>
      <c r="BO965" s="24" t="n"/>
      <c r="BP965" s="24" t="n"/>
      <c r="BQ965" s="126" t="n"/>
    </row>
    <row r="966" ht="16.8" customHeight="1">
      <c r="A966" s="15" t="n"/>
      <c r="B966" s="15" t="n"/>
      <c r="C966" s="68" t="inlineStr">
        <is>
          <t>BONIFICO UCA</t>
        </is>
      </c>
      <c r="D966" s="16" t="n"/>
      <c r="E966" s="16" t="n"/>
      <c r="F966" s="16" t="n">
        <v>0</v>
      </c>
      <c r="G966" s="16" t="n">
        <v>100</v>
      </c>
      <c r="H966" s="16" t="n"/>
      <c r="I966" s="4" t="n"/>
      <c r="J966" s="14" t="n"/>
      <c r="K966" s="17" t="inlineStr">
        <is>
          <t>TOTALE SOSPESI</t>
        </is>
      </c>
      <c r="L966" s="16">
        <f>SUM(L953:L965)</f>
        <v/>
      </c>
      <c r="M966" s="16" t="n"/>
      <c r="N966" s="16" t="n"/>
      <c r="O966" s="16" t="n"/>
      <c r="P966" s="18" t="n"/>
      <c r="Q966" s="14" t="n"/>
      <c r="R966" s="18" t="n">
        <v>0</v>
      </c>
      <c r="S966" s="16" t="n"/>
      <c r="T966" s="18">
        <f>(R966-S966)+T965</f>
        <v/>
      </c>
      <c r="U966" s="15" t="n"/>
      <c r="W966" s="14" t="n"/>
      <c r="X966" s="18" t="n">
        <v>0</v>
      </c>
      <c r="Y966" s="16">
        <f>G966</f>
        <v/>
      </c>
      <c r="Z966" s="18">
        <f>(X966-Y966)+Z965</f>
        <v/>
      </c>
      <c r="AA966" s="15">
        <f>C966</f>
        <v/>
      </c>
      <c r="AB966" s="24" t="n"/>
      <c r="AC966" s="15" t="n"/>
      <c r="AD966" s="25" t="n"/>
      <c r="AE966" s="62" t="n"/>
      <c r="AF966" s="63" t="n"/>
      <c r="AG966" s="25" t="n"/>
      <c r="AH966" s="24" t="n"/>
      <c r="AI966" s="26" t="n"/>
      <c r="AJ966" s="25" t="n"/>
      <c r="AL966" s="14" t="n"/>
      <c r="AM966" s="18" t="n">
        <v>0</v>
      </c>
      <c r="AN966" s="16" t="n"/>
      <c r="AO966" s="18">
        <f>(AM966-AN966)+AO965</f>
        <v/>
      </c>
      <c r="AP966" s="15" t="n"/>
      <c r="AR966" s="14" t="n"/>
      <c r="AS966" s="18" t="n">
        <v>0</v>
      </c>
      <c r="AT966" s="16" t="n"/>
      <c r="AU966" s="18">
        <f>(AS966-AT966)+AU965</f>
        <v/>
      </c>
      <c r="AV966" s="15">
        <f>C966</f>
        <v/>
      </c>
      <c r="AX966" s="14" t="n"/>
      <c r="AY966" s="18" t="n">
        <v>0</v>
      </c>
      <c r="AZ966" s="16" t="n"/>
      <c r="BA966" s="18">
        <f>(AY966-AZ966)+BA965</f>
        <v/>
      </c>
      <c r="BB966" s="15" t="n"/>
      <c r="BD966" s="14" t="n"/>
      <c r="BE966" s="18" t="n">
        <v>0</v>
      </c>
      <c r="BF966" s="16" t="n"/>
      <c r="BG966" s="18">
        <f>(BE966-BF966)+BG965</f>
        <v/>
      </c>
      <c r="BH966" s="15" t="n"/>
      <c r="BJ966" s="86" t="n"/>
      <c r="BK966" s="86" t="n"/>
      <c r="BL966" s="24" t="n"/>
      <c r="BM966" s="24" t="n"/>
      <c r="BN966" s="24" t="n"/>
      <c r="BO966" s="24" t="n"/>
      <c r="BP966" s="24" t="n"/>
      <c r="BQ966" s="126" t="n"/>
    </row>
    <row r="967" ht="16.8" customHeight="1">
      <c r="A967" s="15" t="n"/>
      <c r="B967" s="15" t="n"/>
      <c r="C967" s="15" t="inlineStr">
        <is>
          <t>BONIFICI</t>
        </is>
      </c>
      <c r="D967" s="16" t="n"/>
      <c r="E967" s="16" t="n"/>
      <c r="F967" s="16">
        <f>'BONIFICI GENERALI '!B726+'BONIFICI CATTOLICA'!B726+'BONIFICI TUTELA'!B414</f>
        <v/>
      </c>
      <c r="G967" s="85">
        <f>F957</f>
        <v/>
      </c>
      <c r="H967" s="16" t="n"/>
      <c r="I967" s="4" t="n"/>
      <c r="J967" s="14" t="n"/>
      <c r="K967" s="17" t="inlineStr">
        <is>
          <t>SOSPESI DEL GIORNO</t>
        </is>
      </c>
      <c r="L967" s="16">
        <f>SUM(N954:N967)</f>
        <v/>
      </c>
      <c r="M967" s="44" t="n"/>
      <c r="N967" s="16" t="n"/>
      <c r="O967" s="16" t="n"/>
      <c r="P967" s="18" t="n"/>
      <c r="Q967" s="14" t="n"/>
      <c r="R967" s="18" t="n">
        <v>0</v>
      </c>
      <c r="S967" s="16" t="n"/>
      <c r="T967" s="18">
        <f>(R967-S967)+T966</f>
        <v/>
      </c>
      <c r="U967" s="15" t="n"/>
      <c r="W967" s="14" t="n"/>
      <c r="X967" s="18">
        <f>F967</f>
        <v/>
      </c>
      <c r="Y967" s="16">
        <f>G967</f>
        <v/>
      </c>
      <c r="Z967" s="18">
        <f>(X967-Y967)+Z966</f>
        <v/>
      </c>
      <c r="AA967" s="15">
        <f>C967</f>
        <v/>
      </c>
      <c r="AB967" s="24" t="n"/>
      <c r="AC967" s="15" t="n"/>
      <c r="AD967" s="25" t="n"/>
      <c r="AE967" s="62" t="n"/>
      <c r="AF967" s="63" t="n"/>
      <c r="AG967" s="25" t="n"/>
      <c r="AH967" s="24" t="n"/>
      <c r="AI967" s="26" t="n"/>
      <c r="AJ967" s="25" t="n"/>
      <c r="AL967" s="14" t="n"/>
      <c r="AM967" s="18" t="n">
        <v>0</v>
      </c>
      <c r="AN967" s="16" t="n"/>
      <c r="AO967" s="18">
        <f>(AM967-AN967)+AO966</f>
        <v/>
      </c>
      <c r="AP967" s="15" t="n"/>
      <c r="AR967" s="14" t="n"/>
      <c r="AS967" s="18" t="n">
        <v>0</v>
      </c>
      <c r="AT967" s="16" t="n"/>
      <c r="AU967" s="18">
        <f>(AS967-AT967)+AU966</f>
        <v/>
      </c>
      <c r="AV967" s="15">
        <f>C967</f>
        <v/>
      </c>
      <c r="AX967" s="14" t="n"/>
      <c r="AY967" s="18" t="n">
        <v>0</v>
      </c>
      <c r="AZ967" s="16" t="n"/>
      <c r="BA967" s="18">
        <f>(AY967-AZ967)+BA966</f>
        <v/>
      </c>
      <c r="BB967" s="15" t="n"/>
      <c r="BD967" s="14" t="n"/>
      <c r="BE967" s="18" t="n">
        <v>0</v>
      </c>
      <c r="BF967" s="16" t="n"/>
      <c r="BG967" s="18">
        <f>(BE967-BF967)+BG966</f>
        <v/>
      </c>
      <c r="BH967" s="15" t="n"/>
      <c r="BJ967" s="86" t="n"/>
      <c r="BK967" s="86" t="n"/>
      <c r="BL967" s="24" t="n"/>
      <c r="BM967" s="24" t="n"/>
      <c r="BN967" s="24" t="n"/>
      <c r="BO967" s="24" t="n"/>
      <c r="BP967" s="24" t="n"/>
      <c r="BQ967" s="126" t="n"/>
    </row>
    <row r="968" ht="16.8" customHeight="1">
      <c r="A968" s="15" t="n"/>
      <c r="B968" s="15" t="n"/>
      <c r="C968" s="47" t="inlineStr">
        <is>
          <t>PREL .PROVVIGIONI MATURATE</t>
        </is>
      </c>
      <c r="D968" s="16" t="n"/>
      <c r="E968" s="16" t="n"/>
      <c r="F968" s="16" t="n">
        <v>0</v>
      </c>
      <c r="G968" s="1">
        <f>F958</f>
        <v/>
      </c>
      <c r="H968" s="16">
        <f>G968-D859-D860-D862</f>
        <v/>
      </c>
      <c r="I968" s="4" t="n"/>
      <c r="J968" s="14" t="n"/>
      <c r="K968" s="53">
        <f>A917</f>
        <v/>
      </c>
      <c r="L968" s="3">
        <f>D917+D918-E922+D919-E919+D922-E917+B920</f>
        <v/>
      </c>
      <c r="M968" s="3" t="n"/>
      <c r="N968" s="3" t="n"/>
      <c r="O968" s="16" t="n"/>
      <c r="P968" s="18" t="n"/>
      <c r="Q968" s="14" t="n"/>
      <c r="R968" s="18" t="n"/>
      <c r="S968" s="16" t="n"/>
      <c r="T968" s="18">
        <f>(R968-S968)+T967</f>
        <v/>
      </c>
      <c r="U968" s="15" t="n"/>
      <c r="W968" s="14" t="n"/>
      <c r="X968" s="18" t="n"/>
      <c r="Y968" s="1">
        <f>G968</f>
        <v/>
      </c>
      <c r="Z968" s="18">
        <f>(X968-Y968)+Z967</f>
        <v/>
      </c>
      <c r="AA968" s="15">
        <f>C968</f>
        <v/>
      </c>
      <c r="AB968" s="24" t="n"/>
      <c r="AC968" s="15" t="inlineStr">
        <is>
          <t>BOLLO AUTO</t>
        </is>
      </c>
      <c r="AD968" s="25" t="n"/>
      <c r="AE968" s="62">
        <f>H969</f>
        <v/>
      </c>
      <c r="AF968" s="63">
        <f>AE968+AF907</f>
        <v/>
      </c>
      <c r="AG968" s="25" t="n"/>
      <c r="AH968" s="24" t="n"/>
      <c r="AI968" s="26" t="n"/>
      <c r="AJ968" s="25" t="n"/>
      <c r="AL968" s="14" t="n"/>
      <c r="AM968" s="18" t="n"/>
      <c r="AN968" s="25" t="n">
        <v>0</v>
      </c>
      <c r="AO968" s="18">
        <f>(AM968-AN968)+AO967</f>
        <v/>
      </c>
      <c r="AP968" s="15" t="n"/>
      <c r="AR968" s="14" t="n"/>
      <c r="AS968" s="18" t="n"/>
      <c r="AT968" s="25" t="n">
        <v>0</v>
      </c>
      <c r="AU968" s="18">
        <f>(AS968-AT968)+AU967</f>
        <v/>
      </c>
      <c r="AV968" s="15" t="n"/>
      <c r="AX968" s="14" t="n"/>
      <c r="AY968" s="18" t="n"/>
      <c r="AZ968" s="25" t="n">
        <v>0</v>
      </c>
      <c r="BA968" s="18">
        <f>(AY968-AZ968)+BA967</f>
        <v/>
      </c>
      <c r="BB968" s="15" t="n"/>
      <c r="BD968" s="14" t="n"/>
      <c r="BE968" s="18" t="n"/>
      <c r="BF968" s="25" t="n">
        <v>0</v>
      </c>
      <c r="BG968" s="18">
        <f>(BE968-BF968)+BG967</f>
        <v/>
      </c>
      <c r="BH968" s="15" t="n"/>
      <c r="BJ968" s="86" t="n"/>
      <c r="BK968" s="86" t="n"/>
      <c r="BL968" s="24" t="n"/>
      <c r="BM968" s="24" t="n"/>
      <c r="BN968" s="24" t="n"/>
      <c r="BO968" s="24" t="n"/>
      <c r="BP968" s="24" t="n"/>
      <c r="BQ968" s="126" t="n"/>
    </row>
    <row r="969" ht="16.8" customHeight="1">
      <c r="A969" s="15" t="n"/>
      <c r="B969" s="15" t="n"/>
      <c r="C969" s="15" t="inlineStr">
        <is>
          <t>Spese manutenzione auto</t>
        </is>
      </c>
      <c r="D969" s="16" t="n"/>
      <c r="E969" s="16" t="n">
        <v>0</v>
      </c>
      <c r="F969" s="16" t="n">
        <v>0</v>
      </c>
      <c r="G969" s="16" t="n">
        <v>0</v>
      </c>
      <c r="H969" s="16" t="n"/>
      <c r="I969" s="4" t="n"/>
      <c r="J969" s="14" t="n"/>
      <c r="K969" s="17" t="n"/>
      <c r="L969" s="16" t="n"/>
      <c r="M969" s="16" t="n"/>
      <c r="N969" s="16" t="n"/>
      <c r="O969" s="16" t="n"/>
      <c r="P969" s="18" t="n"/>
      <c r="Q969" s="14" t="n"/>
      <c r="R969" s="18" t="n"/>
      <c r="S969" s="16">
        <f>G969</f>
        <v/>
      </c>
      <c r="T969" s="18">
        <f>(R969-S969)+T968</f>
        <v/>
      </c>
      <c r="U969" s="15">
        <f>C969</f>
        <v/>
      </c>
      <c r="W969" s="14" t="n"/>
      <c r="X969" s="18" t="n"/>
      <c r="Y969" s="16" t="n">
        <v>0</v>
      </c>
      <c r="Z969" s="18">
        <f>(X969-Y969)+Z968</f>
        <v/>
      </c>
      <c r="AA969" s="15" t="n"/>
      <c r="AB969" s="24" t="n"/>
      <c r="AC969" s="15">
        <f>C969</f>
        <v/>
      </c>
      <c r="AD969" s="25" t="n"/>
      <c r="AE969" s="62">
        <f>G969</f>
        <v/>
      </c>
      <c r="AF969" s="63">
        <f>AE969+AF908</f>
        <v/>
      </c>
      <c r="AG969" s="25" t="n"/>
      <c r="AH969" s="24" t="n"/>
      <c r="AI969" s="26" t="n"/>
      <c r="AJ969" s="25" t="n"/>
      <c r="AL969" s="14" t="n"/>
      <c r="AM969" s="18" t="n"/>
      <c r="AN969" s="16" t="n"/>
      <c r="AO969" s="18">
        <f>(AM969-AN969)+AO968</f>
        <v/>
      </c>
      <c r="AP969" s="15" t="n"/>
      <c r="AR969" s="14" t="n"/>
      <c r="AS969" s="18" t="n"/>
      <c r="AT969" s="16" t="n"/>
      <c r="AU969" s="18">
        <f>(AS969-AT969)+AU968</f>
        <v/>
      </c>
      <c r="AV969" s="15" t="n"/>
      <c r="AX969" s="14" t="n"/>
      <c r="AY969" s="18" t="n"/>
      <c r="AZ969" s="16" t="n"/>
      <c r="BA969" s="18">
        <f>(AY969-AZ969)+BA968</f>
        <v/>
      </c>
      <c r="BB969" s="15" t="n"/>
      <c r="BD969" s="14" t="n"/>
      <c r="BE969" s="18" t="n"/>
      <c r="BF969" s="16" t="n"/>
      <c r="BG969" s="18">
        <f>(BE969-BF969)+BG968</f>
        <v/>
      </c>
      <c r="BH969" s="15" t="n"/>
      <c r="BJ969" s="86" t="n"/>
      <c r="BK969" s="86" t="n"/>
      <c r="BL969" s="24" t="n"/>
      <c r="BM969" s="24" t="n"/>
      <c r="BN969" s="24" t="n"/>
      <c r="BO969" s="24" t="n"/>
      <c r="BP969" s="24" t="n"/>
      <c r="BQ969" s="126" t="n"/>
    </row>
    <row r="970" ht="16.8" customHeight="1">
      <c r="A970" s="15" t="n"/>
      <c r="B970" s="15" t="n"/>
      <c r="C970" s="15" t="inlineStr">
        <is>
          <t>PREL. PER PAG. RIVALSA UCA</t>
        </is>
      </c>
      <c r="D970" s="16" t="n">
        <v>0</v>
      </c>
      <c r="E970" s="16" t="n"/>
      <c r="F970" s="16" t="n">
        <v>0</v>
      </c>
      <c r="G970" s="16" t="n">
        <v>100</v>
      </c>
      <c r="H970" s="16" t="n"/>
      <c r="I970" s="4" t="n"/>
      <c r="J970" s="14" t="n"/>
      <c r="K970" s="17" t="n"/>
      <c r="L970" s="16" t="n">
        <v>0</v>
      </c>
      <c r="M970" s="16" t="n"/>
      <c r="N970" s="16" t="n"/>
      <c r="O970" s="16" t="n"/>
      <c r="P970" s="18" t="n"/>
      <c r="Q970" s="14" t="n"/>
      <c r="R970" s="18" t="n"/>
      <c r="S970" s="16">
        <f>G970</f>
        <v/>
      </c>
      <c r="T970" s="18">
        <f>(R970-S970)+T969</f>
        <v/>
      </c>
      <c r="U970" s="15">
        <f>C970</f>
        <v/>
      </c>
      <c r="W970" s="14" t="n"/>
      <c r="X970" s="18" t="n">
        <v>0</v>
      </c>
      <c r="Y970" s="16" t="n">
        <v>0</v>
      </c>
      <c r="Z970" s="18">
        <f>(X970-Y970)+Z969</f>
        <v/>
      </c>
      <c r="AA970" s="15" t="n"/>
      <c r="AB970" s="24" t="n"/>
      <c r="AC970" s="15">
        <f>C970</f>
        <v/>
      </c>
      <c r="AD970" s="25" t="n"/>
      <c r="AE970" s="62">
        <f>G970</f>
        <v/>
      </c>
      <c r="AF970" s="63">
        <f>AE970+AF909</f>
        <v/>
      </c>
      <c r="AG970" s="25" t="n"/>
      <c r="AH970" s="24" t="n"/>
      <c r="AI970" s="26" t="n"/>
      <c r="AJ970" s="25" t="n"/>
      <c r="AL970" s="14" t="n"/>
      <c r="AM970" s="18" t="n"/>
      <c r="AN970" s="16" t="n">
        <v>0</v>
      </c>
      <c r="AO970" s="18">
        <f>(AM970-AN970)+AO969</f>
        <v/>
      </c>
      <c r="AP970" s="15" t="n"/>
      <c r="AR970" s="14" t="n"/>
      <c r="AS970" s="18" t="n"/>
      <c r="AT970" s="16" t="n">
        <v>0</v>
      </c>
      <c r="AU970" s="18">
        <f>(AS970-AT970)+AU969</f>
        <v/>
      </c>
      <c r="AV970" s="15" t="n"/>
      <c r="AX970" s="14" t="n"/>
      <c r="AY970" s="18" t="n"/>
      <c r="AZ970" s="16" t="n">
        <v>0</v>
      </c>
      <c r="BA970" s="18">
        <f>(AY970-AZ970)+BA969</f>
        <v/>
      </c>
      <c r="BB970" s="15" t="n"/>
      <c r="BD970" s="14" t="n"/>
      <c r="BE970" s="18" t="n"/>
      <c r="BF970" s="16" t="n">
        <v>0</v>
      </c>
      <c r="BG970" s="18">
        <f>(BE970-BF970)+BG969</f>
        <v/>
      </c>
      <c r="BH970" s="15" t="n"/>
      <c r="BJ970" s="86" t="n"/>
      <c r="BK970" s="86" t="n"/>
      <c r="BL970" s="24" t="n"/>
      <c r="BM970" s="24" t="n"/>
      <c r="BN970" s="24" t="n"/>
      <c r="BO970" s="24" t="n"/>
      <c r="BP970" s="24" t="n"/>
      <c r="BQ970" s="126" t="n"/>
    </row>
    <row r="971" ht="16.8" customHeight="1">
      <c r="A971" s="15" t="n"/>
      <c r="B971" s="15" t="n"/>
      <c r="C971" s="15" t="inlineStr">
        <is>
          <t>BONIFICO UCA</t>
        </is>
      </c>
      <c r="D971" s="16" t="n">
        <v>0</v>
      </c>
      <c r="E971" s="16" t="n">
        <v>0</v>
      </c>
      <c r="F971" s="16" t="n"/>
      <c r="G971" s="16" t="n">
        <v>65.27</v>
      </c>
      <c r="H971" s="16" t="n"/>
      <c r="I971" s="4" t="n"/>
      <c r="J971" s="14" t="n"/>
      <c r="K971" s="6" t="inlineStr">
        <is>
          <t>TOTALE SOMMA</t>
        </is>
      </c>
      <c r="L971" s="3">
        <f>SUM(L951:L965)+N950+L967+L968</f>
        <v/>
      </c>
      <c r="M971" s="3">
        <f>SUM(O920:O939)+N949</f>
        <v/>
      </c>
      <c r="N971" s="16" t="n"/>
      <c r="O971" s="16" t="n"/>
      <c r="P971" s="18" t="n"/>
      <c r="Q971" s="14" t="n"/>
      <c r="R971" s="18" t="n"/>
      <c r="S971" s="16" t="n">
        <v>0</v>
      </c>
      <c r="T971" s="18">
        <f>(R971-S971)+T970</f>
        <v/>
      </c>
      <c r="U971" s="15" t="n"/>
      <c r="W971" s="14" t="n"/>
      <c r="X971" s="18" t="n">
        <v>0</v>
      </c>
      <c r="Y971" s="16">
        <f>G971</f>
        <v/>
      </c>
      <c r="Z971" s="18">
        <f>(X971-Y971)+Z970</f>
        <v/>
      </c>
      <c r="AA971" s="15" t="n"/>
      <c r="AB971" s="24" t="n"/>
      <c r="AC971" s="15">
        <f>C971</f>
        <v/>
      </c>
      <c r="AD971" s="25" t="n"/>
      <c r="AE971" s="62">
        <f>G971</f>
        <v/>
      </c>
      <c r="AF971" s="63">
        <f>AE971+AF910</f>
        <v/>
      </c>
      <c r="AG971" s="25" t="n"/>
      <c r="AH971" s="24" t="inlineStr">
        <is>
          <t>TOTALE SOSPESI</t>
        </is>
      </c>
      <c r="AI971" s="26">
        <f>SUM(AI918:AI970)</f>
        <v/>
      </c>
      <c r="AJ971" s="25" t="n"/>
      <c r="AL971" s="14" t="n"/>
      <c r="AM971" s="18" t="n"/>
      <c r="AN971" s="16" t="n">
        <v>0</v>
      </c>
      <c r="AO971" s="18">
        <f>(AM971-AN971)+AO970</f>
        <v/>
      </c>
      <c r="AP971" s="15" t="n"/>
      <c r="AR971" s="14" t="n"/>
      <c r="AS971" s="18" t="n"/>
      <c r="AT971" s="16" t="n">
        <v>0</v>
      </c>
      <c r="AU971" s="18">
        <f>(AS971-AT971)+AU970</f>
        <v/>
      </c>
      <c r="AV971" s="16" t="n"/>
      <c r="AX971" s="14" t="n"/>
      <c r="AY971" s="18" t="n"/>
      <c r="AZ971" s="16" t="n">
        <v>0</v>
      </c>
      <c r="BA971" s="18">
        <f>(AY971-AZ971)+BA970</f>
        <v/>
      </c>
      <c r="BB971" s="15" t="n"/>
      <c r="BD971" s="14" t="n"/>
      <c r="BE971" s="18" t="n"/>
      <c r="BF971" s="16" t="n">
        <v>0</v>
      </c>
      <c r="BG971" s="18">
        <f>(BE971-BF971)+BG970</f>
        <v/>
      </c>
      <c r="BH971" s="15" t="n"/>
      <c r="BJ971" s="86" t="n"/>
      <c r="BK971" s="86" t="n"/>
      <c r="BL971" s="24" t="n"/>
      <c r="BM971" s="24" t="n"/>
      <c r="BN971" s="24" t="n"/>
      <c r="BO971" s="24" t="n"/>
      <c r="BP971" s="24" t="n"/>
      <c r="BQ971" s="126" t="n"/>
    </row>
    <row r="972" ht="16.8" customHeight="1">
      <c r="A972" s="15" t="n"/>
      <c r="B972" s="15" t="n"/>
      <c r="C972" s="64" t="inlineStr">
        <is>
          <t>BONIFICO CATTOLICA</t>
        </is>
      </c>
      <c r="D972" s="16" t="n"/>
      <c r="E972" s="16" t="n">
        <v>0</v>
      </c>
      <c r="F972" s="16" t="n"/>
      <c r="G972" s="16" t="n">
        <v>80.5</v>
      </c>
      <c r="H972" s="16" t="n">
        <v>0</v>
      </c>
      <c r="I972" s="84">
        <f>I974-I923</f>
        <v/>
      </c>
      <c r="J972" s="14" t="n"/>
      <c r="K972" s="6" t="inlineStr">
        <is>
          <t>SALDO C-D</t>
        </is>
      </c>
      <c r="L972" s="3">
        <f>L971-M971</f>
        <v/>
      </c>
      <c r="M972" s="16" t="n"/>
      <c r="N972" s="16" t="n"/>
      <c r="O972" s="16" t="n"/>
      <c r="P972" s="18" t="n"/>
      <c r="Q972" s="14" t="n"/>
      <c r="R972" s="18" t="n"/>
      <c r="S972" s="16" t="n">
        <v>0</v>
      </c>
      <c r="T972" s="18">
        <f>(R972-S972)+T971</f>
        <v/>
      </c>
      <c r="U972" s="15" t="n"/>
      <c r="W972" s="14" t="n"/>
      <c r="X972" s="18" t="n"/>
      <c r="Y972" s="16">
        <f>G972</f>
        <v/>
      </c>
      <c r="Z972" s="18">
        <f>(X972-Y972)+Z971</f>
        <v/>
      </c>
      <c r="AA972" s="15">
        <f>C972</f>
        <v/>
      </c>
      <c r="AB972" s="24" t="n"/>
      <c r="AC972" s="71" t="inlineStr">
        <is>
          <t>TOTALE SPESE AD OGGI</t>
        </is>
      </c>
      <c r="AD972" s="65" t="n"/>
      <c r="AE972" s="65" t="n">
        <v>0</v>
      </c>
      <c r="AF972" s="63">
        <f>SUM(AF924:AF971)</f>
        <v/>
      </c>
      <c r="AG972" s="25" t="n"/>
      <c r="AH972" s="24" t="inlineStr">
        <is>
          <t>SOSPESI VERSATI</t>
        </is>
      </c>
      <c r="AI972" s="26" t="n"/>
      <c r="AJ972" s="25">
        <f>SUM(AJ918:AJ971)</f>
        <v/>
      </c>
      <c r="AL972" s="14" t="n"/>
      <c r="AM972" s="18" t="n"/>
      <c r="AN972" s="16" t="n"/>
      <c r="AO972" s="18">
        <f>(AM972-AN972)+AO971</f>
        <v/>
      </c>
      <c r="AP972" s="15" t="n"/>
      <c r="AR972" s="14" t="n"/>
      <c r="AS972" s="18" t="n"/>
      <c r="AT972" s="16" t="n">
        <v>0</v>
      </c>
      <c r="AU972" s="18">
        <f>(AS972-AT972)+AU971</f>
        <v/>
      </c>
      <c r="AV972" s="15" t="n"/>
      <c r="AX972" s="14" t="n"/>
      <c r="AY972" s="18" t="n"/>
      <c r="AZ972" s="16" t="n"/>
      <c r="BA972" s="18">
        <f>(AY972-AZ972)+BA971</f>
        <v/>
      </c>
      <c r="BB972" s="15" t="n"/>
      <c r="BD972" s="14" t="n"/>
      <c r="BE972" s="18" t="n"/>
      <c r="BF972" s="16" t="n"/>
      <c r="BG972" s="18">
        <f>(BE972-BF972)+BG971</f>
        <v/>
      </c>
      <c r="BH972" s="15" t="n"/>
      <c r="BJ972" s="86" t="n"/>
      <c r="BK972" s="86" t="n"/>
      <c r="BL972" s="24" t="n"/>
      <c r="BM972" s="24" t="n"/>
      <c r="BN972" s="24" t="n"/>
      <c r="BO972" s="24" t="n"/>
      <c r="BP972" s="24" t="n"/>
      <c r="BQ972" s="126" t="n"/>
    </row>
    <row r="973" ht="16.8" customHeight="1">
      <c r="A973" s="15" t="n"/>
      <c r="B973" s="15" t="n"/>
      <c r="C973" s="64" t="inlineStr">
        <is>
          <t>BONIFICO GENERALI</t>
        </is>
      </c>
      <c r="D973" s="16" t="n"/>
      <c r="E973" s="16" t="n"/>
      <c r="F973" s="16" t="n"/>
      <c r="G973" s="16" t="n">
        <v>176</v>
      </c>
      <c r="H973" s="16" t="n">
        <v>0</v>
      </c>
      <c r="I973" s="4" t="n"/>
      <c r="J973" s="14" t="n"/>
      <c r="K973" s="6" t="inlineStr">
        <is>
          <t>SALDO CATTOLICA</t>
        </is>
      </c>
      <c r="L973" s="55">
        <f>D974+E974+A974+B974+B921</f>
        <v/>
      </c>
      <c r="M973" s="16" t="n"/>
      <c r="N973" s="16" t="n"/>
      <c r="O973" s="56" t="n"/>
      <c r="P973" s="18" t="n"/>
      <c r="Q973" s="14" t="n"/>
      <c r="R973" s="18" t="n"/>
      <c r="S973" s="16" t="n">
        <v>0</v>
      </c>
      <c r="T973" s="18">
        <f>(R973-S973)+T972</f>
        <v/>
      </c>
      <c r="U973" s="15" t="n"/>
      <c r="W973" s="14" t="n"/>
      <c r="X973" s="18" t="n">
        <v>0</v>
      </c>
      <c r="Y973" s="16">
        <f>G973</f>
        <v/>
      </c>
      <c r="Z973" s="18">
        <f>(X973-Y973)+Z972</f>
        <v/>
      </c>
      <c r="AA973" s="15">
        <f>C973</f>
        <v/>
      </c>
      <c r="AB973" s="24" t="n"/>
      <c r="AC973" s="71" t="inlineStr">
        <is>
          <t>TOTALE PROVVIGIONI AD OGGI</t>
        </is>
      </c>
      <c r="AD973" s="65" t="n"/>
      <c r="AE973" s="65">
        <f>G973</f>
        <v/>
      </c>
      <c r="AF973" s="63">
        <f>AF912+AD917+AD918</f>
        <v/>
      </c>
      <c r="AG973" s="25" t="n"/>
      <c r="AH973" s="24" t="n"/>
      <c r="AI973" s="26" t="n"/>
      <c r="AJ973" s="25" t="n"/>
      <c r="AL973" s="14" t="n"/>
      <c r="AM973" s="18" t="n"/>
      <c r="AN973" s="16" t="n"/>
      <c r="AO973" s="18">
        <f>(AM973-AN973)+AO972</f>
        <v/>
      </c>
      <c r="AP973" s="15" t="n"/>
      <c r="AR973" s="14" t="n"/>
      <c r="AS973" s="18" t="n"/>
      <c r="AT973" s="16" t="n"/>
      <c r="AU973" s="18">
        <f>(AS973-AT973)+AU972</f>
        <v/>
      </c>
      <c r="AV973" s="15" t="n"/>
      <c r="AX973" s="14" t="n"/>
      <c r="AY973" s="18" t="n"/>
      <c r="AZ973" s="16" t="n"/>
      <c r="BA973" s="18">
        <f>(AY973-AZ973)+BA972</f>
        <v/>
      </c>
      <c r="BB973" s="15" t="n"/>
      <c r="BD973" s="14" t="n"/>
      <c r="BE973" s="18" t="n"/>
      <c r="BF973" s="16" t="n"/>
      <c r="BG973" s="18">
        <f>(BE973-BF973)+BG972</f>
        <v/>
      </c>
      <c r="BH973" s="15" t="n"/>
      <c r="BJ973" s="86" t="n"/>
      <c r="BK973" s="86" t="n"/>
      <c r="BL973" s="24" t="n"/>
      <c r="BM973" s="24" t="n"/>
      <c r="BN973" s="24" t="n"/>
      <c r="BO973" s="24" t="n"/>
      <c r="BP973" s="24" t="n"/>
      <c r="BQ973" s="126" t="n"/>
    </row>
    <row r="974" ht="16.8" customHeight="1">
      <c r="A974" s="92">
        <f>D919-D921+A913-E919</f>
        <v/>
      </c>
      <c r="B974" s="44">
        <f>D922-D924+B913</f>
        <v/>
      </c>
      <c r="C974" s="57" t="inlineStr">
        <is>
          <t>Check = controllo Saldo Cattolica</t>
        </is>
      </c>
      <c r="D974" s="44">
        <f>D917-D920-E917+D913</f>
        <v/>
      </c>
      <c r="E974" s="44">
        <f>D918-D923+E913-G971</f>
        <v/>
      </c>
      <c r="F974" s="72">
        <f>D920+D921+D923+F913-E921</f>
        <v/>
      </c>
      <c r="G974" s="81">
        <f>D920+D921-E921+D923+G913</f>
        <v/>
      </c>
      <c r="H974" s="44">
        <f>G968+G967+H913</f>
        <v/>
      </c>
      <c r="I974" s="79">
        <f>G974-H974</f>
        <v/>
      </c>
      <c r="J974" s="58" t="n"/>
      <c r="K974" s="6" t="inlineStr">
        <is>
          <t>SALDO PROVVIGIONALE</t>
        </is>
      </c>
      <c r="L974" s="3">
        <f>L972-L973</f>
        <v/>
      </c>
      <c r="M974" s="27" t="inlineStr">
        <is>
          <t>DIFF. S.DO CATTOLICA</t>
        </is>
      </c>
      <c r="N974" s="27">
        <f>O974-L973</f>
        <v/>
      </c>
      <c r="O974" s="44">
        <f>Z974+AU974+N950+SUM(L953:L964)+SUM(N954:N964)+L968-D920-D923-D919+E921</f>
        <v/>
      </c>
      <c r="P974" s="18" t="n"/>
      <c r="Q974" s="58" t="n"/>
      <c r="R974" s="59" t="n"/>
      <c r="S974" s="44" t="n"/>
      <c r="T974" s="59">
        <f>(R974-S974)+T973</f>
        <v/>
      </c>
      <c r="U974" s="57" t="n"/>
      <c r="W974" s="58" t="n"/>
      <c r="X974" s="59" t="n"/>
      <c r="Y974" s="44" t="n"/>
      <c r="Z974" s="59">
        <f>(X974-Y974)+Z973</f>
        <v/>
      </c>
      <c r="AA974" s="57" t="n"/>
      <c r="AB974" s="60" t="n"/>
      <c r="AC974" s="60" t="inlineStr">
        <is>
          <t>UTILE NETTO</t>
        </is>
      </c>
      <c r="AD974" s="23">
        <f>SUM(AD917:AD973)-SUM(AE917:AE971)+AD913</f>
        <v/>
      </c>
      <c r="AE974" s="23">
        <f>AF960+AF961</f>
        <v/>
      </c>
      <c r="AF974" s="23">
        <f>AD974+AE974</f>
        <v/>
      </c>
      <c r="AG974" s="23" t="inlineStr">
        <is>
          <t>UTILE LORDO</t>
        </is>
      </c>
      <c r="AH974" s="60" t="inlineStr">
        <is>
          <t>SALDO</t>
        </is>
      </c>
      <c r="AI974" s="61">
        <f>AI971-AJ972</f>
        <v/>
      </c>
      <c r="AJ974" s="23" t="n"/>
      <c r="AL974" s="58" t="n"/>
      <c r="AM974" s="59" t="n"/>
      <c r="AN974" s="44" t="n"/>
      <c r="AO974" s="59">
        <f>(AM974-AN974)+AO973</f>
        <v/>
      </c>
      <c r="AP974" s="57" t="n"/>
      <c r="AR974" s="58" t="n"/>
      <c r="AS974" s="59" t="n"/>
      <c r="AT974" s="44" t="n"/>
      <c r="AU974" s="59">
        <f>(AS974-AT974)+AU973</f>
        <v/>
      </c>
      <c r="AV974" s="57" t="n"/>
      <c r="AX974" s="58" t="n"/>
      <c r="AY974" s="59" t="n"/>
      <c r="AZ974" s="44" t="n"/>
      <c r="BA974" s="59">
        <f>(AY974-AZ974)+BA973</f>
        <v/>
      </c>
      <c r="BB974" s="57" t="n"/>
      <c r="BD974" s="58" t="n"/>
      <c r="BE974" s="59" t="n"/>
      <c r="BF974" s="44" t="n"/>
      <c r="BG974" s="59">
        <f>(BE974-BF974)+BG973</f>
        <v/>
      </c>
      <c r="BH974" s="57" t="n"/>
      <c r="BJ974" s="21">
        <f>SUM(BJ918:BJ973)</f>
        <v/>
      </c>
      <c r="BK974" s="21" t="n"/>
      <c r="BL974" s="89">
        <f>SUM(BL917:BL973)</f>
        <v/>
      </c>
      <c r="BM974" s="8" t="inlineStr">
        <is>
          <t>TOTALE GENERALI</t>
        </is>
      </c>
      <c r="BN974" s="89">
        <f>SUM(BN917:BN973)</f>
        <v/>
      </c>
      <c r="BO974" s="8">
        <f>SUM(BO918:BO973)</f>
        <v/>
      </c>
      <c r="BP974" s="8">
        <f>BL974+BN974</f>
        <v/>
      </c>
      <c r="BQ974" s="8" t="n"/>
    </row>
    <row r="976" ht="16.8" customHeight="1">
      <c r="A976" s="50" t="n"/>
    </row>
    <row r="977" ht="16.8" customHeight="1">
      <c r="A977" s="2" t="n"/>
      <c r="B977" s="2" t="n"/>
      <c r="C977" s="2" t="inlineStr">
        <is>
          <t>DESCRIZIONE</t>
        </is>
      </c>
      <c r="D977" s="3" t="inlineStr">
        <is>
          <t>CASSA E.</t>
        </is>
      </c>
      <c r="E977" s="3" t="inlineStr">
        <is>
          <t>CASSA U.</t>
        </is>
      </c>
      <c r="F977" s="3" t="inlineStr">
        <is>
          <t>BANCA E.</t>
        </is>
      </c>
      <c r="G977" s="3" t="inlineStr">
        <is>
          <t>BANCA U.</t>
        </is>
      </c>
      <c r="H977" s="104" t="inlineStr">
        <is>
          <t>PROVVIGIONI</t>
        </is>
      </c>
      <c r="I977" s="76" t="n"/>
      <c r="J977" s="5" t="inlineStr">
        <is>
          <t>DATA</t>
        </is>
      </c>
      <c r="K977" s="6" t="inlineStr">
        <is>
          <t>DESCRIZIONE</t>
        </is>
      </c>
      <c r="L977" s="3" t="inlineStr">
        <is>
          <t>ENTRATE</t>
        </is>
      </c>
      <c r="M977" s="3" t="inlineStr">
        <is>
          <t>USCITE</t>
        </is>
      </c>
      <c r="N977" s="3" t="inlineStr">
        <is>
          <t xml:space="preserve">PREL. </t>
        </is>
      </c>
      <c r="O977" s="3" t="inlineStr">
        <is>
          <t>TOTALE</t>
        </is>
      </c>
      <c r="P977" s="3" t="inlineStr">
        <is>
          <t>BUDGET</t>
        </is>
      </c>
      <c r="Q977" s="5" t="inlineStr">
        <is>
          <t>DATA</t>
        </is>
      </c>
      <c r="R977" s="3" t="inlineStr">
        <is>
          <t>ENTRATE</t>
        </is>
      </c>
      <c r="S977" s="3" t="inlineStr">
        <is>
          <t>USCITE</t>
        </is>
      </c>
      <c r="T977" s="3" t="inlineStr">
        <is>
          <t>SALDO</t>
        </is>
      </c>
      <c r="U977" s="2" t="inlineStr">
        <is>
          <t>CONTO A3T  10223</t>
        </is>
      </c>
      <c r="W977" s="5" t="inlineStr">
        <is>
          <t>DATA</t>
        </is>
      </c>
      <c r="X977" s="3" t="inlineStr">
        <is>
          <t>ENTRATE</t>
        </is>
      </c>
      <c r="Y977" s="3" t="inlineStr">
        <is>
          <t>USCITE</t>
        </is>
      </c>
      <c r="Z977" s="3" t="inlineStr">
        <is>
          <t>SALDO</t>
        </is>
      </c>
      <c r="AA977" s="2" t="inlineStr">
        <is>
          <t>CONTO SEPARATO 10226</t>
        </is>
      </c>
      <c r="AB977" s="8" t="inlineStr">
        <is>
          <t>DATA</t>
        </is>
      </c>
      <c r="AC977" s="9" t="inlineStr">
        <is>
          <t>DESCRIZIONE</t>
        </is>
      </c>
      <c r="AD977" s="10" t="inlineStr">
        <is>
          <t xml:space="preserve">ENTRATE </t>
        </is>
      </c>
      <c r="AE977" s="10" t="inlineStr">
        <is>
          <t>USCITE</t>
        </is>
      </c>
      <c r="AF977" s="11" t="inlineStr">
        <is>
          <t>TOTALI</t>
        </is>
      </c>
      <c r="AG977" s="11" t="inlineStr">
        <is>
          <t>FINE MESE</t>
        </is>
      </c>
      <c r="AH977" s="12" t="inlineStr">
        <is>
          <t>CARTELLA SOSPESI</t>
        </is>
      </c>
      <c r="AI977" s="13" t="n"/>
      <c r="AJ977" s="11" t="n"/>
      <c r="AL977" s="5" t="inlineStr">
        <is>
          <t>DATA</t>
        </is>
      </c>
      <c r="AM977" s="3" t="inlineStr">
        <is>
          <t>ENTRATE</t>
        </is>
      </c>
      <c r="AN977" s="3" t="inlineStr">
        <is>
          <t>USCITE</t>
        </is>
      </c>
      <c r="AO977" s="3" t="inlineStr">
        <is>
          <t>SALDO</t>
        </is>
      </c>
      <c r="AP977" s="2" t="inlineStr">
        <is>
          <t>CONTO A3T 2</t>
        </is>
      </c>
      <c r="AR977" s="5" t="inlineStr">
        <is>
          <t>DATA</t>
        </is>
      </c>
      <c r="AS977" s="3" t="inlineStr">
        <is>
          <t>ENTRATE</t>
        </is>
      </c>
      <c r="AT977" s="3" t="inlineStr">
        <is>
          <t>USCITE</t>
        </is>
      </c>
      <c r="AU977" s="3" t="inlineStr">
        <is>
          <t>SALDO</t>
        </is>
      </c>
      <c r="AV977" s="2" t="inlineStr">
        <is>
          <t>CONTO SEPARATO 2</t>
        </is>
      </c>
      <c r="AX977" s="5" t="inlineStr">
        <is>
          <t>DATA</t>
        </is>
      </c>
      <c r="AY977" s="3" t="inlineStr">
        <is>
          <t>ENTRATE</t>
        </is>
      </c>
      <c r="AZ977" s="3" t="inlineStr">
        <is>
          <t>USCITE</t>
        </is>
      </c>
      <c r="BA977" s="3" t="inlineStr">
        <is>
          <t>SALDO</t>
        </is>
      </c>
      <c r="BB977" s="2" t="inlineStr">
        <is>
          <t>CCP AMICONE</t>
        </is>
      </c>
      <c r="BD977" s="5" t="inlineStr">
        <is>
          <t>DATA</t>
        </is>
      </c>
      <c r="BE977" s="3" t="inlineStr">
        <is>
          <t>ENTRATE</t>
        </is>
      </c>
      <c r="BF977" s="3" t="inlineStr">
        <is>
          <t>USCITE</t>
        </is>
      </c>
      <c r="BG977" s="3" t="inlineStr">
        <is>
          <t>SALDO</t>
        </is>
      </c>
      <c r="BH977" s="2" t="inlineStr">
        <is>
          <t>CCP A.R.L.</t>
        </is>
      </c>
      <c r="BJ977" s="21" t="inlineStr">
        <is>
          <t>A/B CONT CATTOLICA</t>
        </is>
      </c>
      <c r="BK977" s="21" t="inlineStr">
        <is>
          <t>DATA</t>
        </is>
      </c>
      <c r="BL977" s="8" t="inlineStr">
        <is>
          <t>CATTOLICA</t>
        </is>
      </c>
      <c r="BM977" s="8" t="inlineStr">
        <is>
          <t>DATA</t>
        </is>
      </c>
      <c r="BN977" s="8" t="inlineStr">
        <is>
          <t>GENERALI</t>
        </is>
      </c>
      <c r="BO977" s="8" t="inlineStr">
        <is>
          <t>ASSEGNI /CONTANTI</t>
        </is>
      </c>
      <c r="BP977" s="8" t="inlineStr">
        <is>
          <t>DATA</t>
        </is>
      </c>
      <c r="BQ977" s="9" t="inlineStr">
        <is>
          <t>NOTE</t>
        </is>
      </c>
    </row>
    <row r="978" ht="16.8" customHeight="1">
      <c r="A978" s="14" t="n">
        <v>45314</v>
      </c>
      <c r="B978" s="15" t="inlineStr">
        <is>
          <t>GENERTEL</t>
        </is>
      </c>
      <c r="C978" s="15" t="inlineStr">
        <is>
          <t>Incasso CATTOLICA</t>
        </is>
      </c>
      <c r="D978" s="16" t="n">
        <v>5183.73</v>
      </c>
      <c r="E978" s="16" t="n">
        <v>1630</v>
      </c>
      <c r="F978" s="16" t="n"/>
      <c r="G978" s="16" t="n"/>
      <c r="H978" s="105" t="n"/>
      <c r="I978" s="4" t="n"/>
      <c r="J978" s="14">
        <f>A978</f>
        <v/>
      </c>
      <c r="K978" s="17" t="inlineStr">
        <is>
          <t>PROVVIGIONI</t>
        </is>
      </c>
      <c r="L978" s="16">
        <f>D981+D984+D982+D985</f>
        <v/>
      </c>
      <c r="M978" s="16" t="n"/>
      <c r="N978" s="82">
        <f>L978+L979-M979</f>
        <v/>
      </c>
      <c r="O978" s="80">
        <f>D981+D984+D982-E982-E981+O917</f>
        <v/>
      </c>
      <c r="P978" s="18" t="n"/>
      <c r="Q978" s="14">
        <f>J978</f>
        <v/>
      </c>
      <c r="R978" s="18" t="n"/>
      <c r="S978" s="16" t="n"/>
      <c r="T978" s="18">
        <f>T974</f>
        <v/>
      </c>
      <c r="U978" s="15" t="n"/>
      <c r="W978" s="14">
        <f>A978</f>
        <v/>
      </c>
      <c r="X978" s="18" t="n"/>
      <c r="Y978" s="16" t="n"/>
      <c r="Z978" s="18">
        <f>Z974</f>
        <v/>
      </c>
      <c r="AA978" s="15" t="n"/>
      <c r="AB978" s="19">
        <f>A978</f>
        <v/>
      </c>
      <c r="AC978" s="12" t="inlineStr">
        <is>
          <t>PROVV. + PROVV. COL 10</t>
        </is>
      </c>
      <c r="AD978" s="11">
        <f>N978</f>
        <v/>
      </c>
      <c r="AE978" s="11" t="n"/>
      <c r="AF978" s="20" t="n"/>
      <c r="AG978" s="20" t="n"/>
      <c r="AH978" s="21" t="inlineStr">
        <is>
          <t>NOME</t>
        </is>
      </c>
      <c r="AI978" s="22" t="inlineStr">
        <is>
          <t>IMPORTO</t>
        </is>
      </c>
      <c r="AJ978" s="23" t="inlineStr">
        <is>
          <t>VERSAMENTI</t>
        </is>
      </c>
      <c r="AL978" s="14">
        <f>A978</f>
        <v/>
      </c>
      <c r="AM978" s="18" t="n"/>
      <c r="AN978" s="16" t="n"/>
      <c r="AO978" s="18" t="n">
        <v>0</v>
      </c>
      <c r="AP978" s="15" t="n"/>
      <c r="AR978" s="14">
        <f>A978</f>
        <v/>
      </c>
      <c r="AS978" s="18" t="n"/>
      <c r="AT978" s="16" t="n"/>
      <c r="AU978" s="18" t="n">
        <v>0</v>
      </c>
      <c r="AV978" s="15" t="n"/>
      <c r="AX978" s="14">
        <f>A978</f>
        <v/>
      </c>
      <c r="AY978" s="18" t="n"/>
      <c r="AZ978" s="16" t="n"/>
      <c r="BA978" s="18">
        <f>BA974</f>
        <v/>
      </c>
      <c r="BB978" s="15" t="n"/>
      <c r="BD978" s="14">
        <f>AX978</f>
        <v/>
      </c>
      <c r="BE978" s="18" t="n"/>
      <c r="BF978" s="16" t="n"/>
      <c r="BG978" s="18">
        <f>BG974</f>
        <v/>
      </c>
      <c r="BH978" s="15" t="n"/>
      <c r="BJ978" s="87">
        <f>A978</f>
        <v/>
      </c>
      <c r="BK978" s="87">
        <f>A978</f>
        <v/>
      </c>
      <c r="BL978" s="24" t="inlineStr">
        <is>
          <t>BONIFICI</t>
        </is>
      </c>
      <c r="BM978" s="88">
        <f>BK978</f>
        <v/>
      </c>
      <c r="BN978" s="24" t="inlineStr">
        <is>
          <t>BONIFICI</t>
        </is>
      </c>
      <c r="BO978" s="24" t="n"/>
      <c r="BP978" s="88">
        <f>BK978</f>
        <v/>
      </c>
      <c r="BQ978" s="126" t="n"/>
    </row>
    <row r="979" ht="16.8" customHeight="1">
      <c r="A979" s="15" t="n"/>
      <c r="B979" s="15" t="n"/>
      <c r="C979" s="15" t="inlineStr">
        <is>
          <t>Incasso UCA</t>
        </is>
      </c>
      <c r="D979" s="16" t="n">
        <v>0</v>
      </c>
      <c r="E979" s="16" t="n"/>
      <c r="F979" s="16" t="n"/>
      <c r="G979" s="16" t="n"/>
      <c r="H979" s="105" t="inlineStr">
        <is>
          <t>CATTOLICA</t>
        </is>
      </c>
      <c r="I979" s="4" t="n"/>
      <c r="J979" s="14" t="n"/>
      <c r="K979" s="17" t="inlineStr">
        <is>
          <t>PROVVIGIONI COL 10</t>
        </is>
      </c>
      <c r="L979" s="16" t="n">
        <v>0</v>
      </c>
      <c r="M979" s="16">
        <f>E982</f>
        <v/>
      </c>
      <c r="N979" s="16" t="n"/>
      <c r="O979" s="16" t="n"/>
      <c r="P979" s="18" t="n"/>
      <c r="Q979" s="14" t="n"/>
      <c r="R979" s="18" t="n"/>
      <c r="S979" s="16" t="n"/>
      <c r="T979" s="18">
        <f>(R979-S979)+T978</f>
        <v/>
      </c>
      <c r="U979" s="15" t="n"/>
      <c r="W979" s="14" t="n"/>
      <c r="X979" s="18" t="n"/>
      <c r="Y979" s="16" t="n"/>
      <c r="Z979" s="18">
        <f>(X979-Y979)+Z978</f>
        <v/>
      </c>
      <c r="AA979" s="15" t="n"/>
      <c r="AB979" s="24" t="n"/>
      <c r="AC979" s="24" t="inlineStr">
        <is>
          <t>RICAVI DIVERSI</t>
        </is>
      </c>
      <c r="AD979" s="25" t="n"/>
      <c r="AE979" s="25" t="n"/>
      <c r="AF979" s="25" t="n"/>
      <c r="AG979" s="25" t="n"/>
      <c r="AH979" s="12" t="inlineStr">
        <is>
          <t>RIPORTO</t>
        </is>
      </c>
      <c r="AI979" s="26">
        <f>AI974</f>
        <v/>
      </c>
      <c r="AJ979" s="25" t="n"/>
      <c r="AL979" s="14" t="n"/>
      <c r="AM979" s="18" t="n"/>
      <c r="AN979" s="16" t="n"/>
      <c r="AO979" s="18">
        <f>(AM979-AN979)+AO978</f>
        <v/>
      </c>
      <c r="AP979" s="15" t="n"/>
      <c r="AR979" s="14" t="n"/>
      <c r="AS979" s="18" t="n"/>
      <c r="AT979" s="16" t="n"/>
      <c r="AU979" s="18">
        <f>(AS979-AT979)+AU978</f>
        <v/>
      </c>
      <c r="AV979" s="15" t="n"/>
      <c r="AX979" s="14" t="n"/>
      <c r="AY979" s="18" t="n"/>
      <c r="AZ979" s="16" t="n"/>
      <c r="BA979" s="18">
        <f>(AY979-AZ979)+BA978</f>
        <v/>
      </c>
      <c r="BB979" s="15" t="n"/>
      <c r="BD979" s="14" t="n"/>
      <c r="BE979" s="18" t="n"/>
      <c r="BF979" s="16" t="n"/>
      <c r="BG979" s="18">
        <f>(BE979-BF979)+BG978</f>
        <v/>
      </c>
      <c r="BH979" s="15" t="n"/>
      <c r="BJ979" s="86" t="n">
        <v>0</v>
      </c>
      <c r="BK979" s="90" t="n"/>
      <c r="BL979" s="24" t="n">
        <v>0</v>
      </c>
      <c r="BM979" s="91" t="n"/>
      <c r="BN979" s="24" t="n">
        <v>0</v>
      </c>
      <c r="BO979" s="24" t="n">
        <v>0</v>
      </c>
      <c r="BP979" s="91" t="n"/>
      <c r="BQ979" s="126" t="n"/>
    </row>
    <row r="980" ht="16.8" customHeight="1">
      <c r="A980" s="15" t="n"/>
      <c r="B980" s="15" t="n"/>
      <c r="C980" s="15" t="inlineStr">
        <is>
          <t>Incassi GENERALI</t>
        </is>
      </c>
      <c r="D980" s="16" t="n">
        <v>7162.48</v>
      </c>
      <c r="E980" s="16" t="n">
        <v>310</v>
      </c>
      <c r="F980" s="16" t="n"/>
      <c r="G980" s="16" t="n"/>
      <c r="H980" s="105">
        <f>D981+H919</f>
        <v/>
      </c>
      <c r="I980" s="4" t="n"/>
      <c r="J980" s="14" t="n"/>
      <c r="K980" s="17" t="inlineStr">
        <is>
          <t>SALDO CATTOLICA</t>
        </is>
      </c>
      <c r="L980" s="16">
        <f>D978+D979+D980+D983-D981-D982-D984-D985-E980-E978+B981</f>
        <v/>
      </c>
      <c r="M980" s="16" t="n">
        <v>0</v>
      </c>
      <c r="N980" s="16" t="n"/>
      <c r="O980" s="16" t="n">
        <v>0</v>
      </c>
      <c r="P980" s="18" t="n"/>
      <c r="Q980" s="14" t="n"/>
      <c r="R980" s="18" t="n"/>
      <c r="S980" s="16" t="n"/>
      <c r="T980" s="18">
        <f>(R980-S980)+T979</f>
        <v/>
      </c>
      <c r="U980" s="15" t="n"/>
      <c r="W980" s="14" t="n"/>
      <c r="X980" s="18" t="n"/>
      <c r="Y980" s="16" t="n"/>
      <c r="Z980" s="18">
        <f>(X980-Y980)+Z979</f>
        <v/>
      </c>
      <c r="AA980" s="15" t="n"/>
      <c r="AB980" s="24" t="n"/>
      <c r="AC980" s="24" t="n"/>
      <c r="AD980" s="25" t="n"/>
      <c r="AE980" s="25" t="n"/>
      <c r="AF980" s="25" t="n"/>
      <c r="AG980" s="25" t="n"/>
      <c r="AH980" s="24" t="n"/>
      <c r="AI980" s="26" t="n"/>
      <c r="AJ980" s="25" t="n"/>
      <c r="AL980" s="14" t="n"/>
      <c r="AM980" s="18" t="n"/>
      <c r="AN980" s="16" t="n"/>
      <c r="AO980" s="18">
        <f>(AM980-AN980)+AO979</f>
        <v/>
      </c>
      <c r="AP980" s="15" t="n"/>
      <c r="AR980" s="14" t="n"/>
      <c r="AS980" s="18" t="n"/>
      <c r="AT980" s="16" t="n"/>
      <c r="AU980" s="18">
        <f>(AS980-AT980)+AU979</f>
        <v/>
      </c>
      <c r="AV980" s="15" t="n"/>
      <c r="AX980" s="14" t="n"/>
      <c r="AY980" s="18" t="n"/>
      <c r="AZ980" s="16" t="n"/>
      <c r="BA980" s="18">
        <f>(AY980-AZ980)+BA979</f>
        <v/>
      </c>
      <c r="BB980" s="15" t="n"/>
      <c r="BD980" s="14" t="n"/>
      <c r="BE980" s="18" t="n"/>
      <c r="BF980" s="16" t="n"/>
      <c r="BG980" s="18">
        <f>(BE980-BF980)+BG979</f>
        <v/>
      </c>
      <c r="BH980" s="15" t="n"/>
      <c r="BJ980" s="86" t="n">
        <v>0</v>
      </c>
      <c r="BK980" s="90" t="n"/>
      <c r="BL980" s="24" t="n">
        <v>0</v>
      </c>
      <c r="BM980" s="91" t="n"/>
      <c r="BN980" s="24" t="n">
        <v>0</v>
      </c>
      <c r="BO980" s="24" t="n">
        <v>0</v>
      </c>
      <c r="BP980" s="91" t="n"/>
      <c r="BQ980" s="126" t="n"/>
    </row>
    <row r="981" ht="16.8" customHeight="1">
      <c r="A981" s="15" t="n"/>
      <c r="B981" s="15" t="n">
        <v>0</v>
      </c>
      <c r="C981" s="15" t="inlineStr">
        <is>
          <t>Provvigioni CATTOLICA</t>
        </is>
      </c>
      <c r="D981" s="16" t="n">
        <v>442.48</v>
      </c>
      <c r="E981" s="16" t="n"/>
      <c r="F981" s="16" t="n"/>
      <c r="G981" s="16" t="n"/>
      <c r="H981" s="105" t="inlineStr">
        <is>
          <t>GENERALI</t>
        </is>
      </c>
      <c r="I981" s="4" t="n"/>
      <c r="J981" s="14" t="n"/>
      <c r="K981" s="17">
        <f>C1020</f>
        <v/>
      </c>
      <c r="L981" s="16" t="n"/>
      <c r="M981" s="16">
        <f>10*(L978+L979-M979)/100</f>
        <v/>
      </c>
      <c r="N981" s="16">
        <f>G1020</f>
        <v/>
      </c>
      <c r="O981" s="16">
        <f>O920+M981-N981</f>
        <v/>
      </c>
      <c r="P981" s="18">
        <f>P920+M981</f>
        <v/>
      </c>
      <c r="Q981" s="14" t="n"/>
      <c r="R981" s="18" t="n"/>
      <c r="S981" s="16" t="n"/>
      <c r="T981" s="18">
        <f>(R981-S981)+T980</f>
        <v/>
      </c>
      <c r="U981" s="15" t="n"/>
      <c r="W981" s="14" t="n"/>
      <c r="X981" s="18" t="n"/>
      <c r="Y981" s="16" t="n"/>
      <c r="Z981" s="18">
        <f>(X981-Y981)+Z980</f>
        <v/>
      </c>
      <c r="AA981" s="15" t="n"/>
      <c r="AB981" s="24" t="n"/>
      <c r="AC981" s="24" t="n"/>
      <c r="AD981" s="25" t="n"/>
      <c r="AE981" s="25" t="n"/>
      <c r="AF981" s="25" t="n"/>
      <c r="AG981" s="25" t="n"/>
      <c r="AH981" s="17" t="n"/>
      <c r="AI981" s="16" t="n">
        <v>0</v>
      </c>
      <c r="AJ981" s="25" t="n"/>
      <c r="AL981" s="14" t="n"/>
      <c r="AM981" s="18" t="n"/>
      <c r="AN981" s="16" t="n"/>
      <c r="AO981" s="18">
        <f>(AM981-AN981)+AO980</f>
        <v/>
      </c>
      <c r="AP981" s="15" t="n"/>
      <c r="AR981" s="14" t="n"/>
      <c r="AS981" s="18" t="n"/>
      <c r="AT981" s="16" t="n"/>
      <c r="AU981" s="18">
        <f>(AS981-AT981)+AU980</f>
        <v/>
      </c>
      <c r="AV981" s="15" t="n"/>
      <c r="AX981" s="14" t="n"/>
      <c r="AY981" s="18" t="n"/>
      <c r="AZ981" s="16" t="n"/>
      <c r="BA981" s="18">
        <f>(AY981-AZ981)+BA980</f>
        <v/>
      </c>
      <c r="BB981" s="15" t="n"/>
      <c r="BD981" s="14" t="n"/>
      <c r="BE981" s="18" t="n"/>
      <c r="BF981" s="16" t="n"/>
      <c r="BG981" s="18">
        <f>(BE981-BF981)+BG980</f>
        <v/>
      </c>
      <c r="BH981" s="15" t="n"/>
      <c r="BJ981" s="86" t="n">
        <v>0</v>
      </c>
      <c r="BK981" s="90" t="n"/>
      <c r="BL981" s="24" t="n">
        <v>0</v>
      </c>
      <c r="BM981" s="91" t="n"/>
      <c r="BN981" s="24" t="n">
        <v>0</v>
      </c>
      <c r="BO981" s="24" t="n">
        <v>0</v>
      </c>
      <c r="BP981" s="91" t="n"/>
      <c r="BQ981" s="126" t="n"/>
    </row>
    <row r="982" ht="16.8" customHeight="1">
      <c r="A982" s="15" t="n"/>
      <c r="B982" s="16">
        <f>B981+B921</f>
        <v/>
      </c>
      <c r="C982" s="15" t="inlineStr">
        <is>
          <t>Provvigioni GENERALI</t>
        </is>
      </c>
      <c r="D982" s="16" t="n">
        <v>888.74</v>
      </c>
      <c r="E982" s="16" t="n">
        <v>0</v>
      </c>
      <c r="F982" s="16" t="n"/>
      <c r="G982" s="16" t="inlineStr">
        <is>
          <t>RECUPERO C/ ANITICPI</t>
        </is>
      </c>
      <c r="H982" s="105">
        <f>D982+H921+130+396.97</f>
        <v/>
      </c>
      <c r="I982" s="4" t="n"/>
      <c r="J982" s="14" t="n"/>
      <c r="K982" s="17">
        <f>C990</f>
        <v/>
      </c>
      <c r="L982" s="16" t="n"/>
      <c r="M982" s="16">
        <f>8.37*(L978+L979-M979)/100</f>
        <v/>
      </c>
      <c r="N982" s="16">
        <f>D990</f>
        <v/>
      </c>
      <c r="O982" s="16">
        <f>O921+M982-N982</f>
        <v/>
      </c>
      <c r="P982" s="18">
        <f>P921+M982</f>
        <v/>
      </c>
      <c r="Q982" s="14" t="n"/>
      <c r="R982" s="18" t="n"/>
      <c r="S982" s="16" t="n"/>
      <c r="T982" s="18">
        <f>(R982-S982)+T981</f>
        <v/>
      </c>
      <c r="U982" s="15" t="n"/>
      <c r="W982" s="14" t="n"/>
      <c r="X982" s="18" t="n"/>
      <c r="Y982" s="16" t="n"/>
      <c r="Z982" s="18">
        <f>(X982-Y982)+Z981</f>
        <v/>
      </c>
      <c r="AA982" s="15" t="n"/>
      <c r="AB982" s="24" t="n"/>
      <c r="AC982" s="17" t="n"/>
      <c r="AD982" s="25" t="n"/>
      <c r="AE982" s="25" t="n"/>
      <c r="AF982" s="25" t="n"/>
      <c r="AG982" s="25" t="n"/>
      <c r="AH982" s="24" t="n"/>
      <c r="AI982" s="26" t="n"/>
      <c r="AJ982" s="25" t="n"/>
      <c r="AL982" s="14" t="n"/>
      <c r="AM982" s="18" t="n"/>
      <c r="AN982" s="16" t="n"/>
      <c r="AO982" s="18">
        <f>(AM982-AN982)+AO981</f>
        <v/>
      </c>
      <c r="AP982" s="15" t="n"/>
      <c r="AR982" s="14" t="n"/>
      <c r="AS982" s="18" t="n"/>
      <c r="AT982" s="16" t="n"/>
      <c r="AU982" s="18">
        <f>(AS982-AT982)+AU981</f>
        <v/>
      </c>
      <c r="AV982" s="15" t="n"/>
      <c r="AX982" s="14" t="n"/>
      <c r="AY982" s="18" t="n"/>
      <c r="AZ982" s="16" t="n"/>
      <c r="BA982" s="18">
        <f>(AY982-AZ982)+BA981</f>
        <v/>
      </c>
      <c r="BB982" s="15" t="n"/>
      <c r="BD982" s="14" t="n"/>
      <c r="BE982" s="18" t="n"/>
      <c r="BF982" s="16" t="n"/>
      <c r="BG982" s="18">
        <f>(BE982-BF982)+BG981</f>
        <v/>
      </c>
      <c r="BH982" s="15" t="n"/>
      <c r="BJ982" s="86" t="n">
        <v>0</v>
      </c>
      <c r="BK982" s="90" t="n"/>
      <c r="BL982" s="24" t="n">
        <v>0</v>
      </c>
      <c r="BM982" s="91" t="n"/>
      <c r="BN982" s="24" t="n">
        <v>0</v>
      </c>
      <c r="BO982" s="24" t="n"/>
      <c r="BP982" s="24" t="n"/>
      <c r="BQ982" s="126" t="n"/>
    </row>
    <row r="983" ht="16.8" customHeight="1">
      <c r="A983" s="15" t="n"/>
      <c r="B983" s="15" t="n"/>
      <c r="C983" s="15" t="inlineStr">
        <is>
          <t>Incasso TUTELA LEGALE</t>
        </is>
      </c>
      <c r="D983" s="16" t="n">
        <v>0</v>
      </c>
      <c r="E983" s="16" t="n">
        <v>0</v>
      </c>
      <c r="F983" s="16" t="n"/>
      <c r="G983" s="16" t="inlineStr">
        <is>
          <t>130+396,97</t>
        </is>
      </c>
      <c r="H983" s="105" t="inlineStr">
        <is>
          <t>UCA</t>
        </is>
      </c>
      <c r="I983" s="77" t="inlineStr">
        <is>
          <t>check provv.</t>
        </is>
      </c>
      <c r="J983" s="14" t="n"/>
      <c r="K983" s="15">
        <f>C1007</f>
        <v/>
      </c>
      <c r="L983" s="16" t="n"/>
      <c r="M983" s="16">
        <f>15.35*(L978+L979-M979)/100</f>
        <v/>
      </c>
      <c r="N983" s="16">
        <f>D1007</f>
        <v/>
      </c>
      <c r="O983" s="16">
        <f>O922+M983-N983</f>
        <v/>
      </c>
      <c r="P983" s="18">
        <f>P922+M983</f>
        <v/>
      </c>
      <c r="Q983" s="14" t="n"/>
      <c r="R983" s="18" t="n"/>
      <c r="S983" s="16" t="n"/>
      <c r="T983" s="18">
        <f>(R983-S983)+T982</f>
        <v/>
      </c>
      <c r="U983" s="15" t="n"/>
      <c r="W983" s="14" t="n"/>
      <c r="X983" s="18" t="n"/>
      <c r="Y983" s="16" t="n"/>
      <c r="Z983" s="18">
        <f>(X983-Y983)+Z982</f>
        <v/>
      </c>
      <c r="AA983" s="15" t="n"/>
      <c r="AB983" s="24" t="n"/>
      <c r="AC983" s="17" t="n"/>
      <c r="AD983" s="25" t="n"/>
      <c r="AE983" s="25" t="n"/>
      <c r="AF983" s="25" t="n"/>
      <c r="AG983" s="25" t="n"/>
      <c r="AH983" s="24" t="n"/>
      <c r="AI983" s="26" t="n"/>
      <c r="AJ983" s="25" t="n"/>
      <c r="AL983" s="14" t="n"/>
      <c r="AM983" s="18" t="n"/>
      <c r="AN983" s="16" t="n"/>
      <c r="AO983" s="18">
        <f>(AM983-AN983)+AO982</f>
        <v/>
      </c>
      <c r="AP983" s="15" t="n"/>
      <c r="AR983" s="14" t="n"/>
      <c r="AS983" s="18" t="n"/>
      <c r="AT983" s="16" t="n"/>
      <c r="AU983" s="18">
        <f>(AS983-AT983)+AU982</f>
        <v/>
      </c>
      <c r="AV983" s="15" t="n"/>
      <c r="AX983" s="14" t="n"/>
      <c r="AY983" s="18" t="n"/>
      <c r="AZ983" s="16" t="n"/>
      <c r="BA983" s="18">
        <f>(AY983-AZ983)+BA982</f>
        <v/>
      </c>
      <c r="BB983" s="15" t="n"/>
      <c r="BD983" s="14" t="n"/>
      <c r="BE983" s="18" t="n"/>
      <c r="BF983" s="16" t="n"/>
      <c r="BG983" s="18">
        <f>(BE983-BF983)+BG982</f>
        <v/>
      </c>
      <c r="BH983" s="15" t="n"/>
      <c r="BJ983" s="86" t="n">
        <v>0</v>
      </c>
      <c r="BK983" s="90" t="n"/>
      <c r="BL983" s="24" t="n">
        <v>0</v>
      </c>
      <c r="BM983" s="91" t="n"/>
      <c r="BN983" s="24" t="n">
        <v>0</v>
      </c>
      <c r="BO983" s="24" t="n"/>
      <c r="BP983" s="24" t="n"/>
      <c r="BQ983" s="126" t="n"/>
    </row>
    <row r="984" ht="16.8" customHeight="1">
      <c r="A984" s="15" t="n"/>
      <c r="B984" s="15" t="inlineStr">
        <is>
          <t>***</t>
        </is>
      </c>
      <c r="C984" s="15" t="inlineStr">
        <is>
          <t>Provvigioni UCA</t>
        </is>
      </c>
      <c r="D984" s="16" t="n">
        <v>0</v>
      </c>
      <c r="E984" s="16" t="n"/>
      <c r="F984" s="16" t="n"/>
      <c r="G984" s="16" t="n"/>
      <c r="H984" s="105">
        <f>D984+H923</f>
        <v/>
      </c>
      <c r="I984" s="78">
        <f>D981+D982-E982+D984</f>
        <v/>
      </c>
      <c r="J984" s="14" t="n"/>
      <c r="K984" s="15" t="inlineStr">
        <is>
          <t>Benzina auto gigi e papà</t>
        </is>
      </c>
      <c r="L984" s="16" t="n"/>
      <c r="M984" s="16">
        <f>2.6*(L978+L979-M979)/100</f>
        <v/>
      </c>
      <c r="N984" s="16">
        <f>D995</f>
        <v/>
      </c>
      <c r="O984" s="16">
        <f>O923+M984-N984</f>
        <v/>
      </c>
      <c r="P984" s="18">
        <f>P923+M984</f>
        <v/>
      </c>
      <c r="Q984" s="14" t="n"/>
      <c r="R984" s="18" t="n"/>
      <c r="S984" s="16" t="n"/>
      <c r="T984" s="18">
        <f>(R984-S984)+T983</f>
        <v/>
      </c>
      <c r="U984" s="15" t="n"/>
      <c r="W984" s="14" t="n"/>
      <c r="X984" s="18" t="n"/>
      <c r="Y984" s="16" t="n"/>
      <c r="Z984" s="18">
        <f>(X984-Y984)+Z983</f>
        <v/>
      </c>
      <c r="AA984" s="15" t="n"/>
      <c r="AB984" s="24" t="n"/>
      <c r="AC984" s="17" t="n"/>
      <c r="AD984" s="25" t="n"/>
      <c r="AE984" s="25" t="n"/>
      <c r="AF984" s="25" t="n"/>
      <c r="AG984" s="25" t="n"/>
      <c r="AH984" s="24" t="n"/>
      <c r="AI984" s="26" t="n"/>
      <c r="AJ984" s="25" t="n"/>
      <c r="AL984" s="14" t="n"/>
      <c r="AM984" s="18" t="n"/>
      <c r="AN984" s="16" t="n"/>
      <c r="AO984" s="18">
        <f>(AM984-AN984)+AO983</f>
        <v/>
      </c>
      <c r="AP984" s="15" t="n"/>
      <c r="AR984" s="14" t="n"/>
      <c r="AS984" s="18" t="n"/>
      <c r="AT984" s="16" t="n"/>
      <c r="AU984" s="18">
        <f>(AS984-AT984)+AU983</f>
        <v/>
      </c>
      <c r="AV984" s="15" t="n"/>
      <c r="AX984" s="14" t="n"/>
      <c r="AY984" s="18" t="n"/>
      <c r="AZ984" s="16" t="n"/>
      <c r="BA984" s="18">
        <f>(AY984-AZ984)+BA983</f>
        <v/>
      </c>
      <c r="BB984" s="15" t="n"/>
      <c r="BD984" s="14" t="n"/>
      <c r="BE984" s="18" t="n"/>
      <c r="BF984" s="16" t="n"/>
      <c r="BG984" s="18">
        <f>(BE984-BF984)+BG983</f>
        <v/>
      </c>
      <c r="BH984" s="15" t="n"/>
      <c r="BJ984" s="86" t="n">
        <v>0</v>
      </c>
      <c r="BK984" s="90" t="n"/>
      <c r="BL984" s="24" t="n">
        <v>0</v>
      </c>
      <c r="BM984" s="91" t="n"/>
      <c r="BN984" s="24" t="n">
        <v>0</v>
      </c>
      <c r="BO984" s="24" t="n"/>
      <c r="BP984" s="24" t="n"/>
      <c r="BQ984" s="126" t="n"/>
    </row>
    <row r="985" ht="16.8" customHeight="1">
      <c r="A985" s="15" t="n"/>
      <c r="B985" s="15" t="n"/>
      <c r="C985" s="15" t="inlineStr">
        <is>
          <t>Provvigioni TUTELA LEGALE</t>
        </is>
      </c>
      <c r="D985" s="16" t="n">
        <v>0</v>
      </c>
      <c r="E985" s="16" t="n"/>
      <c r="F985" s="16" t="n"/>
      <c r="G985" s="16" t="n">
        <v>0</v>
      </c>
      <c r="H985" s="105" t="inlineStr">
        <is>
          <t>TUTELA</t>
        </is>
      </c>
      <c r="I985" s="4" t="n"/>
      <c r="J985" s="14" t="n"/>
      <c r="K985" s="15" t="inlineStr">
        <is>
          <t>Spese bancari einteressi passivi e spese postali</t>
        </is>
      </c>
      <c r="L985" s="16" t="n"/>
      <c r="M985" s="16">
        <f>2.6*(L978+L979-M979)/100</f>
        <v/>
      </c>
      <c r="N985" s="16">
        <f>G996+H996</f>
        <v/>
      </c>
      <c r="O985" s="16">
        <f>O924+M985-N985</f>
        <v/>
      </c>
      <c r="P985" s="18">
        <f>P924+M985</f>
        <v/>
      </c>
      <c r="Q985" s="14" t="n"/>
      <c r="R985" s="18" t="n"/>
      <c r="S985" s="16">
        <f>G985</f>
        <v/>
      </c>
      <c r="T985" s="18">
        <f>(R985-S985)+T984</f>
        <v/>
      </c>
      <c r="U985" s="15">
        <f>C985</f>
        <v/>
      </c>
      <c r="W985" s="14" t="n"/>
      <c r="X985" s="18" t="n"/>
      <c r="Y985" s="16" t="n">
        <v>0</v>
      </c>
      <c r="Z985" s="18">
        <f>(X985-Y985)+Z984</f>
        <v/>
      </c>
      <c r="AA985" s="15" t="n"/>
      <c r="AB985" s="24" t="n"/>
      <c r="AC985" s="15">
        <f>C985</f>
        <v/>
      </c>
      <c r="AD985" s="25" t="n"/>
      <c r="AE985" s="62">
        <f>G985</f>
        <v/>
      </c>
      <c r="AF985" s="63">
        <f>AE985+AF924</f>
        <v/>
      </c>
      <c r="AG985" s="25" t="n"/>
      <c r="AH985" s="17" t="n"/>
      <c r="AI985" s="16" t="n">
        <v>0</v>
      </c>
      <c r="AJ985" s="25" t="n"/>
      <c r="AL985" s="14" t="n"/>
      <c r="AM985" s="18" t="n"/>
      <c r="AN985" s="16" t="n">
        <v>0</v>
      </c>
      <c r="AO985" s="18">
        <f>(AM985-AN985)+AO984</f>
        <v/>
      </c>
      <c r="AP985" s="15" t="n"/>
      <c r="AR985" s="14" t="n"/>
      <c r="AS985" s="18" t="n"/>
      <c r="AT985" s="16" t="n">
        <v>0</v>
      </c>
      <c r="AU985" s="18">
        <f>(AS985-AT985)+AU984</f>
        <v/>
      </c>
      <c r="AV985" s="15" t="n"/>
      <c r="AX985" s="14" t="n"/>
      <c r="AY985" s="18" t="n"/>
      <c r="AZ985" s="16" t="n">
        <v>0</v>
      </c>
      <c r="BA985" s="18">
        <f>(AY985-AZ985)+BA984</f>
        <v/>
      </c>
      <c r="BB985" s="15" t="n"/>
      <c r="BD985" s="14" t="n"/>
      <c r="BE985" s="18" t="n"/>
      <c r="BF985" s="16" t="n">
        <v>0</v>
      </c>
      <c r="BG985" s="18">
        <f>(BE985-BF985)+BG984</f>
        <v/>
      </c>
      <c r="BH985" s="15" t="n"/>
      <c r="BJ985" s="86" t="n">
        <v>0</v>
      </c>
      <c r="BK985" s="90" t="n"/>
      <c r="BL985" s="24" t="n">
        <v>0</v>
      </c>
      <c r="BM985" s="91" t="n"/>
      <c r="BN985" s="24" t="n">
        <v>0</v>
      </c>
      <c r="BO985" s="24" t="n"/>
      <c r="BP985" s="24" t="n"/>
      <c r="BQ985" s="126" t="n"/>
    </row>
    <row r="986" ht="16.8" customHeight="1">
      <c r="A986" s="15" t="n"/>
      <c r="B986" s="15" t="n"/>
      <c r="C986" s="15" t="inlineStr">
        <is>
          <t xml:space="preserve">PAG. PROVV. SILVIO CATTANEO MESE DI </t>
        </is>
      </c>
      <c r="D986" s="16" t="n"/>
      <c r="E986" s="16" t="n"/>
      <c r="F986" s="16" t="n"/>
      <c r="G986" s="16" t="n">
        <v>0</v>
      </c>
      <c r="H986" s="105">
        <f>D985+H925</f>
        <v/>
      </c>
      <c r="I986" s="4" t="n"/>
      <c r="J986" s="14" t="n"/>
      <c r="K986" s="15" t="inlineStr">
        <is>
          <t>Telepass</t>
        </is>
      </c>
      <c r="L986" s="16" t="n"/>
      <c r="M986" s="16">
        <f>0.46*(L978+L979-M979)/100</f>
        <v/>
      </c>
      <c r="N986" s="16">
        <f>G1000</f>
        <v/>
      </c>
      <c r="O986" s="16">
        <f>O925+M986-N986</f>
        <v/>
      </c>
      <c r="P986" s="18">
        <f>P925+M986</f>
        <v/>
      </c>
      <c r="Q986" s="14" t="n"/>
      <c r="R986" s="18" t="n"/>
      <c r="S986" s="16">
        <f>G986</f>
        <v/>
      </c>
      <c r="T986" s="18">
        <f>(R986-S986)+T985</f>
        <v/>
      </c>
      <c r="U986" s="15">
        <f>C986</f>
        <v/>
      </c>
      <c r="W986" s="14" t="n"/>
      <c r="X986" s="18" t="n"/>
      <c r="Y986" s="16" t="n">
        <v>0</v>
      </c>
      <c r="Z986" s="18">
        <f>(X986-Y986)+Z985</f>
        <v/>
      </c>
      <c r="AA986" s="15" t="n"/>
      <c r="AB986" s="24" t="n"/>
      <c r="AC986" s="15">
        <f>C986</f>
        <v/>
      </c>
      <c r="AD986" s="25" t="n"/>
      <c r="AE986" s="62">
        <f>G986</f>
        <v/>
      </c>
      <c r="AF986" s="63">
        <f>AE986+AF925</f>
        <v/>
      </c>
      <c r="AG986" s="25" t="n"/>
      <c r="AH986" s="16" t="n"/>
      <c r="AI986" s="16" t="n">
        <v>0</v>
      </c>
      <c r="AJ986" s="25" t="n"/>
      <c r="AL986" s="14" t="n"/>
      <c r="AM986" s="18" t="n">
        <v>0</v>
      </c>
      <c r="AN986" s="16" t="n">
        <v>0</v>
      </c>
      <c r="AO986" s="18">
        <f>(AM986-AN986)+AO985</f>
        <v/>
      </c>
      <c r="AP986" s="15" t="n"/>
      <c r="AR986" s="14" t="n"/>
      <c r="AS986" s="18" t="n">
        <v>0</v>
      </c>
      <c r="AT986" s="16" t="n">
        <v>0</v>
      </c>
      <c r="AU986" s="18">
        <f>(AS986-AT986)+AU985</f>
        <v/>
      </c>
      <c r="AV986" s="15" t="n"/>
      <c r="AX986" s="14" t="n"/>
      <c r="AY986" s="18" t="n">
        <v>0</v>
      </c>
      <c r="AZ986" s="16" t="n">
        <v>0</v>
      </c>
      <c r="BA986" s="18">
        <f>(AY986-AZ986)+BA985</f>
        <v/>
      </c>
      <c r="BB986" s="15" t="n"/>
      <c r="BD986" s="14" t="n"/>
      <c r="BE986" s="18" t="n">
        <v>0</v>
      </c>
      <c r="BF986" s="16" t="n">
        <v>0</v>
      </c>
      <c r="BG986" s="18">
        <f>(BE986-BF986)+BG985</f>
        <v/>
      </c>
      <c r="BH986" s="15" t="n"/>
      <c r="BJ986" s="86" t="n">
        <v>0</v>
      </c>
      <c r="BK986" s="90" t="n"/>
      <c r="BL986" s="24" t="n">
        <v>0</v>
      </c>
      <c r="BM986" s="91" t="n"/>
      <c r="BN986" s="24" t="n">
        <v>0</v>
      </c>
      <c r="BO986" s="24" t="n"/>
      <c r="BP986" s="24" t="n"/>
      <c r="BQ986" s="126" t="n"/>
    </row>
    <row r="987" ht="16.8" customHeight="1">
      <c r="A987" s="15" t="n"/>
      <c r="B987" s="15" t="n"/>
      <c r="C987" s="15" t="inlineStr">
        <is>
          <t>PAG. PROVV. AMICONE RENZO MESE DI</t>
        </is>
      </c>
      <c r="D987" s="16" t="n"/>
      <c r="E987" s="16" t="n"/>
      <c r="F987" s="16" t="n"/>
      <c r="G987" s="16" t="n">
        <v>0</v>
      </c>
      <c r="H987" s="105" t="n"/>
      <c r="I987" s="4" t="n"/>
      <c r="J987" s="14" t="n"/>
      <c r="K987" s="15" t="inlineStr">
        <is>
          <t>Spese telefonia</t>
        </is>
      </c>
      <c r="L987" s="16" t="n"/>
      <c r="M987" s="16">
        <f>0.28*(L978+L979-M979)/100</f>
        <v/>
      </c>
      <c r="N987" s="16">
        <f>D1010</f>
        <v/>
      </c>
      <c r="O987" s="16">
        <f>O926+M987-N987</f>
        <v/>
      </c>
      <c r="P987" s="18">
        <f>P926+M987</f>
        <v/>
      </c>
      <c r="Q987" s="14" t="n"/>
      <c r="R987" s="18" t="n"/>
      <c r="S987" s="16">
        <f>G987</f>
        <v/>
      </c>
      <c r="T987" s="18">
        <f>(R987-S987)+T986</f>
        <v/>
      </c>
      <c r="U987" s="15">
        <f>C987</f>
        <v/>
      </c>
      <c r="W987" s="14" t="n"/>
      <c r="X987" s="18" t="n"/>
      <c r="Y987" s="16" t="n">
        <v>0</v>
      </c>
      <c r="Z987" s="18">
        <f>(X987-Y987)+Z986</f>
        <v/>
      </c>
      <c r="AA987" s="15" t="n"/>
      <c r="AB987" s="24" t="n"/>
      <c r="AC987" s="15">
        <f>C987</f>
        <v/>
      </c>
      <c r="AD987" s="25" t="n"/>
      <c r="AE987" s="62">
        <f>G987</f>
        <v/>
      </c>
      <c r="AF987" s="63">
        <f>AE987+AF926</f>
        <v/>
      </c>
      <c r="AG987" s="25" t="n"/>
      <c r="AH987" s="24" t="n"/>
      <c r="AI987" s="26" t="n"/>
      <c r="AJ987" s="25" t="n"/>
      <c r="AL987" s="14" t="n"/>
      <c r="AM987" s="18" t="n"/>
      <c r="AN987" s="16" t="n">
        <v>0</v>
      </c>
      <c r="AO987" s="18">
        <f>(AM987-AN987)+AO986</f>
        <v/>
      </c>
      <c r="AP987" s="15" t="n"/>
      <c r="AR987" s="14" t="n"/>
      <c r="AS987" s="18" t="n"/>
      <c r="AT987" s="16" t="n">
        <v>0</v>
      </c>
      <c r="AU987" s="18">
        <f>(AS987-AT987)+AU986</f>
        <v/>
      </c>
      <c r="AV987" s="15" t="n"/>
      <c r="AX987" s="14" t="n"/>
      <c r="AY987" s="18" t="n"/>
      <c r="AZ987" s="16" t="n">
        <v>0</v>
      </c>
      <c r="BA987" s="18">
        <f>(AY987-AZ987)+BA986</f>
        <v/>
      </c>
      <c r="BB987" s="15" t="n"/>
      <c r="BD987" s="14" t="n"/>
      <c r="BE987" s="18" t="n"/>
      <c r="BF987" s="16" t="n">
        <v>0</v>
      </c>
      <c r="BG987" s="18">
        <f>(BE987-BF987)+BG986</f>
        <v/>
      </c>
      <c r="BH987" s="15" t="n"/>
      <c r="BJ987" s="86" t="n">
        <v>0</v>
      </c>
      <c r="BK987" s="90" t="n"/>
      <c r="BL987" s="24" t="n">
        <v>0</v>
      </c>
      <c r="BM987" s="24" t="n"/>
      <c r="BN987" s="24" t="n"/>
      <c r="BO987" s="24" t="n"/>
      <c r="BP987" s="24" t="n"/>
      <c r="BQ987" s="126" t="n"/>
    </row>
    <row r="988" ht="16.8" customHeight="1">
      <c r="A988" s="15" t="n"/>
      <c r="B988" s="15" t="n"/>
      <c r="C988" s="15" t="inlineStr">
        <is>
          <t>PAG. PROVV. VINCENZO  DI VITO</t>
        </is>
      </c>
      <c r="D988" s="16" t="n"/>
      <c r="E988" s="16" t="n"/>
      <c r="F988" s="16" t="n"/>
      <c r="G988" s="16" t="n">
        <v>0</v>
      </c>
      <c r="H988" s="105" t="n"/>
      <c r="I988" s="4" t="n"/>
      <c r="J988" s="14" t="n"/>
      <c r="K988" s="15">
        <f>C998</f>
        <v/>
      </c>
      <c r="L988" s="16" t="n"/>
      <c r="M988" s="16">
        <f>0.28*(L978+L979-M979)/100</f>
        <v/>
      </c>
      <c r="N988" s="16">
        <f>G998</f>
        <v/>
      </c>
      <c r="O988" s="16">
        <f>O927+M988-N988</f>
        <v/>
      </c>
      <c r="P988" s="18">
        <f>P927+M988</f>
        <v/>
      </c>
      <c r="Q988" s="14" t="n"/>
      <c r="R988" s="18" t="n"/>
      <c r="S988" s="16">
        <f>G988</f>
        <v/>
      </c>
      <c r="T988" s="18">
        <f>(R988-S988)+T987</f>
        <v/>
      </c>
      <c r="U988" s="15">
        <f>C988</f>
        <v/>
      </c>
      <c r="W988" s="14" t="n"/>
      <c r="X988" s="18" t="n"/>
      <c r="Y988" s="16" t="n">
        <v>0</v>
      </c>
      <c r="Z988" s="18">
        <f>(X988-Y988)+Z987</f>
        <v/>
      </c>
      <c r="AA988" s="15" t="n"/>
      <c r="AB988" s="24" t="n"/>
      <c r="AC988" s="15">
        <f>C988</f>
        <v/>
      </c>
      <c r="AD988" s="25" t="n"/>
      <c r="AE988" s="62">
        <f>G988</f>
        <v/>
      </c>
      <c r="AF988" s="63">
        <f>AE988+AF927</f>
        <v/>
      </c>
      <c r="AG988" s="25" t="n"/>
      <c r="AH988" s="24" t="n"/>
      <c r="AI988" s="26" t="n"/>
      <c r="AJ988" s="25" t="n"/>
      <c r="AL988" s="14" t="n"/>
      <c r="AM988" s="18" t="n"/>
      <c r="AN988" s="16" t="n">
        <v>0</v>
      </c>
      <c r="AO988" s="18">
        <f>(AM988-AN988)+AO987</f>
        <v/>
      </c>
      <c r="AP988" s="15" t="n"/>
      <c r="AR988" s="14" t="n"/>
      <c r="AS988" s="18" t="n"/>
      <c r="AT988" s="16" t="n">
        <v>0</v>
      </c>
      <c r="AU988" s="18">
        <f>(AS988-AT988)+AU987</f>
        <v/>
      </c>
      <c r="AV988" s="15" t="n"/>
      <c r="AX988" s="14" t="n"/>
      <c r="AY988" s="18" t="n"/>
      <c r="AZ988" s="16" t="n">
        <v>0</v>
      </c>
      <c r="BA988" s="18">
        <f>(AY988-AZ988)+BA987</f>
        <v/>
      </c>
      <c r="BB988" s="15" t="n"/>
      <c r="BD988" s="14" t="n"/>
      <c r="BE988" s="18" t="n"/>
      <c r="BF988" s="16" t="n">
        <v>0</v>
      </c>
      <c r="BG988" s="18">
        <f>(BE988-BF988)+BG987</f>
        <v/>
      </c>
      <c r="BH988" s="15" t="n"/>
      <c r="BJ988" s="86" t="n">
        <v>0</v>
      </c>
      <c r="BK988" s="90" t="n"/>
      <c r="BL988" s="24" t="n"/>
      <c r="BM988" s="24" t="n"/>
      <c r="BN988" s="24" t="n"/>
      <c r="BO988" s="24" t="n"/>
      <c r="BP988" s="24" t="n"/>
      <c r="BQ988" s="126" t="n"/>
    </row>
    <row r="989" ht="16.8" customHeight="1">
      <c r="A989" s="15" t="n"/>
      <c r="B989" s="15" t="n"/>
      <c r="C989" s="15" t="inlineStr">
        <is>
          <t>PAG. PROVV. FRANCESCOMARCHESOLI</t>
        </is>
      </c>
      <c r="D989" s="16" t="n"/>
      <c r="E989" s="16" t="n"/>
      <c r="F989" s="16" t="n"/>
      <c r="G989" s="16" t="n">
        <v>0</v>
      </c>
      <c r="H989" s="16" t="n"/>
      <c r="I989" s="4" t="n"/>
      <c r="J989" s="14" t="n"/>
      <c r="K989" s="15">
        <f>C1001</f>
        <v/>
      </c>
      <c r="L989" s="16" t="n"/>
      <c r="M989" s="16">
        <f>0.28*(L978+L979-M979)/100</f>
        <v/>
      </c>
      <c r="N989" s="16">
        <f>G1001</f>
        <v/>
      </c>
      <c r="O989" s="16">
        <f>O928+M989-N989</f>
        <v/>
      </c>
      <c r="P989" s="18">
        <f>P928+M989</f>
        <v/>
      </c>
      <c r="Q989" s="14" t="n"/>
      <c r="R989" s="18" t="n"/>
      <c r="S989" s="16">
        <f>G989</f>
        <v/>
      </c>
      <c r="T989" s="18">
        <f>(R989-S989)+T988</f>
        <v/>
      </c>
      <c r="U989" s="15">
        <f>C989</f>
        <v/>
      </c>
      <c r="W989" s="14" t="n"/>
      <c r="X989" s="18" t="n"/>
      <c r="Y989" s="16" t="n">
        <v>0</v>
      </c>
      <c r="Z989" s="18">
        <f>(X989-Y989)+Z988</f>
        <v/>
      </c>
      <c r="AA989" s="15" t="n"/>
      <c r="AB989" s="24" t="n"/>
      <c r="AC989" s="15">
        <f>C989</f>
        <v/>
      </c>
      <c r="AD989" s="25" t="n"/>
      <c r="AE989" s="62">
        <f>G989</f>
        <v/>
      </c>
      <c r="AF989" s="63">
        <f>AE989+AF928</f>
        <v/>
      </c>
      <c r="AG989" s="25" t="n"/>
      <c r="AH989" s="24" t="n"/>
      <c r="AI989" s="26" t="n"/>
      <c r="AJ989" s="25" t="n"/>
      <c r="AL989" s="14" t="n"/>
      <c r="AM989" s="18" t="n"/>
      <c r="AN989" s="16" t="n">
        <v>0</v>
      </c>
      <c r="AO989" s="18">
        <f>(AM989-AN989)+AO988</f>
        <v/>
      </c>
      <c r="AP989" s="15" t="n"/>
      <c r="AR989" s="14" t="n"/>
      <c r="AS989" s="18" t="n"/>
      <c r="AT989" s="16" t="n">
        <v>0</v>
      </c>
      <c r="AU989" s="18">
        <f>(AS989-AT989)+AU988</f>
        <v/>
      </c>
      <c r="AV989" s="15" t="n"/>
      <c r="AX989" s="14" t="n"/>
      <c r="AY989" s="18" t="n"/>
      <c r="AZ989" s="16" t="n">
        <v>0</v>
      </c>
      <c r="BA989" s="18">
        <f>(AY989-AZ989)+BA988</f>
        <v/>
      </c>
      <c r="BB989" s="15" t="n"/>
      <c r="BD989" s="14" t="n"/>
      <c r="BE989" s="18" t="n"/>
      <c r="BF989" s="16" t="n">
        <v>0</v>
      </c>
      <c r="BG989" s="18">
        <f>(BE989-BF989)+BG988</f>
        <v/>
      </c>
      <c r="BH989" s="15" t="n"/>
      <c r="BJ989" s="86" t="n">
        <v>0</v>
      </c>
      <c r="BK989" s="90" t="n"/>
      <c r="BL989" s="24" t="n"/>
      <c r="BM989" s="24" t="n"/>
      <c r="BN989" s="24" t="n"/>
      <c r="BO989" s="24" t="n"/>
      <c r="BP989" s="24" t="n"/>
      <c r="BQ989" s="126" t="n"/>
    </row>
    <row r="990" ht="16.8" customHeight="1">
      <c r="A990" s="15" t="n"/>
      <c r="B990" s="15" t="n"/>
      <c r="C990" s="15" t="inlineStr">
        <is>
          <t>TOT. PAG. PRODUTTORI</t>
        </is>
      </c>
      <c r="D990" s="16">
        <f>SUM(G982:G989)+E985+E986+E987+E988+E989</f>
        <v/>
      </c>
      <c r="E990" s="16" t="n"/>
      <c r="F990" s="16" t="n"/>
      <c r="G990" s="16" t="n"/>
      <c r="H990" s="16" t="n"/>
      <c r="I990" s="4" t="n"/>
      <c r="J990" s="14" t="n"/>
      <c r="K990" s="15">
        <f>C1011</f>
        <v/>
      </c>
      <c r="L990" s="16" t="n"/>
      <c r="M990" s="16">
        <f>0.46*(L978+L979-M979)/100</f>
        <v/>
      </c>
      <c r="N990" s="16">
        <f>G1011</f>
        <v/>
      </c>
      <c r="O990" s="16">
        <f>O929+M990-N990</f>
        <v/>
      </c>
      <c r="P990" s="18">
        <f>P929+M990</f>
        <v/>
      </c>
      <c r="Q990" s="14" t="n"/>
      <c r="R990" s="18" t="n"/>
      <c r="S990" s="16" t="n">
        <v>0</v>
      </c>
      <c r="T990" s="18">
        <f>(R990-S990)+T989</f>
        <v/>
      </c>
      <c r="U990" s="15" t="n"/>
      <c r="W990" s="14" t="n"/>
      <c r="X990" s="18" t="n"/>
      <c r="Y990" s="16" t="n">
        <v>0</v>
      </c>
      <c r="Z990" s="18">
        <f>(X990-Y990)+Z989</f>
        <v/>
      </c>
      <c r="AA990" s="15" t="n"/>
      <c r="AB990" s="24" t="n"/>
      <c r="AC990" s="15" t="n"/>
      <c r="AD990" s="25" t="n"/>
      <c r="AE990" s="62" t="n"/>
      <c r="AF990" s="63" t="n"/>
      <c r="AG990" s="25" t="n"/>
      <c r="AH990" s="24" t="n"/>
      <c r="AI990" s="26" t="n"/>
      <c r="AJ990" s="25" t="n"/>
      <c r="AL990" s="14" t="n"/>
      <c r="AM990" s="18" t="n"/>
      <c r="AN990" s="16" t="n">
        <v>0</v>
      </c>
      <c r="AO990" s="18">
        <f>(AM990-AN990)+AO989</f>
        <v/>
      </c>
      <c r="AP990" s="15" t="n"/>
      <c r="AR990" s="14" t="n"/>
      <c r="AS990" s="18" t="n"/>
      <c r="AT990" s="16" t="n">
        <v>0</v>
      </c>
      <c r="AU990" s="18">
        <f>(AS990-AT990)+AU989</f>
        <v/>
      </c>
      <c r="AV990" s="15" t="n"/>
      <c r="AX990" s="14" t="n"/>
      <c r="AY990" s="18" t="n"/>
      <c r="AZ990" s="16" t="n">
        <v>0</v>
      </c>
      <c r="BA990" s="18">
        <f>(AY990-AZ990)+BA989</f>
        <v/>
      </c>
      <c r="BB990" s="15" t="n"/>
      <c r="BD990" s="14" t="n"/>
      <c r="BE990" s="18" t="n"/>
      <c r="BF990" s="16" t="n">
        <v>0</v>
      </c>
      <c r="BG990" s="18">
        <f>(BE990-BF990)+BG989</f>
        <v/>
      </c>
      <c r="BH990" s="15" t="n"/>
      <c r="BJ990" s="86" t="n">
        <v>0</v>
      </c>
      <c r="BK990" s="90" t="n"/>
      <c r="BL990" s="24" t="n"/>
      <c r="BM990" s="24" t="n"/>
      <c r="BN990" s="24" t="n"/>
      <c r="BO990" s="24" t="n"/>
      <c r="BP990" s="24" t="n"/>
      <c r="BQ990" s="126" t="n"/>
    </row>
    <row r="991" ht="16.8" customHeight="1">
      <c r="A991" s="15" t="n"/>
      <c r="B991" s="15" t="n"/>
      <c r="C991" s="15" t="inlineStr">
        <is>
          <t>Sinistro</t>
        </is>
      </c>
      <c r="D991" s="16" t="n"/>
      <c r="E991" s="16" t="n"/>
      <c r="F991" s="16" t="n"/>
      <c r="G991" s="16" t="n"/>
      <c r="H991" s="16">
        <f>SUM(H978:H990)</f>
        <v/>
      </c>
      <c r="I991" s="4" t="n"/>
      <c r="J991" s="14" t="n"/>
      <c r="K991" s="15" t="inlineStr">
        <is>
          <t>Locazioni immobiliari</t>
        </is>
      </c>
      <c r="L991" s="16" t="n"/>
      <c r="M991" s="16">
        <f>14.4*(L978+L979-M979)/100</f>
        <v/>
      </c>
      <c r="N991" s="16">
        <f>G1012</f>
        <v/>
      </c>
      <c r="O991" s="16">
        <f>O930+M991-N991</f>
        <v/>
      </c>
      <c r="P991" s="18">
        <f>P930+M991</f>
        <v/>
      </c>
      <c r="Q991" s="14" t="n"/>
      <c r="R991" s="18" t="n"/>
      <c r="S991" s="16" t="n">
        <v>0</v>
      </c>
      <c r="T991" s="18">
        <f>(R991-S991)+T990</f>
        <v/>
      </c>
      <c r="U991" s="15" t="n"/>
      <c r="W991" s="14" t="n"/>
      <c r="X991" s="18" t="n"/>
      <c r="Y991" s="16" t="n">
        <v>0</v>
      </c>
      <c r="Z991" s="18">
        <f>(X991-Y991)+Z990</f>
        <v/>
      </c>
      <c r="AA991" s="15">
        <f>C991</f>
        <v/>
      </c>
      <c r="AB991" s="24" t="n"/>
      <c r="AC991" s="15" t="n"/>
      <c r="AD991" s="25" t="n"/>
      <c r="AE991" s="62" t="n"/>
      <c r="AF991" s="63" t="n"/>
      <c r="AG991" s="25" t="n"/>
      <c r="AH991" s="24" t="n"/>
      <c r="AI991" s="26" t="n"/>
      <c r="AJ991" s="25" t="n"/>
      <c r="AL991" s="14" t="n"/>
      <c r="AM991" s="18" t="n"/>
      <c r="AN991" s="16" t="n">
        <v>0</v>
      </c>
      <c r="AO991" s="18">
        <f>(AM991-AN991)+AO990</f>
        <v/>
      </c>
      <c r="AP991" s="15" t="n"/>
      <c r="AR991" s="14" t="n"/>
      <c r="AS991" s="18" t="n"/>
      <c r="AT991" s="16" t="n">
        <v>0</v>
      </c>
      <c r="AU991" s="18">
        <f>(AS991-AT991)+AU990</f>
        <v/>
      </c>
      <c r="AV991" s="15" t="n"/>
      <c r="AX991" s="14" t="n"/>
      <c r="AY991" s="18" t="n"/>
      <c r="AZ991" s="16" t="n">
        <v>0</v>
      </c>
      <c r="BA991" s="18">
        <f>(AY991-AZ991)+BA990</f>
        <v/>
      </c>
      <c r="BB991" s="15" t="n"/>
      <c r="BD991" s="14" t="n"/>
      <c r="BE991" s="18" t="n"/>
      <c r="BF991" s="16" t="n">
        <v>0</v>
      </c>
      <c r="BG991" s="18">
        <f>(BE991-BF991)+BG990</f>
        <v/>
      </c>
      <c r="BH991" s="15" t="n"/>
      <c r="BJ991" s="86" t="n">
        <v>0</v>
      </c>
      <c r="BK991" s="90" t="n"/>
      <c r="BL991" s="24" t="n"/>
      <c r="BM991" s="24" t="n"/>
      <c r="BN991" s="24" t="n"/>
      <c r="BO991" s="24" t="n"/>
      <c r="BP991" s="24" t="n"/>
      <c r="BQ991" s="126" t="n"/>
    </row>
    <row r="992" ht="16.8" customHeight="1">
      <c r="A992" s="15" t="n"/>
      <c r="B992" s="15" t="n"/>
      <c r="C992" s="15" t="inlineStr">
        <is>
          <t>SINISTRO</t>
        </is>
      </c>
      <c r="D992" s="16">
        <f>E991+G991</f>
        <v/>
      </c>
      <c r="E992" s="16" t="n"/>
      <c r="F992" s="16" t="n"/>
      <c r="G992" s="16" t="n"/>
      <c r="H992" s="16" t="n"/>
      <c r="I992" s="4" t="n"/>
      <c r="J992" s="14" t="n"/>
      <c r="K992" s="15">
        <f>C1013</f>
        <v/>
      </c>
      <c r="L992" s="16">
        <f>D1001</f>
        <v/>
      </c>
      <c r="M992" s="16">
        <f>1.4*(L978+L979-M979)/100</f>
        <v/>
      </c>
      <c r="N992" s="16">
        <f>G1013</f>
        <v/>
      </c>
      <c r="O992" s="16">
        <f>O931+M992-N992</f>
        <v/>
      </c>
      <c r="P992" s="18">
        <f>P931+M992</f>
        <v/>
      </c>
      <c r="Q992" s="14" t="n"/>
      <c r="R992" s="18" t="n"/>
      <c r="S992" s="16" t="n">
        <v>0</v>
      </c>
      <c r="T992" s="18">
        <f>(R992-S992)+T991</f>
        <v/>
      </c>
      <c r="U992" s="15" t="n"/>
      <c r="W992" s="14" t="n"/>
      <c r="X992" s="18" t="n"/>
      <c r="Y992" s="16" t="n">
        <v>0</v>
      </c>
      <c r="Z992" s="18">
        <f>(X992-Y992)+Z991</f>
        <v/>
      </c>
      <c r="AA992" s="15" t="n"/>
      <c r="AB992" s="24" t="n"/>
      <c r="AC992" s="64" t="inlineStr">
        <is>
          <t>INTERESSI PASSIIVI</t>
        </is>
      </c>
      <c r="AD992" s="65" t="n"/>
      <c r="AE992" s="65">
        <f>H996</f>
        <v/>
      </c>
      <c r="AF992" s="63">
        <f>AE992+AF931</f>
        <v/>
      </c>
      <c r="AG992" s="25" t="n"/>
      <c r="AH992" s="24" t="n"/>
      <c r="AI992" s="26" t="n"/>
      <c r="AJ992" s="25" t="n">
        <v>0</v>
      </c>
      <c r="AL992" s="14" t="n"/>
      <c r="AM992" s="18" t="n"/>
      <c r="AN992" s="16" t="n">
        <v>0</v>
      </c>
      <c r="AO992" s="18">
        <f>(AM992-AN992)+AO991</f>
        <v/>
      </c>
      <c r="AP992" s="15" t="n"/>
      <c r="AR992" s="14" t="n"/>
      <c r="AS992" s="18" t="n"/>
      <c r="AT992" s="16" t="n">
        <v>0</v>
      </c>
      <c r="AU992" s="18">
        <f>(AS992-AT992)+AU991</f>
        <v/>
      </c>
      <c r="AV992" s="15" t="n"/>
      <c r="AX992" s="14" t="n"/>
      <c r="AY992" s="18" t="n"/>
      <c r="AZ992" s="16" t="n">
        <v>0</v>
      </c>
      <c r="BA992" s="18">
        <f>(AY992-AZ992)+BA991</f>
        <v/>
      </c>
      <c r="BB992" s="15" t="n"/>
      <c r="BD992" s="14" t="n"/>
      <c r="BE992" s="18" t="n"/>
      <c r="BF992" s="16" t="n">
        <v>0</v>
      </c>
      <c r="BG992" s="18">
        <f>(BE992-BF992)+BG991</f>
        <v/>
      </c>
      <c r="BH992" s="15" t="n"/>
      <c r="BJ992" s="86" t="n"/>
      <c r="BK992" s="86" t="n"/>
      <c r="BL992" s="24" t="n"/>
      <c r="BM992" s="24" t="n"/>
      <c r="BN992" s="24" t="n"/>
      <c r="BO992" s="24" t="n"/>
      <c r="BP992" s="24" t="n"/>
      <c r="BQ992" s="126" t="n"/>
    </row>
    <row r="993" ht="16.8" customHeight="1">
      <c r="A993" s="15" t="n"/>
      <c r="B993" s="15" t="n"/>
      <c r="C993" s="15" t="inlineStr">
        <is>
          <t xml:space="preserve">Francobolli    </t>
        </is>
      </c>
      <c r="D993" s="16" t="n"/>
      <c r="E993" s="16" t="n"/>
      <c r="F993" s="16" t="n"/>
      <c r="G993" s="16" t="n">
        <v>0</v>
      </c>
      <c r="H993" s="16" t="n"/>
      <c r="I993" s="4" t="n"/>
      <c r="J993" s="14" t="n"/>
      <c r="K993" s="15">
        <f>C1015</f>
        <v/>
      </c>
      <c r="L993" s="16" t="n"/>
      <c r="M993" s="16">
        <f>0*(L978+L979-M979)/100</f>
        <v/>
      </c>
      <c r="N993" s="16">
        <f>G1015</f>
        <v/>
      </c>
      <c r="O993" s="16">
        <f>O932+M993-N993</f>
        <v/>
      </c>
      <c r="P993" s="18">
        <f>P932+M993</f>
        <v/>
      </c>
      <c r="Q993" s="14" t="n"/>
      <c r="R993" s="18" t="n"/>
      <c r="S993" s="16">
        <f>G993</f>
        <v/>
      </c>
      <c r="T993" s="18">
        <f>(R993-S993)+T992</f>
        <v/>
      </c>
      <c r="U993" s="15">
        <f>C993</f>
        <v/>
      </c>
      <c r="W993" s="14" t="n"/>
      <c r="X993" s="18" t="n"/>
      <c r="Y993" s="16" t="n"/>
      <c r="Z993" s="18">
        <f>(X993-Y993)+Z992</f>
        <v/>
      </c>
      <c r="AA993" s="15" t="n"/>
      <c r="AB993" s="24" t="n"/>
      <c r="AC993" s="15">
        <f>C993</f>
        <v/>
      </c>
      <c r="AD993" s="25" t="n"/>
      <c r="AE993" s="62">
        <f>G993</f>
        <v/>
      </c>
      <c r="AF993" s="63">
        <f>AE993+AF932</f>
        <v/>
      </c>
      <c r="AG993" s="25" t="n"/>
      <c r="AH993" s="24" t="n"/>
      <c r="AI993" s="26" t="n"/>
      <c r="AJ993" s="25" t="n"/>
      <c r="AL993" s="14" t="n"/>
      <c r="AM993" s="18" t="n"/>
      <c r="AN993" s="16" t="n"/>
      <c r="AO993" s="18">
        <f>(AM993-AN993)+AO992</f>
        <v/>
      </c>
      <c r="AP993" s="15" t="n"/>
      <c r="AR993" s="14" t="n"/>
      <c r="AS993" s="18" t="n"/>
      <c r="AT993" s="16" t="n"/>
      <c r="AU993" s="18">
        <f>(AS993-AT993)+AU992</f>
        <v/>
      </c>
      <c r="AV993" s="15" t="n"/>
      <c r="AX993" s="14" t="n"/>
      <c r="AY993" s="18" t="n"/>
      <c r="AZ993" s="16" t="n"/>
      <c r="BA993" s="18">
        <f>(AY993-AZ993)+BA992</f>
        <v/>
      </c>
      <c r="BB993" s="15" t="n"/>
      <c r="BD993" s="14" t="n"/>
      <c r="BE993" s="18" t="n"/>
      <c r="BF993" s="16" t="n"/>
      <c r="BG993" s="18">
        <f>(BE993-BF993)+BG992</f>
        <v/>
      </c>
      <c r="BH993" s="15" t="n"/>
      <c r="BJ993" s="86" t="n"/>
      <c r="BK993" s="86" t="n"/>
      <c r="BL993" s="24" t="n"/>
      <c r="BM993" s="24" t="n"/>
      <c r="BN993" s="24" t="n"/>
      <c r="BO993" s="24" t="n"/>
      <c r="BP993" s="24" t="n"/>
      <c r="BQ993" s="126" t="n"/>
    </row>
    <row r="994" ht="16.8" customHeight="1">
      <c r="A994" s="15" t="n"/>
      <c r="B994" s="15" t="n"/>
      <c r="C994" s="15" t="inlineStr">
        <is>
          <t xml:space="preserve">PAG. FATT. SOMMESE PETROLI </t>
        </is>
      </c>
      <c r="D994" s="16" t="n"/>
      <c r="E994" s="16" t="n"/>
      <c r="F994" s="16" t="n"/>
      <c r="G994" s="16" t="n">
        <v>0</v>
      </c>
      <c r="H994" s="16" t="n"/>
      <c r="I994" s="4" t="n"/>
      <c r="J994" s="14" t="n"/>
      <c r="K994" s="15">
        <f>C1016</f>
        <v/>
      </c>
      <c r="L994" s="16" t="n"/>
      <c r="M994" s="16">
        <f>1.86*(L978+L979-M979)/100</f>
        <v/>
      </c>
      <c r="N994" s="16">
        <f>G1016</f>
        <v/>
      </c>
      <c r="O994" s="16">
        <f>O933+M994-N994</f>
        <v/>
      </c>
      <c r="P994" s="18">
        <f>P933+M994</f>
        <v/>
      </c>
      <c r="Q994" s="14" t="n"/>
      <c r="R994" s="18" t="n"/>
      <c r="S994" s="16">
        <f>G994</f>
        <v/>
      </c>
      <c r="T994" s="18">
        <f>(R994-S994)+T993</f>
        <v/>
      </c>
      <c r="U994" s="15">
        <f>C994</f>
        <v/>
      </c>
      <c r="W994" s="14" t="n"/>
      <c r="X994" s="18" t="n"/>
      <c r="Y994" s="16" t="n">
        <v>0</v>
      </c>
      <c r="Z994" s="18">
        <f>(X994-Y994)+Z993</f>
        <v/>
      </c>
      <c r="AA994" s="15" t="n"/>
      <c r="AB994" s="24" t="n"/>
      <c r="AC994" s="15">
        <f>C994</f>
        <v/>
      </c>
      <c r="AD994" s="25" t="n"/>
      <c r="AE994" s="62">
        <f>G994</f>
        <v/>
      </c>
      <c r="AF994" s="63">
        <f>AE994+AF933</f>
        <v/>
      </c>
      <c r="AG994" s="25" t="n"/>
      <c r="AH994" s="24" t="n"/>
      <c r="AI994" s="26" t="n"/>
      <c r="AJ994" s="25" t="n"/>
      <c r="AL994" s="14" t="n"/>
      <c r="AM994" s="18" t="n"/>
      <c r="AN994" s="16" t="n">
        <v>0</v>
      </c>
      <c r="AO994" s="18">
        <f>(AM994-AN994)+AO993</f>
        <v/>
      </c>
      <c r="AP994" s="15" t="n"/>
      <c r="AR994" s="14" t="n"/>
      <c r="AS994" s="18" t="n"/>
      <c r="AT994" s="16" t="n">
        <v>0</v>
      </c>
      <c r="AU994" s="18">
        <f>(AS994-AT994)+AU993</f>
        <v/>
      </c>
      <c r="AV994" s="15" t="n"/>
      <c r="AX994" s="14" t="n"/>
      <c r="AY994" s="18" t="n"/>
      <c r="AZ994" s="16" t="n">
        <v>0</v>
      </c>
      <c r="BA994" s="18">
        <f>(AY994-AZ994)+BA993</f>
        <v/>
      </c>
      <c r="BB994" s="15" t="n"/>
      <c r="BD994" s="14" t="n"/>
      <c r="BE994" s="18" t="n"/>
      <c r="BF994" s="16" t="n">
        <v>0</v>
      </c>
      <c r="BG994" s="18">
        <f>(BE994-BF994)+BG993</f>
        <v/>
      </c>
      <c r="BH994" s="15" t="n"/>
      <c r="BJ994" s="86" t="n"/>
      <c r="BK994" s="86" t="n"/>
      <c r="BL994" s="24" t="n"/>
      <c r="BM994" s="24" t="n"/>
      <c r="BN994" s="24" t="n"/>
      <c r="BO994" s="24" t="n"/>
      <c r="BP994" s="24" t="n"/>
      <c r="BQ994" s="126" t="n"/>
    </row>
    <row r="995" ht="16.8" customHeight="1">
      <c r="A995" s="15" t="n"/>
      <c r="B995" s="15" t="n"/>
      <c r="C995" s="15" t="inlineStr">
        <is>
          <t>Benzina auto papa'</t>
        </is>
      </c>
      <c r="D995" s="16">
        <f>SUM(G994:G995)</f>
        <v/>
      </c>
      <c r="E995" s="16" t="n">
        <v>0</v>
      </c>
      <c r="F995" s="16" t="n"/>
      <c r="G995" s="16" t="n">
        <v>0</v>
      </c>
      <c r="H995" s="16" t="n"/>
      <c r="I995" s="4" t="n"/>
      <c r="J995" s="14" t="n"/>
      <c r="K995" s="15">
        <f>C1017</f>
        <v/>
      </c>
      <c r="L995" s="16" t="n">
        <v>0</v>
      </c>
      <c r="M995" s="16">
        <f>0.7*(L978+L979-M979)/100</f>
        <v/>
      </c>
      <c r="N995" s="16">
        <f>G1017</f>
        <v/>
      </c>
      <c r="O995" s="16">
        <f>O934+M995-N995</f>
        <v/>
      </c>
      <c r="P995" s="18">
        <f>P934+M995</f>
        <v/>
      </c>
      <c r="Q995" s="14" t="n"/>
      <c r="R995" s="18" t="n"/>
      <c r="S995" s="16">
        <f>G995</f>
        <v/>
      </c>
      <c r="T995" s="18">
        <f>(R995-S995)+T994</f>
        <v/>
      </c>
      <c r="U995" s="15">
        <f>C995</f>
        <v/>
      </c>
      <c r="W995" s="14" t="n"/>
      <c r="X995" s="18" t="n"/>
      <c r="Y995" s="16" t="n">
        <v>0</v>
      </c>
      <c r="Z995" s="18">
        <f>(X995-Y995)+Z994</f>
        <v/>
      </c>
      <c r="AA995" s="15" t="n"/>
      <c r="AB995" s="24" t="n"/>
      <c r="AC995" s="15">
        <f>C995</f>
        <v/>
      </c>
      <c r="AD995" s="25" t="n"/>
      <c r="AE995" s="62">
        <f>G995</f>
        <v/>
      </c>
      <c r="AF995" s="63">
        <f>AE995+AF934</f>
        <v/>
      </c>
      <c r="AG995" s="25" t="n"/>
      <c r="AH995" s="24" t="n"/>
      <c r="AI995" s="26" t="n">
        <v>0</v>
      </c>
      <c r="AJ995" s="25" t="n"/>
      <c r="AL995" s="14" t="n"/>
      <c r="AM995" s="18" t="n"/>
      <c r="AN995" s="16" t="n">
        <v>0</v>
      </c>
      <c r="AO995" s="18">
        <f>(AM995-AN995)+AO994</f>
        <v/>
      </c>
      <c r="AP995" s="15" t="n"/>
      <c r="AR995" s="14" t="n"/>
      <c r="AS995" s="18" t="n"/>
      <c r="AT995" s="16" t="n">
        <v>0</v>
      </c>
      <c r="AU995" s="18">
        <f>(AS995-AT995)+AU994</f>
        <v/>
      </c>
      <c r="AV995" s="15" t="n"/>
      <c r="AX995" s="14" t="n"/>
      <c r="AY995" s="18" t="n"/>
      <c r="AZ995" s="16" t="n">
        <v>0</v>
      </c>
      <c r="BA995" s="18">
        <f>(AY995-AZ995)+BA994</f>
        <v/>
      </c>
      <c r="BB995" s="15" t="n"/>
      <c r="BD995" s="14" t="n"/>
      <c r="BE995" s="18" t="n"/>
      <c r="BF995" s="16" t="n">
        <v>0</v>
      </c>
      <c r="BG995" s="18">
        <f>(BE995-BF995)+BG994</f>
        <v/>
      </c>
      <c r="BH995" s="15" t="n"/>
      <c r="BJ995" s="86" t="n"/>
      <c r="BK995" s="86" t="n"/>
      <c r="BL995" s="24" t="n"/>
      <c r="BM995" s="24" t="n"/>
      <c r="BN995" s="24" t="n"/>
      <c r="BO995" s="24" t="n"/>
      <c r="BP995" s="24" t="n"/>
      <c r="BQ995" s="126" t="n"/>
    </row>
    <row r="996" ht="16.8" customHeight="1">
      <c r="A996" s="15" t="n"/>
      <c r="B996" s="15" t="n"/>
      <c r="C996" s="28" t="inlineStr">
        <is>
          <t>Spese bancarie</t>
        </is>
      </c>
      <c r="D996" s="16" t="n"/>
      <c r="E996" s="16" t="n">
        <v>0</v>
      </c>
      <c r="F996" s="16" t="n">
        <v>0</v>
      </c>
      <c r="G996" s="16" t="n">
        <v>0</v>
      </c>
      <c r="H996" s="27" t="n">
        <v>0</v>
      </c>
      <c r="I996" s="4" t="n"/>
      <c r="J996" s="14" t="n"/>
      <c r="K996" s="15">
        <f>C1021</f>
        <v/>
      </c>
      <c r="L996" s="16" t="n">
        <v>0</v>
      </c>
      <c r="M996" s="16">
        <f>18.82*(L978+L979-M979)/100</f>
        <v/>
      </c>
      <c r="N996" s="16">
        <f>G1021</f>
        <v/>
      </c>
      <c r="O996" s="16">
        <f>O935+M996-N996</f>
        <v/>
      </c>
      <c r="P996" s="18">
        <f>P935+M996</f>
        <v/>
      </c>
      <c r="Q996" s="14" t="n"/>
      <c r="R996" s="18" t="n"/>
      <c r="S996" s="16">
        <f>G996</f>
        <v/>
      </c>
      <c r="T996" s="18">
        <f>(R996-S996)+T995</f>
        <v/>
      </c>
      <c r="U996" s="15">
        <f>C996</f>
        <v/>
      </c>
      <c r="W996" s="14" t="n"/>
      <c r="X996" s="18" t="n"/>
      <c r="Y996" s="16" t="n">
        <v>0</v>
      </c>
      <c r="Z996" s="18">
        <f>(X996-Y996)+Z995</f>
        <v/>
      </c>
      <c r="AA996" s="15">
        <f>C996</f>
        <v/>
      </c>
      <c r="AB996" s="24" t="n"/>
      <c r="AC996" s="15">
        <f>C996</f>
        <v/>
      </c>
      <c r="AD996" s="25" t="n"/>
      <c r="AE996" s="62" t="n">
        <v>0</v>
      </c>
      <c r="AF996" s="63">
        <f>AE996+AF935</f>
        <v/>
      </c>
      <c r="AG996" s="25" t="n"/>
      <c r="AH996" s="24" t="n"/>
      <c r="AI996" s="26" t="n"/>
      <c r="AJ996" s="25" t="n"/>
      <c r="AL996" s="14" t="n"/>
      <c r="AM996" s="18" t="n"/>
      <c r="AN996" s="16" t="n">
        <v>0</v>
      </c>
      <c r="AO996" s="18">
        <f>(AM996-AN996)+AO995</f>
        <v/>
      </c>
      <c r="AP996" s="15" t="n"/>
      <c r="AR996" s="14" t="n"/>
      <c r="AS996" s="18" t="n"/>
      <c r="AT996" s="16" t="n">
        <v>0</v>
      </c>
      <c r="AU996" s="18">
        <f>(AS996-AT996)+AU995</f>
        <v/>
      </c>
      <c r="AV996" s="15">
        <f>C996</f>
        <v/>
      </c>
      <c r="AX996" s="14" t="n"/>
      <c r="AY996" s="18" t="n"/>
      <c r="AZ996" s="16" t="n">
        <v>0</v>
      </c>
      <c r="BA996" s="18">
        <f>(AY996-AZ996)+BA995</f>
        <v/>
      </c>
      <c r="BB996" s="15" t="n"/>
      <c r="BD996" s="14" t="n"/>
      <c r="BE996" s="18" t="n"/>
      <c r="BF996" s="16" t="n">
        <v>0</v>
      </c>
      <c r="BG996" s="18">
        <f>(BE996-BF996)+BG995</f>
        <v/>
      </c>
      <c r="BH996" s="15" t="n"/>
      <c r="BJ996" s="86" t="n"/>
      <c r="BK996" s="86" t="n"/>
      <c r="BL996" s="24" t="n"/>
      <c r="BM996" s="24" t="n"/>
      <c r="BN996" s="24" t="n"/>
      <c r="BO996" s="24" t="n"/>
      <c r="BP996" s="24" t="n"/>
      <c r="BQ996" s="126" t="n"/>
    </row>
    <row r="997" ht="16.8" customHeight="1">
      <c r="A997" s="15" t="n"/>
      <c r="B997" s="15" t="n"/>
      <c r="C997" s="15" t="n"/>
      <c r="D997" s="16" t="n"/>
      <c r="E997" s="16" t="n"/>
      <c r="F997" s="16" t="n"/>
      <c r="G997" s="16" t="n">
        <v>0</v>
      </c>
      <c r="H997" s="27" t="n">
        <v>0</v>
      </c>
      <c r="I997" s="4" t="n"/>
      <c r="J997" s="14" t="n"/>
      <c r="K997" s="15">
        <f>C1022</f>
        <v/>
      </c>
      <c r="L997" s="16" t="n">
        <v>0</v>
      </c>
      <c r="M997" s="16">
        <f>18.82*(L978+L979-M979)/100</f>
        <v/>
      </c>
      <c r="N997" s="29">
        <f>G1022</f>
        <v/>
      </c>
      <c r="O997" s="16">
        <f>O936+M997-N997</f>
        <v/>
      </c>
      <c r="P997" s="18">
        <f>P936+M997</f>
        <v/>
      </c>
      <c r="Q997" s="14" t="n"/>
      <c r="R997" s="18" t="n"/>
      <c r="S997" s="16">
        <f>G997</f>
        <v/>
      </c>
      <c r="T997" s="18">
        <f>(R997-S997)+T996</f>
        <v/>
      </c>
      <c r="U997" s="15">
        <f>C997</f>
        <v/>
      </c>
      <c r="W997" s="14" t="n"/>
      <c r="X997" s="18" t="n"/>
      <c r="Y997" s="16" t="n">
        <v>0</v>
      </c>
      <c r="Z997" s="18">
        <f>(X997-Y997)+Z996</f>
        <v/>
      </c>
      <c r="AA997" s="15" t="n"/>
      <c r="AB997" s="24" t="n"/>
      <c r="AC997" s="15">
        <f>C997</f>
        <v/>
      </c>
      <c r="AD997" s="25" t="n"/>
      <c r="AE997" s="62">
        <f>G997</f>
        <v/>
      </c>
      <c r="AF997" s="63">
        <f>AE997+AF936</f>
        <v/>
      </c>
      <c r="AG997" s="25" t="n"/>
      <c r="AH997" s="24" t="n"/>
      <c r="AI997" s="26" t="n"/>
      <c r="AJ997" s="25" t="n"/>
      <c r="AL997" s="14" t="n"/>
      <c r="AM997" s="18" t="n"/>
      <c r="AN997" s="16" t="n">
        <v>0</v>
      </c>
      <c r="AO997" s="18">
        <f>(AM997-AN997)+AO996</f>
        <v/>
      </c>
      <c r="AP997" s="15" t="n"/>
      <c r="AR997" s="14" t="n"/>
      <c r="AS997" s="18" t="n"/>
      <c r="AT997" s="16" t="n">
        <v>0</v>
      </c>
      <c r="AU997" s="18">
        <f>(AS997-AT997)+AU996</f>
        <v/>
      </c>
      <c r="AV997" s="15" t="n"/>
      <c r="AX997" s="14" t="n"/>
      <c r="AY997" s="18" t="n"/>
      <c r="AZ997" s="16" t="n">
        <v>0</v>
      </c>
      <c r="BA997" s="18">
        <f>(AY997-AZ997)+BA996</f>
        <v/>
      </c>
      <c r="BB997" s="15" t="n"/>
      <c r="BD997" s="14" t="n"/>
      <c r="BE997" s="18" t="n"/>
      <c r="BF997" s="16" t="n">
        <v>0</v>
      </c>
      <c r="BG997" s="18">
        <f>(BE997-BF997)+BG996</f>
        <v/>
      </c>
      <c r="BH997" s="15" t="n"/>
      <c r="BJ997" s="86" t="n"/>
      <c r="BK997" s="86" t="n"/>
      <c r="BL997" s="24" t="n"/>
      <c r="BM997" s="24" t="n"/>
      <c r="BN997" s="24" t="n"/>
      <c r="BO997" s="24" t="n"/>
      <c r="BP997" s="24" t="n"/>
      <c r="BQ997" s="126" t="n"/>
    </row>
    <row r="998" ht="16.8" customHeight="1">
      <c r="A998" s="15" t="n"/>
      <c r="B998" s="15" t="n"/>
      <c r="C998" s="28" t="inlineStr">
        <is>
          <t>Materiale pulizia</t>
        </is>
      </c>
      <c r="D998" s="16" t="n"/>
      <c r="E998" s="16" t="n"/>
      <c r="F998" s="16" t="n"/>
      <c r="G998" s="16" t="n">
        <v>0</v>
      </c>
      <c r="H998" s="16" t="n"/>
      <c r="I998" s="4" t="n"/>
      <c r="J998" s="14" t="n"/>
      <c r="K998" s="15">
        <f>C993</f>
        <v/>
      </c>
      <c r="L998" s="16" t="n">
        <v>0</v>
      </c>
      <c r="M998" s="16">
        <f>0.5*(L978+L979-M979)/100</f>
        <v/>
      </c>
      <c r="N998" s="16">
        <f>G993</f>
        <v/>
      </c>
      <c r="O998" s="16">
        <f>O937+M998-N998</f>
        <v/>
      </c>
      <c r="P998" s="18">
        <f>P937+M998</f>
        <v/>
      </c>
      <c r="Q998" s="14" t="n"/>
      <c r="R998" s="18" t="n"/>
      <c r="S998" s="16">
        <f>G998</f>
        <v/>
      </c>
      <c r="T998" s="18">
        <f>(R998-S998)+T997</f>
        <v/>
      </c>
      <c r="U998" s="15">
        <f>C998</f>
        <v/>
      </c>
      <c r="W998" s="14" t="n"/>
      <c r="X998" s="18" t="n"/>
      <c r="Y998" s="16" t="n">
        <v>0</v>
      </c>
      <c r="Z998" s="18">
        <f>(X998-Y998)+Z997</f>
        <v/>
      </c>
      <c r="AA998" s="15" t="n"/>
      <c r="AB998" s="24" t="n"/>
      <c r="AC998" s="15">
        <f>C998</f>
        <v/>
      </c>
      <c r="AD998" s="25" t="n"/>
      <c r="AE998" s="62">
        <f>G998</f>
        <v/>
      </c>
      <c r="AF998" s="63">
        <f>AE998+AF937</f>
        <v/>
      </c>
      <c r="AG998" s="25" t="n"/>
      <c r="AH998" s="24" t="n"/>
      <c r="AI998" s="26" t="n"/>
      <c r="AJ998" s="25" t="n"/>
      <c r="AL998" s="14" t="n"/>
      <c r="AM998" s="18" t="n"/>
      <c r="AN998" s="16" t="n">
        <v>0</v>
      </c>
      <c r="AO998" s="18">
        <f>(AM998-AN998)+AO997</f>
        <v/>
      </c>
      <c r="AP998" s="15" t="n"/>
      <c r="AR998" s="14" t="n"/>
      <c r="AS998" s="18" t="n"/>
      <c r="AT998" s="16" t="n">
        <v>0</v>
      </c>
      <c r="AU998" s="18">
        <f>(AS998-AT998)+AU997</f>
        <v/>
      </c>
      <c r="AV998" s="15" t="n"/>
      <c r="AX998" s="14" t="n"/>
      <c r="AY998" s="18" t="n"/>
      <c r="AZ998" s="16" t="n">
        <v>0</v>
      </c>
      <c r="BA998" s="18">
        <f>(AY998-AZ998)+BA997</f>
        <v/>
      </c>
      <c r="BB998" s="15" t="n"/>
      <c r="BD998" s="14" t="n"/>
      <c r="BE998" s="18" t="n"/>
      <c r="BF998" s="16" t="n">
        <v>0</v>
      </c>
      <c r="BG998" s="18">
        <f>(BE998-BF998)+BG997</f>
        <v/>
      </c>
      <c r="BH998" s="15" t="n"/>
      <c r="BJ998" s="86" t="n"/>
      <c r="BK998" s="86" t="n"/>
      <c r="BL998" s="24" t="n"/>
      <c r="BM998" s="24" t="n"/>
      <c r="BN998" s="24" t="n"/>
      <c r="BO998" s="24" t="n"/>
      <c r="BP998" s="24" t="n"/>
      <c r="BQ998" s="126" t="n"/>
    </row>
    <row r="999" ht="16.8" customHeight="1">
      <c r="A999" s="15" t="n"/>
      <c r="B999" s="15" t="n"/>
      <c r="C999" s="15" t="inlineStr">
        <is>
          <t xml:space="preserve">Assicurazioni </t>
        </is>
      </c>
      <c r="D999" s="16" t="n"/>
      <c r="E999" s="16" t="n"/>
      <c r="F999" s="16" t="n"/>
      <c r="G999" s="16" t="n">
        <v>0</v>
      </c>
      <c r="H999" s="16" t="n"/>
      <c r="I999" s="4" t="n"/>
      <c r="J999" s="14" t="n"/>
      <c r="K999" s="17">
        <f>C999</f>
        <v/>
      </c>
      <c r="L999" s="16" t="n">
        <v>0</v>
      </c>
      <c r="M999" s="16">
        <f>0.5*(L978+L979-M979)/100</f>
        <v/>
      </c>
      <c r="N999" s="16">
        <f>G999</f>
        <v/>
      </c>
      <c r="O999" s="16">
        <f>O938+M999-N999</f>
        <v/>
      </c>
      <c r="P999" s="18">
        <f>P938+M999</f>
        <v/>
      </c>
      <c r="Q999" s="14" t="n"/>
      <c r="R999" s="18" t="n"/>
      <c r="S999" s="16">
        <f>G999</f>
        <v/>
      </c>
      <c r="T999" s="18">
        <f>(R999-S999)+T998</f>
        <v/>
      </c>
      <c r="U999" s="15">
        <f>C999</f>
        <v/>
      </c>
      <c r="W999" s="14" t="n"/>
      <c r="X999" s="18" t="n"/>
      <c r="Y999" s="16" t="n">
        <v>0</v>
      </c>
      <c r="Z999" s="18">
        <f>(X999-Y999)+Z998</f>
        <v/>
      </c>
      <c r="AA999" s="15" t="n"/>
      <c r="AB999" s="24" t="n"/>
      <c r="AC999" s="15">
        <f>C999</f>
        <v/>
      </c>
      <c r="AD999" s="25" t="n"/>
      <c r="AE999" s="62">
        <f>G999</f>
        <v/>
      </c>
      <c r="AF999" s="63">
        <f>AE999+AF938</f>
        <v/>
      </c>
      <c r="AG999" s="25" t="n"/>
      <c r="AH999" s="24" t="n"/>
      <c r="AI999" s="26" t="n"/>
      <c r="AJ999" s="25" t="n"/>
      <c r="AL999" s="14" t="n"/>
      <c r="AM999" s="18" t="n"/>
      <c r="AN999" s="16" t="n">
        <v>0</v>
      </c>
      <c r="AO999" s="18">
        <f>(AM999-AN999)+AO998</f>
        <v/>
      </c>
      <c r="AP999" s="15" t="n"/>
      <c r="AR999" s="14" t="n"/>
      <c r="AS999" s="18" t="n"/>
      <c r="AT999" s="16" t="n">
        <v>0</v>
      </c>
      <c r="AU999" s="18">
        <f>(AS999-AT999)+AU998</f>
        <v/>
      </c>
      <c r="AV999" s="15" t="n"/>
      <c r="AX999" s="14" t="n"/>
      <c r="AY999" s="18" t="n"/>
      <c r="AZ999" s="16" t="n">
        <v>0</v>
      </c>
      <c r="BA999" s="18">
        <f>(AY999-AZ999)+BA998</f>
        <v/>
      </c>
      <c r="BB999" s="15" t="n"/>
      <c r="BD999" s="14" t="n"/>
      <c r="BE999" s="18" t="n"/>
      <c r="BF999" s="16" t="n">
        <v>0</v>
      </c>
      <c r="BG999" s="18">
        <f>(BE999-BF999)+BG998</f>
        <v/>
      </c>
      <c r="BH999" s="15" t="n"/>
      <c r="BJ999" s="86" t="n"/>
      <c r="BK999" s="86" t="n"/>
      <c r="BL999" s="24" t="n"/>
      <c r="BM999" s="24" t="n"/>
      <c r="BN999" s="24" t="n"/>
      <c r="BO999" s="24" t="n"/>
      <c r="BP999" s="24" t="n"/>
      <c r="BQ999" s="126" t="n"/>
    </row>
    <row r="1000" ht="16.8" customHeight="1">
      <c r="A1000" s="15" t="n"/>
      <c r="B1000" s="15" t="n"/>
      <c r="C1000" s="15" t="inlineStr">
        <is>
          <t>Telepass</t>
        </is>
      </c>
      <c r="D1000" s="16" t="n"/>
      <c r="E1000" s="16" t="n"/>
      <c r="F1000" s="16" t="n"/>
      <c r="G1000" s="16" t="n">
        <v>0</v>
      </c>
      <c r="H1000" s="16" t="n"/>
      <c r="I1000" s="4" t="n"/>
      <c r="J1000" s="14" t="n"/>
      <c r="K1000" s="17" t="inlineStr">
        <is>
          <t>Spese varie (manutenziona auto+ alberghi + varie+ cancelleria)</t>
        </is>
      </c>
      <c r="L1000" s="16" t="n"/>
      <c r="M1000" s="16">
        <f>2.32*(L978+L979-M979)/100</f>
        <v/>
      </c>
      <c r="N1000" s="16">
        <f>H1034+H1033+G1032</f>
        <v/>
      </c>
      <c r="O1000" s="16">
        <f>O939+M1000-N1000</f>
        <v/>
      </c>
      <c r="P1000" s="18">
        <f>P939+M1000</f>
        <v/>
      </c>
      <c r="Q1000" s="14" t="n"/>
      <c r="R1000" s="18" t="n"/>
      <c r="S1000" s="16">
        <f>G1000</f>
        <v/>
      </c>
      <c r="T1000" s="18">
        <f>(R1000-S1000)+T999</f>
        <v/>
      </c>
      <c r="U1000" s="15">
        <f>C1000</f>
        <v/>
      </c>
      <c r="W1000" s="14" t="n"/>
      <c r="X1000" s="18" t="n"/>
      <c r="Y1000" s="16" t="n">
        <v>0</v>
      </c>
      <c r="Z1000" s="18">
        <f>(X1000-Y1000)+Z999</f>
        <v/>
      </c>
      <c r="AA1000" s="15" t="n"/>
      <c r="AB1000" s="24" t="n"/>
      <c r="AC1000" s="15">
        <f>C1000</f>
        <v/>
      </c>
      <c r="AD1000" s="25" t="n"/>
      <c r="AE1000" s="62">
        <f>G1000</f>
        <v/>
      </c>
      <c r="AF1000" s="63">
        <f>AE1000+AF939</f>
        <v/>
      </c>
      <c r="AG1000" s="25" t="n"/>
      <c r="AH1000" s="24" t="n"/>
      <c r="AI1000" s="26" t="n"/>
      <c r="AJ1000" s="25" t="n"/>
      <c r="AL1000" s="14" t="n"/>
      <c r="AM1000" s="18" t="n"/>
      <c r="AN1000" s="16" t="n">
        <v>0</v>
      </c>
      <c r="AO1000" s="18">
        <f>(AM1000-AN1000)+AO999</f>
        <v/>
      </c>
      <c r="AP1000" s="15" t="n"/>
      <c r="AR1000" s="14" t="n"/>
      <c r="AS1000" s="18" t="n"/>
      <c r="AT1000" s="16" t="n">
        <v>0</v>
      </c>
      <c r="AU1000" s="18">
        <f>(AS1000-AT1000)+AU999</f>
        <v/>
      </c>
      <c r="AV1000" s="15" t="n"/>
      <c r="AX1000" s="14" t="n"/>
      <c r="AY1000" s="18" t="n"/>
      <c r="AZ1000" s="16" t="n">
        <v>0</v>
      </c>
      <c r="BA1000" s="18">
        <f>(AY1000-AZ1000)+BA999</f>
        <v/>
      </c>
      <c r="BB1000" s="15" t="n"/>
      <c r="BD1000" s="14" t="n"/>
      <c r="BE1000" s="18" t="n"/>
      <c r="BF1000" s="16" t="n">
        <v>0</v>
      </c>
      <c r="BG1000" s="18">
        <f>(BE1000-BF1000)+BG999</f>
        <v/>
      </c>
      <c r="BH1000" s="15" t="n"/>
      <c r="BJ1000" s="86" t="n"/>
      <c r="BK1000" s="86" t="n"/>
      <c r="BL1000" s="24" t="n"/>
      <c r="BM1000" s="24" t="n"/>
      <c r="BN1000" s="24" t="n"/>
      <c r="BO1000" s="24" t="n"/>
      <c r="BP1000" s="24" t="n"/>
      <c r="BQ1000" s="126" t="n"/>
    </row>
    <row r="1001" ht="16.8" customHeight="1">
      <c r="A1001" s="15" t="n"/>
      <c r="B1001" s="15" t="n"/>
      <c r="C1001" s="28" t="inlineStr">
        <is>
          <t>Pubblicità</t>
        </is>
      </c>
      <c r="D1001" s="16" t="n">
        <v>0</v>
      </c>
      <c r="E1001" s="16" t="n"/>
      <c r="F1001" s="16" t="n"/>
      <c r="G1001" s="16" t="n">
        <v>0</v>
      </c>
      <c r="H1001" s="16" t="n"/>
      <c r="I1001" s="4" t="n"/>
      <c r="J1001" s="14" t="n"/>
      <c r="K1001" s="17" t="n"/>
      <c r="L1001" s="16" t="n"/>
      <c r="M1001" s="16" t="n"/>
      <c r="N1001" s="16" t="inlineStr">
        <is>
          <t>DISPON. BANCARIA</t>
        </is>
      </c>
      <c r="O1001" s="16">
        <f>T1035+AO1035</f>
        <v/>
      </c>
      <c r="P1001" s="18" t="n"/>
      <c r="Q1001" s="14" t="n"/>
      <c r="R1001" s="18" t="n"/>
      <c r="S1001" s="16" t="n">
        <v>0</v>
      </c>
      <c r="T1001" s="18">
        <f>(R1001-S1001)+T1000</f>
        <v/>
      </c>
      <c r="U1001" s="15">
        <f>C1001</f>
        <v/>
      </c>
      <c r="W1001" s="14" t="n"/>
      <c r="X1001" s="18" t="n"/>
      <c r="Y1001" s="16" t="n">
        <v>0</v>
      </c>
      <c r="Z1001" s="18">
        <f>(X1001-Y1001)+Z1000</f>
        <v/>
      </c>
      <c r="AA1001" s="15" t="n"/>
      <c r="AB1001" s="24" t="n"/>
      <c r="AC1001" s="15">
        <f>C1001</f>
        <v/>
      </c>
      <c r="AD1001" s="25" t="n"/>
      <c r="AE1001" s="62">
        <f>G1001</f>
        <v/>
      </c>
      <c r="AF1001" s="63">
        <f>AE1001+AF940</f>
        <v/>
      </c>
      <c r="AG1001" s="25" t="n"/>
      <c r="AH1001" s="24" t="n"/>
      <c r="AI1001" s="26" t="n"/>
      <c r="AJ1001" s="25" t="n"/>
      <c r="AL1001" s="14" t="n"/>
      <c r="AM1001" s="18" t="n"/>
      <c r="AN1001" s="16" t="n"/>
      <c r="AO1001" s="18">
        <f>(AM1001-AN1001)+AO1000</f>
        <v/>
      </c>
      <c r="AP1001" s="15" t="n"/>
      <c r="AR1001" s="14" t="n"/>
      <c r="AS1001" s="18" t="n"/>
      <c r="AT1001" s="16" t="n"/>
      <c r="AU1001" s="18">
        <f>(AS1001-AT1001)+AU1000</f>
        <v/>
      </c>
      <c r="AV1001" s="15" t="n"/>
      <c r="AX1001" s="14" t="n"/>
      <c r="AY1001" s="18" t="n"/>
      <c r="AZ1001" s="16" t="n"/>
      <c r="BA1001" s="18">
        <f>(AY1001-AZ1001)+BA1000</f>
        <v/>
      </c>
      <c r="BB1001" s="15" t="n"/>
      <c r="BD1001" s="14" t="n"/>
      <c r="BE1001" s="18" t="n"/>
      <c r="BF1001" s="16" t="n"/>
      <c r="BG1001" s="18">
        <f>(BE1001-BF1001)+BG1000</f>
        <v/>
      </c>
      <c r="BH1001" s="15" t="n"/>
      <c r="BJ1001" s="86" t="n"/>
      <c r="BK1001" s="86" t="n"/>
      <c r="BL1001" s="24" t="n"/>
      <c r="BM1001" s="24" t="n"/>
      <c r="BN1001" s="24" t="n"/>
      <c r="BO1001" s="24" t="n"/>
      <c r="BP1001" s="24" t="n"/>
      <c r="BQ1001" s="126" t="n"/>
    </row>
    <row r="1002" ht="16.8" customHeight="1">
      <c r="A1002" s="15" t="n"/>
      <c r="B1002" s="66" t="n"/>
      <c r="C1002" s="15" t="inlineStr">
        <is>
          <t xml:space="preserve">PAG. STIP.           MARZIA </t>
        </is>
      </c>
      <c r="D1002" s="67" t="n"/>
      <c r="E1002" s="16" t="n">
        <v>0</v>
      </c>
      <c r="F1002" s="16" t="n"/>
      <c r="G1002" s="16" t="n">
        <v>0</v>
      </c>
      <c r="H1002" s="16" t="n"/>
      <c r="I1002" s="4" t="n"/>
      <c r="J1002" s="14" t="n"/>
      <c r="K1002" s="17" t="inlineStr">
        <is>
          <t>BON IFICO CATTOLICA</t>
        </is>
      </c>
      <c r="L1002" s="16" t="n"/>
      <c r="M1002" s="16" t="n">
        <v>129102.8</v>
      </c>
      <c r="N1002" s="16" t="inlineStr">
        <is>
          <t>SOSPESI PARTICOLARI</t>
        </is>
      </c>
      <c r="O1002" s="31">
        <f>L1026</f>
        <v/>
      </c>
      <c r="P1002" s="32">
        <f>SUM(P981:P1000)</f>
        <v/>
      </c>
      <c r="Q1002" s="14" t="n"/>
      <c r="R1002" s="18" t="n"/>
      <c r="S1002" s="16">
        <f>G1002</f>
        <v/>
      </c>
      <c r="T1002" s="18">
        <f>(R1002-S1002)+T1001</f>
        <v/>
      </c>
      <c r="U1002" s="15">
        <f>C1002</f>
        <v/>
      </c>
      <c r="W1002" s="14" t="n"/>
      <c r="X1002" s="18" t="n"/>
      <c r="Y1002" s="16" t="n">
        <v>0</v>
      </c>
      <c r="Z1002" s="18">
        <f>(X1002-Y1002)+Z1001</f>
        <v/>
      </c>
      <c r="AA1002" s="15" t="n"/>
      <c r="AB1002" s="24" t="n"/>
      <c r="AC1002" s="15">
        <f>C1002</f>
        <v/>
      </c>
      <c r="AD1002" s="25" t="n"/>
      <c r="AE1002" s="62">
        <f>G1002</f>
        <v/>
      </c>
      <c r="AF1002" s="63">
        <f>AE1002+AF941</f>
        <v/>
      </c>
      <c r="AG1002" s="25" t="n"/>
      <c r="AH1002" s="24" t="n"/>
      <c r="AI1002" s="26" t="n"/>
      <c r="AJ1002" s="25" t="n"/>
      <c r="AL1002" s="14" t="n"/>
      <c r="AM1002" s="18" t="n"/>
      <c r="AN1002" s="16" t="n">
        <v>0</v>
      </c>
      <c r="AO1002" s="18">
        <f>(AM1002-AN1002)+AO1001</f>
        <v/>
      </c>
      <c r="AP1002" s="15" t="n"/>
      <c r="AR1002" s="14" t="n"/>
      <c r="AS1002" s="18" t="n"/>
      <c r="AT1002" s="16" t="n">
        <v>0</v>
      </c>
      <c r="AU1002" s="18">
        <f>(AS1002-AT1002)+AU1001</f>
        <v/>
      </c>
      <c r="AV1002" s="15" t="n"/>
      <c r="AX1002" s="14" t="n"/>
      <c r="AY1002" s="18" t="n"/>
      <c r="AZ1002" s="16" t="n">
        <v>0</v>
      </c>
      <c r="BA1002" s="18">
        <f>(AY1002-AZ1002)+BA1001</f>
        <v/>
      </c>
      <c r="BB1002" s="15" t="n"/>
      <c r="BD1002" s="14" t="n"/>
      <c r="BE1002" s="18" t="n"/>
      <c r="BF1002" s="16" t="n">
        <v>0</v>
      </c>
      <c r="BG1002" s="18">
        <f>(BE1002-BF1002)+BG1001</f>
        <v/>
      </c>
      <c r="BH1002" s="15" t="n"/>
      <c r="BJ1002" s="86" t="n"/>
      <c r="BK1002" s="86" t="n"/>
      <c r="BL1002" s="24" t="n"/>
      <c r="BM1002" s="24" t="n"/>
      <c r="BN1002" s="24" t="n"/>
      <c r="BO1002" s="24" t="n"/>
      <c r="BP1002" s="24" t="n"/>
      <c r="BQ1002" s="126" t="n"/>
    </row>
    <row r="1003" ht="16.8" customHeight="1">
      <c r="A1003" s="15" t="n"/>
      <c r="B1003" s="15" t="n"/>
      <c r="C1003" s="15" t="inlineStr">
        <is>
          <t xml:space="preserve">PAG. STIP.           DEBORAH </t>
        </is>
      </c>
      <c r="D1003" s="16" t="n"/>
      <c r="E1003" s="16" t="n">
        <v>0</v>
      </c>
      <c r="F1003" s="16" t="n"/>
      <c r="G1003" s="16" t="n">
        <v>0</v>
      </c>
      <c r="H1003" s="16" t="n"/>
      <c r="I1003" s="4" t="n"/>
      <c r="J1003" s="14" t="n"/>
      <c r="K1003" s="17" t="inlineStr">
        <is>
          <t>BONIFICO GENERALI</t>
        </is>
      </c>
      <c r="L1003" s="16" t="n"/>
      <c r="M1003" s="16" t="n">
        <v>87164.98</v>
      </c>
      <c r="N1003" s="16" t="inlineStr">
        <is>
          <t>SOSPESI</t>
        </is>
      </c>
      <c r="O1003" s="16">
        <f>SUM(L1014:L1025)+L1028</f>
        <v/>
      </c>
      <c r="P1003" s="33">
        <f>SUM(O981:O1000)</f>
        <v/>
      </c>
      <c r="Q1003" s="14" t="n"/>
      <c r="R1003" s="18" t="n"/>
      <c r="S1003" s="16">
        <f>G1003</f>
        <v/>
      </c>
      <c r="T1003" s="18">
        <f>(R1003-S1003)+T1002</f>
        <v/>
      </c>
      <c r="U1003" s="15">
        <f>C1003</f>
        <v/>
      </c>
      <c r="W1003" s="14" t="n"/>
      <c r="X1003" s="18" t="n"/>
      <c r="Y1003" s="16" t="n">
        <v>0</v>
      </c>
      <c r="Z1003" s="18">
        <f>(X1003-Y1003)+Z1002</f>
        <v/>
      </c>
      <c r="AA1003" s="15" t="n"/>
      <c r="AB1003" s="24" t="n"/>
      <c r="AC1003" s="15">
        <f>C1003</f>
        <v/>
      </c>
      <c r="AD1003" s="25" t="n"/>
      <c r="AE1003" s="62">
        <f>G1003</f>
        <v/>
      </c>
      <c r="AF1003" s="63">
        <f>AE1003+AF942</f>
        <v/>
      </c>
      <c r="AG1003" s="25" t="n"/>
      <c r="AH1003" s="24" t="n"/>
      <c r="AI1003" s="26" t="n"/>
      <c r="AJ1003" s="25" t="n"/>
      <c r="AL1003" s="14" t="n"/>
      <c r="AM1003" s="18" t="n"/>
      <c r="AN1003" s="16" t="n">
        <v>0</v>
      </c>
      <c r="AO1003" s="18">
        <f>(AM1003-AN1003)+AO1002</f>
        <v/>
      </c>
      <c r="AP1003" s="15" t="n"/>
      <c r="AR1003" s="14" t="n"/>
      <c r="AS1003" s="18" t="n"/>
      <c r="AT1003" s="16" t="n">
        <v>0</v>
      </c>
      <c r="AU1003" s="18">
        <f>(AS1003-AT1003)+AU1002</f>
        <v/>
      </c>
      <c r="AV1003" s="15" t="n"/>
      <c r="AX1003" s="14" t="n"/>
      <c r="AY1003" s="18" t="n"/>
      <c r="AZ1003" s="16" t="n">
        <v>0</v>
      </c>
      <c r="BA1003" s="18">
        <f>(AY1003-AZ1003)+BA1002</f>
        <v/>
      </c>
      <c r="BB1003" s="15" t="n"/>
      <c r="BD1003" s="14" t="n"/>
      <c r="BE1003" s="18" t="n"/>
      <c r="BF1003" s="16" t="n">
        <v>0</v>
      </c>
      <c r="BG1003" s="18">
        <f>(BE1003-BF1003)+BG1002</f>
        <v/>
      </c>
      <c r="BH1003" s="15" t="n"/>
      <c r="BJ1003" s="86" t="n"/>
      <c r="BK1003" s="86" t="n"/>
      <c r="BL1003" s="24" t="n"/>
      <c r="BM1003" s="24" t="n"/>
      <c r="BN1003" s="24" t="n"/>
      <c r="BO1003" s="24" t="n"/>
      <c r="BP1003" s="24" t="n"/>
      <c r="BQ1003" s="126" t="n"/>
    </row>
    <row r="1004" ht="16.8" customHeight="1">
      <c r="A1004" s="15" t="n"/>
      <c r="B1004" s="15" t="n"/>
      <c r="C1004" s="15" t="inlineStr">
        <is>
          <t xml:space="preserve">PAG. STIP.           DORIANA BONIFICO </t>
        </is>
      </c>
      <c r="D1004" s="16" t="n"/>
      <c r="E1004" s="16" t="n">
        <v>0</v>
      </c>
      <c r="F1004" s="16" t="n"/>
      <c r="G1004" s="16" t="n">
        <v>0</v>
      </c>
      <c r="H1004" s="16" t="n"/>
      <c r="I1004" s="4" t="n"/>
      <c r="J1004" s="14" t="n"/>
      <c r="K1004" s="17" t="n"/>
      <c r="L1004" s="16" t="n"/>
      <c r="M1004" s="16" t="n"/>
      <c r="N1004" s="16" t="inlineStr">
        <is>
          <t>GIROCONTO SINO AD OGGI</t>
        </is>
      </c>
      <c r="O1004" s="34">
        <f>O943+O944-F1019-F1018</f>
        <v/>
      </c>
      <c r="P1004" s="35">
        <f>O943+O944+O1005-F1019-F1018-O1002-O1003</f>
        <v/>
      </c>
      <c r="Q1004" s="14" t="n"/>
      <c r="R1004" s="18" t="n"/>
      <c r="S1004" s="16">
        <f>G1004</f>
        <v/>
      </c>
      <c r="T1004" s="18">
        <f>(R1004-S1004)+T1003</f>
        <v/>
      </c>
      <c r="U1004" s="15" t="n"/>
      <c r="W1004" s="14" t="n"/>
      <c r="X1004" s="18" t="n"/>
      <c r="Y1004" s="16" t="n"/>
      <c r="Z1004" s="18">
        <f>(X1004-Y1004)+Z1003</f>
        <v/>
      </c>
      <c r="AA1004" s="15" t="n"/>
      <c r="AB1004" s="24" t="n"/>
      <c r="AC1004" s="15">
        <f>C1004</f>
        <v/>
      </c>
      <c r="AD1004" s="25" t="n"/>
      <c r="AE1004" s="62">
        <f>G1004</f>
        <v/>
      </c>
      <c r="AF1004" s="63">
        <f>AE1004+AF943</f>
        <v/>
      </c>
      <c r="AG1004" s="25" t="n"/>
      <c r="AH1004" s="24" t="n"/>
      <c r="AI1004" s="26" t="n"/>
      <c r="AJ1004" s="25" t="n"/>
      <c r="AL1004" s="14" t="n"/>
      <c r="AM1004" s="18" t="n"/>
      <c r="AN1004" s="16" t="n"/>
      <c r="AO1004" s="18">
        <f>(AM1004-AN1004)+AO1003</f>
        <v/>
      </c>
      <c r="AP1004" s="15" t="n"/>
      <c r="AR1004" s="14" t="n"/>
      <c r="AS1004" s="18" t="n"/>
      <c r="AT1004" s="16" t="n"/>
      <c r="AU1004" s="18">
        <f>(AS1004-AT1004)+AU1003</f>
        <v/>
      </c>
      <c r="AV1004" s="15" t="n"/>
      <c r="AX1004" s="14" t="n"/>
      <c r="AY1004" s="18" t="n"/>
      <c r="AZ1004" s="16" t="n"/>
      <c r="BA1004" s="18">
        <f>(AY1004-AZ1004)+BA1003</f>
        <v/>
      </c>
      <c r="BB1004" s="15" t="n"/>
      <c r="BD1004" s="14" t="n"/>
      <c r="BE1004" s="18" t="n"/>
      <c r="BF1004" s="16" t="n"/>
      <c r="BG1004" s="18">
        <f>(BE1004-BF1004)+BG1003</f>
        <v/>
      </c>
      <c r="BH1004" s="15" t="n"/>
      <c r="BJ1004" s="86" t="n"/>
      <c r="BK1004" s="86" t="n"/>
      <c r="BL1004" s="24" t="n"/>
      <c r="BM1004" s="24" t="n"/>
      <c r="BN1004" s="24" t="n"/>
      <c r="BO1004" s="24" t="n"/>
      <c r="BP1004" s="24" t="n"/>
      <c r="BQ1004" s="126" t="n"/>
    </row>
    <row r="1005" ht="16.8" customHeight="1">
      <c r="A1005" s="15" t="n"/>
      <c r="B1005" s="15" t="n"/>
      <c r="C1005" s="15" t="inlineStr">
        <is>
          <t xml:space="preserve">PAG. STIP.           STEFANIA  BONIFICO </t>
        </is>
      </c>
      <c r="D1005" s="16" t="n"/>
      <c r="E1005" s="16" t="n">
        <v>0</v>
      </c>
      <c r="F1005" s="16" t="n"/>
      <c r="G1005" s="16" t="n">
        <v>0</v>
      </c>
      <c r="H1005" s="16" t="n"/>
      <c r="I1005" s="4" t="n"/>
      <c r="J1005" s="14" t="n"/>
      <c r="K1005" s="6" t="inlineStr">
        <is>
          <t>TOTALE GIORNATA</t>
        </is>
      </c>
      <c r="L1005" s="3">
        <f>SUM(L978:L1004)</f>
        <v/>
      </c>
      <c r="M1005" s="3">
        <f>SUM(M978:M1004)</f>
        <v/>
      </c>
      <c r="N1005" s="16" t="inlineStr">
        <is>
          <t>G.C. GIORNO</t>
        </is>
      </c>
      <c r="O1005" s="16">
        <f>N978-L979</f>
        <v/>
      </c>
      <c r="P1005" s="18" t="n"/>
      <c r="Q1005" s="14" t="n"/>
      <c r="R1005" s="18" t="n"/>
      <c r="S1005" s="16">
        <f>G1005</f>
        <v/>
      </c>
      <c r="T1005" s="18">
        <f>(R1005-S1005)+T1004</f>
        <v/>
      </c>
      <c r="U1005" s="15">
        <f>C1005</f>
        <v/>
      </c>
      <c r="W1005" s="14" t="n"/>
      <c r="X1005" s="18" t="n"/>
      <c r="Y1005" s="16" t="n">
        <v>0</v>
      </c>
      <c r="Z1005" s="18">
        <f>(X1005-Y1005)+Z1004</f>
        <v/>
      </c>
      <c r="AA1005" s="15" t="n"/>
      <c r="AB1005" s="24" t="n"/>
      <c r="AC1005" s="15">
        <f>C1005</f>
        <v/>
      </c>
      <c r="AD1005" s="25" t="n"/>
      <c r="AE1005" s="62">
        <f>G1005</f>
        <v/>
      </c>
      <c r="AF1005" s="63">
        <f>AE1005+AF944</f>
        <v/>
      </c>
      <c r="AG1005" s="25" t="n"/>
      <c r="AH1005" s="24" t="n"/>
      <c r="AI1005" s="26" t="n"/>
      <c r="AJ1005" s="25" t="n"/>
      <c r="AL1005" s="14" t="n"/>
      <c r="AM1005" s="18" t="n"/>
      <c r="AN1005" s="16" t="n">
        <v>0</v>
      </c>
      <c r="AO1005" s="18">
        <f>(AM1005-AN1005)+AO1004</f>
        <v/>
      </c>
      <c r="AP1005" s="15" t="n"/>
      <c r="AR1005" s="14" t="n"/>
      <c r="AS1005" s="18" t="n"/>
      <c r="AT1005" s="16" t="n">
        <v>0</v>
      </c>
      <c r="AU1005" s="18">
        <f>(AS1005-AT1005)+AU1004</f>
        <v/>
      </c>
      <c r="AV1005" s="15" t="n"/>
      <c r="AX1005" s="14" t="n"/>
      <c r="AY1005" s="18" t="n"/>
      <c r="AZ1005" s="16" t="n">
        <v>0</v>
      </c>
      <c r="BA1005" s="18">
        <f>(AY1005-AZ1005)+BA1004</f>
        <v/>
      </c>
      <c r="BB1005" s="15" t="n"/>
      <c r="BD1005" s="14" t="n"/>
      <c r="BE1005" s="18" t="n"/>
      <c r="BF1005" s="16" t="n">
        <v>0</v>
      </c>
      <c r="BG1005" s="18">
        <f>(BE1005-BF1005)+BG1004</f>
        <v/>
      </c>
      <c r="BH1005" s="15" t="n"/>
      <c r="BJ1005" s="86" t="n"/>
      <c r="BK1005" s="86" t="n"/>
      <c r="BL1005" s="24" t="n"/>
      <c r="BM1005" s="24" t="n"/>
      <c r="BN1005" s="24" t="n"/>
      <c r="BO1005" s="24" t="n"/>
      <c r="BP1005" s="24" t="n"/>
      <c r="BQ1005" s="126" t="n"/>
    </row>
    <row r="1006" ht="16.8" customHeight="1">
      <c r="A1006" s="15" t="n"/>
      <c r="B1006" s="15" t="n"/>
      <c r="C1006" s="15" t="inlineStr">
        <is>
          <t>Pagamento contributi impiegate</t>
        </is>
      </c>
      <c r="D1006" s="16" t="n"/>
      <c r="E1006" s="16" t="n"/>
      <c r="F1006" s="16" t="n"/>
      <c r="G1006" s="16" t="n">
        <v>0</v>
      </c>
      <c r="H1006" s="16" t="n"/>
      <c r="I1006" s="4" t="n"/>
      <c r="J1006" s="14" t="n"/>
      <c r="K1006" s="6" t="inlineStr">
        <is>
          <t>RIPORTO</t>
        </is>
      </c>
      <c r="L1006" s="3">
        <f>L946</f>
        <v/>
      </c>
      <c r="M1006" s="3">
        <f>M946</f>
        <v/>
      </c>
      <c r="N1006" s="16" t="inlineStr">
        <is>
          <t>SO. VERS/PREL.</t>
        </is>
      </c>
      <c r="O1006" s="36">
        <f>(O1002+O1003)-(O941+O942)</f>
        <v/>
      </c>
      <c r="P1006" s="37">
        <f>O1005-O1006</f>
        <v/>
      </c>
      <c r="Q1006" s="14" t="n"/>
      <c r="R1006" s="18" t="n"/>
      <c r="S1006" s="16">
        <f>G1006</f>
        <v/>
      </c>
      <c r="T1006" s="18">
        <f>(R1006-S1006)+T1005</f>
        <v/>
      </c>
      <c r="U1006" s="15">
        <f>C1006</f>
        <v/>
      </c>
      <c r="W1006" s="14" t="n"/>
      <c r="X1006" s="18" t="n"/>
      <c r="Y1006" s="16" t="n">
        <v>0</v>
      </c>
      <c r="Z1006" s="18">
        <f>(X1006-Y1006)+Z1005</f>
        <v/>
      </c>
      <c r="AA1006" s="15" t="n"/>
      <c r="AB1006" s="24" t="n"/>
      <c r="AC1006" s="15">
        <f>C1006</f>
        <v/>
      </c>
      <c r="AD1006" s="25" t="n"/>
      <c r="AE1006" s="62">
        <f>G1006</f>
        <v/>
      </c>
      <c r="AF1006" s="63">
        <f>AE1006+AF945</f>
        <v/>
      </c>
      <c r="AG1006" s="25" t="n"/>
      <c r="AH1006" s="24" t="n"/>
      <c r="AI1006" s="26" t="n"/>
      <c r="AJ1006" s="25" t="n"/>
      <c r="AL1006" s="14" t="n"/>
      <c r="AM1006" s="18" t="n"/>
      <c r="AN1006" s="16" t="n">
        <v>0</v>
      </c>
      <c r="AO1006" s="18">
        <f>(AM1006-AN1006)+AO1005</f>
        <v/>
      </c>
      <c r="AP1006" s="15" t="n"/>
      <c r="AR1006" s="14" t="n"/>
      <c r="AS1006" s="18" t="n"/>
      <c r="AT1006" s="16" t="n">
        <v>0</v>
      </c>
      <c r="AU1006" s="18">
        <f>(AS1006-AT1006)+AU1005</f>
        <v/>
      </c>
      <c r="AV1006" s="15" t="n"/>
      <c r="AX1006" s="14" t="n"/>
      <c r="AY1006" s="18" t="n"/>
      <c r="AZ1006" s="16" t="n">
        <v>0</v>
      </c>
      <c r="BA1006" s="18">
        <f>(AY1006-AZ1006)+BA1005</f>
        <v/>
      </c>
      <c r="BB1006" s="15" t="n"/>
      <c r="BD1006" s="14" t="n"/>
      <c r="BE1006" s="18" t="n"/>
      <c r="BF1006" s="16" t="n">
        <v>0</v>
      </c>
      <c r="BG1006" s="18">
        <f>(BE1006-BF1006)+BG1005</f>
        <v/>
      </c>
      <c r="BH1006" s="15" t="n"/>
      <c r="BJ1006" s="86" t="n"/>
      <c r="BK1006" s="86" t="n"/>
      <c r="BL1006" s="24" t="n"/>
      <c r="BM1006" s="24" t="n"/>
      <c r="BN1006" s="24" t="n"/>
      <c r="BO1006" s="24" t="n"/>
      <c r="BP1006" s="24" t="n"/>
      <c r="BQ1006" s="126" t="n"/>
    </row>
    <row r="1007" ht="16.8" customHeight="1" thickBot="1">
      <c r="A1007" s="15" t="n"/>
      <c r="B1007" s="15" t="n"/>
      <c r="C1007" s="15" t="inlineStr">
        <is>
          <t>TOT. PAG. IMPIEGATE</t>
        </is>
      </c>
      <c r="D1007" s="16">
        <f>SUM(G1002:G1006)+SUM(E1002:E1006)</f>
        <v/>
      </c>
      <c r="E1007" s="16" t="n"/>
      <c r="F1007" s="16" t="n"/>
      <c r="G1007" s="16" t="n"/>
      <c r="H1007" s="16" t="n"/>
      <c r="I1007" s="4" t="n"/>
      <c r="J1007" s="14" t="n"/>
      <c r="K1007" s="6" t="inlineStr">
        <is>
          <t>TOTALE AD OGGI</t>
        </is>
      </c>
      <c r="L1007" s="3">
        <f>L1005+L1006</f>
        <v/>
      </c>
      <c r="M1007" s="3">
        <f>M1005+M1006</f>
        <v/>
      </c>
      <c r="N1007" s="16" t="inlineStr">
        <is>
          <t>DIFF. GIROCONTO E SOSPESI AUMENTATI O DIMINUITI</t>
        </is>
      </c>
      <c r="O1007" s="38">
        <f>O1004+O1005-O1006</f>
        <v/>
      </c>
      <c r="P1007" s="39">
        <f>O1007-O1004</f>
        <v/>
      </c>
      <c r="Q1007" s="14" t="n"/>
      <c r="R1007" s="18" t="n"/>
      <c r="S1007" s="16" t="n">
        <v>0</v>
      </c>
      <c r="T1007" s="18">
        <f>(R1007-S1007)+T1006</f>
        <v/>
      </c>
      <c r="U1007" s="15" t="n"/>
      <c r="W1007" s="14" t="n"/>
      <c r="X1007" s="18" t="n"/>
      <c r="Y1007" s="16" t="n"/>
      <c r="Z1007" s="18">
        <f>(X1007-Y1007)+Z1006</f>
        <v/>
      </c>
      <c r="AA1007" s="15" t="n"/>
      <c r="AB1007" s="24" t="n"/>
      <c r="AC1007" s="15" t="n"/>
      <c r="AD1007" s="25" t="n"/>
      <c r="AE1007" s="62">
        <f>G1007</f>
        <v/>
      </c>
      <c r="AF1007" s="63">
        <f>AE1007+AF946</f>
        <v/>
      </c>
      <c r="AG1007" s="25" t="n"/>
      <c r="AH1007" s="24" t="n"/>
      <c r="AI1007" s="26" t="n"/>
      <c r="AJ1007" s="25" t="n"/>
      <c r="AL1007" s="14" t="n"/>
      <c r="AM1007" s="18" t="n"/>
      <c r="AN1007" s="16" t="n"/>
      <c r="AO1007" s="18">
        <f>(AM1007-AN1007)+AO1006</f>
        <v/>
      </c>
      <c r="AP1007" s="15" t="n"/>
      <c r="AR1007" s="14" t="n"/>
      <c r="AS1007" s="18" t="n"/>
      <c r="AT1007" s="16" t="n"/>
      <c r="AU1007" s="18">
        <f>(AS1007-AT1007)+AU1006</f>
        <v/>
      </c>
      <c r="AV1007" s="15" t="n"/>
      <c r="AX1007" s="14" t="n"/>
      <c r="AY1007" s="18" t="n"/>
      <c r="AZ1007" s="16" t="n"/>
      <c r="BA1007" s="18">
        <f>(AY1007-AZ1007)+BA1006</f>
        <v/>
      </c>
      <c r="BB1007" s="15" t="n"/>
      <c r="BD1007" s="14" t="n"/>
      <c r="BE1007" s="18" t="n"/>
      <c r="BF1007" s="16" t="n"/>
      <c r="BG1007" s="18">
        <f>(BE1007-BF1007)+BG1006</f>
        <v/>
      </c>
      <c r="BH1007" s="15" t="n"/>
      <c r="BJ1007" s="86" t="n"/>
      <c r="BK1007" s="86" t="n"/>
      <c r="BL1007" s="24" t="n"/>
      <c r="BM1007" s="24" t="n"/>
      <c r="BN1007" s="24" t="n"/>
      <c r="BO1007" s="24" t="n"/>
      <c r="BP1007" s="24" t="n"/>
      <c r="BQ1007" s="126" t="n"/>
    </row>
    <row r="1008" ht="16.8" customHeight="1" thickBot="1" thickTop="1">
      <c r="A1008" s="15" t="n"/>
      <c r="B1008" s="15" t="n"/>
      <c r="C1008" s="15" t="inlineStr">
        <is>
          <t>Pag. Bolletta Telecom  780820</t>
        </is>
      </c>
      <c r="D1008" s="16" t="n"/>
      <c r="E1008" s="16" t="n"/>
      <c r="F1008" s="16" t="n"/>
      <c r="G1008" s="16" t="n">
        <v>0</v>
      </c>
      <c r="H1008" s="16" t="n"/>
      <c r="I1008" s="4" t="n"/>
      <c r="J1008" s="14" t="n"/>
      <c r="K1008" s="6" t="inlineStr">
        <is>
          <t>SALDO</t>
        </is>
      </c>
      <c r="L1008" s="3">
        <f>L1007-M1007</f>
        <v/>
      </c>
      <c r="M1008" s="40" t="n"/>
      <c r="N1008" s="29" t="inlineStr">
        <is>
          <t>RISCONTRO</t>
        </is>
      </c>
      <c r="O1008" s="41">
        <f>O1001+O1002+O1003+O1009</f>
        <v/>
      </c>
      <c r="P1008" s="18" t="n"/>
      <c r="Q1008" s="14" t="n"/>
      <c r="R1008" s="18" t="n"/>
      <c r="S1008" s="16">
        <f>G1008</f>
        <v/>
      </c>
      <c r="T1008" s="18">
        <f>(R1008-S1008)+T1007</f>
        <v/>
      </c>
      <c r="U1008" s="15">
        <f>C1008</f>
        <v/>
      </c>
      <c r="W1008" s="14" t="n"/>
      <c r="X1008" s="18" t="n"/>
      <c r="Y1008" s="16" t="n">
        <v>0</v>
      </c>
      <c r="Z1008" s="18">
        <f>(X1008-Y1008)+Z1007</f>
        <v/>
      </c>
      <c r="AA1008" s="15" t="n"/>
      <c r="AB1008" s="24" t="n"/>
      <c r="AC1008" s="15">
        <f>C1008</f>
        <v/>
      </c>
      <c r="AD1008" s="25" t="n"/>
      <c r="AE1008" s="62">
        <f>G1008</f>
        <v/>
      </c>
      <c r="AF1008" s="63">
        <f>AE1008+AF947</f>
        <v/>
      </c>
      <c r="AG1008" s="25" t="n"/>
      <c r="AH1008" s="24" t="n"/>
      <c r="AI1008" s="26" t="n"/>
      <c r="AJ1008" s="25" t="n"/>
      <c r="AL1008" s="14" t="n"/>
      <c r="AM1008" s="18" t="n"/>
      <c r="AN1008" s="16" t="n">
        <v>0</v>
      </c>
      <c r="AO1008" s="18">
        <f>(AM1008-AN1008)+AO1007</f>
        <v/>
      </c>
      <c r="AP1008" s="15" t="n"/>
      <c r="AR1008" s="14" t="n"/>
      <c r="AS1008" s="18" t="n"/>
      <c r="AT1008" s="16" t="n">
        <v>0</v>
      </c>
      <c r="AU1008" s="18">
        <f>(AS1008-AT1008)+AU1007</f>
        <v/>
      </c>
      <c r="AV1008" s="15" t="n"/>
      <c r="AX1008" s="14" t="n"/>
      <c r="AY1008" s="18" t="n"/>
      <c r="AZ1008" s="16" t="n">
        <v>0</v>
      </c>
      <c r="BA1008" s="18">
        <f>(AY1008-AZ1008)+BA1007</f>
        <v/>
      </c>
      <c r="BB1008" s="15" t="n"/>
      <c r="BD1008" s="14" t="n"/>
      <c r="BE1008" s="18" t="n"/>
      <c r="BF1008" s="16" t="n">
        <v>0</v>
      </c>
      <c r="BG1008" s="18">
        <f>(BE1008-BF1008)+BG1007</f>
        <v/>
      </c>
      <c r="BH1008" s="15" t="n"/>
      <c r="BJ1008" s="86" t="n"/>
      <c r="BK1008" s="86" t="n"/>
      <c r="BL1008" s="24" t="n"/>
      <c r="BM1008" s="24" t="n"/>
      <c r="BN1008" s="24" t="n"/>
      <c r="BO1008" s="24" t="n"/>
      <c r="BP1008" s="24" t="n"/>
      <c r="BQ1008" s="126" t="n"/>
    </row>
    <row r="1009" ht="16.8" customHeight="1" thickBot="1" thickTop="1">
      <c r="A1009" s="15" t="n"/>
      <c r="B1009" s="15" t="n"/>
      <c r="C1009" s="15" t="inlineStr">
        <is>
          <t>Pag. Bolletta Telecom 780344</t>
        </is>
      </c>
      <c r="D1009" s="16" t="n"/>
      <c r="E1009" s="16" t="n"/>
      <c r="F1009" s="16" t="n"/>
      <c r="G1009" s="16" t="n">
        <v>0</v>
      </c>
      <c r="H1009" s="16" t="n"/>
      <c r="I1009" s="4" t="n"/>
      <c r="J1009" s="14" t="n"/>
      <c r="K1009" s="17" t="n"/>
      <c r="L1009" s="16" t="n"/>
      <c r="M1009" s="16" t="n"/>
      <c r="N1009" s="42" t="inlineStr">
        <is>
          <t>GIROCONTO DEL GIORNO</t>
        </is>
      </c>
      <c r="O1009" s="43">
        <f>P1003-O1002-O1003-O1001</f>
        <v/>
      </c>
      <c r="P1009" s="18" t="n"/>
      <c r="Q1009" s="14" t="n"/>
      <c r="R1009" s="18" t="n"/>
      <c r="S1009" s="16">
        <f>G1009</f>
        <v/>
      </c>
      <c r="T1009" s="18">
        <f>(R1009-S1009)+T1008</f>
        <v/>
      </c>
      <c r="U1009" s="15">
        <f>C1009</f>
        <v/>
      </c>
      <c r="W1009" s="14" t="n"/>
      <c r="X1009" s="18" t="n"/>
      <c r="Y1009" s="16" t="n">
        <v>0</v>
      </c>
      <c r="Z1009" s="18">
        <f>(X1009-Y1009)+Z1008</f>
        <v/>
      </c>
      <c r="AA1009" s="15" t="n"/>
      <c r="AB1009" s="24" t="n"/>
      <c r="AC1009" s="15">
        <f>C1009</f>
        <v/>
      </c>
      <c r="AD1009" s="25" t="n"/>
      <c r="AE1009" s="62">
        <f>G1009</f>
        <v/>
      </c>
      <c r="AF1009" s="63">
        <f>AE1009+AF948</f>
        <v/>
      </c>
      <c r="AG1009" s="25" t="n"/>
      <c r="AH1009" s="24" t="n"/>
      <c r="AI1009" s="26" t="n"/>
      <c r="AJ1009" s="25" t="n"/>
      <c r="AL1009" s="14" t="n"/>
      <c r="AM1009" s="18" t="n"/>
      <c r="AN1009" s="16" t="n">
        <v>0</v>
      </c>
      <c r="AO1009" s="18">
        <f>(AM1009-AN1009)+AO1008</f>
        <v/>
      </c>
      <c r="AP1009" s="15" t="n"/>
      <c r="AR1009" s="14" t="n"/>
      <c r="AS1009" s="18" t="n"/>
      <c r="AT1009" s="16" t="n">
        <v>0</v>
      </c>
      <c r="AU1009" s="18">
        <f>(AS1009-AT1009)+AU1008</f>
        <v/>
      </c>
      <c r="AV1009" s="15" t="n"/>
      <c r="AX1009" s="14" t="n"/>
      <c r="AY1009" s="18" t="n"/>
      <c r="AZ1009" s="16" t="n">
        <v>0</v>
      </c>
      <c r="BA1009" s="18">
        <f>(AY1009-AZ1009)+BA1008</f>
        <v/>
      </c>
      <c r="BB1009" s="15" t="n"/>
      <c r="BD1009" s="14" t="n"/>
      <c r="BE1009" s="18" t="n"/>
      <c r="BF1009" s="16" t="n">
        <v>0</v>
      </c>
      <c r="BG1009" s="18">
        <f>(BE1009-BF1009)+BG1008</f>
        <v/>
      </c>
      <c r="BH1009" s="15" t="n"/>
      <c r="BJ1009" s="86" t="n"/>
      <c r="BK1009" s="86" t="n"/>
      <c r="BL1009" s="24" t="n"/>
      <c r="BM1009" s="24" t="n"/>
      <c r="BN1009" s="24" t="n"/>
      <c r="BO1009" s="24" t="n"/>
      <c r="BP1009" s="24" t="n"/>
      <c r="BQ1009" s="126" t="n"/>
    </row>
    <row r="1010" ht="16.8" customHeight="1" thickTop="1">
      <c r="A1010" s="15" t="n"/>
      <c r="B1010" s="15" t="n"/>
      <c r="C1010" s="15" t="inlineStr">
        <is>
          <t>Pag. Bolletta Telecom</t>
        </is>
      </c>
      <c r="D1010" s="16">
        <f>SUM(G1008:G1010)</f>
        <v/>
      </c>
      <c r="E1010" s="16" t="n"/>
      <c r="F1010" s="16" t="n"/>
      <c r="G1010" s="16" t="n">
        <v>0</v>
      </c>
      <c r="H1010" s="16" t="n"/>
      <c r="I1010" s="4" t="n"/>
      <c r="J1010" s="14" t="n"/>
      <c r="K1010" s="6" t="inlineStr">
        <is>
          <t>C/C ANTICIPI</t>
        </is>
      </c>
      <c r="L1010" s="3">
        <f>N949</f>
        <v/>
      </c>
      <c r="M1010" s="3" t="n">
        <v>0</v>
      </c>
      <c r="N1010" s="3">
        <f>SUM(L1010:M1010)</f>
        <v/>
      </c>
      <c r="O1010" s="44" t="n"/>
      <c r="P1010" s="18" t="n"/>
      <c r="Q1010" s="14" t="n"/>
      <c r="R1010" s="18" t="n"/>
      <c r="S1010" s="16">
        <f>G1010</f>
        <v/>
      </c>
      <c r="T1010" s="18">
        <f>(R1010-S1010)+T1009</f>
        <v/>
      </c>
      <c r="U1010" s="15">
        <f>C1010</f>
        <v/>
      </c>
      <c r="W1010" s="14" t="n"/>
      <c r="X1010" s="18" t="n"/>
      <c r="Y1010" s="16" t="n">
        <v>0</v>
      </c>
      <c r="Z1010" s="18">
        <f>(X1010-Y1010)+Z1009</f>
        <v/>
      </c>
      <c r="AA1010" s="15" t="n"/>
      <c r="AB1010" s="24" t="n"/>
      <c r="AC1010" s="15">
        <f>C1010</f>
        <v/>
      </c>
      <c r="AD1010" s="25" t="n"/>
      <c r="AE1010" s="62">
        <f>G1010</f>
        <v/>
      </c>
      <c r="AF1010" s="63">
        <f>AE1010+AF949</f>
        <v/>
      </c>
      <c r="AG1010" s="25" t="n"/>
      <c r="AH1010" s="24" t="n"/>
      <c r="AI1010" s="26" t="n"/>
      <c r="AJ1010" s="25" t="n"/>
      <c r="AL1010" s="14" t="n"/>
      <c r="AM1010" s="18" t="n"/>
      <c r="AN1010" s="16" t="n">
        <v>0</v>
      </c>
      <c r="AO1010" s="18">
        <f>(AM1010-AN1010)+AO1009</f>
        <v/>
      </c>
      <c r="AP1010" s="15" t="n"/>
      <c r="AR1010" s="14" t="n"/>
      <c r="AS1010" s="18" t="n"/>
      <c r="AT1010" s="16" t="n">
        <v>0</v>
      </c>
      <c r="AU1010" s="18">
        <f>(AS1010-AT1010)+AU1009</f>
        <v/>
      </c>
      <c r="AV1010" s="15" t="n"/>
      <c r="AX1010" s="14" t="n"/>
      <c r="AY1010" s="18" t="n"/>
      <c r="AZ1010" s="16" t="n">
        <v>0</v>
      </c>
      <c r="BA1010" s="18">
        <f>(AY1010-AZ1010)+BA1009</f>
        <v/>
      </c>
      <c r="BB1010" s="15" t="n"/>
      <c r="BD1010" s="14" t="n"/>
      <c r="BE1010" s="18" t="n"/>
      <c r="BF1010" s="16" t="n">
        <v>0</v>
      </c>
      <c r="BG1010" s="18">
        <f>(BE1010-BF1010)+BG1009</f>
        <v/>
      </c>
      <c r="BH1010" s="15" t="n"/>
      <c r="BJ1010" s="86" t="n"/>
      <c r="BK1010" s="86" t="n"/>
      <c r="BL1010" s="24" t="n"/>
      <c r="BM1010" s="24" t="n"/>
      <c r="BN1010" s="24" t="n"/>
      <c r="BO1010" s="24" t="n"/>
      <c r="BP1010" s="24" t="n"/>
      <c r="BQ1010" s="126" t="n"/>
    </row>
    <row r="1011" ht="16.8" customHeight="1">
      <c r="A1011" s="15" t="n"/>
      <c r="B1011" s="15" t="n"/>
      <c r="C1011" s="15" t="inlineStr">
        <is>
          <t xml:space="preserve">PAG. BOLLETTA ENEL  </t>
        </is>
      </c>
      <c r="D1011" s="16" t="n"/>
      <c r="E1011" s="16" t="n"/>
      <c r="F1011" s="16" t="n"/>
      <c r="G1011" s="16" t="n">
        <v>0</v>
      </c>
      <c r="H1011" s="16" t="n"/>
      <c r="I1011" s="4" t="n"/>
      <c r="J1011" s="14" t="n"/>
      <c r="K1011" s="6" t="inlineStr">
        <is>
          <t>C/CPOSTALE</t>
        </is>
      </c>
      <c r="L1011" s="3">
        <f>L950</f>
        <v/>
      </c>
      <c r="M1011" s="3">
        <f>H1018+G1018</f>
        <v/>
      </c>
      <c r="N1011" s="45">
        <f>L1011+M1011</f>
        <v/>
      </c>
      <c r="O1011" s="45">
        <f>BA1035+BG1035</f>
        <v/>
      </c>
      <c r="P1011" s="18" t="n"/>
      <c r="Q1011" s="14" t="n"/>
      <c r="R1011" s="18" t="n"/>
      <c r="S1011" s="16">
        <f>G1011</f>
        <v/>
      </c>
      <c r="T1011" s="18">
        <f>(R1011-S1011)+T1010</f>
        <v/>
      </c>
      <c r="U1011" s="15">
        <f>C1011</f>
        <v/>
      </c>
      <c r="W1011" s="14" t="n"/>
      <c r="X1011" s="18" t="n">
        <v>0</v>
      </c>
      <c r="Y1011" s="16" t="n">
        <v>0</v>
      </c>
      <c r="Z1011" s="18">
        <f>(X1011-Y1011)+Z1010</f>
        <v/>
      </c>
      <c r="AA1011" s="15" t="n"/>
      <c r="AB1011" s="24" t="n"/>
      <c r="AC1011" s="15">
        <f>C1011</f>
        <v/>
      </c>
      <c r="AD1011" s="25" t="n"/>
      <c r="AE1011" s="62">
        <f>G1011</f>
        <v/>
      </c>
      <c r="AF1011" s="63">
        <f>AE1011+AF950</f>
        <v/>
      </c>
      <c r="AG1011" s="25" t="n"/>
      <c r="AH1011" s="24" t="n"/>
      <c r="AI1011" s="26" t="n"/>
      <c r="AJ1011" s="25" t="n"/>
      <c r="AL1011" s="14" t="n"/>
      <c r="AM1011" s="18" t="n"/>
      <c r="AN1011" s="16" t="n">
        <v>0</v>
      </c>
      <c r="AO1011" s="18">
        <f>(AM1011-AN1011)+AO1010</f>
        <v/>
      </c>
      <c r="AP1011" s="15" t="n"/>
      <c r="AR1011" s="14" t="n"/>
      <c r="AS1011" s="18" t="n"/>
      <c r="AT1011" s="16" t="n">
        <v>0</v>
      </c>
      <c r="AU1011" s="18">
        <f>(AS1011-AT1011)+AU1010</f>
        <v/>
      </c>
      <c r="AV1011" s="15" t="n"/>
      <c r="AX1011" s="14" t="n"/>
      <c r="AY1011" s="18" t="n"/>
      <c r="AZ1011" s="16" t="n">
        <v>0</v>
      </c>
      <c r="BA1011" s="18">
        <f>(AY1011-AZ1011)+BA1010</f>
        <v/>
      </c>
      <c r="BB1011" s="15" t="n"/>
      <c r="BD1011" s="14" t="n"/>
      <c r="BE1011" s="18" t="n"/>
      <c r="BF1011" s="16" t="n">
        <v>0</v>
      </c>
      <c r="BG1011" s="18">
        <f>(BE1011-BF1011)+BG1010</f>
        <v/>
      </c>
      <c r="BH1011" s="15" t="n"/>
      <c r="BJ1011" s="86" t="n"/>
      <c r="BK1011" s="86" t="n"/>
      <c r="BL1011" s="24" t="n"/>
      <c r="BM1011" s="24" t="n"/>
      <c r="BN1011" s="24" t="n"/>
      <c r="BO1011" s="24" t="n"/>
      <c r="BP1011" s="24" t="n"/>
      <c r="BQ1011" s="126" t="n"/>
    </row>
    <row r="1012" ht="16.8" customHeight="1">
      <c r="A1012" s="15" t="n"/>
      <c r="B1012" s="15" t="n"/>
      <c r="C1012" s="15" t="inlineStr">
        <is>
          <t>PAG. SALDO FATT. 12/2023 AFFITTO LRA</t>
        </is>
      </c>
      <c r="D1012" s="16" t="n"/>
      <c r="E1012" s="16" t="n"/>
      <c r="F1012" s="16" t="n"/>
      <c r="G1012" s="16" t="n">
        <v>1388.08</v>
      </c>
      <c r="H1012" s="16" t="n"/>
      <c r="I1012" s="4" t="n"/>
      <c r="J1012" s="14" t="n"/>
      <c r="K1012" s="6" t="inlineStr">
        <is>
          <t>C/C BANCARIO</t>
        </is>
      </c>
      <c r="L1012" s="3">
        <f>T1035+Z1035+AO1035+AU1035</f>
        <v/>
      </c>
      <c r="M1012" s="16" t="n"/>
      <c r="N1012" s="16" t="n"/>
      <c r="O1012" s="16" t="n"/>
      <c r="P1012" s="18" t="n"/>
      <c r="Q1012" s="14" t="n"/>
      <c r="R1012" s="18" t="n"/>
      <c r="S1012" s="16">
        <f>G1012</f>
        <v/>
      </c>
      <c r="T1012" s="18">
        <f>(R1012-S1012)+T1011</f>
        <v/>
      </c>
      <c r="U1012" s="15">
        <f>C1012</f>
        <v/>
      </c>
      <c r="W1012" s="14" t="n"/>
      <c r="X1012" s="18" t="n"/>
      <c r="Y1012" s="16" t="n">
        <v>0</v>
      </c>
      <c r="Z1012" s="18">
        <f>(X1012-Y1012)+Z1011</f>
        <v/>
      </c>
      <c r="AA1012" s="15" t="n"/>
      <c r="AB1012" s="24" t="n"/>
      <c r="AC1012" s="15">
        <f>C1012</f>
        <v/>
      </c>
      <c r="AD1012" s="25" t="n"/>
      <c r="AE1012" s="62">
        <f>G1012</f>
        <v/>
      </c>
      <c r="AF1012" s="63">
        <f>AE1012+AF951</f>
        <v/>
      </c>
      <c r="AG1012" s="25" t="n"/>
      <c r="AH1012" s="24" t="n"/>
      <c r="AI1012" s="26" t="n">
        <v>0</v>
      </c>
      <c r="AJ1012" s="25" t="n"/>
      <c r="AL1012" s="14" t="n"/>
      <c r="AM1012" s="18" t="n"/>
      <c r="AN1012" s="16" t="n">
        <v>0</v>
      </c>
      <c r="AO1012" s="18">
        <f>(AM1012-AN1012)+AO1011</f>
        <v/>
      </c>
      <c r="AP1012" s="15" t="n"/>
      <c r="AR1012" s="14" t="n"/>
      <c r="AS1012" s="18" t="n"/>
      <c r="AT1012" s="16" t="n">
        <v>0</v>
      </c>
      <c r="AU1012" s="18">
        <f>(AS1012-AT1012)+AU1011</f>
        <v/>
      </c>
      <c r="AV1012" s="15" t="n"/>
      <c r="AX1012" s="14" t="n"/>
      <c r="AY1012" s="18" t="n"/>
      <c r="AZ1012" s="16" t="n">
        <v>0</v>
      </c>
      <c r="BA1012" s="18">
        <f>(AY1012-AZ1012)+BA1011</f>
        <v/>
      </c>
      <c r="BB1012" s="15" t="n"/>
      <c r="BD1012" s="14" t="n"/>
      <c r="BE1012" s="18" t="n"/>
      <c r="BF1012" s="16" t="n">
        <v>0</v>
      </c>
      <c r="BG1012" s="18">
        <f>(BE1012-BF1012)+BG1011</f>
        <v/>
      </c>
      <c r="BH1012" s="15" t="n"/>
      <c r="BJ1012" s="86" t="n"/>
      <c r="BK1012" s="86" t="n"/>
      <c r="BL1012" s="24" t="n"/>
      <c r="BM1012" s="24" t="n"/>
      <c r="BN1012" s="24" t="n"/>
      <c r="BO1012" s="24" t="n"/>
      <c r="BP1012" s="24" t="n"/>
      <c r="BQ1012" s="126" t="n"/>
    </row>
    <row r="1013" ht="16.8" customHeight="1">
      <c r="A1013" s="15" t="n"/>
      <c r="B1013" s="15" t="n"/>
      <c r="C1013" s="15" t="inlineStr">
        <is>
          <t>Spese condominiali</t>
        </is>
      </c>
      <c r="D1013" s="16" t="n"/>
      <c r="E1013" s="16" t="n"/>
      <c r="F1013" s="16" t="n"/>
      <c r="G1013" s="16" t="n">
        <v>0</v>
      </c>
      <c r="H1013" s="16" t="n"/>
      <c r="I1013" s="4" t="n"/>
      <c r="J1013" s="14" t="n"/>
      <c r="K1013" s="6" t="inlineStr">
        <is>
          <t>CONTO SOSPESI</t>
        </is>
      </c>
      <c r="L1013" s="3" t="n"/>
      <c r="M1013" s="46" t="inlineStr">
        <is>
          <t>SOSPESI DEL GIORNO</t>
        </is>
      </c>
      <c r="N1013" s="46" t="n"/>
      <c r="O1013" s="16" t="n"/>
      <c r="P1013" s="18" t="n"/>
      <c r="Q1013" s="14" t="n"/>
      <c r="R1013" s="18" t="n"/>
      <c r="S1013" s="16">
        <f>G1013</f>
        <v/>
      </c>
      <c r="T1013" s="18">
        <f>(R1013-S1013)+T1012</f>
        <v/>
      </c>
      <c r="U1013" s="15">
        <f>C1013</f>
        <v/>
      </c>
      <c r="W1013" s="14" t="n"/>
      <c r="X1013" s="18" t="n"/>
      <c r="Y1013" s="16" t="n">
        <v>0</v>
      </c>
      <c r="Z1013" s="18">
        <f>(X1013-Y1013)+Z1012</f>
        <v/>
      </c>
      <c r="AA1013" s="15" t="n"/>
      <c r="AB1013" s="24" t="n"/>
      <c r="AC1013" s="15">
        <f>C1013</f>
        <v/>
      </c>
      <c r="AD1013" s="25" t="n"/>
      <c r="AE1013" s="62">
        <f>G1013</f>
        <v/>
      </c>
      <c r="AF1013" s="63">
        <f>AE1013+AF952</f>
        <v/>
      </c>
      <c r="AG1013" s="25" t="n"/>
      <c r="AH1013" s="24" t="n"/>
      <c r="AI1013" s="26" t="n"/>
      <c r="AJ1013" s="25" t="n"/>
      <c r="AL1013" s="14" t="n"/>
      <c r="AM1013" s="18" t="n"/>
      <c r="AN1013" s="16" t="n">
        <v>0</v>
      </c>
      <c r="AO1013" s="18">
        <f>(AM1013-AN1013)+AO1012</f>
        <v/>
      </c>
      <c r="AP1013" s="15" t="n"/>
      <c r="AR1013" s="14" t="n"/>
      <c r="AS1013" s="18" t="n"/>
      <c r="AT1013" s="16" t="n">
        <v>0</v>
      </c>
      <c r="AU1013" s="18">
        <f>(AS1013-AT1013)+AU1012</f>
        <v/>
      </c>
      <c r="AV1013" s="15" t="n"/>
      <c r="AX1013" s="14" t="n"/>
      <c r="AY1013" s="18" t="n"/>
      <c r="AZ1013" s="16" t="n">
        <v>0</v>
      </c>
      <c r="BA1013" s="18">
        <f>(AY1013-AZ1013)+BA1012</f>
        <v/>
      </c>
      <c r="BB1013" s="15" t="n"/>
      <c r="BD1013" s="14" t="n"/>
      <c r="BE1013" s="18" t="n"/>
      <c r="BF1013" s="16" t="n">
        <v>0</v>
      </c>
      <c r="BG1013" s="18">
        <f>(BE1013-BF1013)+BG1012</f>
        <v/>
      </c>
      <c r="BH1013" s="15" t="n"/>
      <c r="BJ1013" s="86" t="n"/>
      <c r="BK1013" s="86" t="n"/>
      <c r="BL1013" s="24" t="n"/>
      <c r="BM1013" s="24" t="n"/>
      <c r="BN1013" s="24" t="n"/>
      <c r="BO1013" s="24" t="n"/>
      <c r="BP1013" s="24" t="n"/>
      <c r="BQ1013" s="126" t="n"/>
    </row>
    <row r="1014" ht="16.8" customHeight="1">
      <c r="A1014" s="15" t="n"/>
      <c r="B1014" s="15" t="n"/>
      <c r="C1014" s="15" t="inlineStr">
        <is>
          <t>TOT. SPESE AFFITTO  TEL. LUCE</t>
        </is>
      </c>
      <c r="D1014" s="16">
        <f>SUM(G1008:G1013)</f>
        <v/>
      </c>
      <c r="E1014" s="16" t="n"/>
      <c r="F1014" s="16" t="n"/>
      <c r="G1014" s="16" t="n"/>
      <c r="H1014" s="16" t="n"/>
      <c r="I1014" s="4" t="n"/>
      <c r="J1014" s="14" t="n"/>
      <c r="K1014" s="50" t="inlineStr">
        <is>
          <t>SOMMA SOSPESO 10/11</t>
        </is>
      </c>
      <c r="L1014" s="50" t="n">
        <v>114.5</v>
      </c>
      <c r="M1014" s="16" t="inlineStr">
        <is>
          <t>NOME</t>
        </is>
      </c>
      <c r="N1014" s="16" t="inlineStr">
        <is>
          <t>IMPORTO</t>
        </is>
      </c>
      <c r="O1014" s="16" t="n"/>
      <c r="P1014" s="18" t="n"/>
      <c r="Q1014" s="14" t="n"/>
      <c r="R1014" s="18" t="n"/>
      <c r="S1014" s="16" t="n">
        <v>0</v>
      </c>
      <c r="T1014" s="18">
        <f>(R1014-S1014)+T1013</f>
        <v/>
      </c>
      <c r="U1014" s="15" t="n"/>
      <c r="W1014" s="14" t="n"/>
      <c r="X1014" s="18" t="n"/>
      <c r="Y1014" s="16" t="n"/>
      <c r="Z1014" s="18">
        <f>(X1014-Y1014)+Z1013</f>
        <v/>
      </c>
      <c r="AA1014" s="15" t="n"/>
      <c r="AB1014" s="24" t="n"/>
      <c r="AC1014" s="15">
        <f>C1014</f>
        <v/>
      </c>
      <c r="AD1014" s="25" t="n"/>
      <c r="AE1014" s="62">
        <f>G1014</f>
        <v/>
      </c>
      <c r="AF1014" s="63">
        <f>AE1014+AF953</f>
        <v/>
      </c>
      <c r="AG1014" s="25" t="n"/>
      <c r="AH1014" s="24" t="n"/>
      <c r="AI1014" s="26" t="n"/>
      <c r="AJ1014" s="25" t="n"/>
      <c r="AL1014" s="14" t="n"/>
      <c r="AM1014" s="18" t="n"/>
      <c r="AN1014" s="16" t="n"/>
      <c r="AO1014" s="18">
        <f>(AM1014-AN1014)+AO1013</f>
        <v/>
      </c>
      <c r="AP1014" s="15" t="n"/>
      <c r="AR1014" s="14" t="n"/>
      <c r="AS1014" s="18" t="n"/>
      <c r="AT1014" s="16" t="n"/>
      <c r="AU1014" s="18">
        <f>(AS1014-AT1014)+AU1013</f>
        <v/>
      </c>
      <c r="AV1014" s="15" t="n"/>
      <c r="AX1014" s="14" t="n"/>
      <c r="AY1014" s="18" t="n"/>
      <c r="AZ1014" s="16" t="n"/>
      <c r="BA1014" s="18">
        <f>(AY1014-AZ1014)+BA1013</f>
        <v/>
      </c>
      <c r="BB1014" s="15" t="n"/>
      <c r="BD1014" s="14" t="n"/>
      <c r="BE1014" s="18" t="n"/>
      <c r="BF1014" s="16" t="n"/>
      <c r="BG1014" s="18">
        <f>(BE1014-BF1014)+BG1013</f>
        <v/>
      </c>
      <c r="BH1014" s="15" t="n"/>
      <c r="BJ1014" s="86" t="n"/>
      <c r="BK1014" s="86" t="n"/>
      <c r="BL1014" s="24" t="n"/>
      <c r="BM1014" s="24" t="n"/>
      <c r="BN1014" s="24" t="n"/>
      <c r="BO1014" s="24" t="n"/>
      <c r="BP1014" s="24" t="n"/>
      <c r="BQ1014" s="126" t="n"/>
    </row>
    <row r="1015" ht="16.8" customHeight="1">
      <c r="A1015" s="15" t="n"/>
      <c r="B1015" s="15" t="n"/>
      <c r="C1015" s="15" t="inlineStr">
        <is>
          <t xml:space="preserve">RIVALSA </t>
        </is>
      </c>
      <c r="D1015" s="16" t="n"/>
      <c r="E1015" s="16" t="n"/>
      <c r="F1015" s="16" t="n"/>
      <c r="G1015" s="16" t="n">
        <v>0</v>
      </c>
      <c r="H1015" s="16" t="n"/>
      <c r="I1015" s="4" t="n"/>
      <c r="J1015" s="14" t="n"/>
      <c r="K1015" s="16" t="inlineStr">
        <is>
          <t>GALLARATE  4/1</t>
        </is>
      </c>
      <c r="L1015" s="73" t="n">
        <v>204</v>
      </c>
      <c r="M1015" s="30" t="inlineStr">
        <is>
          <t>AGOS 22/1</t>
        </is>
      </c>
      <c r="N1015" s="30" t="n">
        <v>3010.49</v>
      </c>
      <c r="O1015" s="16" t="n"/>
      <c r="P1015" s="18" t="n"/>
      <c r="Q1015" s="14" t="n"/>
      <c r="R1015" s="18" t="n"/>
      <c r="S1015" s="16">
        <f>G1015</f>
        <v/>
      </c>
      <c r="T1015" s="18">
        <f>(R1015-S1015)+T1014</f>
        <v/>
      </c>
      <c r="U1015" s="15" t="n"/>
      <c r="W1015" s="14" t="n"/>
      <c r="X1015" s="18" t="n">
        <v>0</v>
      </c>
      <c r="Y1015" s="16" t="n">
        <v>0</v>
      </c>
      <c r="Z1015" s="18">
        <f>(X1015-Y1015)+Z1014</f>
        <v/>
      </c>
      <c r="AA1015" s="15" t="n"/>
      <c r="AB1015" s="24" t="n"/>
      <c r="AC1015" s="15">
        <f>C1015</f>
        <v/>
      </c>
      <c r="AD1015" s="25" t="n"/>
      <c r="AE1015" s="62">
        <f>G1015</f>
        <v/>
      </c>
      <c r="AF1015" s="63">
        <f>AE1015+AF954</f>
        <v/>
      </c>
      <c r="AG1015" s="25" t="n"/>
      <c r="AH1015" s="24" t="n"/>
      <c r="AI1015" s="26" t="n"/>
      <c r="AJ1015" s="25" t="n"/>
      <c r="AL1015" s="14" t="n"/>
      <c r="AM1015" s="18" t="n"/>
      <c r="AN1015" s="16" t="n"/>
      <c r="AO1015" s="18">
        <f>(AM1015-AN1015)+AO1014</f>
        <v/>
      </c>
      <c r="AP1015" s="15" t="n"/>
      <c r="AR1015" s="14" t="n"/>
      <c r="AS1015" s="18" t="n"/>
      <c r="AT1015" s="16" t="n"/>
      <c r="AU1015" s="18">
        <f>(AS1015-AT1015)+AU1014</f>
        <v/>
      </c>
      <c r="AV1015" s="15" t="n"/>
      <c r="AX1015" s="14" t="n"/>
      <c r="AY1015" s="18" t="n"/>
      <c r="AZ1015" s="16" t="n"/>
      <c r="BA1015" s="18">
        <f>(AY1015-AZ1015)+BA1014</f>
        <v/>
      </c>
      <c r="BB1015" s="15" t="n"/>
      <c r="BD1015" s="14" t="n"/>
      <c r="BE1015" s="18" t="n"/>
      <c r="BF1015" s="16" t="n"/>
      <c r="BG1015" s="18">
        <f>(BE1015-BF1015)+BG1014</f>
        <v/>
      </c>
      <c r="BH1015" s="15" t="n"/>
      <c r="BJ1015" s="86" t="n"/>
      <c r="BK1015" s="86" t="n"/>
      <c r="BL1015" s="24" t="n"/>
      <c r="BM1015" s="24" t="n"/>
      <c r="BN1015" s="24" t="n"/>
      <c r="BO1015" s="24" t="n"/>
      <c r="BP1015" s="24" t="n"/>
      <c r="BQ1015" s="126" t="n"/>
    </row>
    <row r="1016" ht="16.8" customHeight="1">
      <c r="A1016" s="15" t="n"/>
      <c r="B1016" s="15" t="n"/>
      <c r="C1016" s="15" t="inlineStr">
        <is>
          <t>COMMERCIALISTA</t>
        </is>
      </c>
      <c r="D1016" s="16" t="n"/>
      <c r="E1016" s="16" t="n"/>
      <c r="F1016" s="16" t="n"/>
      <c r="G1016" s="16" t="n">
        <v>0</v>
      </c>
      <c r="H1016" s="16" t="n"/>
      <c r="I1016" s="4" t="n"/>
      <c r="J1016" s="14" t="n"/>
      <c r="K1016" s="16" t="inlineStr">
        <is>
          <t>GALLARATE 16/1</t>
        </is>
      </c>
      <c r="L1016" s="16" t="n">
        <v>908</v>
      </c>
      <c r="M1016" s="16" t="inlineStr">
        <is>
          <t>RHO ANTICIPO A. 22/1</t>
        </is>
      </c>
      <c r="N1016" s="16" t="n">
        <v>1045</v>
      </c>
      <c r="O1016" s="16" t="n"/>
      <c r="P1016" s="18" t="n"/>
      <c r="Q1016" s="14" t="n"/>
      <c r="R1016" s="18" t="n"/>
      <c r="S1016" s="16">
        <f>G1016</f>
        <v/>
      </c>
      <c r="T1016" s="18">
        <f>(R1016-S1016)+T1015</f>
        <v/>
      </c>
      <c r="U1016" s="15">
        <f>C1016</f>
        <v/>
      </c>
      <c r="W1016" s="14" t="n"/>
      <c r="X1016" s="18" t="n">
        <v>0</v>
      </c>
      <c r="Y1016" s="16" t="n">
        <v>0</v>
      </c>
      <c r="Z1016" s="18">
        <f>(X1016-Y1016)+Z1015</f>
        <v/>
      </c>
      <c r="AA1016" s="15" t="n"/>
      <c r="AB1016" s="24" t="n"/>
      <c r="AC1016" s="15">
        <f>C1016</f>
        <v/>
      </c>
      <c r="AD1016" s="25" t="n"/>
      <c r="AE1016" s="62">
        <f>G1016</f>
        <v/>
      </c>
      <c r="AF1016" s="63">
        <f>AE1016+AF955</f>
        <v/>
      </c>
      <c r="AG1016" s="25" t="n"/>
      <c r="AH1016" s="24" t="n"/>
      <c r="AI1016" s="26" t="n"/>
      <c r="AJ1016" s="25" t="n"/>
      <c r="AL1016" s="14" t="n"/>
      <c r="AM1016" s="18" t="n"/>
      <c r="AN1016" s="16" t="n">
        <v>0</v>
      </c>
      <c r="AO1016" s="18">
        <f>(AM1016-AN1016)+AO1015</f>
        <v/>
      </c>
      <c r="AP1016" s="15" t="n"/>
      <c r="AR1016" s="14" t="n"/>
      <c r="AS1016" s="18" t="n"/>
      <c r="AT1016" s="16" t="n">
        <v>0</v>
      </c>
      <c r="AU1016" s="18">
        <f>(AS1016-AT1016)+AU1015</f>
        <v/>
      </c>
      <c r="AV1016" s="15" t="n"/>
      <c r="AX1016" s="14" t="n"/>
      <c r="AY1016" s="18" t="n"/>
      <c r="AZ1016" s="16" t="n">
        <v>0</v>
      </c>
      <c r="BA1016" s="18">
        <f>(AY1016-AZ1016)+BA1015</f>
        <v/>
      </c>
      <c r="BB1016" s="15" t="n"/>
      <c r="BD1016" s="14" t="n"/>
      <c r="BE1016" s="18" t="n"/>
      <c r="BF1016" s="16" t="n">
        <v>0</v>
      </c>
      <c r="BG1016" s="18">
        <f>(BE1016-BF1016)+BG1015</f>
        <v/>
      </c>
      <c r="BH1016" s="15" t="n"/>
      <c r="BJ1016" s="86" t="n"/>
      <c r="BK1016" s="86" t="n"/>
      <c r="BL1016" s="24" t="n"/>
      <c r="BM1016" s="24" t="n"/>
      <c r="BN1016" s="24" t="n"/>
      <c r="BO1016" s="24" t="n"/>
      <c r="BP1016" s="24" t="n"/>
      <c r="BQ1016" s="126" t="n"/>
    </row>
    <row r="1017" ht="16.8" customHeight="1">
      <c r="A1017" s="15" t="n"/>
      <c r="B1017" s="15" t="n"/>
      <c r="C1017" s="64" t="inlineStr">
        <is>
          <t>CASSA PREVIDENZA  AGENTI  + QUOTA GAA</t>
        </is>
      </c>
      <c r="D1017" s="16" t="n"/>
      <c r="E1017" s="16" t="n"/>
      <c r="F1017" s="16" t="n"/>
      <c r="G1017" s="16" t="n">
        <v>0</v>
      </c>
      <c r="H1017" s="16" t="n">
        <v>0</v>
      </c>
      <c r="I1017" s="4" t="n"/>
      <c r="J1017" s="14" t="n"/>
      <c r="K1017" s="16" t="inlineStr">
        <is>
          <t>BON. 18/1  227,00</t>
        </is>
      </c>
      <c r="L1017" s="16" t="n">
        <v>0.01</v>
      </c>
      <c r="M1017" s="16" t="inlineStr">
        <is>
          <t>RHO  18/1</t>
        </is>
      </c>
      <c r="N1017" s="16" t="n">
        <v>1517.5</v>
      </c>
      <c r="O1017" s="16" t="n"/>
      <c r="P1017" s="18" t="n"/>
      <c r="Q1017" s="14" t="n"/>
      <c r="R1017" s="18" t="n"/>
      <c r="S1017" s="16">
        <f>G1017</f>
        <v/>
      </c>
      <c r="T1017" s="18">
        <f>(R1017-S1017)+T1016</f>
        <v/>
      </c>
      <c r="U1017" s="15">
        <f>C1017</f>
        <v/>
      </c>
      <c r="W1017" s="14" t="n"/>
      <c r="X1017" s="18" t="n">
        <v>0</v>
      </c>
      <c r="Y1017" s="16" t="n">
        <v>0</v>
      </c>
      <c r="Z1017" s="18">
        <f>(X1017-Y1017)+Z1016</f>
        <v/>
      </c>
      <c r="AA1017" s="15" t="n"/>
      <c r="AB1017" s="24" t="n"/>
      <c r="AC1017" s="15">
        <f>C1017</f>
        <v/>
      </c>
      <c r="AD1017" s="25" t="n"/>
      <c r="AE1017" s="62">
        <f>G1017</f>
        <v/>
      </c>
      <c r="AF1017" s="63">
        <f>AE1017+AF956</f>
        <v/>
      </c>
      <c r="AG1017" s="25" t="n"/>
      <c r="AH1017" s="24" t="n"/>
      <c r="AI1017" s="26" t="n"/>
      <c r="AJ1017" s="25" t="n"/>
      <c r="AL1017" s="14" t="n"/>
      <c r="AM1017" s="18" t="n"/>
      <c r="AN1017" s="16" t="n">
        <v>0</v>
      </c>
      <c r="AO1017" s="18">
        <f>(AM1017-AN1017)+AO1016</f>
        <v/>
      </c>
      <c r="AP1017" s="15" t="n"/>
      <c r="AR1017" s="14" t="n"/>
      <c r="AS1017" s="18" t="n"/>
      <c r="AT1017" s="16" t="n">
        <v>0</v>
      </c>
      <c r="AU1017" s="18">
        <f>(AS1017-AT1017)+AU1016</f>
        <v/>
      </c>
      <c r="AV1017" s="15" t="n"/>
      <c r="AX1017" s="14" t="n"/>
      <c r="AY1017" s="18" t="n"/>
      <c r="AZ1017" s="16" t="n">
        <v>0</v>
      </c>
      <c r="BA1017" s="18">
        <f>(AY1017-AZ1017)+BA1016</f>
        <v/>
      </c>
      <c r="BB1017" s="15" t="n"/>
      <c r="BD1017" s="14" t="n"/>
      <c r="BE1017" s="18" t="n"/>
      <c r="BF1017" s="16" t="n">
        <v>0</v>
      </c>
      <c r="BG1017" s="18">
        <f>(BE1017-BF1017)+BG1016</f>
        <v/>
      </c>
      <c r="BH1017" s="15" t="n"/>
      <c r="BJ1017" s="86" t="n"/>
      <c r="BK1017" s="86" t="n"/>
      <c r="BL1017" s="24" t="n"/>
      <c r="BM1017" s="24" t="n"/>
      <c r="BN1017" s="24" t="n"/>
      <c r="BO1017" s="24" t="n"/>
      <c r="BP1017" s="24" t="n"/>
      <c r="BQ1017" s="126" t="n"/>
    </row>
    <row r="1018" ht="16.8" customHeight="1">
      <c r="A1018" s="15" t="n"/>
      <c r="B1018" s="15" t="n"/>
      <c r="C1018" s="15" t="inlineStr">
        <is>
          <t>GIROCONTO PROVV. GENERALI</t>
        </is>
      </c>
      <c r="D1018" s="16" t="n"/>
      <c r="E1018" s="16" t="n"/>
      <c r="F1018" s="85" t="n">
        <v>0</v>
      </c>
      <c r="G1018" s="16" t="n">
        <v>0</v>
      </c>
      <c r="H1018" s="16" t="n">
        <v>0</v>
      </c>
      <c r="I1018" s="4" t="n"/>
      <c r="J1018" s="14" t="n"/>
      <c r="K1018" s="16" t="n"/>
      <c r="L1018" s="16" t="n">
        <v>0</v>
      </c>
      <c r="M1018" s="16" t="inlineStr">
        <is>
          <t>MAGNAGHI 19/1</t>
        </is>
      </c>
      <c r="N1018" s="16" t="n">
        <v>0</v>
      </c>
      <c r="O1018" s="16" t="n"/>
      <c r="P1018" s="18" t="n"/>
      <c r="Q1018" s="14" t="n"/>
      <c r="R1018" s="18">
        <f>F1018</f>
        <v/>
      </c>
      <c r="S1018" s="16" t="n">
        <v>0</v>
      </c>
      <c r="T1018" s="18">
        <f>(R1018-S1018)+T1017</f>
        <v/>
      </c>
      <c r="U1018" s="15" t="n"/>
      <c r="W1018" s="14" t="inlineStr">
        <is>
          <t>\</t>
        </is>
      </c>
      <c r="X1018" s="18" t="n">
        <v>0</v>
      </c>
      <c r="Y1018" s="16" t="n"/>
      <c r="Z1018" s="18">
        <f>(X1018-Y1018)+Z1017</f>
        <v/>
      </c>
      <c r="AA1018" s="15" t="n"/>
      <c r="AB1018" s="24" t="n"/>
      <c r="AC1018" s="15">
        <f>C1018</f>
        <v/>
      </c>
      <c r="AD1018" s="25" t="n"/>
      <c r="AE1018" s="62">
        <f>G1018</f>
        <v/>
      </c>
      <c r="AF1018" s="63">
        <f>AE1018+AF957</f>
        <v/>
      </c>
      <c r="AG1018" s="25" t="n"/>
      <c r="AH1018" s="24" t="n"/>
      <c r="AI1018" s="26" t="n"/>
      <c r="AJ1018" s="25" t="n"/>
      <c r="AL1018" s="14" t="n"/>
      <c r="AM1018" s="18" t="n"/>
      <c r="AN1018" s="16" t="n"/>
      <c r="AO1018" s="18">
        <f>(AM1018-AN1018)+AO1017</f>
        <v/>
      </c>
      <c r="AP1018" s="15" t="n"/>
      <c r="AR1018" s="14" t="n"/>
      <c r="AS1018" s="18" t="n"/>
      <c r="AT1018" s="16" t="n"/>
      <c r="AU1018" s="18">
        <f>(AS1018-AT1018)+AU1017</f>
        <v/>
      </c>
      <c r="AV1018" s="15" t="n"/>
      <c r="AX1018" s="14" t="n"/>
      <c r="AY1018" s="18" t="n"/>
      <c r="AZ1018" s="16" t="n"/>
      <c r="BA1018" s="18">
        <f>(AY1018-AZ1018)+BA1017</f>
        <v/>
      </c>
      <c r="BB1018" s="15" t="n"/>
      <c r="BD1018" s="14" t="n"/>
      <c r="BE1018" s="18">
        <f>H1018</f>
        <v/>
      </c>
      <c r="BF1018" s="16" t="n"/>
      <c r="BG1018" s="18">
        <f>(BE1018-BF1018)+BG1017</f>
        <v/>
      </c>
      <c r="BH1018" s="15" t="n"/>
      <c r="BJ1018" s="86" t="n"/>
      <c r="BK1018" s="86" t="n"/>
      <c r="BL1018" s="24" t="n"/>
      <c r="BM1018" s="24" t="n"/>
      <c r="BN1018" s="24" t="n"/>
      <c r="BO1018" s="24" t="n"/>
      <c r="BP1018" s="24" t="n"/>
      <c r="BQ1018" s="126" t="n"/>
    </row>
    <row r="1019" ht="16.8" customHeight="1">
      <c r="A1019" s="15" t="n"/>
      <c r="B1019" s="15" t="n"/>
      <c r="C1019" s="47" t="inlineStr">
        <is>
          <t>VERSAMENTO PROVV. MATURATE</t>
        </is>
      </c>
      <c r="D1019" s="16" t="n"/>
      <c r="E1019" s="16" t="n"/>
      <c r="F1019" s="1" t="n">
        <v>0</v>
      </c>
      <c r="G1019" s="16" t="n">
        <v>0</v>
      </c>
      <c r="H1019" s="16" t="n"/>
      <c r="I1019" s="4" t="n"/>
      <c r="J1019" s="14" t="n"/>
      <c r="K1019" s="16" t="inlineStr">
        <is>
          <t>GALL.  17/1  MONDO TRASPORTI</t>
        </is>
      </c>
      <c r="L1019" s="16" t="n">
        <v>1000</v>
      </c>
      <c r="M1019" s="50" t="inlineStr">
        <is>
          <t>MIRABILE 18/1</t>
        </is>
      </c>
      <c r="N1019" s="50" t="n">
        <v>0</v>
      </c>
      <c r="O1019" s="16" t="n"/>
      <c r="P1019" s="18" t="n"/>
      <c r="Q1019" s="14" t="n"/>
      <c r="R1019" s="49">
        <f>F1019</f>
        <v/>
      </c>
      <c r="S1019" s="16" t="n">
        <v>0</v>
      </c>
      <c r="T1019" s="18">
        <f>(R1019-S1019)+T1018</f>
        <v/>
      </c>
      <c r="U1019" s="17">
        <f>C1019</f>
        <v/>
      </c>
      <c r="W1019" s="14" t="n"/>
      <c r="X1019" s="18" t="n">
        <v>0</v>
      </c>
      <c r="Y1019" s="16" t="n">
        <v>0</v>
      </c>
      <c r="Z1019" s="18">
        <f>(X1019-Y1019)+Z1018</f>
        <v/>
      </c>
      <c r="AA1019" s="15" t="n"/>
      <c r="AB1019" s="24" t="n"/>
      <c r="AC1019" s="64" t="inlineStr">
        <is>
          <t>QUOTA GAA</t>
        </is>
      </c>
      <c r="AD1019" s="65" t="n"/>
      <c r="AE1019" s="65">
        <f>G1019</f>
        <v/>
      </c>
      <c r="AF1019" s="63">
        <f>AE1019+AF958</f>
        <v/>
      </c>
      <c r="AG1019" s="25" t="n"/>
      <c r="AH1019" s="24" t="n"/>
      <c r="AI1019" s="26" t="n"/>
      <c r="AJ1019" s="25" t="n"/>
      <c r="AL1019" s="14" t="n"/>
      <c r="AM1019" s="18" t="n">
        <v>0</v>
      </c>
      <c r="AN1019" s="16" t="n">
        <v>0</v>
      </c>
      <c r="AO1019" s="18">
        <f>(AM1019-AN1019)+AO1018</f>
        <v/>
      </c>
      <c r="AP1019" s="15" t="n"/>
      <c r="AR1019" s="14" t="n"/>
      <c r="AS1019" s="18" t="n"/>
      <c r="AT1019" s="16" t="n">
        <v>0</v>
      </c>
      <c r="AU1019" s="18">
        <f>(AS1019-AT1019)+AU1018</f>
        <v/>
      </c>
      <c r="AV1019" s="15" t="n"/>
      <c r="AX1019" s="14" t="n"/>
      <c r="AY1019" s="18" t="n"/>
      <c r="AZ1019" s="16" t="n">
        <v>0</v>
      </c>
      <c r="BA1019" s="18">
        <f>(AY1019-AZ1019)+BA1018</f>
        <v/>
      </c>
      <c r="BB1019" s="15" t="n"/>
      <c r="BD1019" s="14" t="n"/>
      <c r="BE1019" s="18" t="n"/>
      <c r="BF1019" s="16" t="n">
        <v>0</v>
      </c>
      <c r="BG1019" s="18">
        <f>(BE1019-BF1019)+BG1018</f>
        <v/>
      </c>
      <c r="BH1019" s="15" t="n"/>
      <c r="BJ1019" s="86" t="n"/>
      <c r="BK1019" s="86" t="n"/>
      <c r="BL1019" s="24" t="n"/>
      <c r="BM1019" s="24" t="n"/>
      <c r="BN1019" s="24" t="n"/>
      <c r="BO1019" s="24" t="n"/>
      <c r="BP1019" s="24" t="n"/>
      <c r="BQ1019" s="126" t="n"/>
    </row>
    <row r="1020" ht="16.8" customHeight="1">
      <c r="A1020" s="15" t="n"/>
      <c r="B1020" s="15" t="n"/>
      <c r="C1020" s="15" t="inlineStr">
        <is>
          <t>TASSE</t>
        </is>
      </c>
      <c r="D1020" s="16" t="n"/>
      <c r="E1020" s="16" t="n"/>
      <c r="F1020" s="16" t="n"/>
      <c r="G1020" s="16" t="n">
        <v>0</v>
      </c>
      <c r="H1020" s="16" t="n"/>
      <c r="I1020" s="4" t="n"/>
      <c r="J1020" s="14" t="n"/>
      <c r="K1020" s="16" t="inlineStr">
        <is>
          <t>RHO 19/1</t>
        </is>
      </c>
      <c r="L1020" s="16" t="n">
        <v>454</v>
      </c>
      <c r="M1020" s="50" t="inlineStr">
        <is>
          <t>DIFF. BONIFICO SCUOLA 22/1</t>
        </is>
      </c>
      <c r="N1020" s="50" t="n">
        <v>0.1</v>
      </c>
      <c r="O1020" s="16" t="n"/>
      <c r="P1020" s="18" t="n"/>
      <c r="Q1020" s="14" t="n"/>
      <c r="R1020" s="18" t="n"/>
      <c r="S1020" s="16">
        <f>G1020</f>
        <v/>
      </c>
      <c r="T1020" s="18">
        <f>(R1020-S1020)+T1019</f>
        <v/>
      </c>
      <c r="U1020" s="15" t="inlineStr">
        <is>
          <t>Tasse</t>
        </is>
      </c>
      <c r="W1020" s="14" t="n"/>
      <c r="X1020" s="18" t="n"/>
      <c r="Y1020" s="16" t="n">
        <v>0</v>
      </c>
      <c r="Z1020" s="18">
        <f>(X1020-Y1020)+Z1019</f>
        <v/>
      </c>
      <c r="AA1020" s="15" t="n"/>
      <c r="AB1020" s="24" t="n"/>
      <c r="AC1020" s="15">
        <f>C1020</f>
        <v/>
      </c>
      <c r="AD1020" s="25" t="n"/>
      <c r="AE1020" s="62">
        <f>G1020</f>
        <v/>
      </c>
      <c r="AF1020" s="63">
        <f>AE1020+AF959</f>
        <v/>
      </c>
      <c r="AG1020" s="25" t="n"/>
      <c r="AH1020" s="24" t="n"/>
      <c r="AI1020" s="26" t="n"/>
      <c r="AJ1020" s="25" t="n"/>
      <c r="AL1020" s="14" t="n"/>
      <c r="AM1020" s="18" t="n">
        <v>0</v>
      </c>
      <c r="AN1020" s="16" t="n">
        <v>0</v>
      </c>
      <c r="AO1020" s="18">
        <f>(AM1020-AN1020)+AO1019</f>
        <v/>
      </c>
      <c r="AP1020" s="15" t="n"/>
      <c r="AR1020" s="14" t="n"/>
      <c r="AS1020" s="18" t="n">
        <v>0</v>
      </c>
      <c r="AT1020" s="16" t="n">
        <v>0</v>
      </c>
      <c r="AU1020" s="18">
        <f>(AS1020-AT1020)+AU1019</f>
        <v/>
      </c>
      <c r="AV1020" s="15" t="n"/>
      <c r="AX1020" s="14" t="n"/>
      <c r="AY1020" s="18" t="n">
        <v>0</v>
      </c>
      <c r="AZ1020" s="16" t="n">
        <v>0</v>
      </c>
      <c r="BA1020" s="18">
        <f>(AY1020-AZ1020)+BA1019</f>
        <v/>
      </c>
      <c r="BB1020" s="15" t="n"/>
      <c r="BD1020" s="14" t="n"/>
      <c r="BE1020" s="18" t="n">
        <v>0</v>
      </c>
      <c r="BF1020" s="16" t="n">
        <v>0</v>
      </c>
      <c r="BG1020" s="18">
        <f>(BE1020-BF1020)+BG1019</f>
        <v/>
      </c>
      <c r="BH1020" s="15" t="n"/>
      <c r="BJ1020" s="86" t="n"/>
      <c r="BK1020" s="86" t="n"/>
      <c r="BL1020" s="24" t="n"/>
      <c r="BM1020" s="24" t="n"/>
      <c r="BN1020" s="24" t="n"/>
      <c r="BO1020" s="24" t="n"/>
      <c r="BP1020" s="24" t="n"/>
      <c r="BQ1020" s="126" t="n"/>
    </row>
    <row r="1021" ht="16.8" customHeight="1">
      <c r="A1021" s="15" t="n"/>
      <c r="B1021" s="15" t="n"/>
      <c r="C1021" s="15" t="inlineStr">
        <is>
          <t>PREL.  ACC. PER AMM-  GIGI</t>
        </is>
      </c>
      <c r="D1021" s="16" t="n"/>
      <c r="E1021" s="16" t="n"/>
      <c r="F1021" s="16" t="n">
        <v>0</v>
      </c>
      <c r="G1021" s="16" t="n">
        <v>0</v>
      </c>
      <c r="H1021" s="16" t="n"/>
      <c r="I1021" s="4" t="n"/>
      <c r="J1021" s="14" t="n"/>
      <c r="K1021" s="50" t="inlineStr">
        <is>
          <t>SOMMA 19/1</t>
        </is>
      </c>
      <c r="L1021" s="50" t="n">
        <v>270.49</v>
      </c>
      <c r="M1021" s="16" t="inlineStr">
        <is>
          <t>RHO 22/1</t>
        </is>
      </c>
      <c r="N1021" s="16" t="n">
        <v>3270</v>
      </c>
      <c r="O1021" s="16" t="n"/>
      <c r="P1021" s="18" t="n"/>
      <c r="Q1021" s="14" t="n"/>
      <c r="R1021" s="18" t="n"/>
      <c r="S1021" s="16">
        <f>G1021</f>
        <v/>
      </c>
      <c r="T1021" s="18">
        <f>(R1021-S1021)+T1020</f>
        <v/>
      </c>
      <c r="U1021" s="15">
        <f>C1021</f>
        <v/>
      </c>
      <c r="W1021" s="14" t="n"/>
      <c r="X1021" s="18" t="n"/>
      <c r="Y1021" s="16" t="n">
        <v>0</v>
      </c>
      <c r="Z1021" s="18">
        <f>(X1021-Y1021)+Z1020</f>
        <v/>
      </c>
      <c r="AA1021" s="15" t="n"/>
      <c r="AB1021" s="24" t="n"/>
      <c r="AC1021" s="15">
        <f>C1021</f>
        <v/>
      </c>
      <c r="AD1021" s="25" t="n"/>
      <c r="AE1021" s="62">
        <f>G1021</f>
        <v/>
      </c>
      <c r="AF1021" s="63">
        <f>AE1021+AF960</f>
        <v/>
      </c>
      <c r="AG1021" s="25" t="n"/>
      <c r="AH1021" s="24" t="n"/>
      <c r="AI1021" s="26" t="n"/>
      <c r="AJ1021" s="25" t="n"/>
      <c r="AL1021" s="14" t="n"/>
      <c r="AM1021" s="18" t="n">
        <v>0</v>
      </c>
      <c r="AN1021" s="16" t="n">
        <v>0</v>
      </c>
      <c r="AO1021" s="18">
        <f>(AM1021-AN1021)+AO1020</f>
        <v/>
      </c>
      <c r="AP1021" s="15" t="n"/>
      <c r="AR1021" s="14" t="n"/>
      <c r="AS1021" s="18" t="n">
        <v>0</v>
      </c>
      <c r="AT1021" s="16" t="n">
        <v>0</v>
      </c>
      <c r="AU1021" s="18">
        <f>(AS1021-AT1021)+AU1020</f>
        <v/>
      </c>
      <c r="AV1021" s="15" t="n"/>
      <c r="AX1021" s="14" t="n"/>
      <c r="AY1021" s="18" t="n">
        <v>0</v>
      </c>
      <c r="AZ1021" s="16" t="n">
        <v>0</v>
      </c>
      <c r="BA1021" s="18">
        <f>(AY1021-AZ1021)+BA1020</f>
        <v/>
      </c>
      <c r="BB1021" s="15" t="n"/>
      <c r="BD1021" s="14" t="n"/>
      <c r="BE1021" s="18" t="n">
        <v>0</v>
      </c>
      <c r="BF1021" s="16" t="n">
        <v>0</v>
      </c>
      <c r="BG1021" s="18">
        <f>(BE1021-BF1021)+BG1020</f>
        <v/>
      </c>
      <c r="BH1021" s="15" t="n"/>
      <c r="BJ1021" s="86" t="n"/>
      <c r="BK1021" s="86" t="n"/>
      <c r="BL1021" s="24" t="n"/>
      <c r="BM1021" s="24" t="n"/>
      <c r="BN1021" s="24" t="n"/>
      <c r="BO1021" s="24" t="n"/>
      <c r="BP1021" s="24" t="n"/>
      <c r="BQ1021" s="126" t="n"/>
    </row>
    <row r="1022" ht="16.8" customHeight="1">
      <c r="A1022" s="15" t="n"/>
      <c r="B1022" s="15" t="n"/>
      <c r="C1022" s="15" t="inlineStr">
        <is>
          <t>PREL.  ACC. PER AMM-. RENZO</t>
        </is>
      </c>
      <c r="D1022" s="16" t="n"/>
      <c r="E1022" s="16" t="n"/>
      <c r="F1022" s="16" t="n">
        <v>0</v>
      </c>
      <c r="G1022" s="16" t="n">
        <v>0</v>
      </c>
      <c r="H1022" s="16" t="n"/>
      <c r="I1022" s="4" t="n"/>
      <c r="J1022" s="14" t="n"/>
      <c r="K1022" s="16" t="inlineStr">
        <is>
          <t>LEGNANO 19/1</t>
        </is>
      </c>
      <c r="L1022" s="16" t="n">
        <v>511</v>
      </c>
      <c r="M1022" s="16" t="inlineStr">
        <is>
          <t>LEGNANO 22/1</t>
        </is>
      </c>
      <c r="N1022" s="16" t="n">
        <v>712.5</v>
      </c>
      <c r="O1022" s="16" t="n"/>
      <c r="P1022" s="18" t="n"/>
      <c r="Q1022" s="14" t="n"/>
      <c r="R1022" s="18" t="n">
        <v>0</v>
      </c>
      <c r="S1022" s="16">
        <f>G1022</f>
        <v/>
      </c>
      <c r="T1022" s="18">
        <f>(R1022-S1022)+T1021</f>
        <v/>
      </c>
      <c r="U1022" s="15">
        <f>C1022</f>
        <v/>
      </c>
      <c r="W1022" s="14" t="n"/>
      <c r="X1022" s="18" t="n">
        <v>0</v>
      </c>
      <c r="Y1022" s="16" t="n"/>
      <c r="Z1022" s="18">
        <f>(X1022-Y1022)+Z1021</f>
        <v/>
      </c>
      <c r="AA1022" s="15" t="n"/>
      <c r="AB1022" s="24" t="n"/>
      <c r="AC1022" s="15">
        <f>C1022</f>
        <v/>
      </c>
      <c r="AD1022" s="25" t="n"/>
      <c r="AE1022" s="62">
        <f>G1022</f>
        <v/>
      </c>
      <c r="AF1022" s="63">
        <f>AE1022+AF961</f>
        <v/>
      </c>
      <c r="AG1022" s="25" t="n"/>
      <c r="AH1022" s="24" t="n"/>
      <c r="AI1022" s="26" t="n"/>
      <c r="AJ1022" s="25" t="n"/>
      <c r="AL1022" s="14" t="n"/>
      <c r="AM1022" s="18" t="n">
        <v>0</v>
      </c>
      <c r="AN1022" s="16" t="n"/>
      <c r="AO1022" s="18">
        <f>(AM1022-AN1022)+AO1021</f>
        <v/>
      </c>
      <c r="AP1022" s="15" t="n"/>
      <c r="AR1022" s="14" t="n"/>
      <c r="AS1022" s="18" t="n">
        <v>0</v>
      </c>
      <c r="AT1022" s="16" t="n"/>
      <c r="AU1022" s="18">
        <f>(AS1022-AT1022)+AU1021</f>
        <v/>
      </c>
      <c r="AV1022" s="15" t="n"/>
      <c r="AX1022" s="14" t="n"/>
      <c r="AY1022" s="18" t="n">
        <v>0</v>
      </c>
      <c r="AZ1022" s="16" t="n"/>
      <c r="BA1022" s="18">
        <f>(AY1022-AZ1022)+BA1021</f>
        <v/>
      </c>
      <c r="BB1022" s="15" t="n"/>
      <c r="BD1022" s="14" t="n"/>
      <c r="BE1022" s="18" t="n">
        <v>0</v>
      </c>
      <c r="BF1022" s="16" t="n"/>
      <c r="BG1022" s="18">
        <f>(BE1022-BF1022)+BG1021</f>
        <v/>
      </c>
      <c r="BH1022" s="15" t="n"/>
      <c r="BJ1022" s="86" t="n"/>
      <c r="BK1022" s="86" t="n"/>
      <c r="BL1022" s="24" t="n"/>
      <c r="BM1022" s="24" t="n"/>
      <c r="BN1022" s="24" t="n"/>
      <c r="BO1022" s="24" t="n"/>
      <c r="BP1022" s="24" t="n"/>
      <c r="BQ1022" s="126" t="n"/>
    </row>
    <row r="1023" ht="16.8" customHeight="1">
      <c r="A1023" s="15" t="n"/>
      <c r="B1023" s="15" t="n"/>
      <c r="C1023" s="15" t="inlineStr">
        <is>
          <t>BONIFICO SOSPESO 19/1</t>
        </is>
      </c>
      <c r="D1023" s="16" t="n"/>
      <c r="E1023" s="16" t="n"/>
      <c r="F1023" s="16" t="n">
        <v>424.99</v>
      </c>
      <c r="G1023" s="16" t="n"/>
      <c r="H1023" s="16" t="n"/>
      <c r="I1023" s="4" t="n"/>
      <c r="J1023" s="14" t="n"/>
      <c r="K1023" s="16" t="inlineStr">
        <is>
          <t>AGOS  19/1</t>
        </is>
      </c>
      <c r="L1023" s="16" t="n">
        <v>1348.5</v>
      </c>
      <c r="M1023" s="16" t="inlineStr">
        <is>
          <t>SOMMA 22/1</t>
        </is>
      </c>
      <c r="N1023" s="16" t="n">
        <v>250.5</v>
      </c>
      <c r="O1023" s="16" t="n"/>
      <c r="P1023" s="18" t="n"/>
      <c r="Q1023" s="14" t="n"/>
      <c r="R1023" s="18" t="n">
        <v>0</v>
      </c>
      <c r="S1023" s="16" t="n">
        <v>0</v>
      </c>
      <c r="T1023" s="18">
        <f>(R1023-S1023)+T1022</f>
        <v/>
      </c>
      <c r="U1023" s="15" t="n"/>
      <c r="W1023" s="14" t="n"/>
      <c r="X1023" s="18">
        <f>F1023</f>
        <v/>
      </c>
      <c r="Y1023" s="16" t="n">
        <v>0</v>
      </c>
      <c r="Z1023" s="18">
        <f>(X1023-Y1023)+Z1022</f>
        <v/>
      </c>
      <c r="AA1023" s="15">
        <f>C1023</f>
        <v/>
      </c>
      <c r="AB1023" s="24" t="n"/>
      <c r="AC1023" s="15" t="n"/>
      <c r="AD1023" s="25" t="n"/>
      <c r="AE1023" s="62" t="n"/>
      <c r="AF1023" s="63" t="n"/>
      <c r="AG1023" s="25" t="n"/>
      <c r="AH1023" s="24" t="n"/>
      <c r="AI1023" s="26" t="n"/>
      <c r="AJ1023" s="25" t="n"/>
      <c r="AL1023" s="14" t="n"/>
      <c r="AM1023" s="18" t="n">
        <v>0</v>
      </c>
      <c r="AN1023" s="16" t="n"/>
      <c r="AO1023" s="18">
        <f>(AM1023-AN1023)+AO1022</f>
        <v/>
      </c>
      <c r="AP1023" s="15" t="n"/>
      <c r="AR1023" s="14" t="n"/>
      <c r="AS1023" s="18" t="n">
        <v>0</v>
      </c>
      <c r="AT1023" s="16" t="n"/>
      <c r="AU1023" s="18">
        <f>(AS1023-AT1023)+AU1022</f>
        <v/>
      </c>
      <c r="AV1023" s="15" t="n"/>
      <c r="AX1023" s="14" t="n"/>
      <c r="AY1023" s="18" t="n">
        <v>0</v>
      </c>
      <c r="AZ1023" s="16" t="n"/>
      <c r="BA1023" s="18">
        <f>(AY1023-AZ1023)+BA1022</f>
        <v/>
      </c>
      <c r="BB1023" s="15" t="n"/>
      <c r="BD1023" s="14" t="n"/>
      <c r="BE1023" s="18" t="n">
        <v>0</v>
      </c>
      <c r="BF1023" s="16" t="n"/>
      <c r="BG1023" s="18">
        <f>(BE1023-BF1023)+BG1022</f>
        <v/>
      </c>
      <c r="BH1023" s="15" t="n"/>
      <c r="BJ1023" s="86" t="n"/>
      <c r="BK1023" s="86" t="n"/>
      <c r="BL1023" s="24" t="n"/>
      <c r="BM1023" s="24" t="n"/>
      <c r="BN1023" s="24" t="n"/>
      <c r="BO1023" s="24" t="n"/>
      <c r="BP1023" s="24" t="n"/>
      <c r="BQ1023" s="126" t="n"/>
    </row>
    <row r="1024" ht="16.8" customHeight="1">
      <c r="A1024" s="15" t="n"/>
      <c r="B1024" s="15" t="n"/>
      <c r="C1024" s="15" t="inlineStr">
        <is>
          <t>BONIFICO SOSPESO BEBAION  16/1</t>
        </is>
      </c>
      <c r="D1024" s="16" t="n"/>
      <c r="E1024" s="16" t="n"/>
      <c r="F1024" s="16" t="n">
        <v>396.97</v>
      </c>
      <c r="G1024" s="16" t="n"/>
      <c r="H1024" s="16" t="n">
        <v>0</v>
      </c>
      <c r="I1024" s="4" t="n"/>
      <c r="J1024" s="14" t="n"/>
      <c r="K1024" s="3" t="inlineStr">
        <is>
          <t>GALLARATE  19/1</t>
        </is>
      </c>
      <c r="L1024" s="16" t="n">
        <v>608.5</v>
      </c>
      <c r="M1024" s="16" t="inlineStr">
        <is>
          <t>GALL. 22/1</t>
        </is>
      </c>
      <c r="N1024" s="16" t="n">
        <v>977</v>
      </c>
      <c r="O1024" s="16" t="n"/>
      <c r="P1024" s="18" t="n"/>
      <c r="Q1024" s="14" t="n"/>
      <c r="R1024" s="18" t="n">
        <v>0</v>
      </c>
      <c r="S1024" s="16" t="n">
        <v>0</v>
      </c>
      <c r="T1024" s="18">
        <f>(R1024-S1024)+T1023</f>
        <v/>
      </c>
      <c r="U1024" s="15" t="n"/>
      <c r="W1024" s="14" t="n"/>
      <c r="X1024" s="18">
        <f>F1024</f>
        <v/>
      </c>
      <c r="Y1024" s="16" t="n"/>
      <c r="Z1024" s="18">
        <f>(X1024-Y1024)+Z1023</f>
        <v/>
      </c>
      <c r="AA1024" s="15" t="n"/>
      <c r="AB1024" s="24" t="n"/>
      <c r="AC1024" s="15" t="n"/>
      <c r="AD1024" s="25" t="n"/>
      <c r="AE1024" s="62" t="n"/>
      <c r="AF1024" s="63" t="n"/>
      <c r="AG1024" s="25" t="n"/>
      <c r="AH1024" s="24" t="n"/>
      <c r="AI1024" s="26" t="n"/>
      <c r="AJ1024" s="25" t="n"/>
      <c r="AL1024" s="14" t="n"/>
      <c r="AM1024" s="18" t="n">
        <v>0</v>
      </c>
      <c r="AN1024" s="16" t="n"/>
      <c r="AO1024" s="18">
        <f>(AM1024-AN1024)+AO1023</f>
        <v/>
      </c>
      <c r="AP1024" s="15" t="n"/>
      <c r="AR1024" s="14" t="n"/>
      <c r="AS1024" s="18" t="n">
        <v>0</v>
      </c>
      <c r="AT1024" s="16" t="n"/>
      <c r="AU1024" s="18">
        <f>(AS1024-AT1024)+AU1023</f>
        <v/>
      </c>
      <c r="AV1024" s="15" t="n"/>
      <c r="AX1024" s="14" t="n"/>
      <c r="AY1024" s="18" t="n">
        <v>0</v>
      </c>
      <c r="AZ1024" s="16" t="n"/>
      <c r="BA1024" s="18">
        <f>(AY1024-AZ1024)+BA1023</f>
        <v/>
      </c>
      <c r="BB1024" s="15" t="n"/>
      <c r="BD1024" s="14" t="n"/>
      <c r="BE1024" s="18" t="n">
        <v>0</v>
      </c>
      <c r="BF1024" s="16" t="n"/>
      <c r="BG1024" s="18">
        <f>(BE1024-BF1024)+BG1023</f>
        <v/>
      </c>
      <c r="BH1024" s="15" t="n"/>
      <c r="BJ1024" s="86" t="n"/>
      <c r="BK1024" s="86" t="n"/>
      <c r="BL1024" s="24" t="n"/>
      <c r="BM1024" s="24" t="n"/>
      <c r="BN1024" s="24" t="n"/>
      <c r="BO1024" s="24" t="n"/>
      <c r="BP1024" s="24" t="n"/>
      <c r="BQ1024" s="126" t="n"/>
    </row>
    <row r="1025" ht="16.8" customHeight="1">
      <c r="A1025" s="15" t="n"/>
      <c r="B1025" s="15" t="n"/>
      <c r="C1025" s="15" t="inlineStr">
        <is>
          <t>VERSAMENTO</t>
        </is>
      </c>
      <c r="D1025" s="16" t="n"/>
      <c r="E1025" s="16" t="n"/>
      <c r="F1025" s="16" t="n">
        <v>0</v>
      </c>
      <c r="G1025" s="16" t="n"/>
      <c r="H1025" s="16" t="n"/>
      <c r="I1025" s="4" t="n"/>
      <c r="J1025" s="14" t="n"/>
      <c r="K1025" s="44" t="inlineStr">
        <is>
          <t>LEGNANO 17/1</t>
        </is>
      </c>
      <c r="L1025" s="16" t="n">
        <v>309.5</v>
      </c>
      <c r="M1025" s="30" t="inlineStr">
        <is>
          <t>BIACAR 22/1</t>
        </is>
      </c>
      <c r="N1025" s="16" t="n">
        <v>472</v>
      </c>
      <c r="O1025" s="16" t="n"/>
      <c r="P1025" s="18" t="n"/>
      <c r="Q1025" s="14" t="n"/>
      <c r="R1025" s="18" t="n">
        <v>0</v>
      </c>
      <c r="S1025" s="16" t="n">
        <v>0</v>
      </c>
      <c r="T1025" s="18">
        <f>(R1025-S1025)+T1024</f>
        <v/>
      </c>
      <c r="U1025" s="15" t="n"/>
      <c r="W1025" s="14" t="n"/>
      <c r="X1025" s="18">
        <f>F1025</f>
        <v/>
      </c>
      <c r="Y1025" s="16" t="n"/>
      <c r="Z1025" s="18">
        <f>(X1025-Y1025)+Z1024</f>
        <v/>
      </c>
      <c r="AA1025" s="15" t="n"/>
      <c r="AB1025" s="24" t="n"/>
      <c r="AC1025" s="15" t="n"/>
      <c r="AD1025" s="25" t="n"/>
      <c r="AE1025" s="62" t="n"/>
      <c r="AF1025" s="63" t="n"/>
      <c r="AG1025" s="25" t="n"/>
      <c r="AH1025" s="24" t="n"/>
      <c r="AI1025" s="26" t="n"/>
      <c r="AJ1025" s="25" t="n"/>
      <c r="AL1025" s="14" t="n"/>
      <c r="AM1025" s="18" t="n">
        <v>0</v>
      </c>
      <c r="AN1025" s="16" t="n"/>
      <c r="AO1025" s="18">
        <f>(AM1025-AN1025)+AO1024</f>
        <v/>
      </c>
      <c r="AP1025" s="15" t="n"/>
      <c r="AR1025" s="14" t="n"/>
      <c r="AS1025" s="18" t="n">
        <v>0</v>
      </c>
      <c r="AT1025" s="16" t="n"/>
      <c r="AU1025" s="18">
        <f>(AS1025-AT1025)+AU1024</f>
        <v/>
      </c>
      <c r="AV1025" s="15" t="n"/>
      <c r="AX1025" s="14" t="n"/>
      <c r="AY1025" s="18" t="n">
        <v>0</v>
      </c>
      <c r="AZ1025" s="16" t="n"/>
      <c r="BA1025" s="18">
        <f>(AY1025-AZ1025)+BA1024</f>
        <v/>
      </c>
      <c r="BB1025" s="15" t="n"/>
      <c r="BD1025" s="14" t="n"/>
      <c r="BE1025" s="18" t="n">
        <v>0</v>
      </c>
      <c r="BF1025" s="16" t="n"/>
      <c r="BG1025" s="18">
        <f>(BE1025-BF1025)+BG1024</f>
        <v/>
      </c>
      <c r="BH1025" s="15" t="n"/>
      <c r="BJ1025" s="86" t="n"/>
      <c r="BK1025" s="86" t="n"/>
      <c r="BL1025" s="24" t="n"/>
      <c r="BM1025" s="24" t="n"/>
      <c r="BN1025" s="24" t="n"/>
      <c r="BO1025" s="24" t="n"/>
      <c r="BP1025" s="24" t="n"/>
      <c r="BQ1025" s="126" t="n"/>
    </row>
    <row r="1026" ht="16.8" customHeight="1">
      <c r="A1026" s="15" t="n"/>
      <c r="B1026" s="15" t="n"/>
      <c r="C1026" s="15" t="inlineStr">
        <is>
          <t>VERSAMENTO</t>
        </is>
      </c>
      <c r="D1026" s="16" t="n"/>
      <c r="E1026" s="16" t="n"/>
      <c r="F1026" s="16" t="n">
        <v>0</v>
      </c>
      <c r="G1026" s="16" t="n">
        <v>0</v>
      </c>
      <c r="H1026" s="16" t="n"/>
      <c r="I1026" s="4" t="n"/>
      <c r="J1026" s="14" t="n"/>
      <c r="K1026" s="17" t="inlineStr">
        <is>
          <t>SOSPESI PARTICOLARI</t>
        </is>
      </c>
      <c r="L1026" s="51">
        <f>AI1035</f>
        <v/>
      </c>
      <c r="M1026" s="3" t="n"/>
      <c r="N1026" s="16" t="n">
        <v>0</v>
      </c>
      <c r="O1026" s="16" t="n"/>
      <c r="P1026" s="18" t="n"/>
      <c r="Q1026" s="14" t="n"/>
      <c r="R1026" s="18" t="n">
        <v>0</v>
      </c>
      <c r="S1026" s="16" t="n">
        <v>0</v>
      </c>
      <c r="T1026" s="18">
        <f>(R1026-S1026)+T1025</f>
        <v/>
      </c>
      <c r="U1026" s="15" t="n"/>
      <c r="W1026" s="14" t="n"/>
      <c r="X1026" s="18">
        <f>F1026</f>
        <v/>
      </c>
      <c r="Y1026" s="16" t="n">
        <v>0</v>
      </c>
      <c r="Z1026" s="18">
        <f>(X1026-Y1026)+Z1025</f>
        <v/>
      </c>
      <c r="AA1026" s="15">
        <f>C1026</f>
        <v/>
      </c>
      <c r="AB1026" s="24" t="n"/>
      <c r="AC1026" s="15" t="n"/>
      <c r="AD1026" s="25" t="n"/>
      <c r="AE1026" s="62" t="n"/>
      <c r="AF1026" s="63" t="n"/>
      <c r="AG1026" s="25" t="n"/>
      <c r="AH1026" s="24" t="n"/>
      <c r="AI1026" s="26" t="n"/>
      <c r="AJ1026" s="25" t="n"/>
      <c r="AL1026" s="14" t="n"/>
      <c r="AM1026" s="18" t="n">
        <v>0</v>
      </c>
      <c r="AN1026" s="16" t="n"/>
      <c r="AO1026" s="18">
        <f>(AM1026-AN1026)+AO1025</f>
        <v/>
      </c>
      <c r="AP1026" s="15" t="n"/>
      <c r="AR1026" s="14" t="n"/>
      <c r="AS1026" s="18" t="n">
        <v>0</v>
      </c>
      <c r="AT1026" s="16" t="n"/>
      <c r="AU1026" s="18">
        <f>(AS1026-AT1026)+AU1025</f>
        <v/>
      </c>
      <c r="AV1026" s="15" t="n"/>
      <c r="AX1026" s="14" t="n"/>
      <c r="AY1026" s="18" t="n">
        <v>0</v>
      </c>
      <c r="AZ1026" s="16" t="n"/>
      <c r="BA1026" s="18">
        <f>(AY1026-AZ1026)+BA1025</f>
        <v/>
      </c>
      <c r="BB1026" s="15" t="n"/>
      <c r="BD1026" s="14" t="n"/>
      <c r="BE1026" s="18" t="n">
        <v>0</v>
      </c>
      <c r="BF1026" s="16" t="n"/>
      <c r="BG1026" s="18">
        <f>(BE1026-BF1026)+BG1025</f>
        <v/>
      </c>
      <c r="BH1026" s="15" t="n"/>
      <c r="BJ1026" s="86" t="n"/>
      <c r="BK1026" s="86" t="n"/>
      <c r="BL1026" s="24" t="n"/>
      <c r="BM1026" s="24" t="n"/>
      <c r="BN1026" s="24" t="n"/>
      <c r="BO1026" s="24" t="n"/>
      <c r="BP1026" s="24" t="n"/>
      <c r="BQ1026" s="126" t="n"/>
    </row>
    <row r="1027" ht="16.8" customHeight="1">
      <c r="A1027" s="15" t="n"/>
      <c r="B1027" s="15" t="n"/>
      <c r="C1027" s="68" t="inlineStr">
        <is>
          <t>VERSAMENTO</t>
        </is>
      </c>
      <c r="D1027" s="16" t="n"/>
      <c r="E1027" s="16" t="n"/>
      <c r="F1027" s="16" t="n">
        <v>0</v>
      </c>
      <c r="G1027" s="16" t="n"/>
      <c r="H1027" s="16" t="n"/>
      <c r="I1027" s="4" t="n"/>
      <c r="J1027" s="14" t="n"/>
      <c r="K1027" s="17" t="inlineStr">
        <is>
          <t>TOTALE SOSPESI</t>
        </is>
      </c>
      <c r="L1027" s="16">
        <f>SUM(L1014:L1026)</f>
        <v/>
      </c>
      <c r="M1027" s="16" t="n"/>
      <c r="N1027" s="16" t="n"/>
      <c r="O1027" s="16" t="n"/>
      <c r="P1027" s="18" t="n"/>
      <c r="Q1027" s="14" t="n"/>
      <c r="R1027" s="18" t="n">
        <v>0</v>
      </c>
      <c r="S1027" s="16" t="n"/>
      <c r="T1027" s="18">
        <f>(R1027-S1027)+T1026</f>
        <v/>
      </c>
      <c r="U1027" s="15" t="n"/>
      <c r="W1027" s="14" t="n"/>
      <c r="X1027" s="18" t="n">
        <v>0</v>
      </c>
      <c r="Y1027" s="16" t="n"/>
      <c r="Z1027" s="18">
        <f>(X1027-Y1027)+Z1026</f>
        <v/>
      </c>
      <c r="AA1027" s="15">
        <f>C1027</f>
        <v/>
      </c>
      <c r="AB1027" s="24" t="n"/>
      <c r="AC1027" s="15" t="n"/>
      <c r="AD1027" s="25" t="n"/>
      <c r="AE1027" s="62" t="n"/>
      <c r="AF1027" s="63" t="n"/>
      <c r="AG1027" s="25" t="n"/>
      <c r="AH1027" s="24" t="n"/>
      <c r="AI1027" s="26" t="n"/>
      <c r="AJ1027" s="25" t="n"/>
      <c r="AL1027" s="14" t="n"/>
      <c r="AM1027" s="18" t="n">
        <v>0</v>
      </c>
      <c r="AN1027" s="16" t="n"/>
      <c r="AO1027" s="18">
        <f>(AM1027-AN1027)+AO1026</f>
        <v/>
      </c>
      <c r="AP1027" s="15" t="n"/>
      <c r="AR1027" s="14" t="n"/>
      <c r="AS1027" s="18" t="n">
        <v>0</v>
      </c>
      <c r="AT1027" s="16" t="n"/>
      <c r="AU1027" s="18">
        <f>(AS1027-AT1027)+AU1026</f>
        <v/>
      </c>
      <c r="AV1027" s="15">
        <f>C1027</f>
        <v/>
      </c>
      <c r="AX1027" s="14" t="n"/>
      <c r="AY1027" s="18" t="n">
        <v>0</v>
      </c>
      <c r="AZ1027" s="16" t="n"/>
      <c r="BA1027" s="18">
        <f>(AY1027-AZ1027)+BA1026</f>
        <v/>
      </c>
      <c r="BB1027" s="15" t="n"/>
      <c r="BD1027" s="14" t="n"/>
      <c r="BE1027" s="18" t="n">
        <v>0</v>
      </c>
      <c r="BF1027" s="16" t="n"/>
      <c r="BG1027" s="18">
        <f>(BE1027-BF1027)+BG1026</f>
        <v/>
      </c>
      <c r="BH1027" s="15" t="n"/>
      <c r="BJ1027" s="86" t="n"/>
      <c r="BK1027" s="86" t="n"/>
      <c r="BL1027" s="24" t="n"/>
      <c r="BM1027" s="24" t="n"/>
      <c r="BN1027" s="24" t="n"/>
      <c r="BO1027" s="24" t="n"/>
      <c r="BP1027" s="24" t="n"/>
      <c r="BQ1027" s="126" t="n"/>
    </row>
    <row r="1028" ht="16.8" customHeight="1">
      <c r="A1028" s="15" t="n"/>
      <c r="B1028" s="15" t="n"/>
      <c r="C1028" s="15" t="inlineStr">
        <is>
          <t>BONIFICI</t>
        </is>
      </c>
      <c r="D1028" s="16" t="n"/>
      <c r="E1028" s="16" t="n"/>
      <c r="F1028" s="16">
        <f>'BONIFICI GENERALI '!B778+'BONIFICI CATTOLICA'!B778+'BONIFICI TUTELA'!B466</f>
        <v/>
      </c>
      <c r="G1028" s="85">
        <f>F1018</f>
        <v/>
      </c>
      <c r="H1028" s="16" t="n"/>
      <c r="I1028" s="4" t="n"/>
      <c r="J1028" s="14" t="n"/>
      <c r="K1028" s="17" t="inlineStr">
        <is>
          <t>SOSPESI DEL GIORNO</t>
        </is>
      </c>
      <c r="L1028" s="16">
        <f>SUM(N1015:N1028)</f>
        <v/>
      </c>
      <c r="M1028" s="44" t="n"/>
      <c r="N1028" s="16" t="n"/>
      <c r="O1028" s="16" t="n"/>
      <c r="P1028" s="18" t="n"/>
      <c r="Q1028" s="14" t="n"/>
      <c r="R1028" s="18" t="n">
        <v>0</v>
      </c>
      <c r="S1028" s="16" t="n"/>
      <c r="T1028" s="18">
        <f>(R1028-S1028)+T1027</f>
        <v/>
      </c>
      <c r="U1028" s="15" t="n"/>
      <c r="W1028" s="14" t="n"/>
      <c r="X1028" s="18">
        <f>F1028</f>
        <v/>
      </c>
      <c r="Y1028" s="16">
        <f>G1028</f>
        <v/>
      </c>
      <c r="Z1028" s="18">
        <f>(X1028-Y1028)+Z1027</f>
        <v/>
      </c>
      <c r="AA1028" s="15">
        <f>C1028</f>
        <v/>
      </c>
      <c r="AB1028" s="24" t="n"/>
      <c r="AC1028" s="15" t="n"/>
      <c r="AD1028" s="25" t="n"/>
      <c r="AE1028" s="62" t="n"/>
      <c r="AF1028" s="63" t="n"/>
      <c r="AG1028" s="25" t="n"/>
      <c r="AH1028" s="24" t="n"/>
      <c r="AI1028" s="26" t="n"/>
      <c r="AJ1028" s="25" t="n"/>
      <c r="AL1028" s="14" t="n"/>
      <c r="AM1028" s="18" t="n">
        <v>0</v>
      </c>
      <c r="AN1028" s="16" t="n"/>
      <c r="AO1028" s="18">
        <f>(AM1028-AN1028)+AO1027</f>
        <v/>
      </c>
      <c r="AP1028" s="15" t="n"/>
      <c r="AR1028" s="14" t="n"/>
      <c r="AS1028" s="18" t="n">
        <v>0</v>
      </c>
      <c r="AT1028" s="16" t="n"/>
      <c r="AU1028" s="18">
        <f>(AS1028-AT1028)+AU1027</f>
        <v/>
      </c>
      <c r="AV1028" s="15">
        <f>C1028</f>
        <v/>
      </c>
      <c r="AX1028" s="14" t="n"/>
      <c r="AY1028" s="18" t="n">
        <v>0</v>
      </c>
      <c r="AZ1028" s="16" t="n"/>
      <c r="BA1028" s="18">
        <f>(AY1028-AZ1028)+BA1027</f>
        <v/>
      </c>
      <c r="BB1028" s="15" t="n"/>
      <c r="BD1028" s="14" t="n"/>
      <c r="BE1028" s="18" t="n">
        <v>0</v>
      </c>
      <c r="BF1028" s="16" t="n"/>
      <c r="BG1028" s="18">
        <f>(BE1028-BF1028)+BG1027</f>
        <v/>
      </c>
      <c r="BH1028" s="15" t="n"/>
      <c r="BJ1028" s="86" t="n"/>
      <c r="BK1028" s="86" t="n"/>
      <c r="BL1028" s="24" t="n"/>
      <c r="BM1028" s="24" t="n"/>
      <c r="BN1028" s="24" t="n"/>
      <c r="BO1028" s="24" t="n"/>
      <c r="BP1028" s="24" t="n"/>
      <c r="BQ1028" s="126" t="n"/>
    </row>
    <row r="1029" ht="16.8" customHeight="1">
      <c r="A1029" s="15" t="n"/>
      <c r="B1029" s="15" t="n"/>
      <c r="C1029" s="47" t="inlineStr">
        <is>
          <t>PREL .PROVVIGIONI MATURATE</t>
        </is>
      </c>
      <c r="D1029" s="16" t="n"/>
      <c r="E1029" s="16" t="n"/>
      <c r="F1029" s="16" t="n">
        <v>0</v>
      </c>
      <c r="G1029" s="1">
        <f>F1019</f>
        <v/>
      </c>
      <c r="H1029" s="16">
        <f>G1029-D920-D921-D923</f>
        <v/>
      </c>
      <c r="I1029" s="4" t="n"/>
      <c r="J1029" s="14" t="n"/>
      <c r="K1029" s="53">
        <f>A978</f>
        <v/>
      </c>
      <c r="L1029" s="3">
        <f>D978+D979-E983+D980-E980+D983-E978+B981</f>
        <v/>
      </c>
      <c r="M1029" s="3" t="n"/>
      <c r="N1029" s="3" t="n"/>
      <c r="O1029" s="16" t="n"/>
      <c r="P1029" s="18" t="n"/>
      <c r="Q1029" s="14" t="n"/>
      <c r="R1029" s="18" t="n"/>
      <c r="S1029" s="16" t="n"/>
      <c r="T1029" s="18">
        <f>(R1029-S1029)+T1028</f>
        <v/>
      </c>
      <c r="U1029" s="15" t="n"/>
      <c r="W1029" s="14" t="n"/>
      <c r="X1029" s="18" t="n"/>
      <c r="Y1029" s="1">
        <f>G1029</f>
        <v/>
      </c>
      <c r="Z1029" s="18">
        <f>(X1029-Y1029)+Z1028</f>
        <v/>
      </c>
      <c r="AA1029" s="15">
        <f>C1029</f>
        <v/>
      </c>
      <c r="AB1029" s="24" t="n"/>
      <c r="AC1029" s="15" t="inlineStr">
        <is>
          <t>BOLLO AUTO</t>
        </is>
      </c>
      <c r="AD1029" s="25" t="n"/>
      <c r="AE1029" s="62">
        <f>H1030</f>
        <v/>
      </c>
      <c r="AF1029" s="63">
        <f>AE1029+AF968</f>
        <v/>
      </c>
      <c r="AG1029" s="25" t="n"/>
      <c r="AH1029" s="24" t="n"/>
      <c r="AI1029" s="26" t="n"/>
      <c r="AJ1029" s="25" t="n"/>
      <c r="AL1029" s="14" t="n"/>
      <c r="AM1029" s="18" t="n"/>
      <c r="AN1029" s="25" t="n">
        <v>0</v>
      </c>
      <c r="AO1029" s="18">
        <f>(AM1029-AN1029)+AO1028</f>
        <v/>
      </c>
      <c r="AP1029" s="15" t="n"/>
      <c r="AR1029" s="14" t="n"/>
      <c r="AS1029" s="18" t="n"/>
      <c r="AT1029" s="25" t="n">
        <v>0</v>
      </c>
      <c r="AU1029" s="18">
        <f>(AS1029-AT1029)+AU1028</f>
        <v/>
      </c>
      <c r="AV1029" s="15" t="n"/>
      <c r="AX1029" s="14" t="n"/>
      <c r="AY1029" s="18" t="n"/>
      <c r="AZ1029" s="25" t="n">
        <v>0</v>
      </c>
      <c r="BA1029" s="18">
        <f>(AY1029-AZ1029)+BA1028</f>
        <v/>
      </c>
      <c r="BB1029" s="15" t="n"/>
      <c r="BD1029" s="14" t="n"/>
      <c r="BE1029" s="18" t="n"/>
      <c r="BF1029" s="25" t="n">
        <v>0</v>
      </c>
      <c r="BG1029" s="18">
        <f>(BE1029-BF1029)+BG1028</f>
        <v/>
      </c>
      <c r="BH1029" s="15" t="n"/>
      <c r="BJ1029" s="86" t="n"/>
      <c r="BK1029" s="86" t="n"/>
      <c r="BL1029" s="24" t="n"/>
      <c r="BM1029" s="24" t="n"/>
      <c r="BN1029" s="24" t="n"/>
      <c r="BO1029" s="24" t="n"/>
      <c r="BP1029" s="24" t="n"/>
      <c r="BQ1029" s="126" t="n"/>
    </row>
    <row r="1030" ht="16.8" customHeight="1">
      <c r="A1030" s="15" t="n"/>
      <c r="B1030" s="15" t="n"/>
      <c r="C1030" s="15" t="inlineStr">
        <is>
          <t>Spese manutenzione auto</t>
        </is>
      </c>
      <c r="D1030" s="16" t="n"/>
      <c r="E1030" s="16" t="n">
        <v>0</v>
      </c>
      <c r="F1030" s="16" t="n">
        <v>0</v>
      </c>
      <c r="G1030" s="16" t="n">
        <v>0</v>
      </c>
      <c r="H1030" s="16" t="n"/>
      <c r="I1030" s="4" t="n"/>
      <c r="J1030" s="14" t="n"/>
      <c r="K1030" s="17" t="n"/>
      <c r="L1030" s="16" t="n"/>
      <c r="M1030" s="16" t="n"/>
      <c r="N1030" s="16" t="n"/>
      <c r="O1030" s="16" t="n"/>
      <c r="P1030" s="18" t="n"/>
      <c r="Q1030" s="14" t="n"/>
      <c r="R1030" s="18" t="n"/>
      <c r="S1030" s="16">
        <f>G1030</f>
        <v/>
      </c>
      <c r="T1030" s="18">
        <f>(R1030-S1030)+T1029</f>
        <v/>
      </c>
      <c r="U1030" s="15">
        <f>C1030</f>
        <v/>
      </c>
      <c r="W1030" s="14" t="n"/>
      <c r="X1030" s="18" t="n"/>
      <c r="Y1030" s="16" t="n">
        <v>0</v>
      </c>
      <c r="Z1030" s="18">
        <f>(X1030-Y1030)+Z1029</f>
        <v/>
      </c>
      <c r="AA1030" s="15" t="n"/>
      <c r="AB1030" s="24" t="n"/>
      <c r="AC1030" s="15">
        <f>C1030</f>
        <v/>
      </c>
      <c r="AD1030" s="25" t="n"/>
      <c r="AE1030" s="62">
        <f>G1030</f>
        <v/>
      </c>
      <c r="AF1030" s="63">
        <f>AE1030+AF969</f>
        <v/>
      </c>
      <c r="AG1030" s="25" t="n"/>
      <c r="AH1030" s="24" t="n"/>
      <c r="AI1030" s="26" t="n"/>
      <c r="AJ1030" s="25" t="n"/>
      <c r="AL1030" s="14" t="n"/>
      <c r="AM1030" s="18" t="n"/>
      <c r="AN1030" s="16" t="n"/>
      <c r="AO1030" s="18">
        <f>(AM1030-AN1030)+AO1029</f>
        <v/>
      </c>
      <c r="AP1030" s="15" t="n"/>
      <c r="AR1030" s="14" t="n"/>
      <c r="AS1030" s="18" t="n"/>
      <c r="AT1030" s="16" t="n"/>
      <c r="AU1030" s="18">
        <f>(AS1030-AT1030)+AU1029</f>
        <v/>
      </c>
      <c r="AV1030" s="15" t="n"/>
      <c r="AX1030" s="14" t="n"/>
      <c r="AY1030" s="18" t="n"/>
      <c r="AZ1030" s="16" t="n"/>
      <c r="BA1030" s="18">
        <f>(AY1030-AZ1030)+BA1029</f>
        <v/>
      </c>
      <c r="BB1030" s="15" t="n"/>
      <c r="BD1030" s="14" t="n"/>
      <c r="BE1030" s="18" t="n"/>
      <c r="BF1030" s="16" t="n"/>
      <c r="BG1030" s="18">
        <f>(BE1030-BF1030)+BG1029</f>
        <v/>
      </c>
      <c r="BH1030" s="15" t="n"/>
      <c r="BJ1030" s="86" t="n"/>
      <c r="BK1030" s="86" t="n"/>
      <c r="BL1030" s="24" t="n"/>
      <c r="BM1030" s="24" t="n"/>
      <c r="BN1030" s="24" t="n"/>
      <c r="BO1030" s="24" t="n"/>
      <c r="BP1030" s="24" t="n"/>
      <c r="BQ1030" s="126" t="n"/>
    </row>
    <row r="1031" ht="16.8" customHeight="1">
      <c r="A1031" s="15" t="n"/>
      <c r="B1031" s="15" t="n"/>
      <c r="C1031" s="15" t="inlineStr">
        <is>
          <t>Spese alberghi etc</t>
        </is>
      </c>
      <c r="D1031" s="16" t="n">
        <v>0</v>
      </c>
      <c r="E1031" s="16" t="n"/>
      <c r="F1031" s="16" t="n">
        <v>0</v>
      </c>
      <c r="G1031" s="16" t="n">
        <v>0</v>
      </c>
      <c r="H1031" s="16" t="n"/>
      <c r="I1031" s="4" t="n"/>
      <c r="J1031" s="14" t="n"/>
      <c r="K1031" s="17" t="n"/>
      <c r="L1031" s="16" t="n">
        <v>0</v>
      </c>
      <c r="M1031" s="16" t="n"/>
      <c r="N1031" s="16" t="n"/>
      <c r="O1031" s="16" t="n"/>
      <c r="P1031" s="18" t="n"/>
      <c r="Q1031" s="14" t="n"/>
      <c r="R1031" s="18" t="n"/>
      <c r="S1031" s="16" t="n">
        <v>0</v>
      </c>
      <c r="T1031" s="18">
        <f>(R1031-S1031)+T1030</f>
        <v/>
      </c>
      <c r="U1031" s="15">
        <f>C1031</f>
        <v/>
      </c>
      <c r="W1031" s="14" t="n"/>
      <c r="X1031" s="18" t="n">
        <v>0</v>
      </c>
      <c r="Y1031" s="16" t="n">
        <v>0</v>
      </c>
      <c r="Z1031" s="18">
        <f>(X1031-Y1031)+Z1030</f>
        <v/>
      </c>
      <c r="AA1031" s="15" t="n"/>
      <c r="AB1031" s="24" t="n"/>
      <c r="AC1031" s="15">
        <f>C1031</f>
        <v/>
      </c>
      <c r="AD1031" s="25" t="n"/>
      <c r="AE1031" s="62">
        <f>G1031</f>
        <v/>
      </c>
      <c r="AF1031" s="63">
        <f>AE1031+AF970</f>
        <v/>
      </c>
      <c r="AG1031" s="25" t="n"/>
      <c r="AH1031" s="24" t="n"/>
      <c r="AI1031" s="26" t="n"/>
      <c r="AJ1031" s="25" t="n"/>
      <c r="AL1031" s="14" t="n"/>
      <c r="AM1031" s="18" t="n"/>
      <c r="AN1031" s="16" t="n">
        <v>0</v>
      </c>
      <c r="AO1031" s="18">
        <f>(AM1031-AN1031)+AO1030</f>
        <v/>
      </c>
      <c r="AP1031" s="15" t="n"/>
      <c r="AR1031" s="14" t="n"/>
      <c r="AS1031" s="18" t="n"/>
      <c r="AT1031" s="16" t="n">
        <v>0</v>
      </c>
      <c r="AU1031" s="18">
        <f>(AS1031-AT1031)+AU1030</f>
        <v/>
      </c>
      <c r="AV1031" s="15" t="n"/>
      <c r="AX1031" s="14" t="n"/>
      <c r="AY1031" s="18" t="n"/>
      <c r="AZ1031" s="16" t="n">
        <v>0</v>
      </c>
      <c r="BA1031" s="18">
        <f>(AY1031-AZ1031)+BA1030</f>
        <v/>
      </c>
      <c r="BB1031" s="15" t="n"/>
      <c r="BD1031" s="14" t="n"/>
      <c r="BE1031" s="18" t="n"/>
      <c r="BF1031" s="16" t="n">
        <v>0</v>
      </c>
      <c r="BG1031" s="18">
        <f>(BE1031-BF1031)+BG1030</f>
        <v/>
      </c>
      <c r="BH1031" s="15" t="n"/>
      <c r="BJ1031" s="86" t="n"/>
      <c r="BK1031" s="86" t="n"/>
      <c r="BL1031" s="24" t="n"/>
      <c r="BM1031" s="24" t="n"/>
      <c r="BN1031" s="24" t="n"/>
      <c r="BO1031" s="24" t="n"/>
      <c r="BP1031" s="24" t="n"/>
      <c r="BQ1031" s="126" t="n"/>
    </row>
    <row r="1032" ht="16.8" customHeight="1">
      <c r="A1032" s="15" t="n"/>
      <c r="B1032" s="15" t="n"/>
      <c r="C1032" s="15" t="n"/>
      <c r="D1032" s="16">
        <f>SUM(G1030:G1032)</f>
        <v/>
      </c>
      <c r="E1032" s="16" t="n">
        <v>0</v>
      </c>
      <c r="F1032" s="16" t="n"/>
      <c r="G1032" s="16" t="n">
        <v>0</v>
      </c>
      <c r="H1032" s="16" t="n"/>
      <c r="I1032" s="4" t="n"/>
      <c r="J1032" s="14" t="n"/>
      <c r="K1032" s="6" t="inlineStr">
        <is>
          <t>TOTALE SOMMA</t>
        </is>
      </c>
      <c r="L1032" s="3">
        <f>SUM(L1012:L1026)+N1011+L1028+L1029</f>
        <v/>
      </c>
      <c r="M1032" s="3">
        <f>SUM(O981:O1000)+N1010</f>
        <v/>
      </c>
      <c r="N1032" s="16" t="n"/>
      <c r="O1032" s="16" t="n"/>
      <c r="P1032" s="18" t="n"/>
      <c r="Q1032" s="14" t="n"/>
      <c r="R1032" s="18" t="n"/>
      <c r="S1032" s="16" t="n">
        <v>0</v>
      </c>
      <c r="T1032" s="18">
        <f>(R1032-S1032)+T1031</f>
        <v/>
      </c>
      <c r="U1032" s="15" t="n"/>
      <c r="W1032" s="14" t="n"/>
      <c r="X1032" s="18" t="n">
        <v>0</v>
      </c>
      <c r="Y1032" s="16" t="n">
        <v>0</v>
      </c>
      <c r="Z1032" s="18">
        <f>(X1032-Y1032)+Z1031</f>
        <v/>
      </c>
      <c r="AA1032" s="15" t="n"/>
      <c r="AB1032" s="24" t="n"/>
      <c r="AC1032" s="15">
        <f>C1032</f>
        <v/>
      </c>
      <c r="AD1032" s="25" t="n"/>
      <c r="AE1032" s="62">
        <f>G1032</f>
        <v/>
      </c>
      <c r="AF1032" s="63">
        <f>AE1032+AF971</f>
        <v/>
      </c>
      <c r="AG1032" s="25" t="n"/>
      <c r="AH1032" s="24" t="inlineStr">
        <is>
          <t>TOTALE SOSPESI</t>
        </is>
      </c>
      <c r="AI1032" s="26">
        <f>SUM(AI979:AI1031)</f>
        <v/>
      </c>
      <c r="AJ1032" s="25" t="n"/>
      <c r="AL1032" s="14" t="n"/>
      <c r="AM1032" s="18" t="n"/>
      <c r="AN1032" s="16" t="n">
        <v>0</v>
      </c>
      <c r="AO1032" s="18">
        <f>(AM1032-AN1032)+AO1031</f>
        <v/>
      </c>
      <c r="AP1032" s="15" t="n"/>
      <c r="AR1032" s="14" t="n"/>
      <c r="AS1032" s="18" t="n"/>
      <c r="AT1032" s="16" t="n">
        <v>0</v>
      </c>
      <c r="AU1032" s="18">
        <f>(AS1032-AT1032)+AU1031</f>
        <v/>
      </c>
      <c r="AV1032" s="16" t="n"/>
      <c r="AX1032" s="14" t="n"/>
      <c r="AY1032" s="18" t="n"/>
      <c r="AZ1032" s="16" t="n">
        <v>0</v>
      </c>
      <c r="BA1032" s="18">
        <f>(AY1032-AZ1032)+BA1031</f>
        <v/>
      </c>
      <c r="BB1032" s="15" t="n"/>
      <c r="BD1032" s="14" t="n"/>
      <c r="BE1032" s="18" t="n"/>
      <c r="BF1032" s="16" t="n">
        <v>0</v>
      </c>
      <c r="BG1032" s="18">
        <f>(BE1032-BF1032)+BG1031</f>
        <v/>
      </c>
      <c r="BH1032" s="15" t="n"/>
      <c r="BJ1032" s="86" t="n"/>
      <c r="BK1032" s="86" t="n"/>
      <c r="BL1032" s="24" t="n"/>
      <c r="BM1032" s="24" t="n"/>
      <c r="BN1032" s="24" t="n"/>
      <c r="BO1032" s="24" t="n"/>
      <c r="BP1032" s="24" t="n"/>
      <c r="BQ1032" s="126" t="n"/>
    </row>
    <row r="1033" ht="16.8" customHeight="1">
      <c r="A1033" s="15" t="n"/>
      <c r="B1033" s="15" t="n"/>
      <c r="C1033" s="64" t="inlineStr">
        <is>
          <t>BONIFICO CATTOLICA</t>
        </is>
      </c>
      <c r="D1033" s="16" t="n"/>
      <c r="E1033" s="16" t="n">
        <v>0</v>
      </c>
      <c r="F1033" s="16" t="n"/>
      <c r="G1033" s="16" t="n">
        <v>129102.8</v>
      </c>
      <c r="H1033" s="16" t="n">
        <v>0</v>
      </c>
      <c r="I1033" s="84">
        <f>I1035-I984</f>
        <v/>
      </c>
      <c r="J1033" s="14" t="n"/>
      <c r="K1033" s="6" t="inlineStr">
        <is>
          <t>SALDO C-D</t>
        </is>
      </c>
      <c r="L1033" s="3">
        <f>L1032-M1032</f>
        <v/>
      </c>
      <c r="M1033" s="16" t="n"/>
      <c r="N1033" s="16" t="n"/>
      <c r="O1033" s="16" t="n"/>
      <c r="P1033" s="18" t="n"/>
      <c r="Q1033" s="14" t="n"/>
      <c r="R1033" s="18" t="n"/>
      <c r="S1033" s="16" t="n">
        <v>0</v>
      </c>
      <c r="T1033" s="18">
        <f>(R1033-S1033)+T1032</f>
        <v/>
      </c>
      <c r="U1033" s="15" t="n"/>
      <c r="W1033" s="14" t="n"/>
      <c r="X1033" s="18" t="n"/>
      <c r="Y1033" s="16">
        <f>G1033</f>
        <v/>
      </c>
      <c r="Z1033" s="18">
        <f>(X1033-Y1033)+Z1032</f>
        <v/>
      </c>
      <c r="AA1033" s="15">
        <f>C1033</f>
        <v/>
      </c>
      <c r="AB1033" s="24" t="n"/>
      <c r="AC1033" s="71" t="inlineStr">
        <is>
          <t>TOTALE SPESE AD OGGI</t>
        </is>
      </c>
      <c r="AD1033" s="65" t="n"/>
      <c r="AE1033" s="65" t="n">
        <v>0</v>
      </c>
      <c r="AF1033" s="63">
        <f>SUM(AF985:AF1032)</f>
        <v/>
      </c>
      <c r="AG1033" s="25" t="n"/>
      <c r="AH1033" s="24" t="inlineStr">
        <is>
          <t>SOSPESI VERSATI</t>
        </is>
      </c>
      <c r="AI1033" s="26" t="n"/>
      <c r="AJ1033" s="25">
        <f>SUM(AJ979:AJ1032)</f>
        <v/>
      </c>
      <c r="AL1033" s="14" t="n"/>
      <c r="AM1033" s="18" t="n"/>
      <c r="AN1033" s="16" t="n"/>
      <c r="AO1033" s="18">
        <f>(AM1033-AN1033)+AO1032</f>
        <v/>
      </c>
      <c r="AP1033" s="15" t="n"/>
      <c r="AR1033" s="14" t="n"/>
      <c r="AS1033" s="18" t="n"/>
      <c r="AT1033" s="16" t="n">
        <v>0</v>
      </c>
      <c r="AU1033" s="18">
        <f>(AS1033-AT1033)+AU1032</f>
        <v/>
      </c>
      <c r="AV1033" s="15" t="n"/>
      <c r="AX1033" s="14" t="n"/>
      <c r="AY1033" s="18" t="n"/>
      <c r="AZ1033" s="16" t="n"/>
      <c r="BA1033" s="18">
        <f>(AY1033-AZ1033)+BA1032</f>
        <v/>
      </c>
      <c r="BB1033" s="15" t="n"/>
      <c r="BD1033" s="14" t="n"/>
      <c r="BE1033" s="18" t="n"/>
      <c r="BF1033" s="16" t="n"/>
      <c r="BG1033" s="18">
        <f>(BE1033-BF1033)+BG1032</f>
        <v/>
      </c>
      <c r="BH1033" s="15" t="n"/>
      <c r="BJ1033" s="86" t="n"/>
      <c r="BK1033" s="86" t="n"/>
      <c r="BL1033" s="24" t="n"/>
      <c r="BM1033" s="24" t="n"/>
      <c r="BN1033" s="24" t="n"/>
      <c r="BO1033" s="24" t="n"/>
      <c r="BP1033" s="24" t="n"/>
      <c r="BQ1033" s="126" t="n"/>
    </row>
    <row r="1034" ht="16.8" customHeight="1">
      <c r="A1034" s="15" t="n"/>
      <c r="B1034" s="15" t="n"/>
      <c r="C1034" s="64" t="inlineStr">
        <is>
          <t>BONIFICO GENERALI</t>
        </is>
      </c>
      <c r="D1034" s="16" t="n"/>
      <c r="E1034" s="16" t="n"/>
      <c r="F1034" s="16" t="n"/>
      <c r="G1034" s="16" t="n">
        <v>87164.98</v>
      </c>
      <c r="H1034" s="16" t="n">
        <v>0</v>
      </c>
      <c r="I1034" s="4" t="n"/>
      <c r="J1034" s="14" t="n"/>
      <c r="K1034" s="6" t="inlineStr">
        <is>
          <t>SALDO CATTOLICA</t>
        </is>
      </c>
      <c r="L1034" s="55">
        <f>D1035+E1035+A1035+B1035+B982</f>
        <v/>
      </c>
      <c r="M1034" s="16" t="n"/>
      <c r="N1034" s="16" t="n"/>
      <c r="O1034" s="56" t="n"/>
      <c r="P1034" s="18" t="n"/>
      <c r="Q1034" s="14" t="n"/>
      <c r="R1034" s="18" t="n"/>
      <c r="S1034" s="16" t="n">
        <v>0</v>
      </c>
      <c r="T1034" s="18">
        <f>(R1034-S1034)+T1033</f>
        <v/>
      </c>
      <c r="U1034" s="15" t="n"/>
      <c r="W1034" s="14" t="n"/>
      <c r="X1034" s="18" t="n"/>
      <c r="Y1034" s="16">
        <f>G1034</f>
        <v/>
      </c>
      <c r="Z1034" s="18">
        <f>(X1034-Y1034)+Z1033</f>
        <v/>
      </c>
      <c r="AA1034" s="15">
        <f>C1034</f>
        <v/>
      </c>
      <c r="AB1034" s="24" t="n"/>
      <c r="AC1034" s="71" t="inlineStr">
        <is>
          <t>TOTALE PROVVIGIONI AD OGGI</t>
        </is>
      </c>
      <c r="AD1034" s="65" t="n"/>
      <c r="AE1034" s="65">
        <f>G1034</f>
        <v/>
      </c>
      <c r="AF1034" s="63">
        <f>AF973+AD978+AD979</f>
        <v/>
      </c>
      <c r="AG1034" s="25" t="n"/>
      <c r="AH1034" s="24" t="n"/>
      <c r="AI1034" s="26" t="n"/>
      <c r="AJ1034" s="25" t="n"/>
      <c r="AL1034" s="14" t="n"/>
      <c r="AM1034" s="18" t="n"/>
      <c r="AN1034" s="16" t="n"/>
      <c r="AO1034" s="18">
        <f>(AM1034-AN1034)+AO1033</f>
        <v/>
      </c>
      <c r="AP1034" s="15" t="n"/>
      <c r="AR1034" s="14" t="n"/>
      <c r="AS1034" s="18" t="n"/>
      <c r="AT1034" s="16" t="n"/>
      <c r="AU1034" s="18">
        <f>(AS1034-AT1034)+AU1033</f>
        <v/>
      </c>
      <c r="AV1034" s="15" t="n"/>
      <c r="AX1034" s="14" t="n"/>
      <c r="AY1034" s="18" t="n"/>
      <c r="AZ1034" s="16" t="n"/>
      <c r="BA1034" s="18">
        <f>(AY1034-AZ1034)+BA1033</f>
        <v/>
      </c>
      <c r="BB1034" s="15" t="n"/>
      <c r="BD1034" s="14" t="n"/>
      <c r="BE1034" s="18" t="n"/>
      <c r="BF1034" s="16" t="n"/>
      <c r="BG1034" s="18">
        <f>(BE1034-BF1034)+BG1033</f>
        <v/>
      </c>
      <c r="BH1034" s="15" t="n"/>
      <c r="BJ1034" s="86" t="n"/>
      <c r="BK1034" s="86" t="n"/>
      <c r="BL1034" s="24" t="n"/>
      <c r="BM1034" s="24" t="n"/>
      <c r="BN1034" s="24" t="n"/>
      <c r="BO1034" s="24" t="n"/>
      <c r="BP1034" s="24" t="n"/>
      <c r="BQ1034" s="126" t="n"/>
    </row>
    <row r="1035" ht="16.8" customHeight="1">
      <c r="A1035" s="92">
        <f>D980-D982+A974-E980-G1034-396.97-130</f>
        <v/>
      </c>
      <c r="B1035" s="44">
        <f>D983-D985+B974</f>
        <v/>
      </c>
      <c r="C1035" s="57" t="inlineStr">
        <is>
          <t>Check = controllo Saldo Cattolica</t>
        </is>
      </c>
      <c r="D1035" s="44">
        <f>D978-D981-E978+D974-G1033</f>
        <v/>
      </c>
      <c r="E1035" s="44">
        <f>D979-D984+E974</f>
        <v/>
      </c>
      <c r="F1035" s="72">
        <f>D981+D982+D984+F974-E982</f>
        <v/>
      </c>
      <c r="G1035" s="81">
        <f>D981+D982-E982+D984+G974</f>
        <v/>
      </c>
      <c r="H1035" s="44">
        <f>G1029+G1028+H974</f>
        <v/>
      </c>
      <c r="I1035" s="79">
        <f>G1035-H1035</f>
        <v/>
      </c>
      <c r="J1035" s="58" t="n"/>
      <c r="K1035" s="6" t="inlineStr">
        <is>
          <t>SALDO PROVVIGIONALE</t>
        </is>
      </c>
      <c r="L1035" s="3">
        <f>L1033-L1034</f>
        <v/>
      </c>
      <c r="M1035" s="27" t="inlineStr">
        <is>
          <t>DIFF. S.DO CATTOLICA</t>
        </is>
      </c>
      <c r="N1035" s="27">
        <f>O1035-L1034</f>
        <v/>
      </c>
      <c r="O1035" s="44">
        <f>Z1035+AU1035+N1011+SUM(L1014:L1025)+SUM(N1015:N1025)+L1029-D981-D984-D980+E982</f>
        <v/>
      </c>
      <c r="P1035" s="18" t="n"/>
      <c r="Q1035" s="58" t="n"/>
      <c r="R1035" s="59" t="n"/>
      <c r="S1035" s="44" t="n"/>
      <c r="T1035" s="59">
        <f>(R1035-S1035)+T1034</f>
        <v/>
      </c>
      <c r="U1035" s="57" t="n"/>
      <c r="W1035" s="58" t="n"/>
      <c r="X1035" s="59" t="n"/>
      <c r="Y1035" s="44" t="n"/>
      <c r="Z1035" s="59">
        <f>(X1035-Y1035)+Z1034</f>
        <v/>
      </c>
      <c r="AA1035" s="57" t="n"/>
      <c r="AB1035" s="60" t="n"/>
      <c r="AC1035" s="60" t="inlineStr">
        <is>
          <t>UTILE NETTO</t>
        </is>
      </c>
      <c r="AD1035" s="23">
        <f>SUM(AD978:AD1034)-SUM(AE978:AE1032)+AD974</f>
        <v/>
      </c>
      <c r="AE1035" s="23">
        <f>AF1021+AF1022</f>
        <v/>
      </c>
      <c r="AF1035" s="23">
        <f>AD1035+AE1035</f>
        <v/>
      </c>
      <c r="AG1035" s="23" t="inlineStr">
        <is>
          <t>UTILE LORDO</t>
        </is>
      </c>
      <c r="AH1035" s="60" t="inlineStr">
        <is>
          <t>SALDO</t>
        </is>
      </c>
      <c r="AI1035" s="61">
        <f>AI1032-AJ1033</f>
        <v/>
      </c>
      <c r="AJ1035" s="23" t="n"/>
      <c r="AL1035" s="58" t="n"/>
      <c r="AM1035" s="59" t="n"/>
      <c r="AN1035" s="44" t="n"/>
      <c r="AO1035" s="59">
        <f>(AM1035-AN1035)+AO1034</f>
        <v/>
      </c>
      <c r="AP1035" s="57" t="n"/>
      <c r="AR1035" s="58" t="n"/>
      <c r="AS1035" s="59" t="n"/>
      <c r="AT1035" s="44" t="n"/>
      <c r="AU1035" s="59">
        <f>(AS1035-AT1035)+AU1034</f>
        <v/>
      </c>
      <c r="AV1035" s="57" t="n"/>
      <c r="AX1035" s="58" t="n"/>
      <c r="AY1035" s="59" t="n"/>
      <c r="AZ1035" s="44" t="n"/>
      <c r="BA1035" s="59">
        <f>(AY1035-AZ1035)+BA1034</f>
        <v/>
      </c>
      <c r="BB1035" s="57" t="n"/>
      <c r="BD1035" s="58" t="n"/>
      <c r="BE1035" s="59" t="n"/>
      <c r="BF1035" s="44" t="n"/>
      <c r="BG1035" s="59">
        <f>(BE1035-BF1035)+BG1034</f>
        <v/>
      </c>
      <c r="BH1035" s="57" t="n"/>
      <c r="BJ1035" s="21">
        <f>SUM(BJ979:BJ1034)</f>
        <v/>
      </c>
      <c r="BK1035" s="21" t="n"/>
      <c r="BL1035" s="89">
        <f>SUM(BL978:BL1034)</f>
        <v/>
      </c>
      <c r="BM1035" s="8" t="inlineStr">
        <is>
          <t>TOTALE GENERALI</t>
        </is>
      </c>
      <c r="BN1035" s="89">
        <f>SUM(BN978:BN1034)</f>
        <v/>
      </c>
      <c r="BO1035" s="8">
        <f>SUM(BO979:BO1034)</f>
        <v/>
      </c>
      <c r="BP1035" s="8">
        <f>BL1035+BN1035</f>
        <v/>
      </c>
      <c r="BQ1035" s="8" t="n"/>
    </row>
    <row r="1037" ht="16.8" customHeight="1">
      <c r="A1037" s="50" t="n"/>
    </row>
    <row r="1038" ht="16.8" customHeight="1">
      <c r="A1038" s="2" t="n"/>
      <c r="B1038" s="2" t="n"/>
      <c r="C1038" s="2" t="inlineStr">
        <is>
          <t>DESCRIZIONE</t>
        </is>
      </c>
      <c r="D1038" s="3" t="inlineStr">
        <is>
          <t>CASSA E.</t>
        </is>
      </c>
      <c r="E1038" s="3" t="inlineStr">
        <is>
          <t>CASSA U.</t>
        </is>
      </c>
      <c r="F1038" s="3" t="inlineStr">
        <is>
          <t>BANCA E.</t>
        </is>
      </c>
      <c r="G1038" s="3" t="inlineStr">
        <is>
          <t>BANCA U.</t>
        </is>
      </c>
      <c r="H1038" s="104" t="inlineStr">
        <is>
          <t>PROVVIGIONI</t>
        </is>
      </c>
      <c r="I1038" s="76" t="n"/>
      <c r="J1038" s="5" t="inlineStr">
        <is>
          <t>DATA</t>
        </is>
      </c>
      <c r="K1038" s="6" t="inlineStr">
        <is>
          <t>DESCRIZIONE</t>
        </is>
      </c>
      <c r="L1038" s="3" t="inlineStr">
        <is>
          <t>ENTRATE</t>
        </is>
      </c>
      <c r="M1038" s="3" t="inlineStr">
        <is>
          <t>USCITE</t>
        </is>
      </c>
      <c r="N1038" s="3" t="inlineStr">
        <is>
          <t xml:space="preserve">PREL. </t>
        </is>
      </c>
      <c r="O1038" s="3" t="inlineStr">
        <is>
          <t>TOTALE</t>
        </is>
      </c>
      <c r="P1038" s="3" t="inlineStr">
        <is>
          <t>BUDGET</t>
        </is>
      </c>
      <c r="Q1038" s="5" t="inlineStr">
        <is>
          <t>DATA</t>
        </is>
      </c>
      <c r="R1038" s="3" t="inlineStr">
        <is>
          <t>ENTRATE</t>
        </is>
      </c>
      <c r="S1038" s="3" t="inlineStr">
        <is>
          <t>USCITE</t>
        </is>
      </c>
      <c r="T1038" s="3" t="inlineStr">
        <is>
          <t>SALDO</t>
        </is>
      </c>
      <c r="U1038" s="2" t="inlineStr">
        <is>
          <t>CONTO A3T  10223</t>
        </is>
      </c>
      <c r="W1038" s="5" t="inlineStr">
        <is>
          <t>DATA</t>
        </is>
      </c>
      <c r="X1038" s="3" t="inlineStr">
        <is>
          <t>ENTRATE</t>
        </is>
      </c>
      <c r="Y1038" s="3" t="inlineStr">
        <is>
          <t>USCITE</t>
        </is>
      </c>
      <c r="Z1038" s="3" t="inlineStr">
        <is>
          <t>SALDO</t>
        </is>
      </c>
      <c r="AA1038" s="2" t="inlineStr">
        <is>
          <t>CONTO SEPARATO 10226</t>
        </is>
      </c>
      <c r="AB1038" s="8" t="inlineStr">
        <is>
          <t>DATA</t>
        </is>
      </c>
      <c r="AC1038" s="9" t="inlineStr">
        <is>
          <t>DESCRIZIONE</t>
        </is>
      </c>
      <c r="AD1038" s="10" t="inlineStr">
        <is>
          <t xml:space="preserve">ENTRATE </t>
        </is>
      </c>
      <c r="AE1038" s="10" t="inlineStr">
        <is>
          <t>USCITE</t>
        </is>
      </c>
      <c r="AF1038" s="11" t="inlineStr">
        <is>
          <t>TOTALI</t>
        </is>
      </c>
      <c r="AG1038" s="11" t="inlineStr">
        <is>
          <t>FINE MESE</t>
        </is>
      </c>
      <c r="AH1038" s="12" t="inlineStr">
        <is>
          <t>CARTELLA SOSPESI</t>
        </is>
      </c>
      <c r="AI1038" s="13" t="n"/>
      <c r="AJ1038" s="11" t="n"/>
      <c r="AL1038" s="5" t="inlineStr">
        <is>
          <t>DATA</t>
        </is>
      </c>
      <c r="AM1038" s="3" t="inlineStr">
        <is>
          <t>ENTRATE</t>
        </is>
      </c>
      <c r="AN1038" s="3" t="inlineStr">
        <is>
          <t>USCITE</t>
        </is>
      </c>
      <c r="AO1038" s="3" t="inlineStr">
        <is>
          <t>SALDO</t>
        </is>
      </c>
      <c r="AP1038" s="2" t="inlineStr">
        <is>
          <t>CONTO A3T 2</t>
        </is>
      </c>
      <c r="AR1038" s="5" t="inlineStr">
        <is>
          <t>DATA</t>
        </is>
      </c>
      <c r="AS1038" s="3" t="inlineStr">
        <is>
          <t>ENTRATE</t>
        </is>
      </c>
      <c r="AT1038" s="3" t="inlineStr">
        <is>
          <t>USCITE</t>
        </is>
      </c>
      <c r="AU1038" s="3" t="inlineStr">
        <is>
          <t>SALDO</t>
        </is>
      </c>
      <c r="AV1038" s="2" t="inlineStr">
        <is>
          <t>CONTO SEPARATO 2</t>
        </is>
      </c>
      <c r="AX1038" s="5" t="inlineStr">
        <is>
          <t>DATA</t>
        </is>
      </c>
      <c r="AY1038" s="3" t="inlineStr">
        <is>
          <t>ENTRATE</t>
        </is>
      </c>
      <c r="AZ1038" s="3" t="inlineStr">
        <is>
          <t>USCITE</t>
        </is>
      </c>
      <c r="BA1038" s="3" t="inlineStr">
        <is>
          <t>SALDO</t>
        </is>
      </c>
      <c r="BB1038" s="2" t="inlineStr">
        <is>
          <t>CCP AMICONE</t>
        </is>
      </c>
      <c r="BD1038" s="5" t="inlineStr">
        <is>
          <t>DATA</t>
        </is>
      </c>
      <c r="BE1038" s="3" t="inlineStr">
        <is>
          <t>ENTRATE</t>
        </is>
      </c>
      <c r="BF1038" s="3" t="inlineStr">
        <is>
          <t>USCITE</t>
        </is>
      </c>
      <c r="BG1038" s="3" t="inlineStr">
        <is>
          <t>SALDO</t>
        </is>
      </c>
      <c r="BH1038" s="2" t="inlineStr">
        <is>
          <t>CCP A.R.L.</t>
        </is>
      </c>
      <c r="BJ1038" s="21" t="inlineStr">
        <is>
          <t>A/B CONT CATTOLICA</t>
        </is>
      </c>
      <c r="BK1038" s="21" t="inlineStr">
        <is>
          <t>DATA</t>
        </is>
      </c>
      <c r="BL1038" s="8" t="inlineStr">
        <is>
          <t>CATTOLICA</t>
        </is>
      </c>
      <c r="BM1038" s="8" t="inlineStr">
        <is>
          <t>DATA</t>
        </is>
      </c>
      <c r="BN1038" s="8" t="inlineStr">
        <is>
          <t>GENERALI</t>
        </is>
      </c>
      <c r="BO1038" s="8" t="inlineStr">
        <is>
          <t>ASSEGNI /CONTANTI</t>
        </is>
      </c>
      <c r="BP1038" s="8" t="inlineStr">
        <is>
          <t>DATA</t>
        </is>
      </c>
      <c r="BQ1038" s="9" t="inlineStr">
        <is>
          <t>NOTE</t>
        </is>
      </c>
    </row>
    <row r="1039" ht="16.8" customHeight="1">
      <c r="A1039" s="14" t="n">
        <v>45315</v>
      </c>
      <c r="B1039" s="15" t="inlineStr">
        <is>
          <t>GENERTEL</t>
        </is>
      </c>
      <c r="C1039" s="15" t="inlineStr">
        <is>
          <t>Incasso CATTOLICA</t>
        </is>
      </c>
      <c r="D1039" s="16" t="n">
        <v>5306.04</v>
      </c>
      <c r="E1039" s="16" t="n">
        <v>0</v>
      </c>
      <c r="F1039" s="16" t="n"/>
      <c r="G1039" s="16" t="n"/>
      <c r="H1039" s="105" t="n"/>
      <c r="I1039" s="4" t="n"/>
      <c r="J1039" s="14">
        <f>A1039</f>
        <v/>
      </c>
      <c r="K1039" s="17" t="inlineStr">
        <is>
          <t>PROVVIGIONI</t>
        </is>
      </c>
      <c r="L1039" s="16">
        <f>D1042+D1045+D1043+D1046</f>
        <v/>
      </c>
      <c r="M1039" s="16" t="n"/>
      <c r="N1039" s="82">
        <f>L1039+L1040-M1040</f>
        <v/>
      </c>
      <c r="O1039" s="80">
        <f>D1042+D1045+D1043-E1043-E1042+O978</f>
        <v/>
      </c>
      <c r="P1039" s="18" t="n"/>
      <c r="Q1039" s="14">
        <f>J1039</f>
        <v/>
      </c>
      <c r="R1039" s="18" t="n"/>
      <c r="S1039" s="16" t="n"/>
      <c r="T1039" s="18">
        <f>T1035</f>
        <v/>
      </c>
      <c r="U1039" s="15" t="n"/>
      <c r="W1039" s="14">
        <f>A1039</f>
        <v/>
      </c>
      <c r="X1039" s="18" t="n"/>
      <c r="Y1039" s="16" t="n"/>
      <c r="Z1039" s="18">
        <f>Z1035</f>
        <v/>
      </c>
      <c r="AA1039" s="15" t="n"/>
      <c r="AB1039" s="19">
        <f>A1039</f>
        <v/>
      </c>
      <c r="AC1039" s="12" t="inlineStr">
        <is>
          <t>PROVV. + PROVV. COL 10</t>
        </is>
      </c>
      <c r="AD1039" s="11">
        <f>N1039</f>
        <v/>
      </c>
      <c r="AE1039" s="11" t="n"/>
      <c r="AF1039" s="20" t="n"/>
      <c r="AG1039" s="20" t="n"/>
      <c r="AH1039" s="21" t="inlineStr">
        <is>
          <t>NOME</t>
        </is>
      </c>
      <c r="AI1039" s="22" t="inlineStr">
        <is>
          <t>IMPORTO</t>
        </is>
      </c>
      <c r="AJ1039" s="23" t="inlineStr">
        <is>
          <t>VERSAMENTI</t>
        </is>
      </c>
      <c r="AL1039" s="14">
        <f>A1039</f>
        <v/>
      </c>
      <c r="AM1039" s="18" t="n"/>
      <c r="AN1039" s="16" t="n"/>
      <c r="AO1039" s="18" t="n">
        <v>0</v>
      </c>
      <c r="AP1039" s="15" t="n"/>
      <c r="AR1039" s="14">
        <f>A1039</f>
        <v/>
      </c>
      <c r="AS1039" s="18" t="n"/>
      <c r="AT1039" s="16" t="n"/>
      <c r="AU1039" s="18" t="n">
        <v>0</v>
      </c>
      <c r="AV1039" s="15" t="n"/>
      <c r="AX1039" s="14">
        <f>A1039</f>
        <v/>
      </c>
      <c r="AY1039" s="18" t="n"/>
      <c r="AZ1039" s="16" t="n"/>
      <c r="BA1039" s="18">
        <f>BA1035</f>
        <v/>
      </c>
      <c r="BB1039" s="15" t="n"/>
      <c r="BD1039" s="14">
        <f>AX1039</f>
        <v/>
      </c>
      <c r="BE1039" s="18" t="n"/>
      <c r="BF1039" s="16" t="n"/>
      <c r="BG1039" s="18">
        <f>BG1035</f>
        <v/>
      </c>
      <c r="BH1039" s="15" t="n"/>
      <c r="BJ1039" s="87">
        <f>A1039</f>
        <v/>
      </c>
      <c r="BK1039" s="87">
        <f>A1039</f>
        <v/>
      </c>
      <c r="BL1039" s="24" t="inlineStr">
        <is>
          <t>BONIFICI</t>
        </is>
      </c>
      <c r="BM1039" s="88">
        <f>BK1039</f>
        <v/>
      </c>
      <c r="BN1039" s="24" t="inlineStr">
        <is>
          <t>BONIFICI</t>
        </is>
      </c>
      <c r="BO1039" s="24" t="n"/>
      <c r="BP1039" s="88">
        <f>BK1039</f>
        <v/>
      </c>
      <c r="BQ1039" s="126" t="n"/>
    </row>
    <row r="1040" ht="16.8" customHeight="1">
      <c r="A1040" s="15" t="n"/>
      <c r="B1040" s="15" t="n"/>
      <c r="C1040" s="15" t="inlineStr">
        <is>
          <t>Incasso UCA</t>
        </is>
      </c>
      <c r="D1040" s="16" t="n">
        <v>0</v>
      </c>
      <c r="E1040" s="16" t="n"/>
      <c r="F1040" s="16" t="n"/>
      <c r="G1040" s="16" t="n"/>
      <c r="H1040" s="105" t="inlineStr">
        <is>
          <t>CATTOLICA</t>
        </is>
      </c>
      <c r="I1040" s="4" t="n"/>
      <c r="J1040" s="14" t="n"/>
      <c r="K1040" s="17" t="inlineStr">
        <is>
          <t>PROVVIGIONI COL 10</t>
        </is>
      </c>
      <c r="L1040" s="16" t="n">
        <v>0</v>
      </c>
      <c r="M1040" s="16">
        <f>E1043</f>
        <v/>
      </c>
      <c r="N1040" s="16" t="n"/>
      <c r="O1040" s="16" t="n"/>
      <c r="P1040" s="18" t="n"/>
      <c r="Q1040" s="14" t="n"/>
      <c r="R1040" s="18" t="n"/>
      <c r="S1040" s="16" t="n"/>
      <c r="T1040" s="18">
        <f>(R1040-S1040)+T1039</f>
        <v/>
      </c>
      <c r="U1040" s="15" t="n"/>
      <c r="W1040" s="14" t="n"/>
      <c r="X1040" s="18" t="n"/>
      <c r="Y1040" s="16" t="n"/>
      <c r="Z1040" s="18">
        <f>(X1040-Y1040)+Z1039</f>
        <v/>
      </c>
      <c r="AA1040" s="15" t="n"/>
      <c r="AB1040" s="24" t="n"/>
      <c r="AC1040" s="24" t="inlineStr">
        <is>
          <t>RICAVI DIVERSI</t>
        </is>
      </c>
      <c r="AD1040" s="25" t="n"/>
      <c r="AE1040" s="25" t="n"/>
      <c r="AF1040" s="25" t="n"/>
      <c r="AG1040" s="25" t="n"/>
      <c r="AH1040" s="12" t="inlineStr">
        <is>
          <t>RIPORTO</t>
        </is>
      </c>
      <c r="AI1040" s="26">
        <f>AI1035</f>
        <v/>
      </c>
      <c r="AJ1040" s="25" t="n"/>
      <c r="AL1040" s="14" t="n"/>
      <c r="AM1040" s="18" t="n"/>
      <c r="AN1040" s="16" t="n"/>
      <c r="AO1040" s="18">
        <f>(AM1040-AN1040)+AO1039</f>
        <v/>
      </c>
      <c r="AP1040" s="15" t="n"/>
      <c r="AR1040" s="14" t="n"/>
      <c r="AS1040" s="18" t="n"/>
      <c r="AT1040" s="16" t="n"/>
      <c r="AU1040" s="18">
        <f>(AS1040-AT1040)+AU1039</f>
        <v/>
      </c>
      <c r="AV1040" s="15" t="n"/>
      <c r="AX1040" s="14" t="n"/>
      <c r="AY1040" s="18" t="n"/>
      <c r="AZ1040" s="16" t="n"/>
      <c r="BA1040" s="18">
        <f>(AY1040-AZ1040)+BA1039</f>
        <v/>
      </c>
      <c r="BB1040" s="15" t="n"/>
      <c r="BD1040" s="14" t="n"/>
      <c r="BE1040" s="18" t="n"/>
      <c r="BF1040" s="16" t="n"/>
      <c r="BG1040" s="18">
        <f>(BE1040-BF1040)+BG1039</f>
        <v/>
      </c>
      <c r="BH1040" s="15" t="n"/>
      <c r="BJ1040" s="86" t="n">
        <v>0</v>
      </c>
      <c r="BK1040" s="90" t="n"/>
      <c r="BL1040" s="24" t="n">
        <v>0</v>
      </c>
      <c r="BM1040" s="91" t="n"/>
      <c r="BN1040" s="24" t="n">
        <v>0</v>
      </c>
      <c r="BO1040" s="24" t="n">
        <v>0</v>
      </c>
      <c r="BP1040" s="91" t="n"/>
      <c r="BQ1040" s="126" t="n"/>
    </row>
    <row r="1041" ht="16.8" customHeight="1">
      <c r="A1041" s="15" t="n"/>
      <c r="B1041" s="15" t="n"/>
      <c r="C1041" s="15" t="inlineStr">
        <is>
          <t>Incassi GENERALI</t>
        </is>
      </c>
      <c r="D1041" s="16" t="n">
        <v>7042.5</v>
      </c>
      <c r="E1041" s="16" t="n">
        <v>1370.5</v>
      </c>
      <c r="F1041" s="16" t="n"/>
      <c r="G1041" s="16" t="n"/>
      <c r="H1041" s="105">
        <f>D1042+H980</f>
        <v/>
      </c>
      <c r="I1041" s="4" t="n"/>
      <c r="J1041" s="14" t="n"/>
      <c r="K1041" s="17" t="inlineStr">
        <is>
          <t>SALDO CATTOLICA</t>
        </is>
      </c>
      <c r="L1041" s="16">
        <f>D1039+D1040+D1041+D1044-D1042-D1043-D1045-D1046-E1041-E1039+B1042</f>
        <v/>
      </c>
      <c r="M1041" s="16" t="n">
        <v>0</v>
      </c>
      <c r="N1041" s="16" t="n"/>
      <c r="O1041" s="16" t="n">
        <v>0</v>
      </c>
      <c r="P1041" s="18" t="n"/>
      <c r="Q1041" s="14" t="n"/>
      <c r="R1041" s="18" t="n"/>
      <c r="S1041" s="16" t="n"/>
      <c r="T1041" s="18">
        <f>(R1041-S1041)+T1040</f>
        <v/>
      </c>
      <c r="U1041" s="15" t="n"/>
      <c r="W1041" s="14" t="n"/>
      <c r="X1041" s="18" t="n"/>
      <c r="Y1041" s="16" t="n"/>
      <c r="Z1041" s="18">
        <f>(X1041-Y1041)+Z1040</f>
        <v/>
      </c>
      <c r="AA1041" s="15" t="n"/>
      <c r="AB1041" s="24" t="n"/>
      <c r="AC1041" s="24" t="n"/>
      <c r="AD1041" s="25" t="n"/>
      <c r="AE1041" s="25" t="n"/>
      <c r="AF1041" s="25" t="n"/>
      <c r="AG1041" s="25" t="n"/>
      <c r="AH1041" s="24" t="n"/>
      <c r="AI1041" s="26" t="n"/>
      <c r="AJ1041" s="25" t="n"/>
      <c r="AL1041" s="14" t="n"/>
      <c r="AM1041" s="18" t="n"/>
      <c r="AN1041" s="16" t="n"/>
      <c r="AO1041" s="18">
        <f>(AM1041-AN1041)+AO1040</f>
        <v/>
      </c>
      <c r="AP1041" s="15" t="n"/>
      <c r="AR1041" s="14" t="n"/>
      <c r="AS1041" s="18" t="n"/>
      <c r="AT1041" s="16" t="n"/>
      <c r="AU1041" s="18">
        <f>(AS1041-AT1041)+AU1040</f>
        <v/>
      </c>
      <c r="AV1041" s="15" t="n"/>
      <c r="AX1041" s="14" t="n"/>
      <c r="AY1041" s="18" t="n"/>
      <c r="AZ1041" s="16" t="n"/>
      <c r="BA1041" s="18">
        <f>(AY1041-AZ1041)+BA1040</f>
        <v/>
      </c>
      <c r="BB1041" s="15" t="n"/>
      <c r="BD1041" s="14" t="n"/>
      <c r="BE1041" s="18" t="n"/>
      <c r="BF1041" s="16" t="n"/>
      <c r="BG1041" s="18">
        <f>(BE1041-BF1041)+BG1040</f>
        <v/>
      </c>
      <c r="BH1041" s="15" t="n"/>
      <c r="BJ1041" s="86" t="n">
        <v>0</v>
      </c>
      <c r="BK1041" s="90" t="n"/>
      <c r="BL1041" s="24" t="n">
        <v>0</v>
      </c>
      <c r="BM1041" s="91" t="n"/>
      <c r="BN1041" s="24" t="n">
        <v>0</v>
      </c>
      <c r="BO1041" s="24" t="n">
        <v>0</v>
      </c>
      <c r="BP1041" s="91" t="n"/>
      <c r="BQ1041" s="126" t="n"/>
    </row>
    <row r="1042" ht="16.8" customHeight="1">
      <c r="A1042" s="15" t="n"/>
      <c r="B1042" s="15" t="n">
        <v>1387</v>
      </c>
      <c r="C1042" s="15" t="inlineStr">
        <is>
          <t>Provvigioni CATTOLICA</t>
        </is>
      </c>
      <c r="D1042" s="16" t="n">
        <v>462.86</v>
      </c>
      <c r="E1042" s="16" t="n"/>
      <c r="F1042" s="16" t="n"/>
      <c r="G1042" s="16" t="n"/>
      <c r="H1042" s="105" t="inlineStr">
        <is>
          <t>GENERALI</t>
        </is>
      </c>
      <c r="I1042" s="4" t="n"/>
      <c r="J1042" s="14" t="n"/>
      <c r="K1042" s="17">
        <f>C1081</f>
        <v/>
      </c>
      <c r="L1042" s="16" t="n"/>
      <c r="M1042" s="16">
        <f>10*(L1039+L1040-M1040)/100</f>
        <v/>
      </c>
      <c r="N1042" s="16">
        <f>G1081</f>
        <v/>
      </c>
      <c r="O1042" s="16">
        <f>O981+M1042-N1042</f>
        <v/>
      </c>
      <c r="P1042" s="18">
        <f>P981+M1042</f>
        <v/>
      </c>
      <c r="Q1042" s="14" t="n"/>
      <c r="R1042" s="18" t="n"/>
      <c r="S1042" s="16" t="n"/>
      <c r="T1042" s="18">
        <f>(R1042-S1042)+T1041</f>
        <v/>
      </c>
      <c r="U1042" s="15" t="n"/>
      <c r="W1042" s="14" t="n"/>
      <c r="X1042" s="18" t="n"/>
      <c r="Y1042" s="16" t="n"/>
      <c r="Z1042" s="18">
        <f>(X1042-Y1042)+Z1041</f>
        <v/>
      </c>
      <c r="AA1042" s="15" t="n"/>
      <c r="AB1042" s="24" t="n"/>
      <c r="AC1042" s="24" t="n"/>
      <c r="AD1042" s="25" t="n"/>
      <c r="AE1042" s="25" t="n"/>
      <c r="AF1042" s="25" t="n"/>
      <c r="AG1042" s="25" t="n"/>
      <c r="AH1042" s="17" t="n"/>
      <c r="AI1042" s="16" t="n">
        <v>0</v>
      </c>
      <c r="AJ1042" s="25" t="n"/>
      <c r="AL1042" s="14" t="n"/>
      <c r="AM1042" s="18" t="n"/>
      <c r="AN1042" s="16" t="n"/>
      <c r="AO1042" s="18">
        <f>(AM1042-AN1042)+AO1041</f>
        <v/>
      </c>
      <c r="AP1042" s="15" t="n"/>
      <c r="AR1042" s="14" t="n"/>
      <c r="AS1042" s="18" t="n"/>
      <c r="AT1042" s="16" t="n"/>
      <c r="AU1042" s="18">
        <f>(AS1042-AT1042)+AU1041</f>
        <v/>
      </c>
      <c r="AV1042" s="15" t="n"/>
      <c r="AX1042" s="14" t="n"/>
      <c r="AY1042" s="18" t="n"/>
      <c r="AZ1042" s="16" t="n"/>
      <c r="BA1042" s="18">
        <f>(AY1042-AZ1042)+BA1041</f>
        <v/>
      </c>
      <c r="BB1042" s="15" t="n"/>
      <c r="BD1042" s="14" t="n"/>
      <c r="BE1042" s="18" t="n"/>
      <c r="BF1042" s="16" t="n"/>
      <c r="BG1042" s="18">
        <f>(BE1042-BF1042)+BG1041</f>
        <v/>
      </c>
      <c r="BH1042" s="15" t="n"/>
      <c r="BJ1042" s="86" t="n">
        <v>0</v>
      </c>
      <c r="BK1042" s="90" t="n"/>
      <c r="BL1042" s="24" t="n">
        <v>0</v>
      </c>
      <c r="BM1042" s="91" t="n"/>
      <c r="BN1042" s="24" t="n">
        <v>0</v>
      </c>
      <c r="BO1042" s="24" t="n">
        <v>0</v>
      </c>
      <c r="BP1042" s="91" t="n"/>
      <c r="BQ1042" s="126" t="n"/>
    </row>
    <row r="1043" ht="16.8" customHeight="1">
      <c r="A1043" s="15" t="n"/>
      <c r="B1043" s="16">
        <f>B1042+B982</f>
        <v/>
      </c>
      <c r="C1043" s="15" t="inlineStr">
        <is>
          <t>Provvigioni GENERALI</t>
        </is>
      </c>
      <c r="D1043" s="16" t="n">
        <v>855.03</v>
      </c>
      <c r="E1043" s="16" t="n">
        <v>0</v>
      </c>
      <c r="F1043" s="16" t="n"/>
      <c r="G1043" s="16" t="n"/>
      <c r="H1043" s="105">
        <f>D1043+H982</f>
        <v/>
      </c>
      <c r="I1043" s="4" t="n"/>
      <c r="J1043" s="14" t="n"/>
      <c r="K1043" s="17">
        <f>C1051</f>
        <v/>
      </c>
      <c r="L1043" s="16" t="n"/>
      <c r="M1043" s="16">
        <f>8.37*(L1039+L1040-M1040)/100</f>
        <v/>
      </c>
      <c r="N1043" s="16">
        <f>D1051</f>
        <v/>
      </c>
      <c r="O1043" s="16">
        <f>O982+M1043-N1043</f>
        <v/>
      </c>
      <c r="P1043" s="18">
        <f>P982+M1043</f>
        <v/>
      </c>
      <c r="Q1043" s="14" t="n"/>
      <c r="R1043" s="18" t="n"/>
      <c r="S1043" s="16" t="n"/>
      <c r="T1043" s="18">
        <f>(R1043-S1043)+T1042</f>
        <v/>
      </c>
      <c r="U1043" s="15" t="n"/>
      <c r="W1043" s="14" t="n"/>
      <c r="X1043" s="18" t="n"/>
      <c r="Y1043" s="16" t="n"/>
      <c r="Z1043" s="18">
        <f>(X1043-Y1043)+Z1042</f>
        <v/>
      </c>
      <c r="AA1043" s="15" t="n"/>
      <c r="AB1043" s="24" t="n"/>
      <c r="AC1043" s="17" t="n"/>
      <c r="AD1043" s="25" t="n"/>
      <c r="AE1043" s="25" t="n"/>
      <c r="AF1043" s="25" t="n"/>
      <c r="AG1043" s="25" t="n"/>
      <c r="AH1043" s="24" t="n"/>
      <c r="AI1043" s="26" t="n"/>
      <c r="AJ1043" s="25" t="n"/>
      <c r="AL1043" s="14" t="n"/>
      <c r="AM1043" s="18" t="n"/>
      <c r="AN1043" s="16" t="n"/>
      <c r="AO1043" s="18">
        <f>(AM1043-AN1043)+AO1042</f>
        <v/>
      </c>
      <c r="AP1043" s="15" t="n"/>
      <c r="AR1043" s="14" t="n"/>
      <c r="AS1043" s="18" t="n"/>
      <c r="AT1043" s="16" t="n"/>
      <c r="AU1043" s="18">
        <f>(AS1043-AT1043)+AU1042</f>
        <v/>
      </c>
      <c r="AV1043" s="15" t="n"/>
      <c r="AX1043" s="14" t="n"/>
      <c r="AY1043" s="18" t="n"/>
      <c r="AZ1043" s="16" t="n"/>
      <c r="BA1043" s="18">
        <f>(AY1043-AZ1043)+BA1042</f>
        <v/>
      </c>
      <c r="BB1043" s="15" t="n"/>
      <c r="BD1043" s="14" t="n"/>
      <c r="BE1043" s="18" t="n"/>
      <c r="BF1043" s="16" t="n"/>
      <c r="BG1043" s="18">
        <f>(BE1043-BF1043)+BG1042</f>
        <v/>
      </c>
      <c r="BH1043" s="15" t="n"/>
      <c r="BJ1043" s="86" t="n">
        <v>0</v>
      </c>
      <c r="BK1043" s="90" t="n"/>
      <c r="BL1043" s="24" t="n">
        <v>0</v>
      </c>
      <c r="BM1043" s="91" t="n"/>
      <c r="BN1043" s="24" t="n">
        <v>0</v>
      </c>
      <c r="BO1043" s="24" t="n"/>
      <c r="BP1043" s="24" t="n"/>
      <c r="BQ1043" s="126" t="n"/>
    </row>
    <row r="1044" ht="16.8" customHeight="1">
      <c r="A1044" s="15" t="n"/>
      <c r="B1044" s="15" t="n"/>
      <c r="C1044" s="15" t="inlineStr">
        <is>
          <t>Incasso TUTELA LEGALE</t>
        </is>
      </c>
      <c r="D1044" s="16" t="n">
        <v>0</v>
      </c>
      <c r="E1044" s="16" t="n">
        <v>0</v>
      </c>
      <c r="F1044" s="16" t="n"/>
      <c r="G1044" s="16" t="n"/>
      <c r="H1044" s="105" t="inlineStr">
        <is>
          <t>UCA</t>
        </is>
      </c>
      <c r="I1044" s="77" t="inlineStr">
        <is>
          <t>check provv.</t>
        </is>
      </c>
      <c r="J1044" s="14" t="n"/>
      <c r="K1044" s="15">
        <f>C1068</f>
        <v/>
      </c>
      <c r="L1044" s="16" t="n"/>
      <c r="M1044" s="16">
        <f>15.35*(L1039+L1040-M1040)/100</f>
        <v/>
      </c>
      <c r="N1044" s="16">
        <f>D1068</f>
        <v/>
      </c>
      <c r="O1044" s="16">
        <f>O983+M1044-N1044</f>
        <v/>
      </c>
      <c r="P1044" s="18">
        <f>P983+M1044</f>
        <v/>
      </c>
      <c r="Q1044" s="14" t="n"/>
      <c r="R1044" s="18" t="n"/>
      <c r="S1044" s="16" t="n"/>
      <c r="T1044" s="18">
        <f>(R1044-S1044)+T1043</f>
        <v/>
      </c>
      <c r="U1044" s="15" t="n"/>
      <c r="W1044" s="14" t="n"/>
      <c r="X1044" s="18" t="n"/>
      <c r="Y1044" s="16" t="n"/>
      <c r="Z1044" s="18">
        <f>(X1044-Y1044)+Z1043</f>
        <v/>
      </c>
      <c r="AA1044" s="15" t="n"/>
      <c r="AB1044" s="24" t="n"/>
      <c r="AC1044" s="17" t="n"/>
      <c r="AD1044" s="25" t="n"/>
      <c r="AE1044" s="25" t="n"/>
      <c r="AF1044" s="25" t="n"/>
      <c r="AG1044" s="25" t="n"/>
      <c r="AH1044" s="24" t="n"/>
      <c r="AI1044" s="26" t="n"/>
      <c r="AJ1044" s="25" t="n"/>
      <c r="AL1044" s="14" t="n"/>
      <c r="AM1044" s="18" t="n"/>
      <c r="AN1044" s="16" t="n"/>
      <c r="AO1044" s="18">
        <f>(AM1044-AN1044)+AO1043</f>
        <v/>
      </c>
      <c r="AP1044" s="15" t="n"/>
      <c r="AR1044" s="14" t="n"/>
      <c r="AS1044" s="18" t="n"/>
      <c r="AT1044" s="16" t="n"/>
      <c r="AU1044" s="18">
        <f>(AS1044-AT1044)+AU1043</f>
        <v/>
      </c>
      <c r="AV1044" s="15" t="n"/>
      <c r="AX1044" s="14" t="n"/>
      <c r="AY1044" s="18" t="n"/>
      <c r="AZ1044" s="16" t="n"/>
      <c r="BA1044" s="18">
        <f>(AY1044-AZ1044)+BA1043</f>
        <v/>
      </c>
      <c r="BB1044" s="15" t="n"/>
      <c r="BD1044" s="14" t="n"/>
      <c r="BE1044" s="18" t="n"/>
      <c r="BF1044" s="16" t="n"/>
      <c r="BG1044" s="18">
        <f>(BE1044-BF1044)+BG1043</f>
        <v/>
      </c>
      <c r="BH1044" s="15" t="n"/>
      <c r="BJ1044" s="86" t="n">
        <v>0</v>
      </c>
      <c r="BK1044" s="90" t="n"/>
      <c r="BL1044" s="24" t="n">
        <v>0</v>
      </c>
      <c r="BM1044" s="91" t="n"/>
      <c r="BN1044" s="24" t="n">
        <v>0</v>
      </c>
      <c r="BO1044" s="24" t="n"/>
      <c r="BP1044" s="24" t="n"/>
      <c r="BQ1044" s="126" t="n"/>
    </row>
    <row r="1045" ht="16.8" customHeight="1">
      <c r="A1045" s="15" t="n"/>
      <c r="B1045" s="15" t="inlineStr">
        <is>
          <t>***</t>
        </is>
      </c>
      <c r="C1045" s="15" t="inlineStr">
        <is>
          <t>Provvigioni UCA</t>
        </is>
      </c>
      <c r="D1045" s="16" t="n">
        <v>0</v>
      </c>
      <c r="E1045" s="16" t="n"/>
      <c r="F1045" s="16" t="n"/>
      <c r="G1045" s="16" t="n"/>
      <c r="H1045" s="105">
        <f>D1045+H984</f>
        <v/>
      </c>
      <c r="I1045" s="78">
        <f>D1042+D1043-E1043+D1045</f>
        <v/>
      </c>
      <c r="J1045" s="14" t="n"/>
      <c r="K1045" s="15" t="inlineStr">
        <is>
          <t>Benzina auto gigi e papà</t>
        </is>
      </c>
      <c r="L1045" s="16" t="n"/>
      <c r="M1045" s="16">
        <f>2.6*(L1039+L1040-M1040)/100</f>
        <v/>
      </c>
      <c r="N1045" s="16">
        <f>D1056</f>
        <v/>
      </c>
      <c r="O1045" s="16">
        <f>O984+M1045-N1045</f>
        <v/>
      </c>
      <c r="P1045" s="18">
        <f>P984+M1045</f>
        <v/>
      </c>
      <c r="Q1045" s="14" t="n"/>
      <c r="R1045" s="18" t="n"/>
      <c r="S1045" s="16" t="n"/>
      <c r="T1045" s="18">
        <f>(R1045-S1045)+T1044</f>
        <v/>
      </c>
      <c r="U1045" s="15" t="n"/>
      <c r="W1045" s="14" t="n"/>
      <c r="X1045" s="18" t="n"/>
      <c r="Y1045" s="16" t="n"/>
      <c r="Z1045" s="18">
        <f>(X1045-Y1045)+Z1044</f>
        <v/>
      </c>
      <c r="AA1045" s="15" t="n"/>
      <c r="AB1045" s="24" t="n"/>
      <c r="AC1045" s="17" t="n"/>
      <c r="AD1045" s="25" t="n"/>
      <c r="AE1045" s="25" t="n"/>
      <c r="AF1045" s="25" t="n"/>
      <c r="AG1045" s="25" t="n"/>
      <c r="AH1045" s="24" t="n"/>
      <c r="AI1045" s="26" t="n"/>
      <c r="AJ1045" s="25" t="n"/>
      <c r="AL1045" s="14" t="n"/>
      <c r="AM1045" s="18" t="n"/>
      <c r="AN1045" s="16" t="n"/>
      <c r="AO1045" s="18">
        <f>(AM1045-AN1045)+AO1044</f>
        <v/>
      </c>
      <c r="AP1045" s="15" t="n"/>
      <c r="AR1045" s="14" t="n"/>
      <c r="AS1045" s="18" t="n"/>
      <c r="AT1045" s="16" t="n"/>
      <c r="AU1045" s="18">
        <f>(AS1045-AT1045)+AU1044</f>
        <v/>
      </c>
      <c r="AV1045" s="15" t="n"/>
      <c r="AX1045" s="14" t="n"/>
      <c r="AY1045" s="18" t="n"/>
      <c r="AZ1045" s="16" t="n"/>
      <c r="BA1045" s="18">
        <f>(AY1045-AZ1045)+BA1044</f>
        <v/>
      </c>
      <c r="BB1045" s="15" t="n"/>
      <c r="BD1045" s="14" t="n"/>
      <c r="BE1045" s="18" t="n"/>
      <c r="BF1045" s="16" t="n"/>
      <c r="BG1045" s="18">
        <f>(BE1045-BF1045)+BG1044</f>
        <v/>
      </c>
      <c r="BH1045" s="15" t="n"/>
      <c r="BJ1045" s="86" t="n">
        <v>0</v>
      </c>
      <c r="BK1045" s="90" t="n"/>
      <c r="BL1045" s="24" t="n">
        <v>0</v>
      </c>
      <c r="BM1045" s="91" t="n"/>
      <c r="BN1045" s="24" t="n">
        <v>0</v>
      </c>
      <c r="BO1045" s="24" t="n"/>
      <c r="BP1045" s="24" t="n"/>
      <c r="BQ1045" s="126" t="n"/>
    </row>
    <row r="1046" ht="16.8" customHeight="1">
      <c r="A1046" s="15" t="n"/>
      <c r="B1046" s="15" t="n"/>
      <c r="C1046" s="15" t="inlineStr">
        <is>
          <t>Provvigioni TUTELA LEGALE</t>
        </is>
      </c>
      <c r="D1046" s="16" t="n">
        <v>0</v>
      </c>
      <c r="E1046" s="16" t="n"/>
      <c r="F1046" s="16" t="n"/>
      <c r="G1046" s="16" t="n">
        <v>0</v>
      </c>
      <c r="H1046" s="105" t="inlineStr">
        <is>
          <t>TUTELA</t>
        </is>
      </c>
      <c r="I1046" s="4" t="n"/>
      <c r="J1046" s="14" t="n"/>
      <c r="K1046" s="15" t="inlineStr">
        <is>
          <t>Spese bancari einteressi passivi e spese postali</t>
        </is>
      </c>
      <c r="L1046" s="16" t="n"/>
      <c r="M1046" s="16">
        <f>2.6*(L1039+L1040-M1040)/100</f>
        <v/>
      </c>
      <c r="N1046" s="16">
        <f>G1057+H1057</f>
        <v/>
      </c>
      <c r="O1046" s="16">
        <f>O985+M1046-N1046</f>
        <v/>
      </c>
      <c r="P1046" s="18">
        <f>P985+M1046</f>
        <v/>
      </c>
      <c r="Q1046" s="14" t="n"/>
      <c r="R1046" s="18" t="n"/>
      <c r="S1046" s="16">
        <f>G1046</f>
        <v/>
      </c>
      <c r="T1046" s="18">
        <f>(R1046-S1046)+T1045</f>
        <v/>
      </c>
      <c r="U1046" s="15">
        <f>C1046</f>
        <v/>
      </c>
      <c r="W1046" s="14" t="n"/>
      <c r="X1046" s="18" t="n"/>
      <c r="Y1046" s="16" t="n">
        <v>0</v>
      </c>
      <c r="Z1046" s="18">
        <f>(X1046-Y1046)+Z1045</f>
        <v/>
      </c>
      <c r="AA1046" s="15" t="n"/>
      <c r="AB1046" s="24" t="n"/>
      <c r="AC1046" s="15">
        <f>C1046</f>
        <v/>
      </c>
      <c r="AD1046" s="25" t="n"/>
      <c r="AE1046" s="62">
        <f>G1046</f>
        <v/>
      </c>
      <c r="AF1046" s="63">
        <f>AE1046+AF985</f>
        <v/>
      </c>
      <c r="AG1046" s="25" t="n"/>
      <c r="AH1046" s="17" t="n"/>
      <c r="AI1046" s="16" t="n">
        <v>0</v>
      </c>
      <c r="AJ1046" s="25" t="n"/>
      <c r="AL1046" s="14" t="n"/>
      <c r="AM1046" s="18" t="n"/>
      <c r="AN1046" s="16" t="n">
        <v>0</v>
      </c>
      <c r="AO1046" s="18">
        <f>(AM1046-AN1046)+AO1045</f>
        <v/>
      </c>
      <c r="AP1046" s="15" t="n"/>
      <c r="AR1046" s="14" t="n"/>
      <c r="AS1046" s="18" t="n"/>
      <c r="AT1046" s="16" t="n">
        <v>0</v>
      </c>
      <c r="AU1046" s="18">
        <f>(AS1046-AT1046)+AU1045</f>
        <v/>
      </c>
      <c r="AV1046" s="15" t="n"/>
      <c r="AX1046" s="14" t="n"/>
      <c r="AY1046" s="18" t="n"/>
      <c r="AZ1046" s="16" t="n">
        <v>0</v>
      </c>
      <c r="BA1046" s="18">
        <f>(AY1046-AZ1046)+BA1045</f>
        <v/>
      </c>
      <c r="BB1046" s="15" t="n"/>
      <c r="BD1046" s="14" t="n"/>
      <c r="BE1046" s="18" t="n"/>
      <c r="BF1046" s="16" t="n">
        <v>0</v>
      </c>
      <c r="BG1046" s="18">
        <f>(BE1046-BF1046)+BG1045</f>
        <v/>
      </c>
      <c r="BH1046" s="15" t="n"/>
      <c r="BJ1046" s="86" t="n">
        <v>0</v>
      </c>
      <c r="BK1046" s="90" t="n"/>
      <c r="BL1046" s="24" t="n">
        <v>0</v>
      </c>
      <c r="BM1046" s="91" t="n"/>
      <c r="BN1046" s="24" t="n">
        <v>0</v>
      </c>
      <c r="BO1046" s="24" t="n"/>
      <c r="BP1046" s="24" t="n"/>
      <c r="BQ1046" s="126" t="n"/>
    </row>
    <row r="1047" ht="16.8" customHeight="1">
      <c r="A1047" s="15" t="n"/>
      <c r="B1047" s="15" t="n"/>
      <c r="C1047" s="15" t="inlineStr">
        <is>
          <t xml:space="preserve">PAG. PROVV. SILVIO CATTANEO MESE DI </t>
        </is>
      </c>
      <c r="D1047" s="16" t="n"/>
      <c r="E1047" s="16" t="n"/>
      <c r="F1047" s="16" t="n"/>
      <c r="G1047" s="16" t="n">
        <v>0</v>
      </c>
      <c r="H1047" s="105">
        <f>D1046+H986</f>
        <v/>
      </c>
      <c r="I1047" s="4" t="n"/>
      <c r="J1047" s="14" t="n"/>
      <c r="K1047" s="15" t="inlineStr">
        <is>
          <t>Telepass</t>
        </is>
      </c>
      <c r="L1047" s="16" t="n"/>
      <c r="M1047" s="16">
        <f>0.46*(L1039+L1040-M1040)/100</f>
        <v/>
      </c>
      <c r="N1047" s="16">
        <f>G1061</f>
        <v/>
      </c>
      <c r="O1047" s="16">
        <f>O986+M1047-N1047</f>
        <v/>
      </c>
      <c r="P1047" s="18">
        <f>P986+M1047</f>
        <v/>
      </c>
      <c r="Q1047" s="14" t="n"/>
      <c r="R1047" s="18" t="n"/>
      <c r="S1047" s="16">
        <f>G1047</f>
        <v/>
      </c>
      <c r="T1047" s="18">
        <f>(R1047-S1047)+T1046</f>
        <v/>
      </c>
      <c r="U1047" s="15">
        <f>C1047</f>
        <v/>
      </c>
      <c r="W1047" s="14" t="n"/>
      <c r="X1047" s="18" t="n"/>
      <c r="Y1047" s="16" t="n">
        <v>0</v>
      </c>
      <c r="Z1047" s="18">
        <f>(X1047-Y1047)+Z1046</f>
        <v/>
      </c>
      <c r="AA1047" s="15" t="n"/>
      <c r="AB1047" s="24" t="n"/>
      <c r="AC1047" s="15">
        <f>C1047</f>
        <v/>
      </c>
      <c r="AD1047" s="25" t="n"/>
      <c r="AE1047" s="62">
        <f>G1047</f>
        <v/>
      </c>
      <c r="AF1047" s="63">
        <f>AE1047+AF986</f>
        <v/>
      </c>
      <c r="AG1047" s="25" t="n"/>
      <c r="AH1047" s="16" t="n"/>
      <c r="AI1047" s="16" t="n">
        <v>0</v>
      </c>
      <c r="AJ1047" s="25" t="n"/>
      <c r="AL1047" s="14" t="n"/>
      <c r="AM1047" s="18" t="n">
        <v>0</v>
      </c>
      <c r="AN1047" s="16" t="n">
        <v>0</v>
      </c>
      <c r="AO1047" s="18">
        <f>(AM1047-AN1047)+AO1046</f>
        <v/>
      </c>
      <c r="AP1047" s="15" t="n"/>
      <c r="AR1047" s="14" t="n"/>
      <c r="AS1047" s="18" t="n">
        <v>0</v>
      </c>
      <c r="AT1047" s="16" t="n">
        <v>0</v>
      </c>
      <c r="AU1047" s="18">
        <f>(AS1047-AT1047)+AU1046</f>
        <v/>
      </c>
      <c r="AV1047" s="15" t="n"/>
      <c r="AX1047" s="14" t="n"/>
      <c r="AY1047" s="18" t="n">
        <v>0</v>
      </c>
      <c r="AZ1047" s="16" t="n">
        <v>0</v>
      </c>
      <c r="BA1047" s="18">
        <f>(AY1047-AZ1047)+BA1046</f>
        <v/>
      </c>
      <c r="BB1047" s="15" t="n"/>
      <c r="BD1047" s="14" t="n"/>
      <c r="BE1047" s="18" t="n">
        <v>0</v>
      </c>
      <c r="BF1047" s="16" t="n">
        <v>0</v>
      </c>
      <c r="BG1047" s="18">
        <f>(BE1047-BF1047)+BG1046</f>
        <v/>
      </c>
      <c r="BH1047" s="15" t="n"/>
      <c r="BJ1047" s="86" t="n">
        <v>0</v>
      </c>
      <c r="BK1047" s="90" t="n"/>
      <c r="BL1047" s="24" t="n">
        <v>0</v>
      </c>
      <c r="BM1047" s="91" t="n"/>
      <c r="BN1047" s="24" t="n">
        <v>0</v>
      </c>
      <c r="BO1047" s="24" t="n"/>
      <c r="BP1047" s="24" t="n"/>
      <c r="BQ1047" s="126" t="n"/>
    </row>
    <row r="1048" ht="16.8" customHeight="1">
      <c r="A1048" s="15" t="n"/>
      <c r="B1048" s="15" t="n"/>
      <c r="C1048" s="15" t="inlineStr">
        <is>
          <t>PAG. PROVV. AMICONE RENZO MESE DI</t>
        </is>
      </c>
      <c r="D1048" s="16" t="n"/>
      <c r="E1048" s="16" t="n"/>
      <c r="F1048" s="16" t="n"/>
      <c r="G1048" s="16" t="n">
        <v>0</v>
      </c>
      <c r="H1048" s="105" t="n"/>
      <c r="I1048" s="4" t="n"/>
      <c r="J1048" s="14" t="n"/>
      <c r="K1048" s="15" t="inlineStr">
        <is>
          <t>Spese telefonia</t>
        </is>
      </c>
      <c r="L1048" s="16" t="n"/>
      <c r="M1048" s="16">
        <f>0.28*(L1039+L1040-M1040)/100</f>
        <v/>
      </c>
      <c r="N1048" s="16">
        <f>D1071</f>
        <v/>
      </c>
      <c r="O1048" s="16">
        <f>O987+M1048-N1048</f>
        <v/>
      </c>
      <c r="P1048" s="18">
        <f>P987+M1048</f>
        <v/>
      </c>
      <c r="Q1048" s="14" t="n"/>
      <c r="R1048" s="18" t="n"/>
      <c r="S1048" s="16">
        <f>G1048</f>
        <v/>
      </c>
      <c r="T1048" s="18">
        <f>(R1048-S1048)+T1047</f>
        <v/>
      </c>
      <c r="U1048" s="15">
        <f>C1048</f>
        <v/>
      </c>
      <c r="W1048" s="14" t="n"/>
      <c r="X1048" s="18" t="n"/>
      <c r="Y1048" s="16" t="n">
        <v>0</v>
      </c>
      <c r="Z1048" s="18">
        <f>(X1048-Y1048)+Z1047</f>
        <v/>
      </c>
      <c r="AA1048" s="15" t="n"/>
      <c r="AB1048" s="24" t="n"/>
      <c r="AC1048" s="15">
        <f>C1048</f>
        <v/>
      </c>
      <c r="AD1048" s="25" t="n"/>
      <c r="AE1048" s="62">
        <f>G1048</f>
        <v/>
      </c>
      <c r="AF1048" s="63">
        <f>AE1048+AF987</f>
        <v/>
      </c>
      <c r="AG1048" s="25" t="n"/>
      <c r="AH1048" s="24" t="n"/>
      <c r="AI1048" s="26" t="n"/>
      <c r="AJ1048" s="25" t="n"/>
      <c r="AL1048" s="14" t="n"/>
      <c r="AM1048" s="18" t="n"/>
      <c r="AN1048" s="16" t="n">
        <v>0</v>
      </c>
      <c r="AO1048" s="18">
        <f>(AM1048-AN1048)+AO1047</f>
        <v/>
      </c>
      <c r="AP1048" s="15" t="n"/>
      <c r="AR1048" s="14" t="n"/>
      <c r="AS1048" s="18" t="n"/>
      <c r="AT1048" s="16" t="n">
        <v>0</v>
      </c>
      <c r="AU1048" s="18">
        <f>(AS1048-AT1048)+AU1047</f>
        <v/>
      </c>
      <c r="AV1048" s="15" t="n"/>
      <c r="AX1048" s="14" t="n"/>
      <c r="AY1048" s="18" t="n"/>
      <c r="AZ1048" s="16" t="n">
        <v>0</v>
      </c>
      <c r="BA1048" s="18">
        <f>(AY1048-AZ1048)+BA1047</f>
        <v/>
      </c>
      <c r="BB1048" s="15" t="n"/>
      <c r="BD1048" s="14" t="n"/>
      <c r="BE1048" s="18" t="n"/>
      <c r="BF1048" s="16" t="n">
        <v>0</v>
      </c>
      <c r="BG1048" s="18">
        <f>(BE1048-BF1048)+BG1047</f>
        <v/>
      </c>
      <c r="BH1048" s="15" t="n"/>
      <c r="BJ1048" s="86" t="n">
        <v>0</v>
      </c>
      <c r="BK1048" s="90" t="n"/>
      <c r="BL1048" s="24" t="n">
        <v>0</v>
      </c>
      <c r="BM1048" s="24" t="n"/>
      <c r="BN1048" s="24" t="n"/>
      <c r="BO1048" s="24" t="n"/>
      <c r="BP1048" s="24" t="n"/>
      <c r="BQ1048" s="126" t="n"/>
    </row>
    <row r="1049" ht="16.8" customHeight="1">
      <c r="A1049" s="15" t="n"/>
      <c r="B1049" s="15" t="n"/>
      <c r="C1049" s="15" t="inlineStr">
        <is>
          <t>PAG. PROVV. VINCENZO  DI VITO</t>
        </is>
      </c>
      <c r="D1049" s="16" t="n"/>
      <c r="E1049" s="16" t="n"/>
      <c r="F1049" s="16" t="n"/>
      <c r="G1049" s="16" t="n">
        <v>0</v>
      </c>
      <c r="H1049" s="105" t="n"/>
      <c r="I1049" s="4" t="n"/>
      <c r="J1049" s="14" t="n"/>
      <c r="K1049" s="15">
        <f>C1059</f>
        <v/>
      </c>
      <c r="L1049" s="16" t="n"/>
      <c r="M1049" s="16">
        <f>0.28*(L1039+L1040-M1040)/100</f>
        <v/>
      </c>
      <c r="N1049" s="16">
        <f>G1059</f>
        <v/>
      </c>
      <c r="O1049" s="16">
        <f>O988+M1049-N1049</f>
        <v/>
      </c>
      <c r="P1049" s="18">
        <f>P988+M1049</f>
        <v/>
      </c>
      <c r="Q1049" s="14" t="n"/>
      <c r="R1049" s="18" t="n"/>
      <c r="S1049" s="16">
        <f>G1049</f>
        <v/>
      </c>
      <c r="T1049" s="18">
        <f>(R1049-S1049)+T1048</f>
        <v/>
      </c>
      <c r="U1049" s="15">
        <f>C1049</f>
        <v/>
      </c>
      <c r="W1049" s="14" t="n"/>
      <c r="X1049" s="18" t="n"/>
      <c r="Y1049" s="16" t="n">
        <v>0</v>
      </c>
      <c r="Z1049" s="18">
        <f>(X1049-Y1049)+Z1048</f>
        <v/>
      </c>
      <c r="AA1049" s="15" t="n"/>
      <c r="AB1049" s="24" t="n"/>
      <c r="AC1049" s="15">
        <f>C1049</f>
        <v/>
      </c>
      <c r="AD1049" s="25" t="n"/>
      <c r="AE1049" s="62">
        <f>G1049</f>
        <v/>
      </c>
      <c r="AF1049" s="63">
        <f>AE1049+AF988</f>
        <v/>
      </c>
      <c r="AG1049" s="25" t="n"/>
      <c r="AH1049" s="24" t="n"/>
      <c r="AI1049" s="26" t="n"/>
      <c r="AJ1049" s="25" t="n"/>
      <c r="AL1049" s="14" t="n"/>
      <c r="AM1049" s="18" t="n"/>
      <c r="AN1049" s="16" t="n">
        <v>0</v>
      </c>
      <c r="AO1049" s="18">
        <f>(AM1049-AN1049)+AO1048</f>
        <v/>
      </c>
      <c r="AP1049" s="15" t="n"/>
      <c r="AR1049" s="14" t="n"/>
      <c r="AS1049" s="18" t="n"/>
      <c r="AT1049" s="16" t="n">
        <v>0</v>
      </c>
      <c r="AU1049" s="18">
        <f>(AS1049-AT1049)+AU1048</f>
        <v/>
      </c>
      <c r="AV1049" s="15" t="n"/>
      <c r="AX1049" s="14" t="n"/>
      <c r="AY1049" s="18" t="n"/>
      <c r="AZ1049" s="16" t="n">
        <v>0</v>
      </c>
      <c r="BA1049" s="18">
        <f>(AY1049-AZ1049)+BA1048</f>
        <v/>
      </c>
      <c r="BB1049" s="15" t="n"/>
      <c r="BD1049" s="14" t="n"/>
      <c r="BE1049" s="18" t="n"/>
      <c r="BF1049" s="16" t="n">
        <v>0</v>
      </c>
      <c r="BG1049" s="18">
        <f>(BE1049-BF1049)+BG1048</f>
        <v/>
      </c>
      <c r="BH1049" s="15" t="n"/>
      <c r="BJ1049" s="86" t="n">
        <v>0</v>
      </c>
      <c r="BK1049" s="90" t="n"/>
      <c r="BL1049" s="24" t="n"/>
      <c r="BM1049" s="24" t="n"/>
      <c r="BN1049" s="24" t="n"/>
      <c r="BO1049" s="24" t="n"/>
      <c r="BP1049" s="24" t="n"/>
      <c r="BQ1049" s="126" t="n"/>
    </row>
    <row r="1050" ht="16.8" customHeight="1">
      <c r="A1050" s="15" t="n"/>
      <c r="B1050" s="15" t="n"/>
      <c r="C1050" s="15" t="inlineStr">
        <is>
          <t>PAG. PROVV. FRANCESCOMARCHESOLI</t>
        </is>
      </c>
      <c r="D1050" s="16" t="n"/>
      <c r="E1050" s="16" t="n"/>
      <c r="F1050" s="16" t="n"/>
      <c r="G1050" s="16" t="n">
        <v>0</v>
      </c>
      <c r="H1050" s="16" t="n"/>
      <c r="I1050" s="4" t="n"/>
      <c r="J1050" s="14" t="n"/>
      <c r="K1050" s="15">
        <f>C1062</f>
        <v/>
      </c>
      <c r="L1050" s="16" t="n"/>
      <c r="M1050" s="16">
        <f>0.28*(L1039+L1040-M1040)/100</f>
        <v/>
      </c>
      <c r="N1050" s="16">
        <f>G1062</f>
        <v/>
      </c>
      <c r="O1050" s="16">
        <f>O989+M1050-N1050</f>
        <v/>
      </c>
      <c r="P1050" s="18">
        <f>P989+M1050</f>
        <v/>
      </c>
      <c r="Q1050" s="14" t="n"/>
      <c r="R1050" s="18" t="n"/>
      <c r="S1050" s="16">
        <f>G1050</f>
        <v/>
      </c>
      <c r="T1050" s="18">
        <f>(R1050-S1050)+T1049</f>
        <v/>
      </c>
      <c r="U1050" s="15">
        <f>C1050</f>
        <v/>
      </c>
      <c r="W1050" s="14" t="n"/>
      <c r="X1050" s="18" t="n"/>
      <c r="Y1050" s="16" t="n">
        <v>0</v>
      </c>
      <c r="Z1050" s="18">
        <f>(X1050-Y1050)+Z1049</f>
        <v/>
      </c>
      <c r="AA1050" s="15" t="n"/>
      <c r="AB1050" s="24" t="n"/>
      <c r="AC1050" s="15">
        <f>C1050</f>
        <v/>
      </c>
      <c r="AD1050" s="25" t="n"/>
      <c r="AE1050" s="62">
        <f>G1050</f>
        <v/>
      </c>
      <c r="AF1050" s="63">
        <f>AE1050+AF989</f>
        <v/>
      </c>
      <c r="AG1050" s="25" t="n"/>
      <c r="AH1050" s="24" t="n"/>
      <c r="AI1050" s="26" t="n"/>
      <c r="AJ1050" s="25" t="n"/>
      <c r="AL1050" s="14" t="n"/>
      <c r="AM1050" s="18" t="n"/>
      <c r="AN1050" s="16" t="n">
        <v>0</v>
      </c>
      <c r="AO1050" s="18">
        <f>(AM1050-AN1050)+AO1049</f>
        <v/>
      </c>
      <c r="AP1050" s="15" t="n"/>
      <c r="AR1050" s="14" t="n"/>
      <c r="AS1050" s="18" t="n"/>
      <c r="AT1050" s="16" t="n">
        <v>0</v>
      </c>
      <c r="AU1050" s="18">
        <f>(AS1050-AT1050)+AU1049</f>
        <v/>
      </c>
      <c r="AV1050" s="15" t="n"/>
      <c r="AX1050" s="14" t="n"/>
      <c r="AY1050" s="18" t="n"/>
      <c r="AZ1050" s="16" t="n">
        <v>0</v>
      </c>
      <c r="BA1050" s="18">
        <f>(AY1050-AZ1050)+BA1049</f>
        <v/>
      </c>
      <c r="BB1050" s="15" t="n"/>
      <c r="BD1050" s="14" t="n"/>
      <c r="BE1050" s="18" t="n"/>
      <c r="BF1050" s="16" t="n">
        <v>0</v>
      </c>
      <c r="BG1050" s="18">
        <f>(BE1050-BF1050)+BG1049</f>
        <v/>
      </c>
      <c r="BH1050" s="15" t="n"/>
      <c r="BJ1050" s="86" t="n">
        <v>0</v>
      </c>
      <c r="BK1050" s="90" t="n"/>
      <c r="BL1050" s="24" t="n"/>
      <c r="BM1050" s="24" t="n"/>
      <c r="BN1050" s="24" t="n"/>
      <c r="BO1050" s="24" t="n"/>
      <c r="BP1050" s="24" t="n"/>
      <c r="BQ1050" s="126" t="n"/>
    </row>
    <row r="1051" ht="16.8" customHeight="1">
      <c r="A1051" s="15" t="n"/>
      <c r="B1051" s="15" t="n"/>
      <c r="C1051" s="15" t="inlineStr">
        <is>
          <t>TOT. PAG. PRODUTTORI</t>
        </is>
      </c>
      <c r="D1051" s="16">
        <f>SUM(G1043:G1050)+E1046+E1047+E1048+E1049+E1050</f>
        <v/>
      </c>
      <c r="E1051" s="16" t="n"/>
      <c r="F1051" s="16" t="n"/>
      <c r="G1051" s="16" t="n"/>
      <c r="H1051" s="16" t="n"/>
      <c r="I1051" s="4" t="n"/>
      <c r="J1051" s="14" t="n"/>
      <c r="K1051" s="15">
        <f>C1072</f>
        <v/>
      </c>
      <c r="L1051" s="16" t="n"/>
      <c r="M1051" s="16">
        <f>0.46*(L1039+L1040-M1040)/100</f>
        <v/>
      </c>
      <c r="N1051" s="16">
        <f>G1072</f>
        <v/>
      </c>
      <c r="O1051" s="16">
        <f>O990+M1051-N1051</f>
        <v/>
      </c>
      <c r="P1051" s="18">
        <f>P990+M1051</f>
        <v/>
      </c>
      <c r="Q1051" s="14" t="n"/>
      <c r="R1051" s="18" t="n"/>
      <c r="S1051" s="16" t="n">
        <v>0</v>
      </c>
      <c r="T1051" s="18">
        <f>(R1051-S1051)+T1050</f>
        <v/>
      </c>
      <c r="U1051" s="15" t="n"/>
      <c r="W1051" s="14" t="n"/>
      <c r="X1051" s="18" t="n"/>
      <c r="Y1051" s="16" t="n">
        <v>0</v>
      </c>
      <c r="Z1051" s="18">
        <f>(X1051-Y1051)+Z1050</f>
        <v/>
      </c>
      <c r="AA1051" s="15" t="n"/>
      <c r="AB1051" s="24" t="n"/>
      <c r="AC1051" s="15" t="n"/>
      <c r="AD1051" s="25" t="n"/>
      <c r="AE1051" s="62" t="n"/>
      <c r="AF1051" s="63" t="n"/>
      <c r="AG1051" s="25" t="n"/>
      <c r="AH1051" s="24" t="n"/>
      <c r="AI1051" s="26" t="n"/>
      <c r="AJ1051" s="25" t="n"/>
      <c r="AL1051" s="14" t="n"/>
      <c r="AM1051" s="18" t="n"/>
      <c r="AN1051" s="16" t="n">
        <v>0</v>
      </c>
      <c r="AO1051" s="18">
        <f>(AM1051-AN1051)+AO1050</f>
        <v/>
      </c>
      <c r="AP1051" s="15" t="n"/>
      <c r="AR1051" s="14" t="n"/>
      <c r="AS1051" s="18" t="n"/>
      <c r="AT1051" s="16" t="n">
        <v>0</v>
      </c>
      <c r="AU1051" s="18">
        <f>(AS1051-AT1051)+AU1050</f>
        <v/>
      </c>
      <c r="AV1051" s="15" t="n"/>
      <c r="AX1051" s="14" t="n"/>
      <c r="AY1051" s="18" t="n"/>
      <c r="AZ1051" s="16" t="n">
        <v>0</v>
      </c>
      <c r="BA1051" s="18">
        <f>(AY1051-AZ1051)+BA1050</f>
        <v/>
      </c>
      <c r="BB1051" s="15" t="n"/>
      <c r="BD1051" s="14" t="n"/>
      <c r="BE1051" s="18" t="n"/>
      <c r="BF1051" s="16" t="n">
        <v>0</v>
      </c>
      <c r="BG1051" s="18">
        <f>(BE1051-BF1051)+BG1050</f>
        <v/>
      </c>
      <c r="BH1051" s="15" t="n"/>
      <c r="BJ1051" s="86" t="n">
        <v>0</v>
      </c>
      <c r="BK1051" s="90" t="n"/>
      <c r="BL1051" s="24" t="n"/>
      <c r="BM1051" s="24" t="n"/>
      <c r="BN1051" s="24" t="n"/>
      <c r="BO1051" s="24" t="n"/>
      <c r="BP1051" s="24" t="n"/>
      <c r="BQ1051" s="126" t="n"/>
    </row>
    <row r="1052" ht="16.8" customHeight="1">
      <c r="A1052" s="15" t="n"/>
      <c r="B1052" s="15" t="n"/>
      <c r="C1052" s="15" t="inlineStr">
        <is>
          <t>Sinistro</t>
        </is>
      </c>
      <c r="D1052" s="16" t="n"/>
      <c r="E1052" s="16" t="n"/>
      <c r="F1052" s="16" t="n"/>
      <c r="G1052" s="16" t="n"/>
      <c r="H1052" s="16">
        <f>SUM(H1039:H1051)</f>
        <v/>
      </c>
      <c r="I1052" s="4" t="n"/>
      <c r="J1052" s="14" t="n"/>
      <c r="K1052" s="15" t="inlineStr">
        <is>
          <t>Locazioni immobiliari</t>
        </is>
      </c>
      <c r="L1052" s="16" t="n"/>
      <c r="M1052" s="16">
        <f>14.4*(L1039+L1040-M1040)/100</f>
        <v/>
      </c>
      <c r="N1052" s="16">
        <f>G1073</f>
        <v/>
      </c>
      <c r="O1052" s="16">
        <f>O991+M1052-N1052</f>
        <v/>
      </c>
      <c r="P1052" s="18">
        <f>P991+M1052</f>
        <v/>
      </c>
      <c r="Q1052" s="14" t="n"/>
      <c r="R1052" s="18" t="n"/>
      <c r="S1052" s="16" t="n">
        <v>0</v>
      </c>
      <c r="T1052" s="18">
        <f>(R1052-S1052)+T1051</f>
        <v/>
      </c>
      <c r="U1052" s="15" t="n"/>
      <c r="W1052" s="14" t="n"/>
      <c r="X1052" s="18" t="n"/>
      <c r="Y1052" s="16" t="n">
        <v>0</v>
      </c>
      <c r="Z1052" s="18">
        <f>(X1052-Y1052)+Z1051</f>
        <v/>
      </c>
      <c r="AA1052" s="15">
        <f>C1052</f>
        <v/>
      </c>
      <c r="AB1052" s="24" t="n"/>
      <c r="AC1052" s="15" t="n"/>
      <c r="AD1052" s="25" t="n"/>
      <c r="AE1052" s="62" t="n"/>
      <c r="AF1052" s="63" t="n"/>
      <c r="AG1052" s="25" t="n"/>
      <c r="AH1052" s="24" t="n"/>
      <c r="AI1052" s="26" t="n"/>
      <c r="AJ1052" s="25" t="n"/>
      <c r="AL1052" s="14" t="n"/>
      <c r="AM1052" s="18" t="n"/>
      <c r="AN1052" s="16" t="n">
        <v>0</v>
      </c>
      <c r="AO1052" s="18">
        <f>(AM1052-AN1052)+AO1051</f>
        <v/>
      </c>
      <c r="AP1052" s="15" t="n"/>
      <c r="AR1052" s="14" t="n"/>
      <c r="AS1052" s="18" t="n"/>
      <c r="AT1052" s="16" t="n">
        <v>0</v>
      </c>
      <c r="AU1052" s="18">
        <f>(AS1052-AT1052)+AU1051</f>
        <v/>
      </c>
      <c r="AV1052" s="15" t="n"/>
      <c r="AX1052" s="14" t="n"/>
      <c r="AY1052" s="18" t="n"/>
      <c r="AZ1052" s="16" t="n">
        <v>0</v>
      </c>
      <c r="BA1052" s="18">
        <f>(AY1052-AZ1052)+BA1051</f>
        <v/>
      </c>
      <c r="BB1052" s="15" t="n"/>
      <c r="BD1052" s="14" t="n"/>
      <c r="BE1052" s="18" t="n"/>
      <c r="BF1052" s="16" t="n">
        <v>0</v>
      </c>
      <c r="BG1052" s="18">
        <f>(BE1052-BF1052)+BG1051</f>
        <v/>
      </c>
      <c r="BH1052" s="15" t="n"/>
      <c r="BJ1052" s="86" t="n">
        <v>0</v>
      </c>
      <c r="BK1052" s="90" t="n"/>
      <c r="BL1052" s="24" t="n"/>
      <c r="BM1052" s="24" t="n"/>
      <c r="BN1052" s="24" t="n"/>
      <c r="BO1052" s="24" t="n"/>
      <c r="BP1052" s="24" t="n"/>
      <c r="BQ1052" s="126" t="n"/>
    </row>
    <row r="1053" ht="16.8" customHeight="1">
      <c r="A1053" s="15" t="n"/>
      <c r="B1053" s="15" t="n"/>
      <c r="C1053" s="15" t="inlineStr">
        <is>
          <t>SINISTRO</t>
        </is>
      </c>
      <c r="D1053" s="16">
        <f>E1052+G1052</f>
        <v/>
      </c>
      <c r="E1053" s="16" t="n"/>
      <c r="F1053" s="16" t="n"/>
      <c r="G1053" s="16" t="n"/>
      <c r="H1053" s="16" t="n"/>
      <c r="I1053" s="4" t="n"/>
      <c r="J1053" s="14" t="n"/>
      <c r="K1053" s="15">
        <f>C1074</f>
        <v/>
      </c>
      <c r="L1053" s="16">
        <f>D1062</f>
        <v/>
      </c>
      <c r="M1053" s="16">
        <f>1.4*(L1039+L1040-M1040)/100</f>
        <v/>
      </c>
      <c r="N1053" s="16">
        <f>G1074</f>
        <v/>
      </c>
      <c r="O1053" s="16">
        <f>O992+M1053-N1053</f>
        <v/>
      </c>
      <c r="P1053" s="18">
        <f>P992+M1053</f>
        <v/>
      </c>
      <c r="Q1053" s="14" t="n"/>
      <c r="R1053" s="18" t="n"/>
      <c r="S1053" s="16" t="n">
        <v>0</v>
      </c>
      <c r="T1053" s="18">
        <f>(R1053-S1053)+T1052</f>
        <v/>
      </c>
      <c r="U1053" s="15" t="n"/>
      <c r="W1053" s="14" t="n"/>
      <c r="X1053" s="18" t="n"/>
      <c r="Y1053" s="16" t="n">
        <v>0</v>
      </c>
      <c r="Z1053" s="18">
        <f>(X1053-Y1053)+Z1052</f>
        <v/>
      </c>
      <c r="AA1053" s="15" t="n"/>
      <c r="AB1053" s="24" t="n"/>
      <c r="AC1053" s="64" t="inlineStr">
        <is>
          <t>INTERESSI PASSIIVI</t>
        </is>
      </c>
      <c r="AD1053" s="65" t="n"/>
      <c r="AE1053" s="65">
        <f>H1057</f>
        <v/>
      </c>
      <c r="AF1053" s="63">
        <f>AE1053+AF992</f>
        <v/>
      </c>
      <c r="AG1053" s="25" t="n"/>
      <c r="AH1053" s="24" t="n"/>
      <c r="AI1053" s="26" t="n"/>
      <c r="AJ1053" s="25" t="n">
        <v>0</v>
      </c>
      <c r="AL1053" s="14" t="n"/>
      <c r="AM1053" s="18" t="n"/>
      <c r="AN1053" s="16" t="n">
        <v>0</v>
      </c>
      <c r="AO1053" s="18">
        <f>(AM1053-AN1053)+AO1052</f>
        <v/>
      </c>
      <c r="AP1053" s="15" t="n"/>
      <c r="AR1053" s="14" t="n"/>
      <c r="AS1053" s="18" t="n"/>
      <c r="AT1053" s="16" t="n">
        <v>0</v>
      </c>
      <c r="AU1053" s="18">
        <f>(AS1053-AT1053)+AU1052</f>
        <v/>
      </c>
      <c r="AV1053" s="15" t="n"/>
      <c r="AX1053" s="14" t="n"/>
      <c r="AY1053" s="18" t="n"/>
      <c r="AZ1053" s="16" t="n">
        <v>0</v>
      </c>
      <c r="BA1053" s="18">
        <f>(AY1053-AZ1053)+BA1052</f>
        <v/>
      </c>
      <c r="BB1053" s="15" t="n"/>
      <c r="BD1053" s="14" t="n"/>
      <c r="BE1053" s="18" t="n"/>
      <c r="BF1053" s="16" t="n">
        <v>0</v>
      </c>
      <c r="BG1053" s="18">
        <f>(BE1053-BF1053)+BG1052</f>
        <v/>
      </c>
      <c r="BH1053" s="15" t="n"/>
      <c r="BJ1053" s="86" t="n"/>
      <c r="BK1053" s="86" t="n"/>
      <c r="BL1053" s="24" t="n"/>
      <c r="BM1053" s="24" t="n"/>
      <c r="BN1053" s="24" t="n"/>
      <c r="BO1053" s="24" t="n"/>
      <c r="BP1053" s="24" t="n"/>
      <c r="BQ1053" s="126" t="n"/>
    </row>
    <row r="1054" ht="16.8" customHeight="1">
      <c r="A1054" s="15" t="n"/>
      <c r="B1054" s="15" t="n"/>
      <c r="C1054" s="15" t="inlineStr">
        <is>
          <t xml:space="preserve">Francobolli    </t>
        </is>
      </c>
      <c r="D1054" s="16" t="n"/>
      <c r="E1054" s="16" t="n"/>
      <c r="F1054" s="16" t="n"/>
      <c r="G1054" s="16" t="n">
        <v>0</v>
      </c>
      <c r="H1054" s="16" t="n"/>
      <c r="I1054" s="4" t="n"/>
      <c r="J1054" s="14" t="n"/>
      <c r="K1054" s="15">
        <f>C1076</f>
        <v/>
      </c>
      <c r="L1054" s="16" t="n"/>
      <c r="M1054" s="16">
        <f>0*(L1039+L1040-M1040)/100</f>
        <v/>
      </c>
      <c r="N1054" s="16">
        <f>G1076</f>
        <v/>
      </c>
      <c r="O1054" s="16">
        <f>O993+M1054-N1054</f>
        <v/>
      </c>
      <c r="P1054" s="18">
        <f>P993+M1054</f>
        <v/>
      </c>
      <c r="Q1054" s="14" t="n"/>
      <c r="R1054" s="18" t="n"/>
      <c r="S1054" s="16">
        <f>G1054</f>
        <v/>
      </c>
      <c r="T1054" s="18">
        <f>(R1054-S1054)+T1053</f>
        <v/>
      </c>
      <c r="U1054" s="15">
        <f>C1054</f>
        <v/>
      </c>
      <c r="W1054" s="14" t="n"/>
      <c r="X1054" s="18" t="n"/>
      <c r="Y1054" s="16" t="n"/>
      <c r="Z1054" s="18">
        <f>(X1054-Y1054)+Z1053</f>
        <v/>
      </c>
      <c r="AA1054" s="15" t="n"/>
      <c r="AB1054" s="24" t="n"/>
      <c r="AC1054" s="15">
        <f>C1054</f>
        <v/>
      </c>
      <c r="AD1054" s="25" t="n"/>
      <c r="AE1054" s="62">
        <f>G1054</f>
        <v/>
      </c>
      <c r="AF1054" s="63">
        <f>AE1054+AF993</f>
        <v/>
      </c>
      <c r="AG1054" s="25" t="n"/>
      <c r="AH1054" s="24" t="n"/>
      <c r="AI1054" s="26" t="n"/>
      <c r="AJ1054" s="25" t="n"/>
      <c r="AL1054" s="14" t="n"/>
      <c r="AM1054" s="18" t="n"/>
      <c r="AN1054" s="16" t="n"/>
      <c r="AO1054" s="18">
        <f>(AM1054-AN1054)+AO1053</f>
        <v/>
      </c>
      <c r="AP1054" s="15" t="n"/>
      <c r="AR1054" s="14" t="n"/>
      <c r="AS1054" s="18" t="n"/>
      <c r="AT1054" s="16" t="n"/>
      <c r="AU1054" s="18">
        <f>(AS1054-AT1054)+AU1053</f>
        <v/>
      </c>
      <c r="AV1054" s="15" t="n"/>
      <c r="AX1054" s="14" t="n"/>
      <c r="AY1054" s="18" t="n"/>
      <c r="AZ1054" s="16" t="n"/>
      <c r="BA1054" s="18">
        <f>(AY1054-AZ1054)+BA1053</f>
        <v/>
      </c>
      <c r="BB1054" s="15" t="n"/>
      <c r="BD1054" s="14" t="n"/>
      <c r="BE1054" s="18" t="n"/>
      <c r="BF1054" s="16" t="n"/>
      <c r="BG1054" s="18">
        <f>(BE1054-BF1054)+BG1053</f>
        <v/>
      </c>
      <c r="BH1054" s="15" t="n"/>
      <c r="BJ1054" s="86" t="n"/>
      <c r="BK1054" s="86" t="n"/>
      <c r="BL1054" s="24" t="n"/>
      <c r="BM1054" s="24" t="n"/>
      <c r="BN1054" s="24" t="n"/>
      <c r="BO1054" s="24" t="n"/>
      <c r="BP1054" s="24" t="n"/>
      <c r="BQ1054" s="126" t="n"/>
    </row>
    <row r="1055" ht="16.8" customHeight="1">
      <c r="A1055" s="15" t="n"/>
      <c r="B1055" s="15" t="n"/>
      <c r="C1055" s="15" t="inlineStr">
        <is>
          <t xml:space="preserve">PAG. FATT. SOMMESE PETROLI </t>
        </is>
      </c>
      <c r="D1055" s="16" t="n"/>
      <c r="E1055" s="16" t="n"/>
      <c r="F1055" s="16" t="n"/>
      <c r="G1055" s="16" t="n">
        <v>0</v>
      </c>
      <c r="H1055" s="16" t="n"/>
      <c r="I1055" s="4" t="n"/>
      <c r="J1055" s="14" t="n"/>
      <c r="K1055" s="15">
        <f>C1077</f>
        <v/>
      </c>
      <c r="L1055" s="16" t="n"/>
      <c r="M1055" s="16">
        <f>1.86*(L1039+L1040-M1040)/100</f>
        <v/>
      </c>
      <c r="N1055" s="16">
        <f>G1077</f>
        <v/>
      </c>
      <c r="O1055" s="16">
        <f>O994+M1055-N1055</f>
        <v/>
      </c>
      <c r="P1055" s="18">
        <f>P994+M1055</f>
        <v/>
      </c>
      <c r="Q1055" s="14" t="n"/>
      <c r="R1055" s="18" t="n"/>
      <c r="S1055" s="16">
        <f>G1055</f>
        <v/>
      </c>
      <c r="T1055" s="18">
        <f>(R1055-S1055)+T1054</f>
        <v/>
      </c>
      <c r="U1055" s="15">
        <f>C1055</f>
        <v/>
      </c>
      <c r="W1055" s="14" t="n"/>
      <c r="X1055" s="18" t="n"/>
      <c r="Y1055" s="16" t="n">
        <v>0</v>
      </c>
      <c r="Z1055" s="18">
        <f>(X1055-Y1055)+Z1054</f>
        <v/>
      </c>
      <c r="AA1055" s="15" t="n"/>
      <c r="AB1055" s="24" t="n"/>
      <c r="AC1055" s="15">
        <f>C1055</f>
        <v/>
      </c>
      <c r="AD1055" s="25" t="n"/>
      <c r="AE1055" s="62">
        <f>G1055</f>
        <v/>
      </c>
      <c r="AF1055" s="63">
        <f>AE1055+AF994</f>
        <v/>
      </c>
      <c r="AG1055" s="25" t="n"/>
      <c r="AH1055" s="24" t="n"/>
      <c r="AI1055" s="26" t="n"/>
      <c r="AJ1055" s="25" t="n"/>
      <c r="AL1055" s="14" t="n"/>
      <c r="AM1055" s="18" t="n"/>
      <c r="AN1055" s="16" t="n">
        <v>0</v>
      </c>
      <c r="AO1055" s="18">
        <f>(AM1055-AN1055)+AO1054</f>
        <v/>
      </c>
      <c r="AP1055" s="15" t="n"/>
      <c r="AR1055" s="14" t="n"/>
      <c r="AS1055" s="18" t="n"/>
      <c r="AT1055" s="16" t="n">
        <v>0</v>
      </c>
      <c r="AU1055" s="18">
        <f>(AS1055-AT1055)+AU1054</f>
        <v/>
      </c>
      <c r="AV1055" s="15" t="n"/>
      <c r="AX1055" s="14" t="n"/>
      <c r="AY1055" s="18" t="n"/>
      <c r="AZ1055" s="16" t="n">
        <v>0</v>
      </c>
      <c r="BA1055" s="18">
        <f>(AY1055-AZ1055)+BA1054</f>
        <v/>
      </c>
      <c r="BB1055" s="15" t="n"/>
      <c r="BD1055" s="14" t="n"/>
      <c r="BE1055" s="18" t="n"/>
      <c r="BF1055" s="16" t="n">
        <v>0</v>
      </c>
      <c r="BG1055" s="18">
        <f>(BE1055-BF1055)+BG1054</f>
        <v/>
      </c>
      <c r="BH1055" s="15" t="n"/>
      <c r="BJ1055" s="86" t="n"/>
      <c r="BK1055" s="86" t="n"/>
      <c r="BL1055" s="24" t="n"/>
      <c r="BM1055" s="24" t="n"/>
      <c r="BN1055" s="24" t="n"/>
      <c r="BO1055" s="24" t="n"/>
      <c r="BP1055" s="24" t="n"/>
      <c r="BQ1055" s="126" t="n"/>
    </row>
    <row r="1056" ht="16.8" customHeight="1">
      <c r="A1056" s="15" t="n"/>
      <c r="B1056" s="15" t="n"/>
      <c r="C1056" s="15" t="inlineStr">
        <is>
          <t>Benzina auto papa'</t>
        </is>
      </c>
      <c r="D1056" s="16">
        <f>SUM(G1055:G1056)</f>
        <v/>
      </c>
      <c r="E1056" s="16" t="n">
        <v>0</v>
      </c>
      <c r="F1056" s="16" t="n"/>
      <c r="G1056" s="16" t="n">
        <v>0</v>
      </c>
      <c r="H1056" s="16" t="n"/>
      <c r="I1056" s="4" t="n"/>
      <c r="J1056" s="14" t="n"/>
      <c r="K1056" s="15">
        <f>C1078</f>
        <v/>
      </c>
      <c r="L1056" s="16" t="n">
        <v>0</v>
      </c>
      <c r="M1056" s="16">
        <f>0.7*(L1039+L1040-M1040)/100</f>
        <v/>
      </c>
      <c r="N1056" s="16">
        <f>G1078</f>
        <v/>
      </c>
      <c r="O1056" s="16">
        <f>O995+M1056-N1056</f>
        <v/>
      </c>
      <c r="P1056" s="18">
        <f>P995+M1056</f>
        <v/>
      </c>
      <c r="Q1056" s="14" t="n"/>
      <c r="R1056" s="18" t="n"/>
      <c r="S1056" s="16">
        <f>G1056</f>
        <v/>
      </c>
      <c r="T1056" s="18">
        <f>(R1056-S1056)+T1055</f>
        <v/>
      </c>
      <c r="U1056" s="15">
        <f>C1056</f>
        <v/>
      </c>
      <c r="W1056" s="14" t="n"/>
      <c r="X1056" s="18" t="n"/>
      <c r="Y1056" s="16" t="n">
        <v>0</v>
      </c>
      <c r="Z1056" s="18">
        <f>(X1056-Y1056)+Z1055</f>
        <v/>
      </c>
      <c r="AA1056" s="15" t="n"/>
      <c r="AB1056" s="24" t="n"/>
      <c r="AC1056" s="15">
        <f>C1056</f>
        <v/>
      </c>
      <c r="AD1056" s="25" t="n"/>
      <c r="AE1056" s="62">
        <f>G1056</f>
        <v/>
      </c>
      <c r="AF1056" s="63">
        <f>AE1056+AF995</f>
        <v/>
      </c>
      <c r="AG1056" s="25" t="n"/>
      <c r="AH1056" s="24" t="n"/>
      <c r="AI1056" s="26" t="n">
        <v>0</v>
      </c>
      <c r="AJ1056" s="25" t="n"/>
      <c r="AL1056" s="14" t="n"/>
      <c r="AM1056" s="18" t="n"/>
      <c r="AN1056" s="16" t="n">
        <v>0</v>
      </c>
      <c r="AO1056" s="18">
        <f>(AM1056-AN1056)+AO1055</f>
        <v/>
      </c>
      <c r="AP1056" s="15" t="n"/>
      <c r="AR1056" s="14" t="n"/>
      <c r="AS1056" s="18" t="n"/>
      <c r="AT1056" s="16" t="n">
        <v>0</v>
      </c>
      <c r="AU1056" s="18">
        <f>(AS1056-AT1056)+AU1055</f>
        <v/>
      </c>
      <c r="AV1056" s="15" t="n"/>
      <c r="AX1056" s="14" t="n"/>
      <c r="AY1056" s="18" t="n"/>
      <c r="AZ1056" s="16" t="n">
        <v>0</v>
      </c>
      <c r="BA1056" s="18">
        <f>(AY1056-AZ1056)+BA1055</f>
        <v/>
      </c>
      <c r="BB1056" s="15" t="n"/>
      <c r="BD1056" s="14" t="n"/>
      <c r="BE1056" s="18" t="n"/>
      <c r="BF1056" s="16" t="n">
        <v>0</v>
      </c>
      <c r="BG1056" s="18">
        <f>(BE1056-BF1056)+BG1055</f>
        <v/>
      </c>
      <c r="BH1056" s="15" t="n"/>
      <c r="BJ1056" s="86" t="n"/>
      <c r="BK1056" s="86" t="n"/>
      <c r="BL1056" s="24" t="n"/>
      <c r="BM1056" s="24" t="n"/>
      <c r="BN1056" s="24" t="n"/>
      <c r="BO1056" s="24" t="n"/>
      <c r="BP1056" s="24" t="n"/>
      <c r="BQ1056" s="126" t="n"/>
    </row>
    <row r="1057" ht="16.8" customHeight="1">
      <c r="A1057" s="15" t="n"/>
      <c r="B1057" s="15" t="n"/>
      <c r="C1057" s="28" t="inlineStr">
        <is>
          <t>Spese bancarie</t>
        </is>
      </c>
      <c r="D1057" s="16" t="n"/>
      <c r="E1057" s="16" t="n">
        <v>0</v>
      </c>
      <c r="F1057" s="16" t="n">
        <v>0</v>
      </c>
      <c r="G1057" s="16" t="n">
        <v>0</v>
      </c>
      <c r="H1057" s="27" t="n">
        <v>0</v>
      </c>
      <c r="I1057" s="4" t="n"/>
      <c r="J1057" s="14" t="n"/>
      <c r="K1057" s="15">
        <f>C1082</f>
        <v/>
      </c>
      <c r="L1057" s="16" t="n">
        <v>0</v>
      </c>
      <c r="M1057" s="16">
        <f>18.82*(L1039+L1040-M1040)/100</f>
        <v/>
      </c>
      <c r="N1057" s="16">
        <f>G1082</f>
        <v/>
      </c>
      <c r="O1057" s="16">
        <f>O996+M1057-N1057</f>
        <v/>
      </c>
      <c r="P1057" s="18">
        <f>P996+M1057</f>
        <v/>
      </c>
      <c r="Q1057" s="14" t="n"/>
      <c r="R1057" s="18" t="n"/>
      <c r="S1057" s="16">
        <f>G1057</f>
        <v/>
      </c>
      <c r="T1057" s="18">
        <f>(R1057-S1057)+T1056</f>
        <v/>
      </c>
      <c r="U1057" s="15">
        <f>C1057</f>
        <v/>
      </c>
      <c r="W1057" s="14" t="n"/>
      <c r="X1057" s="18" t="n"/>
      <c r="Y1057" s="16" t="n">
        <v>0</v>
      </c>
      <c r="Z1057" s="18">
        <f>(X1057-Y1057)+Z1056</f>
        <v/>
      </c>
      <c r="AA1057" s="15">
        <f>C1057</f>
        <v/>
      </c>
      <c r="AB1057" s="24" t="n"/>
      <c r="AC1057" s="15">
        <f>C1057</f>
        <v/>
      </c>
      <c r="AD1057" s="25" t="n"/>
      <c r="AE1057" s="62" t="n">
        <v>0</v>
      </c>
      <c r="AF1057" s="63">
        <f>AE1057+AF996</f>
        <v/>
      </c>
      <c r="AG1057" s="25" t="n"/>
      <c r="AH1057" s="24" t="n"/>
      <c r="AI1057" s="26" t="n"/>
      <c r="AJ1057" s="25" t="n"/>
      <c r="AL1057" s="14" t="n"/>
      <c r="AM1057" s="18" t="n"/>
      <c r="AN1057" s="16" t="n">
        <v>0</v>
      </c>
      <c r="AO1057" s="18">
        <f>(AM1057-AN1057)+AO1056</f>
        <v/>
      </c>
      <c r="AP1057" s="15" t="n"/>
      <c r="AR1057" s="14" t="n"/>
      <c r="AS1057" s="18" t="n"/>
      <c r="AT1057" s="16" t="n">
        <v>0</v>
      </c>
      <c r="AU1057" s="18">
        <f>(AS1057-AT1057)+AU1056</f>
        <v/>
      </c>
      <c r="AV1057" s="15">
        <f>C1057</f>
        <v/>
      </c>
      <c r="AX1057" s="14" t="n"/>
      <c r="AY1057" s="18" t="n"/>
      <c r="AZ1057" s="16" t="n">
        <v>0</v>
      </c>
      <c r="BA1057" s="18">
        <f>(AY1057-AZ1057)+BA1056</f>
        <v/>
      </c>
      <c r="BB1057" s="15" t="n"/>
      <c r="BD1057" s="14" t="n"/>
      <c r="BE1057" s="18" t="n"/>
      <c r="BF1057" s="16" t="n">
        <v>0</v>
      </c>
      <c r="BG1057" s="18">
        <f>(BE1057-BF1057)+BG1056</f>
        <v/>
      </c>
      <c r="BH1057" s="15" t="n"/>
      <c r="BJ1057" s="86" t="n"/>
      <c r="BK1057" s="86" t="n"/>
      <c r="BL1057" s="24" t="n"/>
      <c r="BM1057" s="24" t="n"/>
      <c r="BN1057" s="24" t="n"/>
      <c r="BO1057" s="24" t="n"/>
      <c r="BP1057" s="24" t="n"/>
      <c r="BQ1057" s="126" t="n"/>
    </row>
    <row r="1058" ht="16.8" customHeight="1">
      <c r="A1058" s="15" t="n"/>
      <c r="B1058" s="15" t="n"/>
      <c r="C1058" s="15" t="n"/>
      <c r="D1058" s="16" t="n"/>
      <c r="E1058" s="16" t="n"/>
      <c r="F1058" s="16" t="n"/>
      <c r="G1058" s="16" t="n">
        <v>0</v>
      </c>
      <c r="H1058" s="27" t="n">
        <v>0</v>
      </c>
      <c r="I1058" s="4" t="n"/>
      <c r="J1058" s="14" t="n"/>
      <c r="K1058" s="15">
        <f>C1083</f>
        <v/>
      </c>
      <c r="L1058" s="16" t="n">
        <v>0</v>
      </c>
      <c r="M1058" s="16">
        <f>18.82*(L1039+L1040-M1040)/100</f>
        <v/>
      </c>
      <c r="N1058" s="29">
        <f>G1083</f>
        <v/>
      </c>
      <c r="O1058" s="16">
        <f>O997+M1058-N1058</f>
        <v/>
      </c>
      <c r="P1058" s="18">
        <f>P997+M1058</f>
        <v/>
      </c>
      <c r="Q1058" s="14" t="n"/>
      <c r="R1058" s="18" t="n"/>
      <c r="S1058" s="16">
        <f>G1058</f>
        <v/>
      </c>
      <c r="T1058" s="18">
        <f>(R1058-S1058)+T1057</f>
        <v/>
      </c>
      <c r="U1058" s="15">
        <f>C1058</f>
        <v/>
      </c>
      <c r="W1058" s="14" t="n"/>
      <c r="X1058" s="18" t="n"/>
      <c r="Y1058" s="16" t="n">
        <v>0</v>
      </c>
      <c r="Z1058" s="18">
        <f>(X1058-Y1058)+Z1057</f>
        <v/>
      </c>
      <c r="AA1058" s="15" t="n"/>
      <c r="AB1058" s="24" t="n"/>
      <c r="AC1058" s="15">
        <f>C1058</f>
        <v/>
      </c>
      <c r="AD1058" s="25" t="n"/>
      <c r="AE1058" s="62">
        <f>G1058</f>
        <v/>
      </c>
      <c r="AF1058" s="63">
        <f>AE1058+AF997</f>
        <v/>
      </c>
      <c r="AG1058" s="25" t="n"/>
      <c r="AH1058" s="24" t="n"/>
      <c r="AI1058" s="26" t="n"/>
      <c r="AJ1058" s="25" t="n"/>
      <c r="AL1058" s="14" t="n"/>
      <c r="AM1058" s="18" t="n"/>
      <c r="AN1058" s="16" t="n">
        <v>0</v>
      </c>
      <c r="AO1058" s="18">
        <f>(AM1058-AN1058)+AO1057</f>
        <v/>
      </c>
      <c r="AP1058" s="15" t="n"/>
      <c r="AR1058" s="14" t="n"/>
      <c r="AS1058" s="18" t="n"/>
      <c r="AT1058" s="16" t="n">
        <v>0</v>
      </c>
      <c r="AU1058" s="18">
        <f>(AS1058-AT1058)+AU1057</f>
        <v/>
      </c>
      <c r="AV1058" s="15" t="n"/>
      <c r="AX1058" s="14" t="n"/>
      <c r="AY1058" s="18" t="n"/>
      <c r="AZ1058" s="16" t="n">
        <v>0</v>
      </c>
      <c r="BA1058" s="18">
        <f>(AY1058-AZ1058)+BA1057</f>
        <v/>
      </c>
      <c r="BB1058" s="15" t="n"/>
      <c r="BD1058" s="14" t="n"/>
      <c r="BE1058" s="18" t="n"/>
      <c r="BF1058" s="16" t="n">
        <v>0</v>
      </c>
      <c r="BG1058" s="18">
        <f>(BE1058-BF1058)+BG1057</f>
        <v/>
      </c>
      <c r="BH1058" s="15" t="n"/>
      <c r="BJ1058" s="86" t="n"/>
      <c r="BK1058" s="86" t="n"/>
      <c r="BL1058" s="24" t="n"/>
      <c r="BM1058" s="24" t="n"/>
      <c r="BN1058" s="24" t="n"/>
      <c r="BO1058" s="24" t="n"/>
      <c r="BP1058" s="24" t="n"/>
      <c r="BQ1058" s="126" t="n"/>
    </row>
    <row r="1059" ht="16.8" customHeight="1">
      <c r="A1059" s="15" t="n"/>
      <c r="B1059" s="15" t="n"/>
      <c r="C1059" s="28" t="inlineStr">
        <is>
          <t>Materiale pulizia</t>
        </is>
      </c>
      <c r="D1059" s="16" t="n"/>
      <c r="E1059" s="16" t="n"/>
      <c r="F1059" s="16" t="n"/>
      <c r="G1059" s="16" t="n">
        <v>0</v>
      </c>
      <c r="H1059" s="16" t="n"/>
      <c r="I1059" s="4" t="n"/>
      <c r="J1059" s="14" t="n"/>
      <c r="K1059" s="15">
        <f>C1054</f>
        <v/>
      </c>
      <c r="L1059" s="16" t="n">
        <v>0</v>
      </c>
      <c r="M1059" s="16">
        <f>0.5*(L1039+L1040-M1040)/100</f>
        <v/>
      </c>
      <c r="N1059" s="16">
        <f>G1054</f>
        <v/>
      </c>
      <c r="O1059" s="16">
        <f>O998+M1059-N1059</f>
        <v/>
      </c>
      <c r="P1059" s="18">
        <f>P998+M1059</f>
        <v/>
      </c>
      <c r="Q1059" s="14" t="n"/>
      <c r="R1059" s="18" t="n"/>
      <c r="S1059" s="16">
        <f>G1059</f>
        <v/>
      </c>
      <c r="T1059" s="18">
        <f>(R1059-S1059)+T1058</f>
        <v/>
      </c>
      <c r="U1059" s="15">
        <f>C1059</f>
        <v/>
      </c>
      <c r="W1059" s="14" t="n"/>
      <c r="X1059" s="18" t="n"/>
      <c r="Y1059" s="16" t="n">
        <v>0</v>
      </c>
      <c r="Z1059" s="18">
        <f>(X1059-Y1059)+Z1058</f>
        <v/>
      </c>
      <c r="AA1059" s="15" t="n"/>
      <c r="AB1059" s="24" t="n"/>
      <c r="AC1059" s="15">
        <f>C1059</f>
        <v/>
      </c>
      <c r="AD1059" s="25" t="n"/>
      <c r="AE1059" s="62">
        <f>G1059</f>
        <v/>
      </c>
      <c r="AF1059" s="63">
        <f>AE1059+AF998</f>
        <v/>
      </c>
      <c r="AG1059" s="25" t="n"/>
      <c r="AH1059" s="24" t="n"/>
      <c r="AI1059" s="26" t="n"/>
      <c r="AJ1059" s="25" t="n"/>
      <c r="AL1059" s="14" t="n"/>
      <c r="AM1059" s="18" t="n"/>
      <c r="AN1059" s="16" t="n">
        <v>0</v>
      </c>
      <c r="AO1059" s="18">
        <f>(AM1059-AN1059)+AO1058</f>
        <v/>
      </c>
      <c r="AP1059" s="15" t="n"/>
      <c r="AR1059" s="14" t="n"/>
      <c r="AS1059" s="18" t="n"/>
      <c r="AT1059" s="16" t="n">
        <v>0</v>
      </c>
      <c r="AU1059" s="18">
        <f>(AS1059-AT1059)+AU1058</f>
        <v/>
      </c>
      <c r="AV1059" s="15" t="n"/>
      <c r="AX1059" s="14" t="n"/>
      <c r="AY1059" s="18" t="n"/>
      <c r="AZ1059" s="16" t="n">
        <v>0</v>
      </c>
      <c r="BA1059" s="18">
        <f>(AY1059-AZ1059)+BA1058</f>
        <v/>
      </c>
      <c r="BB1059" s="15" t="n"/>
      <c r="BD1059" s="14" t="n"/>
      <c r="BE1059" s="18" t="n"/>
      <c r="BF1059" s="16" t="n">
        <v>0</v>
      </c>
      <c r="BG1059" s="18">
        <f>(BE1059-BF1059)+BG1058</f>
        <v/>
      </c>
      <c r="BH1059" s="15" t="n"/>
      <c r="BJ1059" s="86" t="n"/>
      <c r="BK1059" s="86" t="n"/>
      <c r="BL1059" s="24" t="n"/>
      <c r="BM1059" s="24" t="n"/>
      <c r="BN1059" s="24" t="n"/>
      <c r="BO1059" s="24" t="n"/>
      <c r="BP1059" s="24" t="n"/>
      <c r="BQ1059" s="126" t="n"/>
    </row>
    <row r="1060" ht="16.8" customHeight="1">
      <c r="A1060" s="15" t="n"/>
      <c r="B1060" s="15" t="n"/>
      <c r="C1060" s="15" t="inlineStr">
        <is>
          <t xml:space="preserve">Assicurazioni </t>
        </is>
      </c>
      <c r="D1060" s="16" t="n"/>
      <c r="E1060" s="16" t="n"/>
      <c r="F1060" s="16" t="n"/>
      <c r="G1060" s="16" t="n">
        <v>0</v>
      </c>
      <c r="H1060" s="16" t="n"/>
      <c r="I1060" s="4" t="n"/>
      <c r="J1060" s="14" t="n"/>
      <c r="K1060" s="17">
        <f>C1060</f>
        <v/>
      </c>
      <c r="L1060" s="16" t="n">
        <v>0</v>
      </c>
      <c r="M1060" s="16">
        <f>0.5*(L1039+L1040-M1040)/100</f>
        <v/>
      </c>
      <c r="N1060" s="16">
        <f>G1060</f>
        <v/>
      </c>
      <c r="O1060" s="16">
        <f>O999+M1060-N1060</f>
        <v/>
      </c>
      <c r="P1060" s="18">
        <f>P999+M1060</f>
        <v/>
      </c>
      <c r="Q1060" s="14" t="n"/>
      <c r="R1060" s="18" t="n"/>
      <c r="S1060" s="16">
        <f>G1060</f>
        <v/>
      </c>
      <c r="T1060" s="18">
        <f>(R1060-S1060)+T1059</f>
        <v/>
      </c>
      <c r="U1060" s="15">
        <f>C1060</f>
        <v/>
      </c>
      <c r="W1060" s="14" t="n"/>
      <c r="X1060" s="18" t="n"/>
      <c r="Y1060" s="16" t="n">
        <v>0</v>
      </c>
      <c r="Z1060" s="18">
        <f>(X1060-Y1060)+Z1059</f>
        <v/>
      </c>
      <c r="AA1060" s="15" t="n"/>
      <c r="AB1060" s="24" t="n"/>
      <c r="AC1060" s="15">
        <f>C1060</f>
        <v/>
      </c>
      <c r="AD1060" s="25" t="n"/>
      <c r="AE1060" s="62">
        <f>G1060</f>
        <v/>
      </c>
      <c r="AF1060" s="63">
        <f>AE1060+AF999</f>
        <v/>
      </c>
      <c r="AG1060" s="25" t="n"/>
      <c r="AH1060" s="24" t="n"/>
      <c r="AI1060" s="26" t="n"/>
      <c r="AJ1060" s="25" t="n"/>
      <c r="AL1060" s="14" t="n"/>
      <c r="AM1060" s="18" t="n"/>
      <c r="AN1060" s="16" t="n">
        <v>0</v>
      </c>
      <c r="AO1060" s="18">
        <f>(AM1060-AN1060)+AO1059</f>
        <v/>
      </c>
      <c r="AP1060" s="15" t="n"/>
      <c r="AR1060" s="14" t="n"/>
      <c r="AS1060" s="18" t="n"/>
      <c r="AT1060" s="16" t="n">
        <v>0</v>
      </c>
      <c r="AU1060" s="18">
        <f>(AS1060-AT1060)+AU1059</f>
        <v/>
      </c>
      <c r="AV1060" s="15" t="n"/>
      <c r="AX1060" s="14" t="n"/>
      <c r="AY1060" s="18" t="n"/>
      <c r="AZ1060" s="16" t="n">
        <v>0</v>
      </c>
      <c r="BA1060" s="18">
        <f>(AY1060-AZ1060)+BA1059</f>
        <v/>
      </c>
      <c r="BB1060" s="15" t="n"/>
      <c r="BD1060" s="14" t="n"/>
      <c r="BE1060" s="18" t="n"/>
      <c r="BF1060" s="16" t="n">
        <v>0</v>
      </c>
      <c r="BG1060" s="18">
        <f>(BE1060-BF1060)+BG1059</f>
        <v/>
      </c>
      <c r="BH1060" s="15" t="n"/>
      <c r="BJ1060" s="86" t="n"/>
      <c r="BK1060" s="86" t="n"/>
      <c r="BL1060" s="24" t="n"/>
      <c r="BM1060" s="24" t="n"/>
      <c r="BN1060" s="24" t="n"/>
      <c r="BO1060" s="24" t="n"/>
      <c r="BP1060" s="24" t="n"/>
      <c r="BQ1060" s="126" t="n"/>
    </row>
    <row r="1061" ht="16.8" customHeight="1">
      <c r="A1061" s="15" t="n"/>
      <c r="B1061" s="15" t="n"/>
      <c r="C1061" s="15" t="inlineStr">
        <is>
          <t>Telepass</t>
        </is>
      </c>
      <c r="D1061" s="16" t="n"/>
      <c r="E1061" s="16" t="n"/>
      <c r="F1061" s="16" t="n"/>
      <c r="G1061" s="16" t="n">
        <v>0</v>
      </c>
      <c r="H1061" s="16" t="n"/>
      <c r="I1061" s="4" t="n"/>
      <c r="J1061" s="14" t="n"/>
      <c r="K1061" s="17" t="inlineStr">
        <is>
          <t>Spese varie (manutenziona auto+ alberghi + varie+ cancelleria)</t>
        </is>
      </c>
      <c r="L1061" s="16" t="n"/>
      <c r="M1061" s="16">
        <f>2.32*(L1039+L1040-M1040)/100</f>
        <v/>
      </c>
      <c r="N1061" s="16">
        <f>H1095+H1094+G1093</f>
        <v/>
      </c>
      <c r="O1061" s="16">
        <f>O1000+M1061-N1061</f>
        <v/>
      </c>
      <c r="P1061" s="18">
        <f>P1000+M1061</f>
        <v/>
      </c>
      <c r="Q1061" s="14" t="n"/>
      <c r="R1061" s="18" t="n"/>
      <c r="S1061" s="16">
        <f>G1061</f>
        <v/>
      </c>
      <c r="T1061" s="18">
        <f>(R1061-S1061)+T1060</f>
        <v/>
      </c>
      <c r="U1061" s="15">
        <f>C1061</f>
        <v/>
      </c>
      <c r="W1061" s="14" t="n"/>
      <c r="X1061" s="18" t="n"/>
      <c r="Y1061" s="16" t="n">
        <v>0</v>
      </c>
      <c r="Z1061" s="18">
        <f>(X1061-Y1061)+Z1060</f>
        <v/>
      </c>
      <c r="AA1061" s="15" t="n"/>
      <c r="AB1061" s="24" t="n"/>
      <c r="AC1061" s="15">
        <f>C1061</f>
        <v/>
      </c>
      <c r="AD1061" s="25" t="n"/>
      <c r="AE1061" s="62">
        <f>G1061</f>
        <v/>
      </c>
      <c r="AF1061" s="63">
        <f>AE1061+AF1000</f>
        <v/>
      </c>
      <c r="AG1061" s="25" t="n"/>
      <c r="AH1061" s="24" t="n"/>
      <c r="AI1061" s="26" t="n"/>
      <c r="AJ1061" s="25" t="n"/>
      <c r="AL1061" s="14" t="n"/>
      <c r="AM1061" s="18" t="n"/>
      <c r="AN1061" s="16" t="n">
        <v>0</v>
      </c>
      <c r="AO1061" s="18">
        <f>(AM1061-AN1061)+AO1060</f>
        <v/>
      </c>
      <c r="AP1061" s="15" t="n"/>
      <c r="AR1061" s="14" t="n"/>
      <c r="AS1061" s="18" t="n"/>
      <c r="AT1061" s="16" t="n">
        <v>0</v>
      </c>
      <c r="AU1061" s="18">
        <f>(AS1061-AT1061)+AU1060</f>
        <v/>
      </c>
      <c r="AV1061" s="15" t="n"/>
      <c r="AX1061" s="14" t="n"/>
      <c r="AY1061" s="18" t="n"/>
      <c r="AZ1061" s="16" t="n">
        <v>0</v>
      </c>
      <c r="BA1061" s="18">
        <f>(AY1061-AZ1061)+BA1060</f>
        <v/>
      </c>
      <c r="BB1061" s="15" t="n"/>
      <c r="BD1061" s="14" t="n"/>
      <c r="BE1061" s="18" t="n"/>
      <c r="BF1061" s="16" t="n">
        <v>0</v>
      </c>
      <c r="BG1061" s="18">
        <f>(BE1061-BF1061)+BG1060</f>
        <v/>
      </c>
      <c r="BH1061" s="15" t="n"/>
      <c r="BJ1061" s="86" t="n"/>
      <c r="BK1061" s="86" t="n"/>
      <c r="BL1061" s="24" t="n"/>
      <c r="BM1061" s="24" t="n"/>
      <c r="BN1061" s="24" t="n"/>
      <c r="BO1061" s="24" t="n"/>
      <c r="BP1061" s="24" t="n"/>
      <c r="BQ1061" s="126" t="n"/>
    </row>
    <row r="1062" ht="16.8" customHeight="1">
      <c r="A1062" s="15" t="n"/>
      <c r="B1062" s="15" t="n"/>
      <c r="C1062" s="28" t="inlineStr">
        <is>
          <t>Pubblicità</t>
        </is>
      </c>
      <c r="D1062" s="16" t="n">
        <v>0</v>
      </c>
      <c r="E1062" s="16" t="n"/>
      <c r="F1062" s="16" t="n"/>
      <c r="G1062" s="16" t="n">
        <v>0</v>
      </c>
      <c r="H1062" s="16" t="n"/>
      <c r="I1062" s="4" t="n"/>
      <c r="J1062" s="14" t="n"/>
      <c r="K1062" s="17" t="n"/>
      <c r="L1062" s="16" t="n"/>
      <c r="M1062" s="16" t="n"/>
      <c r="N1062" s="16" t="inlineStr">
        <is>
          <t>DISPON. BANCARIA</t>
        </is>
      </c>
      <c r="O1062" s="16">
        <f>T1096+AO1096</f>
        <v/>
      </c>
      <c r="P1062" s="18" t="n"/>
      <c r="Q1062" s="14" t="n"/>
      <c r="R1062" s="18" t="n"/>
      <c r="S1062" s="16" t="n">
        <v>0</v>
      </c>
      <c r="T1062" s="18">
        <f>(R1062-S1062)+T1061</f>
        <v/>
      </c>
      <c r="U1062" s="15">
        <f>C1062</f>
        <v/>
      </c>
      <c r="W1062" s="14" t="n"/>
      <c r="X1062" s="18" t="n"/>
      <c r="Y1062" s="16" t="n">
        <v>0</v>
      </c>
      <c r="Z1062" s="18">
        <f>(X1062-Y1062)+Z1061</f>
        <v/>
      </c>
      <c r="AA1062" s="15" t="n"/>
      <c r="AB1062" s="24" t="n"/>
      <c r="AC1062" s="15">
        <f>C1062</f>
        <v/>
      </c>
      <c r="AD1062" s="25" t="n"/>
      <c r="AE1062" s="62">
        <f>G1062</f>
        <v/>
      </c>
      <c r="AF1062" s="63">
        <f>AE1062+AF1001</f>
        <v/>
      </c>
      <c r="AG1062" s="25" t="n"/>
      <c r="AH1062" s="24" t="n"/>
      <c r="AI1062" s="26" t="n"/>
      <c r="AJ1062" s="25" t="n"/>
      <c r="AL1062" s="14" t="n"/>
      <c r="AM1062" s="18" t="n"/>
      <c r="AN1062" s="16" t="n"/>
      <c r="AO1062" s="18">
        <f>(AM1062-AN1062)+AO1061</f>
        <v/>
      </c>
      <c r="AP1062" s="15" t="n"/>
      <c r="AR1062" s="14" t="n"/>
      <c r="AS1062" s="18" t="n"/>
      <c r="AT1062" s="16" t="n"/>
      <c r="AU1062" s="18">
        <f>(AS1062-AT1062)+AU1061</f>
        <v/>
      </c>
      <c r="AV1062" s="15" t="n"/>
      <c r="AX1062" s="14" t="n"/>
      <c r="AY1062" s="18" t="n"/>
      <c r="AZ1062" s="16" t="n"/>
      <c r="BA1062" s="18">
        <f>(AY1062-AZ1062)+BA1061</f>
        <v/>
      </c>
      <c r="BB1062" s="15" t="n"/>
      <c r="BD1062" s="14" t="n"/>
      <c r="BE1062" s="18" t="n"/>
      <c r="BF1062" s="16" t="n"/>
      <c r="BG1062" s="18">
        <f>(BE1062-BF1062)+BG1061</f>
        <v/>
      </c>
      <c r="BH1062" s="15" t="n"/>
      <c r="BJ1062" s="86" t="n"/>
      <c r="BK1062" s="86" t="n"/>
      <c r="BL1062" s="24" t="n"/>
      <c r="BM1062" s="24" t="n"/>
      <c r="BN1062" s="24" t="n"/>
      <c r="BO1062" s="24" t="n"/>
      <c r="BP1062" s="24" t="n"/>
      <c r="BQ1062" s="126" t="n"/>
    </row>
    <row r="1063" ht="16.8" customHeight="1">
      <c r="A1063" s="15" t="n"/>
      <c r="B1063" s="66" t="n"/>
      <c r="C1063" s="15" t="inlineStr">
        <is>
          <t xml:space="preserve">PAG. STIP.           MARZIA </t>
        </is>
      </c>
      <c r="D1063" s="67" t="n"/>
      <c r="E1063" s="16" t="n">
        <v>0</v>
      </c>
      <c r="F1063" s="16" t="n"/>
      <c r="G1063" s="16" t="n">
        <v>0</v>
      </c>
      <c r="H1063" s="16" t="n"/>
      <c r="I1063" s="4" t="n"/>
      <c r="J1063" s="14" t="n"/>
      <c r="K1063" s="17" t="n"/>
      <c r="L1063" s="16" t="n"/>
      <c r="M1063" s="16" t="n">
        <v>0</v>
      </c>
      <c r="N1063" s="16" t="inlineStr">
        <is>
          <t>SOSPESI PARTICOLARI</t>
        </is>
      </c>
      <c r="O1063" s="31">
        <f>L1087</f>
        <v/>
      </c>
      <c r="P1063" s="32">
        <f>SUM(P1042:P1061)</f>
        <v/>
      </c>
      <c r="Q1063" s="14" t="n"/>
      <c r="R1063" s="18" t="n"/>
      <c r="S1063" s="16">
        <f>G1063</f>
        <v/>
      </c>
      <c r="T1063" s="18">
        <f>(R1063-S1063)+T1062</f>
        <v/>
      </c>
      <c r="U1063" s="15">
        <f>C1063</f>
        <v/>
      </c>
      <c r="W1063" s="14" t="n"/>
      <c r="X1063" s="18" t="n"/>
      <c r="Y1063" s="16" t="n">
        <v>0</v>
      </c>
      <c r="Z1063" s="18">
        <f>(X1063-Y1063)+Z1062</f>
        <v/>
      </c>
      <c r="AA1063" s="15" t="n"/>
      <c r="AB1063" s="24" t="n"/>
      <c r="AC1063" s="15">
        <f>C1063</f>
        <v/>
      </c>
      <c r="AD1063" s="25" t="n"/>
      <c r="AE1063" s="62">
        <f>G1063</f>
        <v/>
      </c>
      <c r="AF1063" s="63">
        <f>AE1063+AF1002</f>
        <v/>
      </c>
      <c r="AG1063" s="25" t="n"/>
      <c r="AH1063" s="24" t="n"/>
      <c r="AI1063" s="26" t="n"/>
      <c r="AJ1063" s="25" t="n"/>
      <c r="AL1063" s="14" t="n"/>
      <c r="AM1063" s="18" t="n"/>
      <c r="AN1063" s="16" t="n">
        <v>0</v>
      </c>
      <c r="AO1063" s="18">
        <f>(AM1063-AN1063)+AO1062</f>
        <v/>
      </c>
      <c r="AP1063" s="15" t="n"/>
      <c r="AR1063" s="14" t="n"/>
      <c r="AS1063" s="18" t="n"/>
      <c r="AT1063" s="16" t="n">
        <v>0</v>
      </c>
      <c r="AU1063" s="18">
        <f>(AS1063-AT1063)+AU1062</f>
        <v/>
      </c>
      <c r="AV1063" s="15" t="n"/>
      <c r="AX1063" s="14" t="n"/>
      <c r="AY1063" s="18" t="n"/>
      <c r="AZ1063" s="16" t="n">
        <v>0</v>
      </c>
      <c r="BA1063" s="18">
        <f>(AY1063-AZ1063)+BA1062</f>
        <v/>
      </c>
      <c r="BB1063" s="15" t="n"/>
      <c r="BD1063" s="14" t="n"/>
      <c r="BE1063" s="18" t="n"/>
      <c r="BF1063" s="16" t="n">
        <v>0</v>
      </c>
      <c r="BG1063" s="18">
        <f>(BE1063-BF1063)+BG1062</f>
        <v/>
      </c>
      <c r="BH1063" s="15" t="n"/>
      <c r="BJ1063" s="86" t="n"/>
      <c r="BK1063" s="86" t="n"/>
      <c r="BL1063" s="24" t="n"/>
      <c r="BM1063" s="24" t="n"/>
      <c r="BN1063" s="24" t="n"/>
      <c r="BO1063" s="24" t="n"/>
      <c r="BP1063" s="24" t="n"/>
      <c r="BQ1063" s="126" t="n"/>
    </row>
    <row r="1064" ht="16.8" customHeight="1">
      <c r="A1064" s="15" t="n"/>
      <c r="B1064" s="15" t="n"/>
      <c r="C1064" s="15" t="inlineStr">
        <is>
          <t xml:space="preserve">PAG. STIP.           DEBORAH </t>
        </is>
      </c>
      <c r="D1064" s="16" t="n"/>
      <c r="E1064" s="16" t="n">
        <v>0</v>
      </c>
      <c r="F1064" s="16" t="n"/>
      <c r="G1064" s="16" t="n">
        <v>0</v>
      </c>
      <c r="H1064" s="16" t="n"/>
      <c r="I1064" s="4" t="n"/>
      <c r="J1064" s="14" t="n"/>
      <c r="K1064" s="17" t="n"/>
      <c r="L1064" s="16" t="n"/>
      <c r="M1064" s="16" t="n">
        <v>0</v>
      </c>
      <c r="N1064" s="16" t="inlineStr">
        <is>
          <t>SOSPESI</t>
        </is>
      </c>
      <c r="O1064" s="16">
        <f>SUM(L1075:L1086)+L1089</f>
        <v/>
      </c>
      <c r="P1064" s="33">
        <f>SUM(O1042:O1061)</f>
        <v/>
      </c>
      <c r="Q1064" s="14" t="n"/>
      <c r="R1064" s="18" t="n"/>
      <c r="S1064" s="16">
        <f>G1064</f>
        <v/>
      </c>
      <c r="T1064" s="18">
        <f>(R1064-S1064)+T1063</f>
        <v/>
      </c>
      <c r="U1064" s="15">
        <f>C1064</f>
        <v/>
      </c>
      <c r="W1064" s="14" t="n"/>
      <c r="X1064" s="18" t="n"/>
      <c r="Y1064" s="16" t="n">
        <v>0</v>
      </c>
      <c r="Z1064" s="18">
        <f>(X1064-Y1064)+Z1063</f>
        <v/>
      </c>
      <c r="AA1064" s="15" t="n"/>
      <c r="AB1064" s="24" t="n"/>
      <c r="AC1064" s="15">
        <f>C1064</f>
        <v/>
      </c>
      <c r="AD1064" s="25" t="n"/>
      <c r="AE1064" s="62">
        <f>G1064</f>
        <v/>
      </c>
      <c r="AF1064" s="63">
        <f>AE1064+AF1003</f>
        <v/>
      </c>
      <c r="AG1064" s="25" t="n"/>
      <c r="AH1064" s="24" t="n"/>
      <c r="AI1064" s="26" t="n"/>
      <c r="AJ1064" s="25" t="n"/>
      <c r="AL1064" s="14" t="n"/>
      <c r="AM1064" s="18" t="n"/>
      <c r="AN1064" s="16" t="n">
        <v>0</v>
      </c>
      <c r="AO1064" s="18">
        <f>(AM1064-AN1064)+AO1063</f>
        <v/>
      </c>
      <c r="AP1064" s="15" t="n"/>
      <c r="AR1064" s="14" t="n"/>
      <c r="AS1064" s="18" t="n"/>
      <c r="AT1064" s="16" t="n">
        <v>0</v>
      </c>
      <c r="AU1064" s="18">
        <f>(AS1064-AT1064)+AU1063</f>
        <v/>
      </c>
      <c r="AV1064" s="15" t="n"/>
      <c r="AX1064" s="14" t="n"/>
      <c r="AY1064" s="18" t="n"/>
      <c r="AZ1064" s="16" t="n">
        <v>0</v>
      </c>
      <c r="BA1064" s="18">
        <f>(AY1064-AZ1064)+BA1063</f>
        <v/>
      </c>
      <c r="BB1064" s="15" t="n"/>
      <c r="BD1064" s="14" t="n"/>
      <c r="BE1064" s="18" t="n"/>
      <c r="BF1064" s="16" t="n">
        <v>0</v>
      </c>
      <c r="BG1064" s="18">
        <f>(BE1064-BF1064)+BG1063</f>
        <v/>
      </c>
      <c r="BH1064" s="15" t="n"/>
      <c r="BJ1064" s="86" t="n"/>
      <c r="BK1064" s="86" t="n"/>
      <c r="BL1064" s="24" t="n"/>
      <c r="BM1064" s="24" t="n"/>
      <c r="BN1064" s="24" t="n"/>
      <c r="BO1064" s="24" t="n"/>
      <c r="BP1064" s="24" t="n"/>
      <c r="BQ1064" s="126" t="n"/>
    </row>
    <row r="1065" ht="16.8" customHeight="1">
      <c r="A1065" s="15" t="n"/>
      <c r="B1065" s="15" t="n"/>
      <c r="C1065" s="15" t="inlineStr">
        <is>
          <t xml:space="preserve">PAG. STIP.           DORIANA BONIFICO </t>
        </is>
      </c>
      <c r="D1065" s="16" t="n"/>
      <c r="E1065" s="16" t="n">
        <v>0</v>
      </c>
      <c r="F1065" s="16" t="n"/>
      <c r="G1065" s="16" t="n">
        <v>0</v>
      </c>
      <c r="H1065" s="16" t="n"/>
      <c r="I1065" s="4" t="n"/>
      <c r="J1065" s="14" t="n"/>
      <c r="K1065" s="17" t="n"/>
      <c r="L1065" s="16" t="n"/>
      <c r="M1065" s="16" t="n"/>
      <c r="N1065" s="16" t="inlineStr">
        <is>
          <t>GIROCONTO SINO AD OGGI</t>
        </is>
      </c>
      <c r="O1065" s="34">
        <f>O1004+O1005-F1080-F1079</f>
        <v/>
      </c>
      <c r="P1065" s="35">
        <f>O1004+O1005+O1066-F1080-F1079-O1063-O1064</f>
        <v/>
      </c>
      <c r="Q1065" s="14" t="n"/>
      <c r="R1065" s="18" t="n"/>
      <c r="S1065" s="16">
        <f>G1065</f>
        <v/>
      </c>
      <c r="T1065" s="18">
        <f>(R1065-S1065)+T1064</f>
        <v/>
      </c>
      <c r="U1065" s="15" t="n"/>
      <c r="W1065" s="14" t="n"/>
      <c r="X1065" s="18" t="n"/>
      <c r="Y1065" s="16" t="n"/>
      <c r="Z1065" s="18">
        <f>(X1065-Y1065)+Z1064</f>
        <v/>
      </c>
      <c r="AA1065" s="15" t="n"/>
      <c r="AB1065" s="24" t="n"/>
      <c r="AC1065" s="15">
        <f>C1065</f>
        <v/>
      </c>
      <c r="AD1065" s="25" t="n"/>
      <c r="AE1065" s="62">
        <f>G1065</f>
        <v/>
      </c>
      <c r="AF1065" s="63">
        <f>AE1065+AF1004</f>
        <v/>
      </c>
      <c r="AG1065" s="25" t="n"/>
      <c r="AH1065" s="24" t="n"/>
      <c r="AI1065" s="26" t="n"/>
      <c r="AJ1065" s="25" t="n"/>
      <c r="AL1065" s="14" t="n"/>
      <c r="AM1065" s="18" t="n"/>
      <c r="AN1065" s="16" t="n"/>
      <c r="AO1065" s="18">
        <f>(AM1065-AN1065)+AO1064</f>
        <v/>
      </c>
      <c r="AP1065" s="15" t="n"/>
      <c r="AR1065" s="14" t="n"/>
      <c r="AS1065" s="18" t="n"/>
      <c r="AT1065" s="16" t="n"/>
      <c r="AU1065" s="18">
        <f>(AS1065-AT1065)+AU1064</f>
        <v/>
      </c>
      <c r="AV1065" s="15" t="n"/>
      <c r="AX1065" s="14" t="n"/>
      <c r="AY1065" s="18" t="n"/>
      <c r="AZ1065" s="16" t="n"/>
      <c r="BA1065" s="18">
        <f>(AY1065-AZ1065)+BA1064</f>
        <v/>
      </c>
      <c r="BB1065" s="15" t="n"/>
      <c r="BD1065" s="14" t="n"/>
      <c r="BE1065" s="18" t="n"/>
      <c r="BF1065" s="16" t="n"/>
      <c r="BG1065" s="18">
        <f>(BE1065-BF1065)+BG1064</f>
        <v/>
      </c>
      <c r="BH1065" s="15" t="n"/>
      <c r="BJ1065" s="86" t="n"/>
      <c r="BK1065" s="86" t="n"/>
      <c r="BL1065" s="24" t="n"/>
      <c r="BM1065" s="24" t="n"/>
      <c r="BN1065" s="24" t="n"/>
      <c r="BO1065" s="24" t="n"/>
      <c r="BP1065" s="24" t="n"/>
      <c r="BQ1065" s="126" t="n"/>
    </row>
    <row r="1066" ht="16.8" customHeight="1">
      <c r="A1066" s="15" t="n"/>
      <c r="B1066" s="15" t="n"/>
      <c r="C1066" s="15" t="inlineStr">
        <is>
          <t xml:space="preserve">PAG. STIP.           STEFANIA  BONIFICO </t>
        </is>
      </c>
      <c r="D1066" s="16" t="n"/>
      <c r="E1066" s="16" t="n">
        <v>0</v>
      </c>
      <c r="F1066" s="16" t="n"/>
      <c r="G1066" s="16" t="n">
        <v>0</v>
      </c>
      <c r="H1066" s="16" t="n"/>
      <c r="I1066" s="4" t="n"/>
      <c r="J1066" s="14" t="n"/>
      <c r="K1066" s="6" t="inlineStr">
        <is>
          <t>TOTALE GIORNATA</t>
        </is>
      </c>
      <c r="L1066" s="3">
        <f>SUM(L1039:L1065)</f>
        <v/>
      </c>
      <c r="M1066" s="3">
        <f>SUM(M1039:M1065)</f>
        <v/>
      </c>
      <c r="N1066" s="16" t="inlineStr">
        <is>
          <t>G.C. GIORNO</t>
        </is>
      </c>
      <c r="O1066" s="16">
        <f>N1039-L1040</f>
        <v/>
      </c>
      <c r="P1066" s="18" t="n"/>
      <c r="Q1066" s="14" t="n"/>
      <c r="R1066" s="18" t="n"/>
      <c r="S1066" s="16">
        <f>G1066</f>
        <v/>
      </c>
      <c r="T1066" s="18">
        <f>(R1066-S1066)+T1065</f>
        <v/>
      </c>
      <c r="U1066" s="15">
        <f>C1066</f>
        <v/>
      </c>
      <c r="W1066" s="14" t="n"/>
      <c r="X1066" s="18" t="n"/>
      <c r="Y1066" s="16" t="n">
        <v>0</v>
      </c>
      <c r="Z1066" s="18">
        <f>(X1066-Y1066)+Z1065</f>
        <v/>
      </c>
      <c r="AA1066" s="15" t="n"/>
      <c r="AB1066" s="24" t="n"/>
      <c r="AC1066" s="15">
        <f>C1066</f>
        <v/>
      </c>
      <c r="AD1066" s="25" t="n"/>
      <c r="AE1066" s="62">
        <f>G1066</f>
        <v/>
      </c>
      <c r="AF1066" s="63">
        <f>AE1066+AF1005</f>
        <v/>
      </c>
      <c r="AG1066" s="25" t="n"/>
      <c r="AH1066" s="24" t="n"/>
      <c r="AI1066" s="26" t="n"/>
      <c r="AJ1066" s="25" t="n"/>
      <c r="AL1066" s="14" t="n"/>
      <c r="AM1066" s="18" t="n"/>
      <c r="AN1066" s="16" t="n">
        <v>0</v>
      </c>
      <c r="AO1066" s="18">
        <f>(AM1066-AN1066)+AO1065</f>
        <v/>
      </c>
      <c r="AP1066" s="15" t="n"/>
      <c r="AR1066" s="14" t="n"/>
      <c r="AS1066" s="18" t="n"/>
      <c r="AT1066" s="16" t="n">
        <v>0</v>
      </c>
      <c r="AU1066" s="18">
        <f>(AS1066-AT1066)+AU1065</f>
        <v/>
      </c>
      <c r="AV1066" s="15" t="n"/>
      <c r="AX1066" s="14" t="n"/>
      <c r="AY1066" s="18" t="n"/>
      <c r="AZ1066" s="16" t="n">
        <v>0</v>
      </c>
      <c r="BA1066" s="18">
        <f>(AY1066-AZ1066)+BA1065</f>
        <v/>
      </c>
      <c r="BB1066" s="15" t="n"/>
      <c r="BD1066" s="14" t="n"/>
      <c r="BE1066" s="18" t="n"/>
      <c r="BF1066" s="16" t="n">
        <v>0</v>
      </c>
      <c r="BG1066" s="18">
        <f>(BE1066-BF1066)+BG1065</f>
        <v/>
      </c>
      <c r="BH1066" s="15" t="n"/>
      <c r="BJ1066" s="86" t="n"/>
      <c r="BK1066" s="86" t="n"/>
      <c r="BL1066" s="24" t="n"/>
      <c r="BM1066" s="24" t="n"/>
      <c r="BN1066" s="24" t="n"/>
      <c r="BO1066" s="24" t="n"/>
      <c r="BP1066" s="24" t="n"/>
      <c r="BQ1066" s="126" t="n"/>
    </row>
    <row r="1067" ht="16.8" customHeight="1">
      <c r="A1067" s="15" t="n"/>
      <c r="B1067" s="15" t="n"/>
      <c r="C1067" s="15" t="inlineStr">
        <is>
          <t>Pagamento contributi impiegate</t>
        </is>
      </c>
      <c r="D1067" s="16" t="n"/>
      <c r="E1067" s="16" t="n"/>
      <c r="F1067" s="16" t="n"/>
      <c r="G1067" s="16" t="n">
        <v>0</v>
      </c>
      <c r="H1067" s="16" t="n"/>
      <c r="I1067" s="4" t="n"/>
      <c r="J1067" s="14" t="n"/>
      <c r="K1067" s="6" t="inlineStr">
        <is>
          <t>RIPORTO</t>
        </is>
      </c>
      <c r="L1067" s="3">
        <f>L1007</f>
        <v/>
      </c>
      <c r="M1067" s="3">
        <f>M1007</f>
        <v/>
      </c>
      <c r="N1067" s="16" t="inlineStr">
        <is>
          <t>SO. VERS/PREL.</t>
        </is>
      </c>
      <c r="O1067" s="36">
        <f>(O1063+O1064)-(O1002+O1003)</f>
        <v/>
      </c>
      <c r="P1067" s="37">
        <f>O1066-O1067</f>
        <v/>
      </c>
      <c r="Q1067" s="14" t="n"/>
      <c r="R1067" s="18" t="n"/>
      <c r="S1067" s="16">
        <f>G1067</f>
        <v/>
      </c>
      <c r="T1067" s="18">
        <f>(R1067-S1067)+T1066</f>
        <v/>
      </c>
      <c r="U1067" s="15">
        <f>C1067</f>
        <v/>
      </c>
      <c r="W1067" s="14" t="n"/>
      <c r="X1067" s="18" t="n"/>
      <c r="Y1067" s="16" t="n">
        <v>0</v>
      </c>
      <c r="Z1067" s="18">
        <f>(X1067-Y1067)+Z1066</f>
        <v/>
      </c>
      <c r="AA1067" s="15" t="n"/>
      <c r="AB1067" s="24" t="n"/>
      <c r="AC1067" s="15">
        <f>C1067</f>
        <v/>
      </c>
      <c r="AD1067" s="25" t="n"/>
      <c r="AE1067" s="62">
        <f>G1067</f>
        <v/>
      </c>
      <c r="AF1067" s="63">
        <f>AE1067+AF1006</f>
        <v/>
      </c>
      <c r="AG1067" s="25" t="n"/>
      <c r="AH1067" s="24" t="n"/>
      <c r="AI1067" s="26" t="n"/>
      <c r="AJ1067" s="25" t="n"/>
      <c r="AL1067" s="14" t="n"/>
      <c r="AM1067" s="18" t="n"/>
      <c r="AN1067" s="16" t="n">
        <v>0</v>
      </c>
      <c r="AO1067" s="18">
        <f>(AM1067-AN1067)+AO1066</f>
        <v/>
      </c>
      <c r="AP1067" s="15" t="n"/>
      <c r="AR1067" s="14" t="n"/>
      <c r="AS1067" s="18" t="n"/>
      <c r="AT1067" s="16" t="n">
        <v>0</v>
      </c>
      <c r="AU1067" s="18">
        <f>(AS1067-AT1067)+AU1066</f>
        <v/>
      </c>
      <c r="AV1067" s="15" t="n"/>
      <c r="AX1067" s="14" t="n"/>
      <c r="AY1067" s="18" t="n"/>
      <c r="AZ1067" s="16" t="n">
        <v>0</v>
      </c>
      <c r="BA1067" s="18">
        <f>(AY1067-AZ1067)+BA1066</f>
        <v/>
      </c>
      <c r="BB1067" s="15" t="n"/>
      <c r="BD1067" s="14" t="n"/>
      <c r="BE1067" s="18" t="n"/>
      <c r="BF1067" s="16" t="n">
        <v>0</v>
      </c>
      <c r="BG1067" s="18">
        <f>(BE1067-BF1067)+BG1066</f>
        <v/>
      </c>
      <c r="BH1067" s="15" t="n"/>
      <c r="BJ1067" s="86" t="n"/>
      <c r="BK1067" s="86" t="n"/>
      <c r="BL1067" s="24" t="n"/>
      <c r="BM1067" s="24" t="n"/>
      <c r="BN1067" s="24" t="n"/>
      <c r="BO1067" s="24" t="n"/>
      <c r="BP1067" s="24" t="n"/>
      <c r="BQ1067" s="126" t="n"/>
    </row>
    <row r="1068" ht="16.8" customHeight="1" thickBot="1">
      <c r="A1068" s="15" t="n"/>
      <c r="B1068" s="15" t="n"/>
      <c r="C1068" s="15" t="inlineStr">
        <is>
          <t>TOT. PAG. IMPIEGATE</t>
        </is>
      </c>
      <c r="D1068" s="16">
        <f>SUM(G1063:G1067)+SUM(E1063:E1067)</f>
        <v/>
      </c>
      <c r="E1068" s="16" t="n"/>
      <c r="F1068" s="16" t="n"/>
      <c r="G1068" s="16" t="n"/>
      <c r="H1068" s="16" t="n"/>
      <c r="I1068" s="4" t="n"/>
      <c r="J1068" s="14" t="n"/>
      <c r="K1068" s="6" t="inlineStr">
        <is>
          <t>TOTALE AD OGGI</t>
        </is>
      </c>
      <c r="L1068" s="3">
        <f>L1066+L1067</f>
        <v/>
      </c>
      <c r="M1068" s="3">
        <f>M1066+M1067</f>
        <v/>
      </c>
      <c r="N1068" s="16" t="inlineStr">
        <is>
          <t>DIFF. GIROCONTO E SOSPESI AUMENTATI O DIMINUITI</t>
        </is>
      </c>
      <c r="O1068" s="38">
        <f>O1065+O1066-O1067</f>
        <v/>
      </c>
      <c r="P1068" s="39">
        <f>O1068-O1065</f>
        <v/>
      </c>
      <c r="Q1068" s="14" t="n"/>
      <c r="R1068" s="18" t="n"/>
      <c r="S1068" s="16" t="n">
        <v>0</v>
      </c>
      <c r="T1068" s="18">
        <f>(R1068-S1068)+T1067</f>
        <v/>
      </c>
      <c r="U1068" s="15" t="n"/>
      <c r="W1068" s="14" t="n"/>
      <c r="X1068" s="18" t="n"/>
      <c r="Y1068" s="16" t="n"/>
      <c r="Z1068" s="18">
        <f>(X1068-Y1068)+Z1067</f>
        <v/>
      </c>
      <c r="AA1068" s="15" t="n"/>
      <c r="AB1068" s="24" t="n"/>
      <c r="AC1068" s="15" t="n"/>
      <c r="AD1068" s="25" t="n"/>
      <c r="AE1068" s="62">
        <f>G1068</f>
        <v/>
      </c>
      <c r="AF1068" s="63">
        <f>AE1068+AF1007</f>
        <v/>
      </c>
      <c r="AG1068" s="25" t="n"/>
      <c r="AH1068" s="24" t="n"/>
      <c r="AI1068" s="26" t="n"/>
      <c r="AJ1068" s="25" t="n"/>
      <c r="AL1068" s="14" t="n"/>
      <c r="AM1068" s="18" t="n"/>
      <c r="AN1068" s="16" t="n"/>
      <c r="AO1068" s="18">
        <f>(AM1068-AN1068)+AO1067</f>
        <v/>
      </c>
      <c r="AP1068" s="15" t="n"/>
      <c r="AR1068" s="14" t="n"/>
      <c r="AS1068" s="18" t="n"/>
      <c r="AT1068" s="16" t="n"/>
      <c r="AU1068" s="18">
        <f>(AS1068-AT1068)+AU1067</f>
        <v/>
      </c>
      <c r="AV1068" s="15" t="n"/>
      <c r="AX1068" s="14" t="n"/>
      <c r="AY1068" s="18" t="n"/>
      <c r="AZ1068" s="16" t="n"/>
      <c r="BA1068" s="18">
        <f>(AY1068-AZ1068)+BA1067</f>
        <v/>
      </c>
      <c r="BB1068" s="15" t="n"/>
      <c r="BD1068" s="14" t="n"/>
      <c r="BE1068" s="18" t="n"/>
      <c r="BF1068" s="16" t="n"/>
      <c r="BG1068" s="18">
        <f>(BE1068-BF1068)+BG1067</f>
        <v/>
      </c>
      <c r="BH1068" s="15" t="n"/>
      <c r="BJ1068" s="86" t="n"/>
      <c r="BK1068" s="86" t="n"/>
      <c r="BL1068" s="24" t="n"/>
      <c r="BM1068" s="24" t="n"/>
      <c r="BN1068" s="24" t="n"/>
      <c r="BO1068" s="24" t="n"/>
      <c r="BP1068" s="24" t="n"/>
      <c r="BQ1068" s="126" t="n"/>
    </row>
    <row r="1069" ht="16.8" customHeight="1" thickBot="1" thickTop="1">
      <c r="A1069" s="15" t="n"/>
      <c r="B1069" s="15" t="n"/>
      <c r="C1069" s="15" t="inlineStr">
        <is>
          <t>Pag. Bolletta Telecom  780820</t>
        </is>
      </c>
      <c r="D1069" s="16" t="n"/>
      <c r="E1069" s="16" t="n"/>
      <c r="F1069" s="16" t="n"/>
      <c r="G1069" s="16" t="n">
        <v>0</v>
      </c>
      <c r="H1069" s="16" t="n"/>
      <c r="I1069" s="4" t="n"/>
      <c r="J1069" s="14" t="n"/>
      <c r="K1069" s="6" t="inlineStr">
        <is>
          <t>SALDO</t>
        </is>
      </c>
      <c r="L1069" s="3">
        <f>L1068-M1068</f>
        <v/>
      </c>
      <c r="M1069" s="40" t="n"/>
      <c r="N1069" s="29" t="inlineStr">
        <is>
          <t>RISCONTRO</t>
        </is>
      </c>
      <c r="O1069" s="41">
        <f>O1062+O1063+O1064+O1070</f>
        <v/>
      </c>
      <c r="P1069" s="18" t="n"/>
      <c r="Q1069" s="14" t="n"/>
      <c r="R1069" s="18" t="n"/>
      <c r="S1069" s="16">
        <f>G1069</f>
        <v/>
      </c>
      <c r="T1069" s="18">
        <f>(R1069-S1069)+T1068</f>
        <v/>
      </c>
      <c r="U1069" s="15">
        <f>C1069</f>
        <v/>
      </c>
      <c r="W1069" s="14" t="n"/>
      <c r="X1069" s="18" t="n"/>
      <c r="Y1069" s="16" t="n">
        <v>0</v>
      </c>
      <c r="Z1069" s="18">
        <f>(X1069-Y1069)+Z1068</f>
        <v/>
      </c>
      <c r="AA1069" s="15" t="n"/>
      <c r="AB1069" s="24" t="n"/>
      <c r="AC1069" s="15">
        <f>C1069</f>
        <v/>
      </c>
      <c r="AD1069" s="25" t="n"/>
      <c r="AE1069" s="62">
        <f>G1069</f>
        <v/>
      </c>
      <c r="AF1069" s="63">
        <f>AE1069+AF1008</f>
        <v/>
      </c>
      <c r="AG1069" s="25" t="n"/>
      <c r="AH1069" s="24" t="n"/>
      <c r="AI1069" s="26" t="n"/>
      <c r="AJ1069" s="25" t="n"/>
      <c r="AL1069" s="14" t="n"/>
      <c r="AM1069" s="18" t="n"/>
      <c r="AN1069" s="16" t="n">
        <v>0</v>
      </c>
      <c r="AO1069" s="18">
        <f>(AM1069-AN1069)+AO1068</f>
        <v/>
      </c>
      <c r="AP1069" s="15" t="n"/>
      <c r="AR1069" s="14" t="n"/>
      <c r="AS1069" s="18" t="n"/>
      <c r="AT1069" s="16" t="n">
        <v>0</v>
      </c>
      <c r="AU1069" s="18">
        <f>(AS1069-AT1069)+AU1068</f>
        <v/>
      </c>
      <c r="AV1069" s="15" t="n"/>
      <c r="AX1069" s="14" t="n"/>
      <c r="AY1069" s="18" t="n"/>
      <c r="AZ1069" s="16" t="n">
        <v>0</v>
      </c>
      <c r="BA1069" s="18">
        <f>(AY1069-AZ1069)+BA1068</f>
        <v/>
      </c>
      <c r="BB1069" s="15" t="n"/>
      <c r="BD1069" s="14" t="n"/>
      <c r="BE1069" s="18" t="n"/>
      <c r="BF1069" s="16" t="n">
        <v>0</v>
      </c>
      <c r="BG1069" s="18">
        <f>(BE1069-BF1069)+BG1068</f>
        <v/>
      </c>
      <c r="BH1069" s="15" t="n"/>
      <c r="BJ1069" s="86" t="n"/>
      <c r="BK1069" s="86" t="n"/>
      <c r="BL1069" s="24" t="n"/>
      <c r="BM1069" s="24" t="n"/>
      <c r="BN1069" s="24" t="n"/>
      <c r="BO1069" s="24" t="n"/>
      <c r="BP1069" s="24" t="n"/>
      <c r="BQ1069" s="126" t="n"/>
    </row>
    <row r="1070" ht="16.8" customHeight="1" thickBot="1" thickTop="1">
      <c r="A1070" s="15" t="n"/>
      <c r="B1070" s="15" t="n"/>
      <c r="C1070" s="15" t="inlineStr">
        <is>
          <t>Pag. Bolletta Telecom 780344</t>
        </is>
      </c>
      <c r="D1070" s="16" t="n"/>
      <c r="E1070" s="16" t="n"/>
      <c r="F1070" s="16" t="n"/>
      <c r="G1070" s="16" t="n">
        <v>0</v>
      </c>
      <c r="H1070" s="16" t="n"/>
      <c r="I1070" s="4" t="n"/>
      <c r="J1070" s="14" t="n"/>
      <c r="K1070" s="17" t="n"/>
      <c r="L1070" s="16" t="n"/>
      <c r="M1070" s="16" t="n"/>
      <c r="N1070" s="42" t="inlineStr">
        <is>
          <t>GIROCONTO DEL GIORNO</t>
        </is>
      </c>
      <c r="O1070" s="43">
        <f>P1064-O1063-O1064-O1062</f>
        <v/>
      </c>
      <c r="P1070" s="18" t="n"/>
      <c r="Q1070" s="14" t="n"/>
      <c r="R1070" s="18" t="n"/>
      <c r="S1070" s="16">
        <f>G1070</f>
        <v/>
      </c>
      <c r="T1070" s="18">
        <f>(R1070-S1070)+T1069</f>
        <v/>
      </c>
      <c r="U1070" s="15">
        <f>C1070</f>
        <v/>
      </c>
      <c r="W1070" s="14" t="n"/>
      <c r="X1070" s="18" t="n"/>
      <c r="Y1070" s="16" t="n">
        <v>0</v>
      </c>
      <c r="Z1070" s="18">
        <f>(X1070-Y1070)+Z1069</f>
        <v/>
      </c>
      <c r="AA1070" s="15" t="n"/>
      <c r="AB1070" s="24" t="n"/>
      <c r="AC1070" s="15">
        <f>C1070</f>
        <v/>
      </c>
      <c r="AD1070" s="25" t="n"/>
      <c r="AE1070" s="62">
        <f>G1070</f>
        <v/>
      </c>
      <c r="AF1070" s="63">
        <f>AE1070+AF1009</f>
        <v/>
      </c>
      <c r="AG1070" s="25" t="n"/>
      <c r="AH1070" s="24" t="n"/>
      <c r="AI1070" s="26" t="n"/>
      <c r="AJ1070" s="25" t="n"/>
      <c r="AL1070" s="14" t="n"/>
      <c r="AM1070" s="18" t="n"/>
      <c r="AN1070" s="16" t="n">
        <v>0</v>
      </c>
      <c r="AO1070" s="18">
        <f>(AM1070-AN1070)+AO1069</f>
        <v/>
      </c>
      <c r="AP1070" s="15" t="n"/>
      <c r="AR1070" s="14" t="n"/>
      <c r="AS1070" s="18" t="n"/>
      <c r="AT1070" s="16" t="n">
        <v>0</v>
      </c>
      <c r="AU1070" s="18">
        <f>(AS1070-AT1070)+AU1069</f>
        <v/>
      </c>
      <c r="AV1070" s="15" t="n"/>
      <c r="AX1070" s="14" t="n"/>
      <c r="AY1070" s="18" t="n"/>
      <c r="AZ1070" s="16" t="n">
        <v>0</v>
      </c>
      <c r="BA1070" s="18">
        <f>(AY1070-AZ1070)+BA1069</f>
        <v/>
      </c>
      <c r="BB1070" s="15" t="n"/>
      <c r="BD1070" s="14" t="n"/>
      <c r="BE1070" s="18" t="n"/>
      <c r="BF1070" s="16" t="n">
        <v>0</v>
      </c>
      <c r="BG1070" s="18">
        <f>(BE1070-BF1070)+BG1069</f>
        <v/>
      </c>
      <c r="BH1070" s="15" t="n"/>
      <c r="BJ1070" s="86" t="n"/>
      <c r="BK1070" s="86" t="n"/>
      <c r="BL1070" s="24" t="n"/>
      <c r="BM1070" s="24" t="n"/>
      <c r="BN1070" s="24" t="n"/>
      <c r="BO1070" s="24" t="n"/>
      <c r="BP1070" s="24" t="n"/>
      <c r="BQ1070" s="126" t="n"/>
    </row>
    <row r="1071" ht="16.8" customHeight="1" thickTop="1">
      <c r="A1071" s="15" t="n"/>
      <c r="B1071" s="15" t="n"/>
      <c r="C1071" s="15" t="inlineStr">
        <is>
          <t>Pag. Bolletta Telecom</t>
        </is>
      </c>
      <c r="D1071" s="16">
        <f>SUM(G1069:G1071)</f>
        <v/>
      </c>
      <c r="E1071" s="16" t="n"/>
      <c r="F1071" s="16" t="n"/>
      <c r="G1071" s="16" t="n">
        <v>0</v>
      </c>
      <c r="H1071" s="16" t="n"/>
      <c r="I1071" s="4" t="n"/>
      <c r="J1071" s="14" t="n"/>
      <c r="K1071" s="6" t="inlineStr">
        <is>
          <t>C/C ANTICIPI</t>
        </is>
      </c>
      <c r="L1071" s="3">
        <f>N1010</f>
        <v/>
      </c>
      <c r="M1071" s="3" t="n">
        <v>0</v>
      </c>
      <c r="N1071" s="3">
        <f>SUM(L1071:M1071)</f>
        <v/>
      </c>
      <c r="O1071" s="44" t="n"/>
      <c r="P1071" s="18" t="n"/>
      <c r="Q1071" s="14" t="n"/>
      <c r="R1071" s="18" t="n"/>
      <c r="S1071" s="16">
        <f>G1071</f>
        <v/>
      </c>
      <c r="T1071" s="18">
        <f>(R1071-S1071)+T1070</f>
        <v/>
      </c>
      <c r="U1071" s="15">
        <f>C1071</f>
        <v/>
      </c>
      <c r="W1071" s="14" t="n"/>
      <c r="X1071" s="18" t="n"/>
      <c r="Y1071" s="16" t="n">
        <v>0</v>
      </c>
      <c r="Z1071" s="18">
        <f>(X1071-Y1071)+Z1070</f>
        <v/>
      </c>
      <c r="AA1071" s="15" t="n"/>
      <c r="AB1071" s="24" t="n"/>
      <c r="AC1071" s="15">
        <f>C1071</f>
        <v/>
      </c>
      <c r="AD1071" s="25" t="n"/>
      <c r="AE1071" s="62">
        <f>G1071</f>
        <v/>
      </c>
      <c r="AF1071" s="63">
        <f>AE1071+AF1010</f>
        <v/>
      </c>
      <c r="AG1071" s="25" t="n"/>
      <c r="AH1071" s="24" t="n"/>
      <c r="AI1071" s="26" t="n"/>
      <c r="AJ1071" s="25" t="n"/>
      <c r="AL1071" s="14" t="n"/>
      <c r="AM1071" s="18" t="n"/>
      <c r="AN1071" s="16" t="n">
        <v>0</v>
      </c>
      <c r="AO1071" s="18">
        <f>(AM1071-AN1071)+AO1070</f>
        <v/>
      </c>
      <c r="AP1071" s="15" t="n"/>
      <c r="AR1071" s="14" t="n"/>
      <c r="AS1071" s="18" t="n"/>
      <c r="AT1071" s="16" t="n">
        <v>0</v>
      </c>
      <c r="AU1071" s="18">
        <f>(AS1071-AT1071)+AU1070</f>
        <v/>
      </c>
      <c r="AV1071" s="15" t="n"/>
      <c r="AX1071" s="14" t="n"/>
      <c r="AY1071" s="18" t="n"/>
      <c r="AZ1071" s="16" t="n">
        <v>0</v>
      </c>
      <c r="BA1071" s="18">
        <f>(AY1071-AZ1071)+BA1070</f>
        <v/>
      </c>
      <c r="BB1071" s="15" t="n"/>
      <c r="BD1071" s="14" t="n"/>
      <c r="BE1071" s="18" t="n"/>
      <c r="BF1071" s="16" t="n">
        <v>0</v>
      </c>
      <c r="BG1071" s="18">
        <f>(BE1071-BF1071)+BG1070</f>
        <v/>
      </c>
      <c r="BH1071" s="15" t="n"/>
      <c r="BJ1071" s="86" t="n"/>
      <c r="BK1071" s="86" t="n"/>
      <c r="BL1071" s="24" t="n"/>
      <c r="BM1071" s="24" t="n"/>
      <c r="BN1071" s="24" t="n"/>
      <c r="BO1071" s="24" t="n"/>
      <c r="BP1071" s="24" t="n"/>
      <c r="BQ1071" s="126" t="n"/>
    </row>
    <row r="1072" ht="16.8" customHeight="1">
      <c r="A1072" s="15" t="n"/>
      <c r="B1072" s="15" t="n"/>
      <c r="C1072" s="15" t="inlineStr">
        <is>
          <t xml:space="preserve">PAG. BOLLETTA ENEL  </t>
        </is>
      </c>
      <c r="D1072" s="16" t="n"/>
      <c r="E1072" s="16" t="n"/>
      <c r="F1072" s="16" t="n"/>
      <c r="G1072" s="16" t="n">
        <v>0</v>
      </c>
      <c r="H1072" s="16" t="n"/>
      <c r="I1072" s="4" t="n"/>
      <c r="J1072" s="14" t="n"/>
      <c r="K1072" s="6" t="inlineStr">
        <is>
          <t>C/CPOSTALE</t>
        </is>
      </c>
      <c r="L1072" s="3">
        <f>L1011</f>
        <v/>
      </c>
      <c r="M1072" s="3">
        <f>H1079+G1079</f>
        <v/>
      </c>
      <c r="N1072" s="45">
        <f>L1072+M1072</f>
        <v/>
      </c>
      <c r="O1072" s="45">
        <f>BA1096+BG1096</f>
        <v/>
      </c>
      <c r="P1072" s="18" t="n"/>
      <c r="Q1072" s="14" t="n"/>
      <c r="R1072" s="18" t="n"/>
      <c r="S1072" s="16">
        <f>G1072</f>
        <v/>
      </c>
      <c r="T1072" s="18">
        <f>(R1072-S1072)+T1071</f>
        <v/>
      </c>
      <c r="U1072" s="15">
        <f>C1072</f>
        <v/>
      </c>
      <c r="W1072" s="14" t="n"/>
      <c r="X1072" s="18" t="n">
        <v>0</v>
      </c>
      <c r="Y1072" s="16" t="n">
        <v>0</v>
      </c>
      <c r="Z1072" s="18">
        <f>(X1072-Y1072)+Z1071</f>
        <v/>
      </c>
      <c r="AA1072" s="15" t="n"/>
      <c r="AB1072" s="24" t="n"/>
      <c r="AC1072" s="15">
        <f>C1072</f>
        <v/>
      </c>
      <c r="AD1072" s="25" t="n"/>
      <c r="AE1072" s="62">
        <f>G1072</f>
        <v/>
      </c>
      <c r="AF1072" s="63">
        <f>AE1072+AF1011</f>
        <v/>
      </c>
      <c r="AG1072" s="25" t="n"/>
      <c r="AH1072" s="24" t="n"/>
      <c r="AI1072" s="26" t="n"/>
      <c r="AJ1072" s="25" t="n"/>
      <c r="AL1072" s="14" t="n"/>
      <c r="AM1072" s="18" t="n"/>
      <c r="AN1072" s="16" t="n">
        <v>0</v>
      </c>
      <c r="AO1072" s="18">
        <f>(AM1072-AN1072)+AO1071</f>
        <v/>
      </c>
      <c r="AP1072" s="15" t="n"/>
      <c r="AR1072" s="14" t="n"/>
      <c r="AS1072" s="18" t="n"/>
      <c r="AT1072" s="16" t="n">
        <v>0</v>
      </c>
      <c r="AU1072" s="18">
        <f>(AS1072-AT1072)+AU1071</f>
        <v/>
      </c>
      <c r="AV1072" s="15" t="n"/>
      <c r="AX1072" s="14" t="n"/>
      <c r="AY1072" s="18" t="n"/>
      <c r="AZ1072" s="16" t="n">
        <v>0</v>
      </c>
      <c r="BA1072" s="18">
        <f>(AY1072-AZ1072)+BA1071</f>
        <v/>
      </c>
      <c r="BB1072" s="15" t="n"/>
      <c r="BD1072" s="14" t="n"/>
      <c r="BE1072" s="18" t="n"/>
      <c r="BF1072" s="16" t="n">
        <v>0</v>
      </c>
      <c r="BG1072" s="18">
        <f>(BE1072-BF1072)+BG1071</f>
        <v/>
      </c>
      <c r="BH1072" s="15" t="n"/>
      <c r="BJ1072" s="86" t="n"/>
      <c r="BK1072" s="86" t="n"/>
      <c r="BL1072" s="24" t="n"/>
      <c r="BM1072" s="24" t="n"/>
      <c r="BN1072" s="24" t="n"/>
      <c r="BO1072" s="24" t="n"/>
      <c r="BP1072" s="24" t="n"/>
      <c r="BQ1072" s="126" t="n"/>
    </row>
    <row r="1073" ht="16.8" customHeight="1">
      <c r="A1073" s="15" t="n"/>
      <c r="B1073" s="15" t="n"/>
      <c r="C1073" s="15" t="inlineStr">
        <is>
          <t>PAG. FATT. 01/2024</t>
        </is>
      </c>
      <c r="D1073" s="16" t="n"/>
      <c r="E1073" s="16" t="n"/>
      <c r="F1073" s="16" t="n"/>
      <c r="G1073" s="16" t="n">
        <v>2602.67</v>
      </c>
      <c r="H1073" s="16" t="n"/>
      <c r="I1073" s="4" t="n"/>
      <c r="J1073" s="14" t="n"/>
      <c r="K1073" s="6" t="inlineStr">
        <is>
          <t>C/C BANCARIO</t>
        </is>
      </c>
      <c r="L1073" s="3">
        <f>T1096+Z1096+AO1096+AU1096</f>
        <v/>
      </c>
      <c r="M1073" s="16" t="n"/>
      <c r="N1073" s="16" t="n"/>
      <c r="O1073" s="16" t="n"/>
      <c r="P1073" s="18" t="n"/>
      <c r="Q1073" s="14" t="n"/>
      <c r="R1073" s="18" t="n"/>
      <c r="S1073" s="16">
        <f>G1073</f>
        <v/>
      </c>
      <c r="T1073" s="18">
        <f>(R1073-S1073)+T1072</f>
        <v/>
      </c>
      <c r="U1073" s="15">
        <f>C1073</f>
        <v/>
      </c>
      <c r="W1073" s="14" t="n"/>
      <c r="X1073" s="18" t="n"/>
      <c r="Y1073" s="16" t="n">
        <v>0</v>
      </c>
      <c r="Z1073" s="18">
        <f>(X1073-Y1073)+Z1072</f>
        <v/>
      </c>
      <c r="AA1073" s="15" t="n"/>
      <c r="AB1073" s="24" t="n"/>
      <c r="AC1073" s="15">
        <f>C1073</f>
        <v/>
      </c>
      <c r="AD1073" s="25" t="n"/>
      <c r="AE1073" s="62">
        <f>G1073</f>
        <v/>
      </c>
      <c r="AF1073" s="63">
        <f>AE1073+AF1012</f>
        <v/>
      </c>
      <c r="AG1073" s="25" t="n"/>
      <c r="AH1073" s="24" t="n"/>
      <c r="AI1073" s="26" t="n">
        <v>0</v>
      </c>
      <c r="AJ1073" s="25" t="n"/>
      <c r="AL1073" s="14" t="n"/>
      <c r="AM1073" s="18" t="n"/>
      <c r="AN1073" s="16" t="n">
        <v>0</v>
      </c>
      <c r="AO1073" s="18">
        <f>(AM1073-AN1073)+AO1072</f>
        <v/>
      </c>
      <c r="AP1073" s="15" t="n"/>
      <c r="AR1073" s="14" t="n"/>
      <c r="AS1073" s="18" t="n"/>
      <c r="AT1073" s="16" t="n">
        <v>0</v>
      </c>
      <c r="AU1073" s="18">
        <f>(AS1073-AT1073)+AU1072</f>
        <v/>
      </c>
      <c r="AV1073" s="15" t="n"/>
      <c r="AX1073" s="14" t="n"/>
      <c r="AY1073" s="18" t="n"/>
      <c r="AZ1073" s="16" t="n">
        <v>0</v>
      </c>
      <c r="BA1073" s="18">
        <f>(AY1073-AZ1073)+BA1072</f>
        <v/>
      </c>
      <c r="BB1073" s="15" t="n"/>
      <c r="BD1073" s="14" t="n"/>
      <c r="BE1073" s="18" t="n"/>
      <c r="BF1073" s="16" t="n">
        <v>0</v>
      </c>
      <c r="BG1073" s="18">
        <f>(BE1073-BF1073)+BG1072</f>
        <v/>
      </c>
      <c r="BH1073" s="15" t="n"/>
      <c r="BJ1073" s="86" t="n"/>
      <c r="BK1073" s="86" t="n"/>
      <c r="BL1073" s="24" t="n"/>
      <c r="BM1073" s="24" t="n"/>
      <c r="BN1073" s="24" t="n"/>
      <c r="BO1073" s="24" t="n"/>
      <c r="BP1073" s="24" t="n"/>
      <c r="BQ1073" s="126" t="n"/>
    </row>
    <row r="1074" ht="16.8" customHeight="1">
      <c r="A1074" s="15" t="n"/>
      <c r="B1074" s="15" t="n"/>
      <c r="C1074" s="15" t="inlineStr">
        <is>
          <t>Spese condominiali</t>
        </is>
      </c>
      <c r="D1074" s="16" t="n"/>
      <c r="E1074" s="16" t="n"/>
      <c r="F1074" s="16" t="n"/>
      <c r="G1074" s="16" t="n">
        <v>0</v>
      </c>
      <c r="H1074" s="16" t="n"/>
      <c r="I1074" s="4" t="n"/>
      <c r="J1074" s="14" t="n"/>
      <c r="K1074" s="6" t="inlineStr">
        <is>
          <t>CONTO SOSPESI</t>
        </is>
      </c>
      <c r="L1074" s="3" t="n"/>
      <c r="M1074" s="46" t="inlineStr">
        <is>
          <t>SOSPESI DEL GIORNO</t>
        </is>
      </c>
      <c r="N1074" s="46" t="n"/>
      <c r="O1074" s="16" t="n"/>
      <c r="P1074" s="18" t="n"/>
      <c r="Q1074" s="14" t="n"/>
      <c r="R1074" s="18" t="n"/>
      <c r="S1074" s="16">
        <f>G1074</f>
        <v/>
      </c>
      <c r="T1074" s="18">
        <f>(R1074-S1074)+T1073</f>
        <v/>
      </c>
      <c r="U1074" s="15">
        <f>C1074</f>
        <v/>
      </c>
      <c r="W1074" s="14" t="n"/>
      <c r="X1074" s="18" t="n"/>
      <c r="Y1074" s="16" t="n">
        <v>0</v>
      </c>
      <c r="Z1074" s="18">
        <f>(X1074-Y1074)+Z1073</f>
        <v/>
      </c>
      <c r="AA1074" s="15" t="n"/>
      <c r="AB1074" s="24" t="n"/>
      <c r="AC1074" s="15">
        <f>C1074</f>
        <v/>
      </c>
      <c r="AD1074" s="25" t="n"/>
      <c r="AE1074" s="62">
        <f>G1074</f>
        <v/>
      </c>
      <c r="AF1074" s="63">
        <f>AE1074+AF1013</f>
        <v/>
      </c>
      <c r="AG1074" s="25" t="n"/>
      <c r="AH1074" s="24" t="n"/>
      <c r="AI1074" s="26" t="n"/>
      <c r="AJ1074" s="25" t="n"/>
      <c r="AL1074" s="14" t="n"/>
      <c r="AM1074" s="18" t="n"/>
      <c r="AN1074" s="16" t="n">
        <v>0</v>
      </c>
      <c r="AO1074" s="18">
        <f>(AM1074-AN1074)+AO1073</f>
        <v/>
      </c>
      <c r="AP1074" s="15" t="n"/>
      <c r="AR1074" s="14" t="n"/>
      <c r="AS1074" s="18" t="n"/>
      <c r="AT1074" s="16" t="n">
        <v>0</v>
      </c>
      <c r="AU1074" s="18">
        <f>(AS1074-AT1074)+AU1073</f>
        <v/>
      </c>
      <c r="AV1074" s="15" t="n"/>
      <c r="AX1074" s="14" t="n"/>
      <c r="AY1074" s="18" t="n"/>
      <c r="AZ1074" s="16" t="n">
        <v>0</v>
      </c>
      <c r="BA1074" s="18">
        <f>(AY1074-AZ1074)+BA1073</f>
        <v/>
      </c>
      <c r="BB1074" s="15" t="n"/>
      <c r="BD1074" s="14" t="n"/>
      <c r="BE1074" s="18" t="n"/>
      <c r="BF1074" s="16" t="n">
        <v>0</v>
      </c>
      <c r="BG1074" s="18">
        <f>(BE1074-BF1074)+BG1073</f>
        <v/>
      </c>
      <c r="BH1074" s="15" t="n"/>
      <c r="BJ1074" s="86" t="n"/>
      <c r="BK1074" s="86" t="n"/>
      <c r="BL1074" s="24" t="n"/>
      <c r="BM1074" s="24" t="n"/>
      <c r="BN1074" s="24" t="n"/>
      <c r="BO1074" s="24" t="n"/>
      <c r="BP1074" s="24" t="n"/>
      <c r="BQ1074" s="126" t="n"/>
    </row>
    <row r="1075" ht="16.8" customHeight="1">
      <c r="A1075" s="15" t="n"/>
      <c r="B1075" s="15" t="n"/>
      <c r="C1075" s="15" t="inlineStr">
        <is>
          <t>TOT. SPESE AFFITTO  TEL. LUCE</t>
        </is>
      </c>
      <c r="D1075" s="16">
        <f>SUM(G1069:G1074)</f>
        <v/>
      </c>
      <c r="E1075" s="16" t="n"/>
      <c r="F1075" s="16" t="n"/>
      <c r="G1075" s="16" t="n"/>
      <c r="H1075" s="16" t="n"/>
      <c r="I1075" s="4" t="n"/>
      <c r="J1075" s="14" t="n"/>
      <c r="K1075" s="50" t="inlineStr">
        <is>
          <t>SOMMA SOSPESO 10/11</t>
        </is>
      </c>
      <c r="L1075" s="50" t="n">
        <v>114.5</v>
      </c>
      <c r="M1075" s="16" t="inlineStr">
        <is>
          <t>NOME</t>
        </is>
      </c>
      <c r="N1075" s="16" t="inlineStr">
        <is>
          <t>IMPORTO</t>
        </is>
      </c>
      <c r="O1075" s="16" t="n"/>
      <c r="P1075" s="18" t="n"/>
      <c r="Q1075" s="14" t="n"/>
      <c r="R1075" s="18" t="n"/>
      <c r="S1075" s="16" t="n">
        <v>0</v>
      </c>
      <c r="T1075" s="18">
        <f>(R1075-S1075)+T1074</f>
        <v/>
      </c>
      <c r="U1075" s="15" t="n"/>
      <c r="W1075" s="14" t="n"/>
      <c r="X1075" s="18" t="n"/>
      <c r="Y1075" s="16" t="n"/>
      <c r="Z1075" s="18">
        <f>(X1075-Y1075)+Z1074</f>
        <v/>
      </c>
      <c r="AA1075" s="15" t="n"/>
      <c r="AB1075" s="24" t="n"/>
      <c r="AC1075" s="15">
        <f>C1075</f>
        <v/>
      </c>
      <c r="AD1075" s="25" t="n"/>
      <c r="AE1075" s="62">
        <f>G1075</f>
        <v/>
      </c>
      <c r="AF1075" s="63">
        <f>AE1075+AF1014</f>
        <v/>
      </c>
      <c r="AG1075" s="25" t="n"/>
      <c r="AH1075" s="24" t="n"/>
      <c r="AI1075" s="26" t="n"/>
      <c r="AJ1075" s="25" t="n"/>
      <c r="AL1075" s="14" t="n"/>
      <c r="AM1075" s="18" t="n"/>
      <c r="AN1075" s="16" t="n"/>
      <c r="AO1075" s="18">
        <f>(AM1075-AN1075)+AO1074</f>
        <v/>
      </c>
      <c r="AP1075" s="15" t="n"/>
      <c r="AR1075" s="14" t="n"/>
      <c r="AS1075" s="18" t="n"/>
      <c r="AT1075" s="16" t="n"/>
      <c r="AU1075" s="18">
        <f>(AS1075-AT1075)+AU1074</f>
        <v/>
      </c>
      <c r="AV1075" s="15" t="n"/>
      <c r="AX1075" s="14" t="n"/>
      <c r="AY1075" s="18" t="n"/>
      <c r="AZ1075" s="16" t="n"/>
      <c r="BA1075" s="18">
        <f>(AY1075-AZ1075)+BA1074</f>
        <v/>
      </c>
      <c r="BB1075" s="15" t="n"/>
      <c r="BD1075" s="14" t="n"/>
      <c r="BE1075" s="18" t="n"/>
      <c r="BF1075" s="16" t="n"/>
      <c r="BG1075" s="18">
        <f>(BE1075-BF1075)+BG1074</f>
        <v/>
      </c>
      <c r="BH1075" s="15" t="n"/>
      <c r="BJ1075" s="86" t="n"/>
      <c r="BK1075" s="86" t="n"/>
      <c r="BL1075" s="24" t="n"/>
      <c r="BM1075" s="24" t="n"/>
      <c r="BN1075" s="24" t="n"/>
      <c r="BO1075" s="24" t="n"/>
      <c r="BP1075" s="24" t="n"/>
      <c r="BQ1075" s="126" t="n"/>
    </row>
    <row r="1076" ht="16.8" customHeight="1">
      <c r="A1076" s="15" t="n"/>
      <c r="B1076" s="15" t="n"/>
      <c r="C1076" s="15" t="inlineStr">
        <is>
          <t xml:space="preserve">RIVALSA </t>
        </is>
      </c>
      <c r="D1076" s="16" t="n"/>
      <c r="E1076" s="16" t="n"/>
      <c r="F1076" s="16" t="n"/>
      <c r="G1076" s="16" t="n">
        <v>0</v>
      </c>
      <c r="H1076" s="16" t="n"/>
      <c r="I1076" s="4" t="n"/>
      <c r="J1076" s="14" t="n"/>
      <c r="K1076" s="16" t="inlineStr">
        <is>
          <t>GALLARATE  4/1</t>
        </is>
      </c>
      <c r="L1076" s="73" t="n">
        <v>204</v>
      </c>
      <c r="M1076" s="30" t="n"/>
      <c r="N1076" s="30" t="n">
        <v>0</v>
      </c>
      <c r="O1076" s="16" t="n"/>
      <c r="P1076" s="18" t="n"/>
      <c r="Q1076" s="14" t="n"/>
      <c r="R1076" s="18" t="n"/>
      <c r="S1076" s="16">
        <f>G1076</f>
        <v/>
      </c>
      <c r="T1076" s="18">
        <f>(R1076-S1076)+T1075</f>
        <v/>
      </c>
      <c r="U1076" s="15" t="n"/>
      <c r="W1076" s="14" t="n"/>
      <c r="X1076" s="18" t="n">
        <v>0</v>
      </c>
      <c r="Y1076" s="16" t="n">
        <v>0</v>
      </c>
      <c r="Z1076" s="18">
        <f>(X1076-Y1076)+Z1075</f>
        <v/>
      </c>
      <c r="AA1076" s="15" t="n"/>
      <c r="AB1076" s="24" t="n"/>
      <c r="AC1076" s="15">
        <f>C1076</f>
        <v/>
      </c>
      <c r="AD1076" s="25" t="n"/>
      <c r="AE1076" s="62">
        <f>G1076</f>
        <v/>
      </c>
      <c r="AF1076" s="63">
        <f>AE1076+AF1015</f>
        <v/>
      </c>
      <c r="AG1076" s="25" t="n"/>
      <c r="AH1076" s="24" t="n"/>
      <c r="AI1076" s="26" t="n"/>
      <c r="AJ1076" s="25" t="n"/>
      <c r="AL1076" s="14" t="n"/>
      <c r="AM1076" s="18" t="n"/>
      <c r="AN1076" s="16" t="n"/>
      <c r="AO1076" s="18">
        <f>(AM1076-AN1076)+AO1075</f>
        <v/>
      </c>
      <c r="AP1076" s="15" t="n"/>
      <c r="AR1076" s="14" t="n"/>
      <c r="AS1076" s="18" t="n"/>
      <c r="AT1076" s="16" t="n"/>
      <c r="AU1076" s="18">
        <f>(AS1076-AT1076)+AU1075</f>
        <v/>
      </c>
      <c r="AV1076" s="15" t="n"/>
      <c r="AX1076" s="14" t="n"/>
      <c r="AY1076" s="18" t="n"/>
      <c r="AZ1076" s="16" t="n"/>
      <c r="BA1076" s="18">
        <f>(AY1076-AZ1076)+BA1075</f>
        <v/>
      </c>
      <c r="BB1076" s="15" t="n"/>
      <c r="BD1076" s="14" t="n"/>
      <c r="BE1076" s="18" t="n"/>
      <c r="BF1076" s="16" t="n"/>
      <c r="BG1076" s="18">
        <f>(BE1076-BF1076)+BG1075</f>
        <v/>
      </c>
      <c r="BH1076" s="15" t="n"/>
      <c r="BJ1076" s="86" t="n"/>
      <c r="BK1076" s="86" t="n"/>
      <c r="BL1076" s="24" t="n"/>
      <c r="BM1076" s="24" t="n"/>
      <c r="BN1076" s="24" t="n"/>
      <c r="BO1076" s="24" t="n"/>
      <c r="BP1076" s="24" t="n"/>
      <c r="BQ1076" s="126" t="n"/>
    </row>
    <row r="1077" ht="16.8" customHeight="1">
      <c r="A1077" s="15" t="n"/>
      <c r="B1077" s="15" t="n"/>
      <c r="C1077" s="15" t="inlineStr">
        <is>
          <t>COMMERCIALISTA</t>
        </is>
      </c>
      <c r="D1077" s="16" t="n"/>
      <c r="E1077" s="16" t="n"/>
      <c r="F1077" s="16" t="n"/>
      <c r="G1077" s="16" t="n">
        <v>0</v>
      </c>
      <c r="H1077" s="16" t="n"/>
      <c r="I1077" s="4" t="n"/>
      <c r="J1077" s="14" t="n"/>
      <c r="K1077" s="16" t="inlineStr">
        <is>
          <t>GALLARATE 16/1</t>
        </is>
      </c>
      <c r="L1077" s="16" t="n">
        <v>908</v>
      </c>
      <c r="M1077" s="16" t="inlineStr">
        <is>
          <t>RHO ANTICIPO A. 22/1</t>
        </is>
      </c>
      <c r="N1077" s="16" t="n">
        <v>1045</v>
      </c>
      <c r="O1077" s="16" t="n"/>
      <c r="P1077" s="18" t="n"/>
      <c r="Q1077" s="14" t="n"/>
      <c r="R1077" s="18" t="n"/>
      <c r="S1077" s="16">
        <f>G1077</f>
        <v/>
      </c>
      <c r="T1077" s="18">
        <f>(R1077-S1077)+T1076</f>
        <v/>
      </c>
      <c r="U1077" s="15">
        <f>C1077</f>
        <v/>
      </c>
      <c r="W1077" s="14" t="n"/>
      <c r="X1077" s="18" t="n">
        <v>0</v>
      </c>
      <c r="Y1077" s="16" t="n">
        <v>0</v>
      </c>
      <c r="Z1077" s="18">
        <f>(X1077-Y1077)+Z1076</f>
        <v/>
      </c>
      <c r="AA1077" s="15" t="n"/>
      <c r="AB1077" s="24" t="n"/>
      <c r="AC1077" s="15">
        <f>C1077</f>
        <v/>
      </c>
      <c r="AD1077" s="25" t="n"/>
      <c r="AE1077" s="62">
        <f>G1077</f>
        <v/>
      </c>
      <c r="AF1077" s="63">
        <f>AE1077+AF1016</f>
        <v/>
      </c>
      <c r="AG1077" s="25" t="n"/>
      <c r="AH1077" s="24" t="n"/>
      <c r="AI1077" s="26" t="n"/>
      <c r="AJ1077" s="25" t="n"/>
      <c r="AL1077" s="14" t="n"/>
      <c r="AM1077" s="18" t="n"/>
      <c r="AN1077" s="16" t="n">
        <v>0</v>
      </c>
      <c r="AO1077" s="18">
        <f>(AM1077-AN1077)+AO1076</f>
        <v/>
      </c>
      <c r="AP1077" s="15" t="n"/>
      <c r="AR1077" s="14" t="n"/>
      <c r="AS1077" s="18" t="n"/>
      <c r="AT1077" s="16" t="n">
        <v>0</v>
      </c>
      <c r="AU1077" s="18">
        <f>(AS1077-AT1077)+AU1076</f>
        <v/>
      </c>
      <c r="AV1077" s="15" t="n"/>
      <c r="AX1077" s="14" t="n"/>
      <c r="AY1077" s="18" t="n"/>
      <c r="AZ1077" s="16" t="n">
        <v>0</v>
      </c>
      <c r="BA1077" s="18">
        <f>(AY1077-AZ1077)+BA1076</f>
        <v/>
      </c>
      <c r="BB1077" s="15" t="n"/>
      <c r="BD1077" s="14" t="n"/>
      <c r="BE1077" s="18" t="n"/>
      <c r="BF1077" s="16" t="n">
        <v>0</v>
      </c>
      <c r="BG1077" s="18">
        <f>(BE1077-BF1077)+BG1076</f>
        <v/>
      </c>
      <c r="BH1077" s="15" t="n"/>
      <c r="BJ1077" s="86" t="n"/>
      <c r="BK1077" s="86" t="n"/>
      <c r="BL1077" s="24" t="n"/>
      <c r="BM1077" s="24" t="n"/>
      <c r="BN1077" s="24" t="n"/>
      <c r="BO1077" s="24" t="n"/>
      <c r="BP1077" s="24" t="n"/>
      <c r="BQ1077" s="126" t="n"/>
    </row>
    <row r="1078" ht="16.8" customHeight="1">
      <c r="A1078" s="15" t="n"/>
      <c r="B1078" s="15" t="n"/>
      <c r="C1078" s="64" t="inlineStr">
        <is>
          <t>CASSA PREVIDENZA  AGENTI  + QUOTA GAA</t>
        </is>
      </c>
      <c r="D1078" s="16" t="n"/>
      <c r="E1078" s="16" t="n"/>
      <c r="F1078" s="16" t="n"/>
      <c r="G1078" s="16" t="n">
        <v>0</v>
      </c>
      <c r="H1078" s="16" t="n">
        <v>0</v>
      </c>
      <c r="I1078" s="4" t="n"/>
      <c r="J1078" s="14" t="n"/>
      <c r="K1078" s="16" t="inlineStr">
        <is>
          <t>BON. 18/1  227,00</t>
        </is>
      </c>
      <c r="L1078" s="16" t="n">
        <v>0.01</v>
      </c>
      <c r="M1078" s="16" t="inlineStr">
        <is>
          <t>RHO  18/1</t>
        </is>
      </c>
      <c r="N1078" s="16" t="n">
        <v>1517.5</v>
      </c>
      <c r="O1078" s="16" t="n"/>
      <c r="P1078" s="18" t="n"/>
      <c r="Q1078" s="14" t="n"/>
      <c r="R1078" s="18" t="n"/>
      <c r="S1078" s="16">
        <f>G1078</f>
        <v/>
      </c>
      <c r="T1078" s="18">
        <f>(R1078-S1078)+T1077</f>
        <v/>
      </c>
      <c r="U1078" s="15">
        <f>C1078</f>
        <v/>
      </c>
      <c r="W1078" s="14" t="n"/>
      <c r="X1078" s="18" t="n">
        <v>0</v>
      </c>
      <c r="Y1078" s="16" t="n">
        <v>0</v>
      </c>
      <c r="Z1078" s="18">
        <f>(X1078-Y1078)+Z1077</f>
        <v/>
      </c>
      <c r="AA1078" s="15" t="n"/>
      <c r="AB1078" s="24" t="n"/>
      <c r="AC1078" s="15">
        <f>C1078</f>
        <v/>
      </c>
      <c r="AD1078" s="25" t="n"/>
      <c r="AE1078" s="62">
        <f>G1078</f>
        <v/>
      </c>
      <c r="AF1078" s="63">
        <f>AE1078+AF1017</f>
        <v/>
      </c>
      <c r="AG1078" s="25" t="n"/>
      <c r="AH1078" s="24" t="n"/>
      <c r="AI1078" s="26" t="n"/>
      <c r="AJ1078" s="25" t="n"/>
      <c r="AL1078" s="14" t="n"/>
      <c r="AM1078" s="18" t="n"/>
      <c r="AN1078" s="16" t="n">
        <v>0</v>
      </c>
      <c r="AO1078" s="18">
        <f>(AM1078-AN1078)+AO1077</f>
        <v/>
      </c>
      <c r="AP1078" s="15" t="n"/>
      <c r="AR1078" s="14" t="n"/>
      <c r="AS1078" s="18" t="n"/>
      <c r="AT1078" s="16" t="n">
        <v>0</v>
      </c>
      <c r="AU1078" s="18">
        <f>(AS1078-AT1078)+AU1077</f>
        <v/>
      </c>
      <c r="AV1078" s="15" t="n"/>
      <c r="AX1078" s="14" t="n"/>
      <c r="AY1078" s="18" t="n"/>
      <c r="AZ1078" s="16" t="n">
        <v>0</v>
      </c>
      <c r="BA1078" s="18">
        <f>(AY1078-AZ1078)+BA1077</f>
        <v/>
      </c>
      <c r="BB1078" s="15" t="n"/>
      <c r="BD1078" s="14" t="n"/>
      <c r="BE1078" s="18" t="n"/>
      <c r="BF1078" s="16" t="n">
        <v>0</v>
      </c>
      <c r="BG1078" s="18">
        <f>(BE1078-BF1078)+BG1077</f>
        <v/>
      </c>
      <c r="BH1078" s="15" t="n"/>
      <c r="BJ1078" s="86" t="n"/>
      <c r="BK1078" s="86" t="n"/>
      <c r="BL1078" s="24" t="n"/>
      <c r="BM1078" s="24" t="n"/>
      <c r="BN1078" s="24" t="n"/>
      <c r="BO1078" s="24" t="n"/>
      <c r="BP1078" s="24" t="n"/>
      <c r="BQ1078" s="126" t="n"/>
    </row>
    <row r="1079" ht="16.8" customHeight="1">
      <c r="A1079" s="15" t="n"/>
      <c r="B1079" s="15" t="n"/>
      <c r="C1079" s="15" t="inlineStr">
        <is>
          <t>GIROCONTO PROVV. GENERALI</t>
        </is>
      </c>
      <c r="D1079" s="16" t="n"/>
      <c r="E1079" s="16" t="n"/>
      <c r="F1079" s="85" t="n">
        <v>0</v>
      </c>
      <c r="G1079" s="16" t="n">
        <v>0</v>
      </c>
      <c r="H1079" s="16" t="n">
        <v>0</v>
      </c>
      <c r="I1079" s="4" t="n"/>
      <c r="J1079" s="14" t="n"/>
      <c r="K1079" s="16" t="inlineStr">
        <is>
          <t>GALARATE 24/1</t>
        </is>
      </c>
      <c r="L1079" s="16" t="n">
        <v>576.5</v>
      </c>
      <c r="M1079" s="16" t="inlineStr">
        <is>
          <t>BON. CONEGLIANI 23/1+ BABOLIN 0,30 23/1</t>
        </is>
      </c>
      <c r="N1079" s="16" t="n">
        <v>0.31</v>
      </c>
      <c r="O1079" s="16" t="n"/>
      <c r="P1079" s="18" t="n"/>
      <c r="Q1079" s="14" t="n"/>
      <c r="R1079" s="18">
        <f>F1079</f>
        <v/>
      </c>
      <c r="S1079" s="16" t="n">
        <v>0</v>
      </c>
      <c r="T1079" s="18">
        <f>(R1079-S1079)+T1078</f>
        <v/>
      </c>
      <c r="U1079" s="15" t="n"/>
      <c r="W1079" s="14" t="inlineStr">
        <is>
          <t>\</t>
        </is>
      </c>
      <c r="X1079" s="18" t="n">
        <v>0</v>
      </c>
      <c r="Y1079" s="16" t="n"/>
      <c r="Z1079" s="18">
        <f>(X1079-Y1079)+Z1078</f>
        <v/>
      </c>
      <c r="AA1079" s="15" t="n"/>
      <c r="AB1079" s="24" t="n"/>
      <c r="AC1079" s="15">
        <f>C1079</f>
        <v/>
      </c>
      <c r="AD1079" s="25" t="n"/>
      <c r="AE1079" s="62">
        <f>G1079</f>
        <v/>
      </c>
      <c r="AF1079" s="63">
        <f>AE1079+AF1018</f>
        <v/>
      </c>
      <c r="AG1079" s="25" t="n"/>
      <c r="AH1079" s="24" t="n"/>
      <c r="AI1079" s="26" t="n"/>
      <c r="AJ1079" s="25" t="n"/>
      <c r="AL1079" s="14" t="n"/>
      <c r="AM1079" s="18" t="n"/>
      <c r="AN1079" s="16" t="n"/>
      <c r="AO1079" s="18">
        <f>(AM1079-AN1079)+AO1078</f>
        <v/>
      </c>
      <c r="AP1079" s="15" t="n"/>
      <c r="AR1079" s="14" t="n"/>
      <c r="AS1079" s="18" t="n"/>
      <c r="AT1079" s="16" t="n"/>
      <c r="AU1079" s="18">
        <f>(AS1079-AT1079)+AU1078</f>
        <v/>
      </c>
      <c r="AV1079" s="15" t="n"/>
      <c r="AX1079" s="14" t="n"/>
      <c r="AY1079" s="18" t="n"/>
      <c r="AZ1079" s="16" t="n"/>
      <c r="BA1079" s="18">
        <f>(AY1079-AZ1079)+BA1078</f>
        <v/>
      </c>
      <c r="BB1079" s="15" t="n"/>
      <c r="BD1079" s="14" t="n"/>
      <c r="BE1079" s="18">
        <f>H1079</f>
        <v/>
      </c>
      <c r="BF1079" s="16" t="n"/>
      <c r="BG1079" s="18">
        <f>(BE1079-BF1079)+BG1078</f>
        <v/>
      </c>
      <c r="BH1079" s="15" t="n"/>
      <c r="BJ1079" s="86" t="n"/>
      <c r="BK1079" s="86" t="n"/>
      <c r="BL1079" s="24" t="n"/>
      <c r="BM1079" s="24" t="n"/>
      <c r="BN1079" s="24" t="n"/>
      <c r="BO1079" s="24" t="n"/>
      <c r="BP1079" s="24" t="n"/>
      <c r="BQ1079" s="126" t="n"/>
    </row>
    <row r="1080" ht="16.8" customHeight="1">
      <c r="A1080" s="15" t="n"/>
      <c r="B1080" s="15" t="n"/>
      <c r="C1080" s="47" t="inlineStr">
        <is>
          <t>VERSAMENTO PROVV. MATURATE</t>
        </is>
      </c>
      <c r="D1080" s="16" t="n"/>
      <c r="E1080" s="16" t="n"/>
      <c r="F1080" s="1" t="n">
        <v>0</v>
      </c>
      <c r="G1080" s="16" t="n">
        <v>0</v>
      </c>
      <c r="H1080" s="16" t="n"/>
      <c r="I1080" s="4" t="n"/>
      <c r="J1080" s="14" t="n"/>
      <c r="K1080" s="16" t="inlineStr">
        <is>
          <t>GALL.  17/1  MONDO TRASPORTI</t>
        </is>
      </c>
      <c r="L1080" s="16" t="n">
        <v>1000</v>
      </c>
      <c r="N1080" s="50" t="n">
        <v>0</v>
      </c>
      <c r="O1080" s="16" t="n"/>
      <c r="P1080" s="18" t="n"/>
      <c r="Q1080" s="14" t="n"/>
      <c r="R1080" s="49">
        <f>F1080</f>
        <v/>
      </c>
      <c r="S1080" s="16" t="n">
        <v>0</v>
      </c>
      <c r="T1080" s="18">
        <f>(R1080-S1080)+T1079</f>
        <v/>
      </c>
      <c r="U1080" s="17">
        <f>C1080</f>
        <v/>
      </c>
      <c r="W1080" s="14" t="n"/>
      <c r="X1080" s="18" t="n">
        <v>0</v>
      </c>
      <c r="Y1080" s="16" t="n">
        <v>0</v>
      </c>
      <c r="Z1080" s="18">
        <f>(X1080-Y1080)+Z1079</f>
        <v/>
      </c>
      <c r="AA1080" s="15" t="n"/>
      <c r="AB1080" s="24" t="n"/>
      <c r="AC1080" s="64" t="inlineStr">
        <is>
          <t>QUOTA GAA</t>
        </is>
      </c>
      <c r="AD1080" s="65" t="n"/>
      <c r="AE1080" s="65">
        <f>G1080</f>
        <v/>
      </c>
      <c r="AF1080" s="63">
        <f>AE1080+AF1019</f>
        <v/>
      </c>
      <c r="AG1080" s="25" t="n"/>
      <c r="AH1080" s="24" t="n"/>
      <c r="AI1080" s="26" t="n"/>
      <c r="AJ1080" s="25" t="n"/>
      <c r="AL1080" s="14" t="n"/>
      <c r="AM1080" s="18" t="n">
        <v>0</v>
      </c>
      <c r="AN1080" s="16" t="n">
        <v>0</v>
      </c>
      <c r="AO1080" s="18">
        <f>(AM1080-AN1080)+AO1079</f>
        <v/>
      </c>
      <c r="AP1080" s="15" t="n"/>
      <c r="AR1080" s="14" t="n"/>
      <c r="AS1080" s="18" t="n"/>
      <c r="AT1080" s="16" t="n">
        <v>0</v>
      </c>
      <c r="AU1080" s="18">
        <f>(AS1080-AT1080)+AU1079</f>
        <v/>
      </c>
      <c r="AV1080" s="15" t="n"/>
      <c r="AX1080" s="14" t="n"/>
      <c r="AY1080" s="18" t="n"/>
      <c r="AZ1080" s="16" t="n">
        <v>0</v>
      </c>
      <c r="BA1080" s="18">
        <f>(AY1080-AZ1080)+BA1079</f>
        <v/>
      </c>
      <c r="BB1080" s="15" t="n"/>
      <c r="BD1080" s="14" t="n"/>
      <c r="BE1080" s="18" t="n"/>
      <c r="BF1080" s="16" t="n">
        <v>0</v>
      </c>
      <c r="BG1080" s="18">
        <f>(BE1080-BF1080)+BG1079</f>
        <v/>
      </c>
      <c r="BH1080" s="15" t="n"/>
      <c r="BJ1080" s="86" t="n"/>
      <c r="BK1080" s="86" t="n"/>
      <c r="BL1080" s="24" t="n"/>
      <c r="BM1080" s="24" t="n"/>
      <c r="BN1080" s="24" t="n"/>
      <c r="BO1080" s="24" t="n"/>
      <c r="BP1080" s="24" t="n"/>
      <c r="BQ1080" s="126" t="n"/>
    </row>
    <row r="1081" ht="16.8" customHeight="1">
      <c r="A1081" s="15" t="n"/>
      <c r="B1081" s="15" t="n"/>
      <c r="C1081" s="15" t="inlineStr">
        <is>
          <t>TASSE</t>
        </is>
      </c>
      <c r="D1081" s="16" t="n"/>
      <c r="E1081" s="16" t="n"/>
      <c r="F1081" s="16" t="n"/>
      <c r="G1081" s="16" t="n">
        <v>0</v>
      </c>
      <c r="H1081" s="16" t="n"/>
      <c r="I1081" s="4" t="n"/>
      <c r="J1081" s="14" t="n"/>
      <c r="K1081" s="16" t="inlineStr">
        <is>
          <t>RHO 19/1</t>
        </is>
      </c>
      <c r="L1081" s="16" t="n">
        <v>454</v>
      </c>
      <c r="M1081" s="50" t="inlineStr">
        <is>
          <t>DIFF. BONIFICO SCUOLA 22/1</t>
        </is>
      </c>
      <c r="N1081" s="50" t="n">
        <v>0.1</v>
      </c>
      <c r="O1081" s="16" t="n"/>
      <c r="P1081" s="18" t="n"/>
      <c r="Q1081" s="14" t="n"/>
      <c r="R1081" s="18" t="n"/>
      <c r="S1081" s="16">
        <f>G1081</f>
        <v/>
      </c>
      <c r="T1081" s="18">
        <f>(R1081-S1081)+T1080</f>
        <v/>
      </c>
      <c r="U1081" s="15" t="inlineStr">
        <is>
          <t>Tasse</t>
        </is>
      </c>
      <c r="W1081" s="14" t="n"/>
      <c r="X1081" s="18" t="n"/>
      <c r="Y1081" s="16" t="n">
        <v>0</v>
      </c>
      <c r="Z1081" s="18">
        <f>(X1081-Y1081)+Z1080</f>
        <v/>
      </c>
      <c r="AA1081" s="15" t="n"/>
      <c r="AB1081" s="24" t="n"/>
      <c r="AC1081" s="15">
        <f>C1081</f>
        <v/>
      </c>
      <c r="AD1081" s="25" t="n"/>
      <c r="AE1081" s="62">
        <f>G1081</f>
        <v/>
      </c>
      <c r="AF1081" s="63">
        <f>AE1081+AF1020</f>
        <v/>
      </c>
      <c r="AG1081" s="25" t="n"/>
      <c r="AH1081" s="24" t="n"/>
      <c r="AI1081" s="26" t="n"/>
      <c r="AJ1081" s="25" t="n"/>
      <c r="AL1081" s="14" t="n"/>
      <c r="AM1081" s="18" t="n">
        <v>0</v>
      </c>
      <c r="AN1081" s="16" t="n">
        <v>0</v>
      </c>
      <c r="AO1081" s="18">
        <f>(AM1081-AN1081)+AO1080</f>
        <v/>
      </c>
      <c r="AP1081" s="15" t="n"/>
      <c r="AR1081" s="14" t="n"/>
      <c r="AS1081" s="18" t="n">
        <v>0</v>
      </c>
      <c r="AT1081" s="16" t="n">
        <v>0</v>
      </c>
      <c r="AU1081" s="18">
        <f>(AS1081-AT1081)+AU1080</f>
        <v/>
      </c>
      <c r="AV1081" s="15" t="n"/>
      <c r="AX1081" s="14" t="n"/>
      <c r="AY1081" s="18" t="n">
        <v>0</v>
      </c>
      <c r="AZ1081" s="16" t="n">
        <v>0</v>
      </c>
      <c r="BA1081" s="18">
        <f>(AY1081-AZ1081)+BA1080</f>
        <v/>
      </c>
      <c r="BB1081" s="15" t="n"/>
      <c r="BD1081" s="14" t="n"/>
      <c r="BE1081" s="18" t="n">
        <v>0</v>
      </c>
      <c r="BF1081" s="16" t="n">
        <v>0</v>
      </c>
      <c r="BG1081" s="18">
        <f>(BE1081-BF1081)+BG1080</f>
        <v/>
      </c>
      <c r="BH1081" s="15" t="n"/>
      <c r="BJ1081" s="86" t="n"/>
      <c r="BK1081" s="86" t="n"/>
      <c r="BL1081" s="24" t="n"/>
      <c r="BM1081" s="24" t="n"/>
      <c r="BN1081" s="24" t="n"/>
      <c r="BO1081" s="24" t="n"/>
      <c r="BP1081" s="24" t="n"/>
      <c r="BQ1081" s="126" t="n"/>
    </row>
    <row r="1082" ht="16.8" customHeight="1">
      <c r="A1082" s="15" t="n"/>
      <c r="B1082" s="15" t="n"/>
      <c r="C1082" s="15" t="inlineStr">
        <is>
          <t>PREL.  ACC. PER AMM-  GIGI</t>
        </is>
      </c>
      <c r="D1082" s="16" t="n"/>
      <c r="E1082" s="16" t="n"/>
      <c r="F1082" s="16" t="n">
        <v>0</v>
      </c>
      <c r="G1082" s="16" t="n">
        <v>0</v>
      </c>
      <c r="H1082" s="16" t="n"/>
      <c r="I1082" s="4" t="n"/>
      <c r="J1082" s="14" t="n"/>
      <c r="K1082" s="50" t="inlineStr">
        <is>
          <t>SOMMA 19/1</t>
        </is>
      </c>
      <c r="L1082" s="50" t="n">
        <v>270.49</v>
      </c>
      <c r="M1082" s="16" t="inlineStr">
        <is>
          <t>RHO 22/1</t>
        </is>
      </c>
      <c r="N1082" s="16" t="n">
        <v>3270</v>
      </c>
      <c r="O1082" s="16" t="n"/>
      <c r="P1082" s="18" t="n"/>
      <c r="Q1082" s="14" t="n"/>
      <c r="R1082" s="18" t="n"/>
      <c r="S1082" s="16">
        <f>G1082</f>
        <v/>
      </c>
      <c r="T1082" s="18">
        <f>(R1082-S1082)+T1081</f>
        <v/>
      </c>
      <c r="U1082" s="15">
        <f>C1082</f>
        <v/>
      </c>
      <c r="W1082" s="14" t="n"/>
      <c r="X1082" s="18" t="n"/>
      <c r="Y1082" s="16" t="n">
        <v>0</v>
      </c>
      <c r="Z1082" s="18">
        <f>(X1082-Y1082)+Z1081</f>
        <v/>
      </c>
      <c r="AA1082" s="15" t="n"/>
      <c r="AB1082" s="24" t="n"/>
      <c r="AC1082" s="15">
        <f>C1082</f>
        <v/>
      </c>
      <c r="AD1082" s="25" t="n"/>
      <c r="AE1082" s="62">
        <f>G1082</f>
        <v/>
      </c>
      <c r="AF1082" s="63">
        <f>AE1082+AF1021</f>
        <v/>
      </c>
      <c r="AG1082" s="25" t="n"/>
      <c r="AH1082" s="24" t="n"/>
      <c r="AI1082" s="26" t="n"/>
      <c r="AJ1082" s="25" t="n"/>
      <c r="AL1082" s="14" t="n"/>
      <c r="AM1082" s="18" t="n">
        <v>0</v>
      </c>
      <c r="AN1082" s="16" t="n">
        <v>0</v>
      </c>
      <c r="AO1082" s="18">
        <f>(AM1082-AN1082)+AO1081</f>
        <v/>
      </c>
      <c r="AP1082" s="15" t="n"/>
      <c r="AR1082" s="14" t="n"/>
      <c r="AS1082" s="18" t="n">
        <v>0</v>
      </c>
      <c r="AT1082" s="16" t="n">
        <v>0</v>
      </c>
      <c r="AU1082" s="18">
        <f>(AS1082-AT1082)+AU1081</f>
        <v/>
      </c>
      <c r="AV1082" s="15" t="n"/>
      <c r="AX1082" s="14" t="n"/>
      <c r="AY1082" s="18" t="n">
        <v>0</v>
      </c>
      <c r="AZ1082" s="16" t="n">
        <v>0</v>
      </c>
      <c r="BA1082" s="18">
        <f>(AY1082-AZ1082)+BA1081</f>
        <v/>
      </c>
      <c r="BB1082" s="15" t="n"/>
      <c r="BD1082" s="14" t="n"/>
      <c r="BE1082" s="18" t="n">
        <v>0</v>
      </c>
      <c r="BF1082" s="16" t="n">
        <v>0</v>
      </c>
      <c r="BG1082" s="18">
        <f>(BE1082-BF1082)+BG1081</f>
        <v/>
      </c>
      <c r="BH1082" s="15" t="n"/>
      <c r="BJ1082" s="86" t="n"/>
      <c r="BK1082" s="86" t="n"/>
      <c r="BL1082" s="24" t="n"/>
      <c r="BM1082" s="24" t="n"/>
      <c r="BN1082" s="24" t="n"/>
      <c r="BO1082" s="24" t="n"/>
      <c r="BP1082" s="24" t="n"/>
      <c r="BQ1082" s="126" t="n"/>
    </row>
    <row r="1083" ht="16.8" customHeight="1">
      <c r="A1083" s="15" t="n"/>
      <c r="B1083" s="15" t="n"/>
      <c r="C1083" s="15" t="inlineStr">
        <is>
          <t>PREL.  ACC. PER AMM-. RENZO</t>
        </is>
      </c>
      <c r="D1083" s="16" t="n"/>
      <c r="E1083" s="16" t="n"/>
      <c r="F1083" s="16" t="n">
        <v>0</v>
      </c>
      <c r="G1083" s="16" t="n">
        <v>0</v>
      </c>
      <c r="H1083" s="16" t="n"/>
      <c r="I1083" s="4" t="n"/>
      <c r="J1083" s="14" t="n"/>
      <c r="K1083" s="16" t="inlineStr">
        <is>
          <t>LEGNANO 19/1</t>
        </is>
      </c>
      <c r="L1083" s="16" t="n">
        <v>511</v>
      </c>
      <c r="M1083" s="16" t="inlineStr">
        <is>
          <t>LEGNANO 22/1</t>
        </is>
      </c>
      <c r="N1083" s="16" t="n">
        <v>712.5</v>
      </c>
      <c r="O1083" s="16" t="n"/>
      <c r="P1083" s="18" t="n"/>
      <c r="Q1083" s="14" t="n"/>
      <c r="R1083" s="18" t="n">
        <v>0</v>
      </c>
      <c r="S1083" s="16">
        <f>G1083</f>
        <v/>
      </c>
      <c r="T1083" s="18">
        <f>(R1083-S1083)+T1082</f>
        <v/>
      </c>
      <c r="U1083" s="15">
        <f>C1083</f>
        <v/>
      </c>
      <c r="W1083" s="14" t="n"/>
      <c r="X1083" s="18" t="n">
        <v>0</v>
      </c>
      <c r="Y1083" s="16" t="n"/>
      <c r="Z1083" s="18">
        <f>(X1083-Y1083)+Z1082</f>
        <v/>
      </c>
      <c r="AA1083" s="15" t="n"/>
      <c r="AB1083" s="24" t="n"/>
      <c r="AC1083" s="15">
        <f>C1083</f>
        <v/>
      </c>
      <c r="AD1083" s="25" t="n"/>
      <c r="AE1083" s="62">
        <f>G1083</f>
        <v/>
      </c>
      <c r="AF1083" s="63">
        <f>AE1083+AF1022</f>
        <v/>
      </c>
      <c r="AG1083" s="25" t="n"/>
      <c r="AH1083" s="24" t="n"/>
      <c r="AI1083" s="26" t="n"/>
      <c r="AJ1083" s="25" t="n"/>
      <c r="AL1083" s="14" t="n"/>
      <c r="AM1083" s="18" t="n">
        <v>0</v>
      </c>
      <c r="AN1083" s="16" t="n"/>
      <c r="AO1083" s="18">
        <f>(AM1083-AN1083)+AO1082</f>
        <v/>
      </c>
      <c r="AP1083" s="15" t="n"/>
      <c r="AR1083" s="14" t="n"/>
      <c r="AS1083" s="18" t="n">
        <v>0</v>
      </c>
      <c r="AT1083" s="16" t="n"/>
      <c r="AU1083" s="18">
        <f>(AS1083-AT1083)+AU1082</f>
        <v/>
      </c>
      <c r="AV1083" s="15" t="n"/>
      <c r="AX1083" s="14" t="n"/>
      <c r="AY1083" s="18" t="n">
        <v>0</v>
      </c>
      <c r="AZ1083" s="16" t="n"/>
      <c r="BA1083" s="18">
        <f>(AY1083-AZ1083)+BA1082</f>
        <v/>
      </c>
      <c r="BB1083" s="15" t="n"/>
      <c r="BD1083" s="14" t="n"/>
      <c r="BE1083" s="18" t="n">
        <v>0</v>
      </c>
      <c r="BF1083" s="16" t="n"/>
      <c r="BG1083" s="18">
        <f>(BE1083-BF1083)+BG1082</f>
        <v/>
      </c>
      <c r="BH1083" s="15" t="n"/>
      <c r="BJ1083" s="86" t="n"/>
      <c r="BK1083" s="86" t="n"/>
      <c r="BL1083" s="24" t="n"/>
      <c r="BM1083" s="24" t="n"/>
      <c r="BN1083" s="24" t="n"/>
      <c r="BO1083" s="24" t="n"/>
      <c r="BP1083" s="24" t="n"/>
      <c r="BQ1083" s="126" t="n"/>
    </row>
    <row r="1084" ht="16.8" customHeight="1">
      <c r="A1084" s="15" t="n"/>
      <c r="B1084" s="15" t="n"/>
      <c r="C1084" s="15" t="inlineStr">
        <is>
          <t>AGOS 19/1  1.348,50+ 22/1  3.010,49</t>
        </is>
      </c>
      <c r="D1084" s="16" t="n"/>
      <c r="E1084" s="16" t="n"/>
      <c r="F1084" s="16" t="n">
        <v>4358.99</v>
      </c>
      <c r="G1084" s="16" t="n"/>
      <c r="H1084" s="16" t="n"/>
      <c r="I1084" s="4" t="n"/>
      <c r="J1084" s="14" t="n"/>
      <c r="K1084" s="16" t="inlineStr">
        <is>
          <t>BROVELLI 23/1</t>
        </is>
      </c>
      <c r="L1084" s="16" t="n">
        <v>984.5</v>
      </c>
      <c r="M1084" s="16" t="inlineStr">
        <is>
          <t>SOMMA 22/1</t>
        </is>
      </c>
      <c r="N1084" s="16" t="n">
        <v>250.5</v>
      </c>
      <c r="O1084" s="16" t="n"/>
      <c r="P1084" s="18" t="n"/>
      <c r="Q1084" s="14" t="n"/>
      <c r="R1084" s="18" t="n">
        <v>0</v>
      </c>
      <c r="S1084" s="16" t="n">
        <v>0</v>
      </c>
      <c r="T1084" s="18">
        <f>(R1084-S1084)+T1083</f>
        <v/>
      </c>
      <c r="U1084" s="15" t="n"/>
      <c r="W1084" s="14" t="n"/>
      <c r="X1084" s="18">
        <f>F1084</f>
        <v/>
      </c>
      <c r="Y1084" s="16" t="n">
        <v>0</v>
      </c>
      <c r="Z1084" s="18">
        <f>(X1084-Y1084)+Z1083</f>
        <v/>
      </c>
      <c r="AA1084" s="15">
        <f>C1084</f>
        <v/>
      </c>
      <c r="AB1084" s="24" t="n"/>
      <c r="AC1084" s="15" t="n"/>
      <c r="AD1084" s="25" t="n"/>
      <c r="AE1084" s="62" t="n"/>
      <c r="AF1084" s="63" t="n"/>
      <c r="AG1084" s="25" t="n"/>
      <c r="AH1084" s="24" t="n"/>
      <c r="AI1084" s="26" t="n"/>
      <c r="AJ1084" s="25" t="n"/>
      <c r="AL1084" s="14" t="n"/>
      <c r="AM1084" s="18" t="n">
        <v>0</v>
      </c>
      <c r="AN1084" s="16" t="n"/>
      <c r="AO1084" s="18">
        <f>(AM1084-AN1084)+AO1083</f>
        <v/>
      </c>
      <c r="AP1084" s="15" t="n"/>
      <c r="AR1084" s="14" t="n"/>
      <c r="AS1084" s="18" t="n">
        <v>0</v>
      </c>
      <c r="AT1084" s="16" t="n"/>
      <c r="AU1084" s="18">
        <f>(AS1084-AT1084)+AU1083</f>
        <v/>
      </c>
      <c r="AV1084" s="15" t="n"/>
      <c r="AX1084" s="14" t="n"/>
      <c r="AY1084" s="18" t="n">
        <v>0</v>
      </c>
      <c r="AZ1084" s="16" t="n"/>
      <c r="BA1084" s="18">
        <f>(AY1084-AZ1084)+BA1083</f>
        <v/>
      </c>
      <c r="BB1084" s="15" t="n"/>
      <c r="BD1084" s="14" t="n"/>
      <c r="BE1084" s="18" t="n">
        <v>0</v>
      </c>
      <c r="BF1084" s="16" t="n"/>
      <c r="BG1084" s="18">
        <f>(BE1084-BF1084)+BG1083</f>
        <v/>
      </c>
      <c r="BH1084" s="15" t="n"/>
      <c r="BJ1084" s="86" t="n"/>
      <c r="BK1084" s="86" t="n"/>
      <c r="BL1084" s="24" t="n"/>
      <c r="BM1084" s="24" t="n"/>
      <c r="BN1084" s="24" t="n"/>
      <c r="BO1084" s="24" t="n"/>
      <c r="BP1084" s="24" t="n"/>
      <c r="BQ1084" s="126" t="n"/>
    </row>
    <row r="1085" ht="16.8" customHeight="1">
      <c r="A1085" s="15" t="n"/>
      <c r="B1085" s="15" t="n"/>
      <c r="C1085" s="15" t="inlineStr">
        <is>
          <t>BONIFICO BIACAR  22/1</t>
        </is>
      </c>
      <c r="D1085" s="16" t="n"/>
      <c r="E1085" s="16" t="n"/>
      <c r="F1085" s="16" t="n">
        <v>472</v>
      </c>
      <c r="G1085" s="16" t="n"/>
      <c r="H1085" s="16" t="n">
        <v>0</v>
      </c>
      <c r="I1085" s="4" t="n"/>
      <c r="J1085" s="14" t="n"/>
      <c r="K1085" s="3" t="inlineStr">
        <is>
          <t>GALLARATE  19/1</t>
        </is>
      </c>
      <c r="L1085" s="16" t="n">
        <v>608.5</v>
      </c>
      <c r="M1085" s="16" t="inlineStr">
        <is>
          <t>GALL. 22/1</t>
        </is>
      </c>
      <c r="N1085" s="16" t="n">
        <v>977</v>
      </c>
      <c r="O1085" s="16" t="n"/>
      <c r="P1085" s="18" t="n"/>
      <c r="Q1085" s="14" t="n"/>
      <c r="R1085" s="18" t="n">
        <v>0</v>
      </c>
      <c r="S1085" s="16" t="n">
        <v>0</v>
      </c>
      <c r="T1085" s="18">
        <f>(R1085-S1085)+T1084</f>
        <v/>
      </c>
      <c r="U1085" s="15" t="n"/>
      <c r="W1085" s="14" t="n"/>
      <c r="X1085" s="18">
        <f>F1085</f>
        <v/>
      </c>
      <c r="Y1085" s="16" t="n"/>
      <c r="Z1085" s="18">
        <f>(X1085-Y1085)+Z1084</f>
        <v/>
      </c>
      <c r="AA1085" s="15" t="n"/>
      <c r="AB1085" s="24" t="n"/>
      <c r="AC1085" s="15" t="n"/>
      <c r="AD1085" s="25" t="n"/>
      <c r="AE1085" s="62" t="n"/>
      <c r="AF1085" s="63" t="n"/>
      <c r="AG1085" s="25" t="n"/>
      <c r="AH1085" s="24" t="n"/>
      <c r="AI1085" s="26" t="n"/>
      <c r="AJ1085" s="25" t="n"/>
      <c r="AL1085" s="14" t="n"/>
      <c r="AM1085" s="18" t="n">
        <v>0</v>
      </c>
      <c r="AN1085" s="16" t="n"/>
      <c r="AO1085" s="18">
        <f>(AM1085-AN1085)+AO1084</f>
        <v/>
      </c>
      <c r="AP1085" s="15" t="n"/>
      <c r="AR1085" s="14" t="n"/>
      <c r="AS1085" s="18" t="n">
        <v>0</v>
      </c>
      <c r="AT1085" s="16" t="n"/>
      <c r="AU1085" s="18">
        <f>(AS1085-AT1085)+AU1084</f>
        <v/>
      </c>
      <c r="AV1085" s="15" t="n"/>
      <c r="AX1085" s="14" t="n"/>
      <c r="AY1085" s="18" t="n">
        <v>0</v>
      </c>
      <c r="AZ1085" s="16" t="n"/>
      <c r="BA1085" s="18">
        <f>(AY1085-AZ1085)+BA1084</f>
        <v/>
      </c>
      <c r="BB1085" s="15" t="n"/>
      <c r="BD1085" s="14" t="n"/>
      <c r="BE1085" s="18" t="n">
        <v>0</v>
      </c>
      <c r="BF1085" s="16" t="n"/>
      <c r="BG1085" s="18">
        <f>(BE1085-BF1085)+BG1084</f>
        <v/>
      </c>
      <c r="BH1085" s="15" t="n"/>
      <c r="BJ1085" s="86" t="n"/>
      <c r="BK1085" s="86" t="n"/>
      <c r="BL1085" s="24" t="n"/>
      <c r="BM1085" s="24" t="n"/>
      <c r="BN1085" s="24" t="n"/>
      <c r="BO1085" s="24" t="n"/>
      <c r="BP1085" s="24" t="n"/>
      <c r="BQ1085" s="126" t="n"/>
    </row>
    <row r="1086" ht="16.8" customHeight="1">
      <c r="A1086" s="15" t="n"/>
      <c r="B1086" s="15" t="n"/>
      <c r="C1086" s="15" t="inlineStr">
        <is>
          <t>VERSAMENTO</t>
        </is>
      </c>
      <c r="D1086" s="16" t="n"/>
      <c r="E1086" s="16" t="n"/>
      <c r="F1086" s="16" t="n">
        <v>0</v>
      </c>
      <c r="G1086" s="16" t="n"/>
      <c r="H1086" s="16" t="n"/>
      <c r="I1086" s="4" t="n"/>
      <c r="J1086" s="14" t="n"/>
      <c r="K1086" s="44" t="inlineStr">
        <is>
          <t>LEGNANO 17/1</t>
        </is>
      </c>
      <c r="L1086" s="16" t="n">
        <v>309.5</v>
      </c>
      <c r="M1086" s="30" t="n"/>
      <c r="N1086" s="16" t="n">
        <v>0</v>
      </c>
      <c r="O1086" s="16" t="n"/>
      <c r="P1086" s="18" t="n"/>
      <c r="Q1086" s="14" t="n"/>
      <c r="R1086" s="18" t="n">
        <v>0</v>
      </c>
      <c r="S1086" s="16" t="n">
        <v>0</v>
      </c>
      <c r="T1086" s="18">
        <f>(R1086-S1086)+T1085</f>
        <v/>
      </c>
      <c r="U1086" s="15" t="n"/>
      <c r="W1086" s="14" t="n"/>
      <c r="X1086" s="18">
        <f>F1086</f>
        <v/>
      </c>
      <c r="Y1086" s="16" t="n"/>
      <c r="Z1086" s="18">
        <f>(X1086-Y1086)+Z1085</f>
        <v/>
      </c>
      <c r="AA1086" s="15" t="n"/>
      <c r="AB1086" s="24" t="n"/>
      <c r="AC1086" s="15" t="n"/>
      <c r="AD1086" s="25" t="n"/>
      <c r="AE1086" s="62" t="n"/>
      <c r="AF1086" s="63" t="n"/>
      <c r="AG1086" s="25" t="n"/>
      <c r="AH1086" s="24" t="n"/>
      <c r="AI1086" s="26" t="n"/>
      <c r="AJ1086" s="25" t="n"/>
      <c r="AL1086" s="14" t="n"/>
      <c r="AM1086" s="18" t="n">
        <v>0</v>
      </c>
      <c r="AN1086" s="16" t="n"/>
      <c r="AO1086" s="18">
        <f>(AM1086-AN1086)+AO1085</f>
        <v/>
      </c>
      <c r="AP1086" s="15" t="n"/>
      <c r="AR1086" s="14" t="n"/>
      <c r="AS1086" s="18" t="n">
        <v>0</v>
      </c>
      <c r="AT1086" s="16" t="n"/>
      <c r="AU1086" s="18">
        <f>(AS1086-AT1086)+AU1085</f>
        <v/>
      </c>
      <c r="AV1086" s="15" t="n"/>
      <c r="AX1086" s="14" t="n"/>
      <c r="AY1086" s="18" t="n">
        <v>0</v>
      </c>
      <c r="AZ1086" s="16" t="n"/>
      <c r="BA1086" s="18">
        <f>(AY1086-AZ1086)+BA1085</f>
        <v/>
      </c>
      <c r="BB1086" s="15" t="n"/>
      <c r="BD1086" s="14" t="n"/>
      <c r="BE1086" s="18" t="n">
        <v>0</v>
      </c>
      <c r="BF1086" s="16" t="n"/>
      <c r="BG1086" s="18">
        <f>(BE1086-BF1086)+BG1085</f>
        <v/>
      </c>
      <c r="BH1086" s="15" t="n"/>
      <c r="BJ1086" s="86" t="n"/>
      <c r="BK1086" s="86" t="n"/>
      <c r="BL1086" s="24" t="n"/>
      <c r="BM1086" s="24" t="n"/>
      <c r="BN1086" s="24" t="n"/>
      <c r="BO1086" s="24" t="n"/>
      <c r="BP1086" s="24" t="n"/>
      <c r="BQ1086" s="126" t="n"/>
    </row>
    <row r="1087" ht="16.8" customHeight="1">
      <c r="A1087" s="15" t="n"/>
      <c r="B1087" s="15" t="n"/>
      <c r="C1087" s="15" t="inlineStr">
        <is>
          <t>VERSAMENTO</t>
        </is>
      </c>
      <c r="D1087" s="16" t="n"/>
      <c r="E1087" s="16" t="n"/>
      <c r="F1087" s="16" t="n">
        <v>0</v>
      </c>
      <c r="G1087" s="16" t="n">
        <v>0</v>
      </c>
      <c r="H1087" s="16" t="n"/>
      <c r="I1087" s="4" t="n"/>
      <c r="J1087" s="14" t="n"/>
      <c r="K1087" s="17" t="inlineStr">
        <is>
          <t>SOSPESI PARTICOLARI</t>
        </is>
      </c>
      <c r="L1087" s="51">
        <f>AI1096</f>
        <v/>
      </c>
      <c r="M1087" s="16" t="n"/>
      <c r="N1087" s="16" t="n">
        <v>0</v>
      </c>
      <c r="O1087" s="16" t="n"/>
      <c r="P1087" s="18" t="n"/>
      <c r="Q1087" s="14" t="n"/>
      <c r="R1087" s="18" t="n">
        <v>0</v>
      </c>
      <c r="S1087" s="16" t="n">
        <v>0</v>
      </c>
      <c r="T1087" s="18">
        <f>(R1087-S1087)+T1086</f>
        <v/>
      </c>
      <c r="U1087" s="15" t="n"/>
      <c r="W1087" s="14" t="n"/>
      <c r="X1087" s="18">
        <f>F1087</f>
        <v/>
      </c>
      <c r="Y1087" s="16" t="n">
        <v>0</v>
      </c>
      <c r="Z1087" s="18">
        <f>(X1087-Y1087)+Z1086</f>
        <v/>
      </c>
      <c r="AA1087" s="15">
        <f>C1087</f>
        <v/>
      </c>
      <c r="AB1087" s="24" t="n"/>
      <c r="AC1087" s="15" t="n"/>
      <c r="AD1087" s="25" t="n"/>
      <c r="AE1087" s="62" t="n"/>
      <c r="AF1087" s="63" t="n"/>
      <c r="AG1087" s="25" t="n"/>
      <c r="AH1087" s="24" t="n"/>
      <c r="AI1087" s="26" t="n"/>
      <c r="AJ1087" s="25" t="n"/>
      <c r="AL1087" s="14" t="n"/>
      <c r="AM1087" s="18" t="n">
        <v>0</v>
      </c>
      <c r="AN1087" s="16" t="n"/>
      <c r="AO1087" s="18">
        <f>(AM1087-AN1087)+AO1086</f>
        <v/>
      </c>
      <c r="AP1087" s="15" t="n"/>
      <c r="AR1087" s="14" t="n"/>
      <c r="AS1087" s="18" t="n">
        <v>0</v>
      </c>
      <c r="AT1087" s="16" t="n"/>
      <c r="AU1087" s="18">
        <f>(AS1087-AT1087)+AU1086</f>
        <v/>
      </c>
      <c r="AV1087" s="15" t="n"/>
      <c r="AX1087" s="14" t="n"/>
      <c r="AY1087" s="18" t="n">
        <v>0</v>
      </c>
      <c r="AZ1087" s="16" t="n"/>
      <c r="BA1087" s="18">
        <f>(AY1087-AZ1087)+BA1086</f>
        <v/>
      </c>
      <c r="BB1087" s="15" t="n"/>
      <c r="BD1087" s="14" t="n"/>
      <c r="BE1087" s="18" t="n">
        <v>0</v>
      </c>
      <c r="BF1087" s="16" t="n"/>
      <c r="BG1087" s="18">
        <f>(BE1087-BF1087)+BG1086</f>
        <v/>
      </c>
      <c r="BH1087" s="15" t="n"/>
      <c r="BJ1087" s="86" t="n"/>
      <c r="BK1087" s="86" t="n"/>
      <c r="BL1087" s="24" t="n"/>
      <c r="BM1087" s="24" t="n"/>
      <c r="BN1087" s="24" t="n"/>
      <c r="BO1087" s="24" t="n"/>
      <c r="BP1087" s="24" t="n"/>
      <c r="BQ1087" s="126" t="n"/>
    </row>
    <row r="1088" ht="16.8" customHeight="1">
      <c r="A1088" s="15" t="n"/>
      <c r="B1088" s="15" t="n"/>
      <c r="C1088" s="68" t="inlineStr">
        <is>
          <t>VERSAMENTO</t>
        </is>
      </c>
      <c r="D1088" s="16" t="n"/>
      <c r="E1088" s="16" t="n"/>
      <c r="F1088" s="16" t="n">
        <v>0</v>
      </c>
      <c r="G1088" s="16" t="n"/>
      <c r="H1088" s="16" t="n"/>
      <c r="I1088" s="4" t="n"/>
      <c r="J1088" s="14" t="n"/>
      <c r="K1088" s="17" t="inlineStr">
        <is>
          <t>TOTALE SOSPESI</t>
        </is>
      </c>
      <c r="L1088" s="16">
        <f>SUM(L1075:L1087)</f>
        <v/>
      </c>
      <c r="M1088" s="16" t="n"/>
      <c r="N1088" s="16" t="n"/>
      <c r="O1088" s="16" t="n"/>
      <c r="P1088" s="18" t="n"/>
      <c r="Q1088" s="14" t="n"/>
      <c r="R1088" s="18" t="n">
        <v>0</v>
      </c>
      <c r="S1088" s="16" t="n"/>
      <c r="T1088" s="18">
        <f>(R1088-S1088)+T1087</f>
        <v/>
      </c>
      <c r="U1088" s="15" t="n"/>
      <c r="W1088" s="14" t="n"/>
      <c r="X1088" s="18" t="n">
        <v>0</v>
      </c>
      <c r="Y1088" s="16" t="n"/>
      <c r="Z1088" s="18">
        <f>(X1088-Y1088)+Z1087</f>
        <v/>
      </c>
      <c r="AA1088" s="15">
        <f>C1088</f>
        <v/>
      </c>
      <c r="AB1088" s="24" t="n"/>
      <c r="AC1088" s="15" t="n"/>
      <c r="AD1088" s="25" t="n"/>
      <c r="AE1088" s="62" t="n"/>
      <c r="AF1088" s="63" t="n"/>
      <c r="AG1088" s="25" t="n"/>
      <c r="AH1088" s="24" t="n"/>
      <c r="AI1088" s="26" t="n"/>
      <c r="AJ1088" s="25" t="n"/>
      <c r="AL1088" s="14" t="n"/>
      <c r="AM1088" s="18" t="n">
        <v>0</v>
      </c>
      <c r="AN1088" s="16" t="n"/>
      <c r="AO1088" s="18">
        <f>(AM1088-AN1088)+AO1087</f>
        <v/>
      </c>
      <c r="AP1088" s="15" t="n"/>
      <c r="AR1088" s="14" t="n"/>
      <c r="AS1088" s="18" t="n">
        <v>0</v>
      </c>
      <c r="AT1088" s="16" t="n"/>
      <c r="AU1088" s="18">
        <f>(AS1088-AT1088)+AU1087</f>
        <v/>
      </c>
      <c r="AV1088" s="15">
        <f>C1088</f>
        <v/>
      </c>
      <c r="AX1088" s="14" t="n"/>
      <c r="AY1088" s="18" t="n">
        <v>0</v>
      </c>
      <c r="AZ1088" s="16" t="n"/>
      <c r="BA1088" s="18">
        <f>(AY1088-AZ1088)+BA1087</f>
        <v/>
      </c>
      <c r="BB1088" s="15" t="n"/>
      <c r="BD1088" s="14" t="n"/>
      <c r="BE1088" s="18" t="n">
        <v>0</v>
      </c>
      <c r="BF1088" s="16" t="n"/>
      <c r="BG1088" s="18">
        <f>(BE1088-BF1088)+BG1087</f>
        <v/>
      </c>
      <c r="BH1088" s="15" t="n"/>
      <c r="BJ1088" s="86" t="n"/>
      <c r="BK1088" s="86" t="n"/>
      <c r="BL1088" s="24" t="n"/>
      <c r="BM1088" s="24" t="n"/>
      <c r="BN1088" s="24" t="n"/>
      <c r="BO1088" s="24" t="n"/>
      <c r="BP1088" s="24" t="n"/>
      <c r="BQ1088" s="126" t="n"/>
    </row>
    <row r="1089" ht="16.8" customHeight="1">
      <c r="A1089" s="15" t="n"/>
      <c r="B1089" s="15" t="n"/>
      <c r="C1089" s="15" t="inlineStr">
        <is>
          <t>BONIFICI</t>
        </is>
      </c>
      <c r="D1089" s="16" t="n"/>
      <c r="E1089" s="16" t="n"/>
      <c r="F1089" s="16">
        <f>'BONIFICI GENERALI '!B830+'BONIFICI CATTOLICA'!B830</f>
        <v/>
      </c>
      <c r="G1089" s="85">
        <f>F1079</f>
        <v/>
      </c>
      <c r="H1089" s="16" t="n"/>
      <c r="I1089" s="4" t="n"/>
      <c r="J1089" s="14" t="n"/>
      <c r="K1089" s="17" t="inlineStr">
        <is>
          <t>SOSPESI DEL GIORNO</t>
        </is>
      </c>
      <c r="L1089" s="16">
        <f>SUM(N1076:N1089)</f>
        <v/>
      </c>
      <c r="M1089" s="44" t="n"/>
      <c r="N1089" s="16" t="n"/>
      <c r="O1089" s="16" t="n"/>
      <c r="P1089" s="18" t="n"/>
      <c r="Q1089" s="14" t="n"/>
      <c r="R1089" s="18" t="n">
        <v>0</v>
      </c>
      <c r="S1089" s="16" t="n"/>
      <c r="T1089" s="18">
        <f>(R1089-S1089)+T1088</f>
        <v/>
      </c>
      <c r="U1089" s="15" t="n"/>
      <c r="W1089" s="14" t="n"/>
      <c r="X1089" s="18">
        <f>F1089</f>
        <v/>
      </c>
      <c r="Y1089" s="16">
        <f>G1089</f>
        <v/>
      </c>
      <c r="Z1089" s="18">
        <f>(X1089-Y1089)+Z1088</f>
        <v/>
      </c>
      <c r="AA1089" s="15">
        <f>C1089</f>
        <v/>
      </c>
      <c r="AB1089" s="24" t="n"/>
      <c r="AC1089" s="15" t="n"/>
      <c r="AD1089" s="25" t="n"/>
      <c r="AE1089" s="62" t="n"/>
      <c r="AF1089" s="63" t="n"/>
      <c r="AG1089" s="25" t="n"/>
      <c r="AH1089" s="24" t="n"/>
      <c r="AI1089" s="26" t="n"/>
      <c r="AJ1089" s="25" t="n"/>
      <c r="AL1089" s="14" t="n"/>
      <c r="AM1089" s="18" t="n">
        <v>0</v>
      </c>
      <c r="AN1089" s="16" t="n"/>
      <c r="AO1089" s="18">
        <f>(AM1089-AN1089)+AO1088</f>
        <v/>
      </c>
      <c r="AP1089" s="15" t="n"/>
      <c r="AR1089" s="14" t="n"/>
      <c r="AS1089" s="18" t="n">
        <v>0</v>
      </c>
      <c r="AT1089" s="16" t="n"/>
      <c r="AU1089" s="18">
        <f>(AS1089-AT1089)+AU1088</f>
        <v/>
      </c>
      <c r="AV1089" s="15">
        <f>C1089</f>
        <v/>
      </c>
      <c r="AX1089" s="14" t="n"/>
      <c r="AY1089" s="18" t="n">
        <v>0</v>
      </c>
      <c r="AZ1089" s="16" t="n"/>
      <c r="BA1089" s="18">
        <f>(AY1089-AZ1089)+BA1088</f>
        <v/>
      </c>
      <c r="BB1089" s="15" t="n"/>
      <c r="BD1089" s="14" t="n"/>
      <c r="BE1089" s="18" t="n">
        <v>0</v>
      </c>
      <c r="BF1089" s="16" t="n"/>
      <c r="BG1089" s="18">
        <f>(BE1089-BF1089)+BG1088</f>
        <v/>
      </c>
      <c r="BH1089" s="15" t="n"/>
      <c r="BJ1089" s="86" t="n"/>
      <c r="BK1089" s="86" t="n"/>
      <c r="BL1089" s="24" t="n"/>
      <c r="BM1089" s="24" t="n"/>
      <c r="BN1089" s="24" t="n"/>
      <c r="BO1089" s="24" t="n"/>
      <c r="BP1089" s="24" t="n"/>
      <c r="BQ1089" s="126" t="n"/>
    </row>
    <row r="1090" ht="16.8" customHeight="1">
      <c r="A1090" s="15" t="n"/>
      <c r="B1090" s="15" t="n"/>
      <c r="C1090" s="47" t="inlineStr">
        <is>
          <t>PREL .PROVVIGIONI MATURATE</t>
        </is>
      </c>
      <c r="D1090" s="16" t="n"/>
      <c r="E1090" s="16" t="n"/>
      <c r="F1090" s="16" t="n">
        <v>0</v>
      </c>
      <c r="G1090" s="1">
        <f>F1080</f>
        <v/>
      </c>
      <c r="H1090" s="16">
        <f>G1090-D981-D982-D984</f>
        <v/>
      </c>
      <c r="I1090" s="4" t="n"/>
      <c r="J1090" s="14" t="n"/>
      <c r="K1090" s="53">
        <f>A1039</f>
        <v/>
      </c>
      <c r="L1090" s="3">
        <f>D1039+D1040-E1044+D1041-E1041+D1044-E1039+B1042</f>
        <v/>
      </c>
      <c r="M1090" s="3" t="n"/>
      <c r="N1090" s="3" t="n"/>
      <c r="O1090" s="16" t="n"/>
      <c r="P1090" s="18" t="n"/>
      <c r="Q1090" s="14" t="n"/>
      <c r="R1090" s="18" t="n"/>
      <c r="S1090" s="16" t="n"/>
      <c r="T1090" s="18">
        <f>(R1090-S1090)+T1089</f>
        <v/>
      </c>
      <c r="U1090" s="15" t="n"/>
      <c r="W1090" s="14" t="n"/>
      <c r="X1090" s="18" t="n"/>
      <c r="Y1090" s="1">
        <f>G1090</f>
        <v/>
      </c>
      <c r="Z1090" s="18">
        <f>(X1090-Y1090)+Z1089</f>
        <v/>
      </c>
      <c r="AA1090" s="15">
        <f>C1090</f>
        <v/>
      </c>
      <c r="AB1090" s="24" t="n"/>
      <c r="AC1090" s="15" t="inlineStr">
        <is>
          <t>BOLLO AUTO</t>
        </is>
      </c>
      <c r="AD1090" s="25" t="n"/>
      <c r="AE1090" s="62">
        <f>H1091</f>
        <v/>
      </c>
      <c r="AF1090" s="63">
        <f>AE1090+AF1029</f>
        <v/>
      </c>
      <c r="AG1090" s="25" t="n"/>
      <c r="AH1090" s="24" t="n"/>
      <c r="AI1090" s="26" t="n"/>
      <c r="AJ1090" s="25" t="n"/>
      <c r="AL1090" s="14" t="n"/>
      <c r="AM1090" s="18" t="n"/>
      <c r="AN1090" s="25" t="n">
        <v>0</v>
      </c>
      <c r="AO1090" s="18">
        <f>(AM1090-AN1090)+AO1089</f>
        <v/>
      </c>
      <c r="AP1090" s="15" t="n"/>
      <c r="AR1090" s="14" t="n"/>
      <c r="AS1090" s="18" t="n"/>
      <c r="AT1090" s="25" t="n">
        <v>0</v>
      </c>
      <c r="AU1090" s="18">
        <f>(AS1090-AT1090)+AU1089</f>
        <v/>
      </c>
      <c r="AV1090" s="15" t="n"/>
      <c r="AX1090" s="14" t="n"/>
      <c r="AY1090" s="18" t="n"/>
      <c r="AZ1090" s="25" t="n">
        <v>0</v>
      </c>
      <c r="BA1090" s="18">
        <f>(AY1090-AZ1090)+BA1089</f>
        <v/>
      </c>
      <c r="BB1090" s="15" t="n"/>
      <c r="BD1090" s="14" t="n"/>
      <c r="BE1090" s="18" t="n"/>
      <c r="BF1090" s="25" t="n">
        <v>0</v>
      </c>
      <c r="BG1090" s="18">
        <f>(BE1090-BF1090)+BG1089</f>
        <v/>
      </c>
      <c r="BH1090" s="15" t="n"/>
      <c r="BJ1090" s="86" t="n"/>
      <c r="BK1090" s="86" t="n"/>
      <c r="BL1090" s="24" t="n"/>
      <c r="BM1090" s="24" t="n"/>
      <c r="BN1090" s="24" t="n"/>
      <c r="BO1090" s="24" t="n"/>
      <c r="BP1090" s="24" t="n"/>
      <c r="BQ1090" s="126" t="n"/>
    </row>
    <row r="1091" ht="16.8" customHeight="1">
      <c r="A1091" s="15" t="n"/>
      <c r="B1091" s="15" t="n"/>
      <c r="C1091" s="15" t="inlineStr">
        <is>
          <t>Spese manutenzione auto</t>
        </is>
      </c>
      <c r="D1091" s="16" t="n"/>
      <c r="E1091" s="16" t="n">
        <v>0</v>
      </c>
      <c r="F1091" s="16" t="n">
        <v>0</v>
      </c>
      <c r="G1091" s="16" t="n">
        <v>0</v>
      </c>
      <c r="H1091" s="16" t="n"/>
      <c r="I1091" s="4" t="n"/>
      <c r="J1091" s="14" t="n"/>
      <c r="K1091" s="17" t="n"/>
      <c r="L1091" s="16" t="n"/>
      <c r="M1091" s="16" t="n"/>
      <c r="N1091" s="16" t="n"/>
      <c r="O1091" s="16" t="n"/>
      <c r="P1091" s="18" t="n"/>
      <c r="Q1091" s="14" t="n"/>
      <c r="R1091" s="18" t="n"/>
      <c r="S1091" s="16">
        <f>G1091</f>
        <v/>
      </c>
      <c r="T1091" s="18">
        <f>(R1091-S1091)+T1090</f>
        <v/>
      </c>
      <c r="U1091" s="15">
        <f>C1091</f>
        <v/>
      </c>
      <c r="W1091" s="14" t="n"/>
      <c r="X1091" s="18" t="n"/>
      <c r="Y1091" s="16" t="n">
        <v>0</v>
      </c>
      <c r="Z1091" s="18">
        <f>(X1091-Y1091)+Z1090</f>
        <v/>
      </c>
      <c r="AA1091" s="15" t="n"/>
      <c r="AB1091" s="24" t="n"/>
      <c r="AC1091" s="15">
        <f>C1091</f>
        <v/>
      </c>
      <c r="AD1091" s="25" t="n"/>
      <c r="AE1091" s="62">
        <f>G1091</f>
        <v/>
      </c>
      <c r="AF1091" s="63">
        <f>AE1091+AF1030</f>
        <v/>
      </c>
      <c r="AG1091" s="25" t="n"/>
      <c r="AH1091" s="24" t="n"/>
      <c r="AI1091" s="26" t="n"/>
      <c r="AJ1091" s="25" t="n"/>
      <c r="AL1091" s="14" t="n"/>
      <c r="AM1091" s="18" t="n"/>
      <c r="AN1091" s="16" t="n"/>
      <c r="AO1091" s="18">
        <f>(AM1091-AN1091)+AO1090</f>
        <v/>
      </c>
      <c r="AP1091" s="15" t="n"/>
      <c r="AR1091" s="14" t="n"/>
      <c r="AS1091" s="18" t="n"/>
      <c r="AT1091" s="16" t="n"/>
      <c r="AU1091" s="18">
        <f>(AS1091-AT1091)+AU1090</f>
        <v/>
      </c>
      <c r="AV1091" s="15" t="n"/>
      <c r="AX1091" s="14" t="n"/>
      <c r="AY1091" s="18" t="n"/>
      <c r="AZ1091" s="16" t="n"/>
      <c r="BA1091" s="18">
        <f>(AY1091-AZ1091)+BA1090</f>
        <v/>
      </c>
      <c r="BB1091" s="15" t="n"/>
      <c r="BD1091" s="14" t="n"/>
      <c r="BE1091" s="18" t="n"/>
      <c r="BF1091" s="16" t="n"/>
      <c r="BG1091" s="18">
        <f>(BE1091-BF1091)+BG1090</f>
        <v/>
      </c>
      <c r="BH1091" s="15" t="n"/>
      <c r="BJ1091" s="86" t="n"/>
      <c r="BK1091" s="86" t="n"/>
      <c r="BL1091" s="24" t="n"/>
      <c r="BM1091" s="24" t="n"/>
      <c r="BN1091" s="24" t="n"/>
      <c r="BO1091" s="24" t="n"/>
      <c r="BP1091" s="24" t="n"/>
      <c r="BQ1091" s="126" t="n"/>
    </row>
    <row r="1092" ht="16.8" customHeight="1">
      <c r="A1092" s="15" t="n"/>
      <c r="B1092" s="15" t="n"/>
      <c r="C1092" s="15" t="inlineStr">
        <is>
          <t>Spese alberghi etc</t>
        </is>
      </c>
      <c r="D1092" s="16" t="n">
        <v>0</v>
      </c>
      <c r="E1092" s="16" t="n"/>
      <c r="F1092" s="16" t="n">
        <v>0</v>
      </c>
      <c r="G1092" s="16" t="n">
        <v>0</v>
      </c>
      <c r="H1092" s="16" t="n"/>
      <c r="I1092" s="4" t="n"/>
      <c r="J1092" s="14" t="n"/>
      <c r="K1092" s="17" t="n"/>
      <c r="L1092" s="16" t="n">
        <v>0</v>
      </c>
      <c r="M1092" s="16" t="n"/>
      <c r="N1092" s="16" t="n"/>
      <c r="O1092" s="16" t="n"/>
      <c r="P1092" s="18" t="n"/>
      <c r="Q1092" s="14" t="n"/>
      <c r="R1092" s="18" t="n"/>
      <c r="S1092" s="16" t="n">
        <v>0</v>
      </c>
      <c r="T1092" s="18">
        <f>(R1092-S1092)+T1091</f>
        <v/>
      </c>
      <c r="U1092" s="15">
        <f>C1092</f>
        <v/>
      </c>
      <c r="W1092" s="14" t="n"/>
      <c r="X1092" s="18" t="n">
        <v>0</v>
      </c>
      <c r="Y1092" s="16" t="n">
        <v>0</v>
      </c>
      <c r="Z1092" s="18">
        <f>(X1092-Y1092)+Z1091</f>
        <v/>
      </c>
      <c r="AA1092" s="15" t="n"/>
      <c r="AB1092" s="24" t="n"/>
      <c r="AC1092" s="15">
        <f>C1092</f>
        <v/>
      </c>
      <c r="AD1092" s="25" t="n"/>
      <c r="AE1092" s="62">
        <f>G1092</f>
        <v/>
      </c>
      <c r="AF1092" s="63">
        <f>AE1092+AF1031</f>
        <v/>
      </c>
      <c r="AG1092" s="25" t="n"/>
      <c r="AH1092" s="24" t="n"/>
      <c r="AI1092" s="26" t="n"/>
      <c r="AJ1092" s="25" t="n"/>
      <c r="AL1092" s="14" t="n"/>
      <c r="AM1092" s="18" t="n"/>
      <c r="AN1092" s="16" t="n">
        <v>0</v>
      </c>
      <c r="AO1092" s="18">
        <f>(AM1092-AN1092)+AO1091</f>
        <v/>
      </c>
      <c r="AP1092" s="15" t="n"/>
      <c r="AR1092" s="14" t="n"/>
      <c r="AS1092" s="18" t="n"/>
      <c r="AT1092" s="16" t="n">
        <v>0</v>
      </c>
      <c r="AU1092" s="18">
        <f>(AS1092-AT1092)+AU1091</f>
        <v/>
      </c>
      <c r="AV1092" s="15" t="n"/>
      <c r="AX1092" s="14" t="n"/>
      <c r="AY1092" s="18" t="n"/>
      <c r="AZ1092" s="16" t="n">
        <v>0</v>
      </c>
      <c r="BA1092" s="18">
        <f>(AY1092-AZ1092)+BA1091</f>
        <v/>
      </c>
      <c r="BB1092" s="15" t="n"/>
      <c r="BD1092" s="14" t="n"/>
      <c r="BE1092" s="18" t="n"/>
      <c r="BF1092" s="16" t="n">
        <v>0</v>
      </c>
      <c r="BG1092" s="18">
        <f>(BE1092-BF1092)+BG1091</f>
        <v/>
      </c>
      <c r="BH1092" s="15" t="n"/>
      <c r="BJ1092" s="86" t="n"/>
      <c r="BK1092" s="86" t="n"/>
      <c r="BL1092" s="24" t="n"/>
      <c r="BM1092" s="24" t="n"/>
      <c r="BN1092" s="24" t="n"/>
      <c r="BO1092" s="24" t="n"/>
      <c r="BP1092" s="24" t="n"/>
      <c r="BQ1092" s="126" t="n"/>
    </row>
    <row r="1093" ht="16.8" customHeight="1">
      <c r="A1093" s="15" t="n"/>
      <c r="B1093" s="15" t="n"/>
      <c r="C1093" s="15" t="n"/>
      <c r="D1093" s="16">
        <f>SUM(G1091:G1093)</f>
        <v/>
      </c>
      <c r="E1093" s="16" t="n">
        <v>0</v>
      </c>
      <c r="F1093" s="16" t="n"/>
      <c r="G1093" s="16" t="n">
        <v>0</v>
      </c>
      <c r="H1093" s="16" t="n"/>
      <c r="I1093" s="4" t="n"/>
      <c r="J1093" s="14" t="n"/>
      <c r="K1093" s="6" t="inlineStr">
        <is>
          <t>TOTALE SOMMA</t>
        </is>
      </c>
      <c r="L1093" s="3">
        <f>SUM(L1073:L1087)+N1072+L1089+L1090</f>
        <v/>
      </c>
      <c r="M1093" s="3">
        <f>SUM(O1042:O1061)+N1071</f>
        <v/>
      </c>
      <c r="N1093" s="16" t="n"/>
      <c r="O1093" s="16" t="n"/>
      <c r="P1093" s="18" t="n"/>
      <c r="Q1093" s="14" t="n"/>
      <c r="R1093" s="18" t="n"/>
      <c r="S1093" s="16" t="n">
        <v>0</v>
      </c>
      <c r="T1093" s="18">
        <f>(R1093-S1093)+T1092</f>
        <v/>
      </c>
      <c r="U1093" s="15" t="n"/>
      <c r="W1093" s="14" t="n"/>
      <c r="X1093" s="18" t="n">
        <v>0</v>
      </c>
      <c r="Y1093" s="16" t="n">
        <v>0</v>
      </c>
      <c r="Z1093" s="18">
        <f>(X1093-Y1093)+Z1092</f>
        <v/>
      </c>
      <c r="AA1093" s="15" t="n"/>
      <c r="AB1093" s="24" t="n"/>
      <c r="AC1093" s="15">
        <f>C1093</f>
        <v/>
      </c>
      <c r="AD1093" s="25" t="n"/>
      <c r="AE1093" s="62">
        <f>G1093</f>
        <v/>
      </c>
      <c r="AF1093" s="63">
        <f>AE1093+AF1032</f>
        <v/>
      </c>
      <c r="AG1093" s="25" t="n"/>
      <c r="AH1093" s="24" t="inlineStr">
        <is>
          <t>TOTALE SOSPESI</t>
        </is>
      </c>
      <c r="AI1093" s="26">
        <f>SUM(AI1040:AI1092)</f>
        <v/>
      </c>
      <c r="AJ1093" s="25" t="n"/>
      <c r="AL1093" s="14" t="n"/>
      <c r="AM1093" s="18" t="n"/>
      <c r="AN1093" s="16" t="n">
        <v>0</v>
      </c>
      <c r="AO1093" s="18">
        <f>(AM1093-AN1093)+AO1092</f>
        <v/>
      </c>
      <c r="AP1093" s="15" t="n"/>
      <c r="AR1093" s="14" t="n"/>
      <c r="AS1093" s="18" t="n"/>
      <c r="AT1093" s="16" t="n">
        <v>0</v>
      </c>
      <c r="AU1093" s="18">
        <f>(AS1093-AT1093)+AU1092</f>
        <v/>
      </c>
      <c r="AV1093" s="16" t="n"/>
      <c r="AX1093" s="14" t="n"/>
      <c r="AY1093" s="18" t="n"/>
      <c r="AZ1093" s="16" t="n">
        <v>0</v>
      </c>
      <c r="BA1093" s="18">
        <f>(AY1093-AZ1093)+BA1092</f>
        <v/>
      </c>
      <c r="BB1093" s="15" t="n"/>
      <c r="BD1093" s="14" t="n"/>
      <c r="BE1093" s="18" t="n"/>
      <c r="BF1093" s="16" t="n">
        <v>0</v>
      </c>
      <c r="BG1093" s="18">
        <f>(BE1093-BF1093)+BG1092</f>
        <v/>
      </c>
      <c r="BH1093" s="15" t="n"/>
      <c r="BJ1093" s="86" t="n"/>
      <c r="BK1093" s="86" t="n"/>
      <c r="BL1093" s="24" t="n"/>
      <c r="BM1093" s="24" t="n"/>
      <c r="BN1093" s="24" t="n"/>
      <c r="BO1093" s="24" t="n"/>
      <c r="BP1093" s="24" t="n"/>
      <c r="BQ1093" s="126" t="n"/>
    </row>
    <row r="1094" ht="16.8" customHeight="1">
      <c r="A1094" s="15" t="n"/>
      <c r="B1094" s="15" t="n"/>
      <c r="C1094" s="64" t="inlineStr">
        <is>
          <t>BONIFICO CATTOLICA</t>
        </is>
      </c>
      <c r="D1094" s="16" t="n"/>
      <c r="E1094" s="16" t="n">
        <v>0</v>
      </c>
      <c r="F1094" s="16" t="n"/>
      <c r="G1094" s="16" t="n">
        <v>0</v>
      </c>
      <c r="H1094" s="16" t="n">
        <v>0</v>
      </c>
      <c r="I1094" s="84">
        <f>I1096-I1045</f>
        <v/>
      </c>
      <c r="J1094" s="14" t="n"/>
      <c r="K1094" s="6" t="inlineStr">
        <is>
          <t>SALDO C-D</t>
        </is>
      </c>
      <c r="L1094" s="3">
        <f>L1093-M1093</f>
        <v/>
      </c>
      <c r="M1094" s="16" t="n"/>
      <c r="N1094" s="16" t="n"/>
      <c r="O1094" s="16" t="n"/>
      <c r="P1094" s="18" t="n"/>
      <c r="Q1094" s="14" t="n"/>
      <c r="R1094" s="18" t="n"/>
      <c r="S1094" s="16" t="n">
        <v>0</v>
      </c>
      <c r="T1094" s="18">
        <f>(R1094-S1094)+T1093</f>
        <v/>
      </c>
      <c r="U1094" s="15" t="n"/>
      <c r="W1094" s="14" t="n"/>
      <c r="X1094" s="18" t="n"/>
      <c r="Y1094" s="16" t="n">
        <v>0</v>
      </c>
      <c r="Z1094" s="18">
        <f>(X1094-Y1094)+Z1093</f>
        <v/>
      </c>
      <c r="AA1094" s="15" t="n"/>
      <c r="AB1094" s="24" t="n"/>
      <c r="AC1094" s="71" t="inlineStr">
        <is>
          <t>TOTALE SPESE AD OGGI</t>
        </is>
      </c>
      <c r="AD1094" s="65" t="n"/>
      <c r="AE1094" s="65" t="n">
        <v>0</v>
      </c>
      <c r="AF1094" s="63">
        <f>SUM(AF1046:AF1093)</f>
        <v/>
      </c>
      <c r="AG1094" s="25" t="n"/>
      <c r="AH1094" s="24" t="inlineStr">
        <is>
          <t>SOSPESI VERSATI</t>
        </is>
      </c>
      <c r="AI1094" s="26" t="n"/>
      <c r="AJ1094" s="25">
        <f>SUM(AJ1040:AJ1093)</f>
        <v/>
      </c>
      <c r="AL1094" s="14" t="n"/>
      <c r="AM1094" s="18" t="n"/>
      <c r="AN1094" s="16" t="n"/>
      <c r="AO1094" s="18">
        <f>(AM1094-AN1094)+AO1093</f>
        <v/>
      </c>
      <c r="AP1094" s="15" t="n"/>
      <c r="AR1094" s="14" t="n"/>
      <c r="AS1094" s="18" t="n"/>
      <c r="AT1094" s="16" t="n">
        <v>0</v>
      </c>
      <c r="AU1094" s="18">
        <f>(AS1094-AT1094)+AU1093</f>
        <v/>
      </c>
      <c r="AV1094" s="15" t="n"/>
      <c r="AX1094" s="14" t="n"/>
      <c r="AY1094" s="18" t="n"/>
      <c r="AZ1094" s="16" t="n"/>
      <c r="BA1094" s="18">
        <f>(AY1094-AZ1094)+BA1093</f>
        <v/>
      </c>
      <c r="BB1094" s="15" t="n"/>
      <c r="BD1094" s="14" t="n"/>
      <c r="BE1094" s="18" t="n"/>
      <c r="BF1094" s="16" t="n"/>
      <c r="BG1094" s="18">
        <f>(BE1094-BF1094)+BG1093</f>
        <v/>
      </c>
      <c r="BH1094" s="15" t="n"/>
      <c r="BJ1094" s="86" t="n"/>
      <c r="BK1094" s="86" t="n"/>
      <c r="BL1094" s="24" t="n"/>
      <c r="BM1094" s="24" t="n"/>
      <c r="BN1094" s="24" t="n"/>
      <c r="BO1094" s="24" t="n"/>
      <c r="BP1094" s="24" t="n"/>
      <c r="BQ1094" s="126" t="n"/>
    </row>
    <row r="1095" ht="16.8" customHeight="1">
      <c r="A1095" s="15" t="n"/>
      <c r="B1095" s="15" t="n"/>
      <c r="C1095" s="64" t="inlineStr">
        <is>
          <t>BONIFICO GENERALI</t>
        </is>
      </c>
      <c r="D1095" s="16" t="n"/>
      <c r="E1095" s="16" t="n"/>
      <c r="F1095" s="16" t="n"/>
      <c r="G1095" s="16" t="n">
        <v>0</v>
      </c>
      <c r="H1095" s="16" t="n">
        <v>0</v>
      </c>
      <c r="I1095" s="4" t="n"/>
      <c r="J1095" s="14" t="n"/>
      <c r="K1095" s="6" t="inlineStr">
        <is>
          <t>SALDO CATTOLICA</t>
        </is>
      </c>
      <c r="L1095" s="55">
        <f>D1096+E1096+A1096+B1096+B1043</f>
        <v/>
      </c>
      <c r="M1095" s="16" t="n"/>
      <c r="N1095" s="16" t="n"/>
      <c r="O1095" s="56" t="n"/>
      <c r="P1095" s="18" t="n"/>
      <c r="Q1095" s="14" t="n"/>
      <c r="R1095" s="18" t="n"/>
      <c r="S1095" s="16" t="n">
        <v>0</v>
      </c>
      <c r="T1095" s="18">
        <f>(R1095-S1095)+T1094</f>
        <v/>
      </c>
      <c r="U1095" s="15" t="n"/>
      <c r="W1095" s="14" t="n"/>
      <c r="X1095" s="18" t="n"/>
      <c r="Y1095" s="16" t="n">
        <v>0</v>
      </c>
      <c r="Z1095" s="18">
        <f>(X1095-Y1095)+Z1094</f>
        <v/>
      </c>
      <c r="AA1095" s="15" t="n"/>
      <c r="AB1095" s="24" t="n"/>
      <c r="AC1095" s="71" t="inlineStr">
        <is>
          <t>TOTALE PROVVIGIONI AD OGGI</t>
        </is>
      </c>
      <c r="AD1095" s="65" t="n"/>
      <c r="AE1095" s="65">
        <f>G1095</f>
        <v/>
      </c>
      <c r="AF1095" s="63">
        <f>AF1034+AD1039+AD1040</f>
        <v/>
      </c>
      <c r="AG1095" s="25" t="n"/>
      <c r="AH1095" s="24" t="n"/>
      <c r="AI1095" s="26" t="n"/>
      <c r="AJ1095" s="25" t="n"/>
      <c r="AL1095" s="14" t="n"/>
      <c r="AM1095" s="18" t="n"/>
      <c r="AN1095" s="16" t="n"/>
      <c r="AO1095" s="18">
        <f>(AM1095-AN1095)+AO1094</f>
        <v/>
      </c>
      <c r="AP1095" s="15" t="n"/>
      <c r="AR1095" s="14" t="n"/>
      <c r="AS1095" s="18" t="n"/>
      <c r="AT1095" s="16" t="n"/>
      <c r="AU1095" s="18">
        <f>(AS1095-AT1095)+AU1094</f>
        <v/>
      </c>
      <c r="AV1095" s="15" t="n"/>
      <c r="AX1095" s="14" t="n"/>
      <c r="AY1095" s="18" t="n"/>
      <c r="AZ1095" s="16" t="n"/>
      <c r="BA1095" s="18">
        <f>(AY1095-AZ1095)+BA1094</f>
        <v/>
      </c>
      <c r="BB1095" s="15" t="n"/>
      <c r="BD1095" s="14" t="n"/>
      <c r="BE1095" s="18" t="n"/>
      <c r="BF1095" s="16" t="n"/>
      <c r="BG1095" s="18">
        <f>(BE1095-BF1095)+BG1094</f>
        <v/>
      </c>
      <c r="BH1095" s="15" t="n"/>
      <c r="BJ1095" s="86" t="n"/>
      <c r="BK1095" s="86" t="n"/>
      <c r="BL1095" s="24" t="n"/>
      <c r="BM1095" s="24" t="n"/>
      <c r="BN1095" s="24" t="n"/>
      <c r="BO1095" s="24" t="n"/>
      <c r="BP1095" s="24" t="n"/>
      <c r="BQ1095" s="126" t="n"/>
    </row>
    <row r="1096" ht="16.8" customHeight="1">
      <c r="A1096" s="92">
        <f>D1041-D1043+A1035-E1041-G1095</f>
        <v/>
      </c>
      <c r="B1096" s="44">
        <f>D1044-D1046+B1035</f>
        <v/>
      </c>
      <c r="C1096" s="57" t="inlineStr">
        <is>
          <t>Check = controllo Saldo Cattolica</t>
        </is>
      </c>
      <c r="D1096" s="44">
        <f>D1039-D1042-E1039+D1035</f>
        <v/>
      </c>
      <c r="E1096" s="44">
        <f>D1040-D1045+E1035</f>
        <v/>
      </c>
      <c r="F1096" s="72">
        <f>D1042+D1043+D1045+F1035-E1043</f>
        <v/>
      </c>
      <c r="G1096" s="81">
        <f>D1042+D1043-E1043+D1045+G1035</f>
        <v/>
      </c>
      <c r="H1096" s="44">
        <f>G1090+G1089+H1035</f>
        <v/>
      </c>
      <c r="I1096" s="79">
        <f>G1096-H1096</f>
        <v/>
      </c>
      <c r="J1096" s="58" t="n"/>
      <c r="K1096" s="6" t="inlineStr">
        <is>
          <t>SALDO PROVVIGIONALE</t>
        </is>
      </c>
      <c r="L1096" s="3">
        <f>L1094-L1095</f>
        <v/>
      </c>
      <c r="M1096" s="27" t="inlineStr">
        <is>
          <t>DIFF. S.DO CATTOLICA</t>
        </is>
      </c>
      <c r="N1096" s="27">
        <f>O1096-L1095</f>
        <v/>
      </c>
      <c r="O1096" s="44">
        <f>Z1096+AU1096+N1072+SUM(L1075:L1086)+SUM(N1076:N1086)+L1090-D1042-D1045-D1041+E1043</f>
        <v/>
      </c>
      <c r="P1096" s="18" t="n"/>
      <c r="Q1096" s="58" t="n"/>
      <c r="R1096" s="59" t="n"/>
      <c r="S1096" s="44" t="n"/>
      <c r="T1096" s="59">
        <f>(R1096-S1096)+T1095</f>
        <v/>
      </c>
      <c r="U1096" s="57" t="n"/>
      <c r="W1096" s="58" t="n"/>
      <c r="X1096" s="59" t="n"/>
      <c r="Y1096" s="44" t="n"/>
      <c r="Z1096" s="59">
        <f>(X1096-Y1096)+Z1095</f>
        <v/>
      </c>
      <c r="AA1096" s="57" t="n"/>
      <c r="AB1096" s="60" t="n"/>
      <c r="AC1096" s="60" t="inlineStr">
        <is>
          <t>UTILE NETTO</t>
        </is>
      </c>
      <c r="AD1096" s="23">
        <f>SUM(AD1039:AD1095)-SUM(AE1039:AE1093)+AD1035</f>
        <v/>
      </c>
      <c r="AE1096" s="23">
        <f>AF1082+AF1083</f>
        <v/>
      </c>
      <c r="AF1096" s="23">
        <f>AD1096+AE1096</f>
        <v/>
      </c>
      <c r="AG1096" s="23" t="inlineStr">
        <is>
          <t>UTILE LORDO</t>
        </is>
      </c>
      <c r="AH1096" s="60" t="inlineStr">
        <is>
          <t>SALDO</t>
        </is>
      </c>
      <c r="AI1096" s="61">
        <f>AI1093-AJ1094</f>
        <v/>
      </c>
      <c r="AJ1096" s="23" t="n"/>
      <c r="AL1096" s="58" t="n"/>
      <c r="AM1096" s="59" t="n"/>
      <c r="AN1096" s="44" t="n"/>
      <c r="AO1096" s="59">
        <f>(AM1096-AN1096)+AO1095</f>
        <v/>
      </c>
      <c r="AP1096" s="57" t="n"/>
      <c r="AR1096" s="58" t="n"/>
      <c r="AS1096" s="59" t="n"/>
      <c r="AT1096" s="44" t="n"/>
      <c r="AU1096" s="59">
        <f>(AS1096-AT1096)+AU1095</f>
        <v/>
      </c>
      <c r="AV1096" s="57" t="n"/>
      <c r="AX1096" s="58" t="n"/>
      <c r="AY1096" s="59" t="n"/>
      <c r="AZ1096" s="44" t="n"/>
      <c r="BA1096" s="59">
        <f>(AY1096-AZ1096)+BA1095</f>
        <v/>
      </c>
      <c r="BB1096" s="57" t="n"/>
      <c r="BD1096" s="58" t="n"/>
      <c r="BE1096" s="59" t="n"/>
      <c r="BF1096" s="44" t="n"/>
      <c r="BG1096" s="59">
        <f>(BE1096-BF1096)+BG1095</f>
        <v/>
      </c>
      <c r="BH1096" s="57" t="n"/>
      <c r="BJ1096" s="21">
        <f>SUM(BJ1040:BJ1095)</f>
        <v/>
      </c>
      <c r="BK1096" s="21" t="n"/>
      <c r="BL1096" s="89">
        <f>SUM(BL1039:BL1095)</f>
        <v/>
      </c>
      <c r="BM1096" s="8" t="inlineStr">
        <is>
          <t>TOTALE GENERALI</t>
        </is>
      </c>
      <c r="BN1096" s="89">
        <f>SUM(BN1039:BN1095)</f>
        <v/>
      </c>
      <c r="BO1096" s="8">
        <f>SUM(BO1040:BO1095)</f>
        <v/>
      </c>
      <c r="BP1096" s="8">
        <f>BL1096+BN1096</f>
        <v/>
      </c>
      <c r="BQ1096" s="8" t="n"/>
    </row>
    <row r="1098" ht="16.8" customHeight="1">
      <c r="A1098" s="50" t="n"/>
    </row>
    <row r="1099" ht="16.8" customHeight="1">
      <c r="A1099" s="2" t="n"/>
      <c r="B1099" s="2" t="n"/>
      <c r="C1099" s="2" t="inlineStr">
        <is>
          <t>DESCRIZIONE</t>
        </is>
      </c>
      <c r="D1099" s="3" t="inlineStr">
        <is>
          <t>CASSA E.</t>
        </is>
      </c>
      <c r="E1099" s="3" t="inlineStr">
        <is>
          <t>CASSA U.</t>
        </is>
      </c>
      <c r="F1099" s="3" t="inlineStr">
        <is>
          <t>BANCA E.</t>
        </is>
      </c>
      <c r="G1099" s="3" t="inlineStr">
        <is>
          <t>BANCA U.</t>
        </is>
      </c>
      <c r="H1099" s="104" t="inlineStr">
        <is>
          <t>PROVVIGIONI</t>
        </is>
      </c>
      <c r="I1099" s="76" t="n"/>
      <c r="J1099" s="5" t="inlineStr">
        <is>
          <t>DATA</t>
        </is>
      </c>
      <c r="K1099" s="6" t="inlineStr">
        <is>
          <t>DESCRIZIONE</t>
        </is>
      </c>
      <c r="L1099" s="3" t="inlineStr">
        <is>
          <t>ENTRATE</t>
        </is>
      </c>
      <c r="M1099" s="3" t="inlineStr">
        <is>
          <t>USCITE</t>
        </is>
      </c>
      <c r="N1099" s="3" t="inlineStr">
        <is>
          <t xml:space="preserve">PREL. </t>
        </is>
      </c>
      <c r="O1099" s="3" t="inlineStr">
        <is>
          <t>TOTALE</t>
        </is>
      </c>
      <c r="P1099" s="3" t="inlineStr">
        <is>
          <t>BUDGET</t>
        </is>
      </c>
      <c r="Q1099" s="5" t="inlineStr">
        <is>
          <t>DATA</t>
        </is>
      </c>
      <c r="R1099" s="3" t="inlineStr">
        <is>
          <t>ENTRATE</t>
        </is>
      </c>
      <c r="S1099" s="3" t="inlineStr">
        <is>
          <t>USCITE</t>
        </is>
      </c>
      <c r="T1099" s="3" t="inlineStr">
        <is>
          <t>SALDO</t>
        </is>
      </c>
      <c r="U1099" s="2" t="inlineStr">
        <is>
          <t>CONTO A3T  10223</t>
        </is>
      </c>
      <c r="W1099" s="5" t="inlineStr">
        <is>
          <t>DATA</t>
        </is>
      </c>
      <c r="X1099" s="3" t="inlineStr">
        <is>
          <t>ENTRATE</t>
        </is>
      </c>
      <c r="Y1099" s="3" t="inlineStr">
        <is>
          <t>USCITE</t>
        </is>
      </c>
      <c r="Z1099" s="3" t="inlineStr">
        <is>
          <t>SALDO</t>
        </is>
      </c>
      <c r="AA1099" s="2" t="inlineStr">
        <is>
          <t>CONTO SEPARATO 10226</t>
        </is>
      </c>
      <c r="AB1099" s="8" t="inlineStr">
        <is>
          <t>DATA</t>
        </is>
      </c>
      <c r="AC1099" s="9" t="inlineStr">
        <is>
          <t>DESCRIZIONE</t>
        </is>
      </c>
      <c r="AD1099" s="10" t="inlineStr">
        <is>
          <t xml:space="preserve">ENTRATE </t>
        </is>
      </c>
      <c r="AE1099" s="10" t="inlineStr">
        <is>
          <t>USCITE</t>
        </is>
      </c>
      <c r="AF1099" s="11" t="inlineStr">
        <is>
          <t>TOTALI</t>
        </is>
      </c>
      <c r="AG1099" s="11" t="inlineStr">
        <is>
          <t>FINE MESE</t>
        </is>
      </c>
      <c r="AH1099" s="12" t="inlineStr">
        <is>
          <t>CARTELLA SOSPESI</t>
        </is>
      </c>
      <c r="AI1099" s="13" t="n"/>
      <c r="AJ1099" s="11" t="n"/>
      <c r="AL1099" s="5" t="inlineStr">
        <is>
          <t>DATA</t>
        </is>
      </c>
      <c r="AM1099" s="3" t="inlineStr">
        <is>
          <t>ENTRATE</t>
        </is>
      </c>
      <c r="AN1099" s="3" t="inlineStr">
        <is>
          <t>USCITE</t>
        </is>
      </c>
      <c r="AO1099" s="3" t="inlineStr">
        <is>
          <t>SALDO</t>
        </is>
      </c>
      <c r="AP1099" s="2" t="inlineStr">
        <is>
          <t>CONTO A3T 2</t>
        </is>
      </c>
      <c r="AR1099" s="5" t="inlineStr">
        <is>
          <t>DATA</t>
        </is>
      </c>
      <c r="AS1099" s="3" t="inlineStr">
        <is>
          <t>ENTRATE</t>
        </is>
      </c>
      <c r="AT1099" s="3" t="inlineStr">
        <is>
          <t>USCITE</t>
        </is>
      </c>
      <c r="AU1099" s="3" t="inlineStr">
        <is>
          <t>SALDO</t>
        </is>
      </c>
      <c r="AV1099" s="2" t="inlineStr">
        <is>
          <t>CONTO SEPARATO 2</t>
        </is>
      </c>
      <c r="AX1099" s="5" t="inlineStr">
        <is>
          <t>DATA</t>
        </is>
      </c>
      <c r="AY1099" s="3" t="inlineStr">
        <is>
          <t>ENTRATE</t>
        </is>
      </c>
      <c r="AZ1099" s="3" t="inlineStr">
        <is>
          <t>USCITE</t>
        </is>
      </c>
      <c r="BA1099" s="3" t="inlineStr">
        <is>
          <t>SALDO</t>
        </is>
      </c>
      <c r="BB1099" s="2" t="inlineStr">
        <is>
          <t>CCP AMICONE</t>
        </is>
      </c>
      <c r="BD1099" s="5" t="inlineStr">
        <is>
          <t>DATA</t>
        </is>
      </c>
      <c r="BE1099" s="3" t="inlineStr">
        <is>
          <t>ENTRATE</t>
        </is>
      </c>
      <c r="BF1099" s="3" t="inlineStr">
        <is>
          <t>USCITE</t>
        </is>
      </c>
      <c r="BG1099" s="3" t="inlineStr">
        <is>
          <t>SALDO</t>
        </is>
      </c>
      <c r="BH1099" s="2" t="inlineStr">
        <is>
          <t>CCP A.R.L.</t>
        </is>
      </c>
      <c r="BJ1099" s="21" t="inlineStr">
        <is>
          <t>A/B CONT CATTOLICA</t>
        </is>
      </c>
      <c r="BK1099" s="21" t="inlineStr">
        <is>
          <t>DATA</t>
        </is>
      </c>
      <c r="BL1099" s="8" t="inlineStr">
        <is>
          <t>CATTOLICA</t>
        </is>
      </c>
      <c r="BM1099" s="8" t="inlineStr">
        <is>
          <t>DATA</t>
        </is>
      </c>
      <c r="BN1099" s="8" t="inlineStr">
        <is>
          <t>GENERALI</t>
        </is>
      </c>
      <c r="BO1099" s="8" t="inlineStr">
        <is>
          <t>ASSEGNI /CONTANTI</t>
        </is>
      </c>
      <c r="BP1099" s="8" t="inlineStr">
        <is>
          <t>DATA</t>
        </is>
      </c>
      <c r="BQ1099" s="9" t="inlineStr">
        <is>
          <t>NOTE</t>
        </is>
      </c>
    </row>
    <row r="1100" ht="16.8" customHeight="1">
      <c r="A1100" s="14" t="n">
        <v>45316</v>
      </c>
      <c r="B1100" s="15" t="inlineStr">
        <is>
          <t>GENERTEL</t>
        </is>
      </c>
      <c r="C1100" s="15" t="inlineStr">
        <is>
          <t>Incasso CATTOLICA</t>
        </is>
      </c>
      <c r="D1100" s="16" t="n">
        <v>12659.57</v>
      </c>
      <c r="E1100" s="16" t="n">
        <v>0</v>
      </c>
      <c r="F1100" s="16" t="n"/>
      <c r="G1100" s="16" t="n"/>
      <c r="H1100" s="105" t="n"/>
      <c r="I1100" s="4" t="n"/>
      <c r="J1100" s="14">
        <f>A1100</f>
        <v/>
      </c>
      <c r="K1100" s="17" t="inlineStr">
        <is>
          <t>PROVVIGIONI</t>
        </is>
      </c>
      <c r="L1100" s="16">
        <f>D1103+D1106+D1104+D1107</f>
        <v/>
      </c>
      <c r="M1100" s="16" t="n"/>
      <c r="N1100" s="82">
        <f>L1100+L1101-M1101</f>
        <v/>
      </c>
      <c r="O1100" s="80">
        <f>D1103+D1106+D1104-E1104-E1103+O1039</f>
        <v/>
      </c>
      <c r="P1100" s="18" t="n"/>
      <c r="Q1100" s="14">
        <f>J1100</f>
        <v/>
      </c>
      <c r="R1100" s="18" t="n"/>
      <c r="S1100" s="16" t="n"/>
      <c r="T1100" s="18">
        <f>T1096</f>
        <v/>
      </c>
      <c r="U1100" s="15" t="n"/>
      <c r="W1100" s="14">
        <f>A1100</f>
        <v/>
      </c>
      <c r="X1100" s="18" t="n"/>
      <c r="Y1100" s="16" t="n"/>
      <c r="Z1100" s="18">
        <f>Z1096</f>
        <v/>
      </c>
      <c r="AA1100" s="15" t="n"/>
      <c r="AB1100" s="19">
        <f>A1100</f>
        <v/>
      </c>
      <c r="AC1100" s="12" t="inlineStr">
        <is>
          <t>PROVV. + PROVV. COL 10</t>
        </is>
      </c>
      <c r="AD1100" s="11">
        <f>N1100</f>
        <v/>
      </c>
      <c r="AE1100" s="11" t="n"/>
      <c r="AF1100" s="20" t="n"/>
      <c r="AG1100" s="20" t="n"/>
      <c r="AH1100" s="21" t="inlineStr">
        <is>
          <t>NOME</t>
        </is>
      </c>
      <c r="AI1100" s="22" t="inlineStr">
        <is>
          <t>IMPORTO</t>
        </is>
      </c>
      <c r="AJ1100" s="23" t="inlineStr">
        <is>
          <t>VERSAMENTI</t>
        </is>
      </c>
      <c r="AL1100" s="14">
        <f>A1100</f>
        <v/>
      </c>
      <c r="AM1100" s="18" t="n"/>
      <c r="AN1100" s="16" t="n"/>
      <c r="AO1100" s="18" t="n">
        <v>0</v>
      </c>
      <c r="AP1100" s="15" t="n"/>
      <c r="AR1100" s="14">
        <f>A1100</f>
        <v/>
      </c>
      <c r="AS1100" s="18" t="n"/>
      <c r="AT1100" s="16" t="n"/>
      <c r="AU1100" s="18" t="n">
        <v>0</v>
      </c>
      <c r="AV1100" s="15" t="n"/>
      <c r="AX1100" s="14">
        <f>A1100</f>
        <v/>
      </c>
      <c r="AY1100" s="18" t="n"/>
      <c r="AZ1100" s="16" t="n"/>
      <c r="BA1100" s="18">
        <f>BA1096</f>
        <v/>
      </c>
      <c r="BB1100" s="15" t="n"/>
      <c r="BD1100" s="14">
        <f>AX1100</f>
        <v/>
      </c>
      <c r="BE1100" s="18" t="n"/>
      <c r="BF1100" s="16" t="n"/>
      <c r="BG1100" s="18">
        <f>BG1096</f>
        <v/>
      </c>
      <c r="BH1100" s="15" t="n"/>
      <c r="BJ1100" s="87">
        <f>A1100</f>
        <v/>
      </c>
      <c r="BK1100" s="87">
        <f>A1100</f>
        <v/>
      </c>
      <c r="BL1100" s="24" t="inlineStr">
        <is>
          <t>BONIFICI</t>
        </is>
      </c>
      <c r="BM1100" s="88">
        <f>BK1100</f>
        <v/>
      </c>
      <c r="BN1100" s="24" t="inlineStr">
        <is>
          <t>BONIFICI</t>
        </is>
      </c>
      <c r="BO1100" s="24" t="n"/>
      <c r="BP1100" s="88">
        <f>BK1100</f>
        <v/>
      </c>
      <c r="BQ1100" s="126" t="n"/>
    </row>
    <row r="1101" ht="16.8" customHeight="1">
      <c r="A1101" s="15" t="n"/>
      <c r="B1101" s="15" t="n"/>
      <c r="C1101" s="15" t="inlineStr">
        <is>
          <t>Incasso UCA</t>
        </is>
      </c>
      <c r="D1101" s="16" t="n">
        <v>0</v>
      </c>
      <c r="E1101" s="16" t="n"/>
      <c r="F1101" s="16" t="n"/>
      <c r="G1101" s="16" t="n"/>
      <c r="H1101" s="105" t="inlineStr">
        <is>
          <t>CATTOLICA</t>
        </is>
      </c>
      <c r="I1101" s="4" t="n"/>
      <c r="J1101" s="14" t="n"/>
      <c r="K1101" s="17" t="inlineStr">
        <is>
          <t>PROVVIGIONI COL 10</t>
        </is>
      </c>
      <c r="L1101" s="16" t="n">
        <v>0</v>
      </c>
      <c r="M1101" s="16">
        <f>E1104</f>
        <v/>
      </c>
      <c r="N1101" s="16" t="n"/>
      <c r="O1101" s="16" t="n"/>
      <c r="P1101" s="18" t="n"/>
      <c r="Q1101" s="14" t="n"/>
      <c r="R1101" s="18" t="n"/>
      <c r="S1101" s="16" t="n"/>
      <c r="T1101" s="18">
        <f>(R1101-S1101)+T1100</f>
        <v/>
      </c>
      <c r="U1101" s="15" t="n"/>
      <c r="W1101" s="14" t="n"/>
      <c r="X1101" s="18" t="n"/>
      <c r="Y1101" s="16" t="n"/>
      <c r="Z1101" s="18">
        <f>(X1101-Y1101)+Z1100</f>
        <v/>
      </c>
      <c r="AA1101" s="15" t="n"/>
      <c r="AB1101" s="24" t="n"/>
      <c r="AC1101" s="24" t="inlineStr">
        <is>
          <t>RICAVI DIVERSI</t>
        </is>
      </c>
      <c r="AD1101" s="25" t="n"/>
      <c r="AE1101" s="25" t="n"/>
      <c r="AF1101" s="25" t="n"/>
      <c r="AG1101" s="25" t="n"/>
      <c r="AH1101" s="12" t="inlineStr">
        <is>
          <t>RIPORTO</t>
        </is>
      </c>
      <c r="AI1101" s="26">
        <f>AI1096</f>
        <v/>
      </c>
      <c r="AJ1101" s="25" t="n"/>
      <c r="AL1101" s="14" t="n"/>
      <c r="AM1101" s="18" t="n"/>
      <c r="AN1101" s="16" t="n"/>
      <c r="AO1101" s="18">
        <f>(AM1101-AN1101)+AO1100</f>
        <v/>
      </c>
      <c r="AP1101" s="15" t="n"/>
      <c r="AR1101" s="14" t="n"/>
      <c r="AS1101" s="18" t="n"/>
      <c r="AT1101" s="16" t="n"/>
      <c r="AU1101" s="18">
        <f>(AS1101-AT1101)+AU1100</f>
        <v/>
      </c>
      <c r="AV1101" s="15" t="n"/>
      <c r="AX1101" s="14" t="n"/>
      <c r="AY1101" s="18" t="n"/>
      <c r="AZ1101" s="16" t="n"/>
      <c r="BA1101" s="18">
        <f>(AY1101-AZ1101)+BA1100</f>
        <v/>
      </c>
      <c r="BB1101" s="15" t="n"/>
      <c r="BD1101" s="14" t="n"/>
      <c r="BE1101" s="18" t="n"/>
      <c r="BF1101" s="16" t="n"/>
      <c r="BG1101" s="18">
        <f>(BE1101-BF1101)+BG1100</f>
        <v/>
      </c>
      <c r="BH1101" s="15" t="n"/>
      <c r="BJ1101" s="86" t="n">
        <v>0</v>
      </c>
      <c r="BK1101" s="90" t="n"/>
      <c r="BL1101" s="24" t="n">
        <v>0</v>
      </c>
      <c r="BM1101" s="91" t="n"/>
      <c r="BN1101" s="24" t="n">
        <v>0</v>
      </c>
      <c r="BO1101" s="24" t="n">
        <v>0</v>
      </c>
      <c r="BP1101" s="91" t="n"/>
      <c r="BQ1101" s="126" t="n"/>
    </row>
    <row r="1102" ht="16.8" customHeight="1">
      <c r="A1102" s="15" t="n"/>
      <c r="B1102" s="15" t="n"/>
      <c r="C1102" s="15" t="inlineStr">
        <is>
          <t>Incassi GENERALI</t>
        </is>
      </c>
      <c r="D1102" s="16" t="n">
        <v>13319.47</v>
      </c>
      <c r="E1102" s="16" t="n">
        <v>1885.5</v>
      </c>
      <c r="F1102" s="16" t="n"/>
      <c r="G1102" s="16" t="n"/>
      <c r="H1102" s="105">
        <f>D1103+H1041</f>
        <v/>
      </c>
      <c r="I1102" s="4" t="n"/>
      <c r="J1102" s="14" t="n"/>
      <c r="K1102" s="17" t="inlineStr">
        <is>
          <t>SALDO CATTOLICA</t>
        </is>
      </c>
      <c r="L1102" s="16">
        <f>D1100+D1101+D1102+D1105-D1103-D1104-D1106-D1107-E1102-E1100+B1103</f>
        <v/>
      </c>
      <c r="M1102" s="16" t="n">
        <v>0</v>
      </c>
      <c r="N1102" s="16" t="n"/>
      <c r="O1102" s="16" t="n">
        <v>0</v>
      </c>
      <c r="P1102" s="18" t="n"/>
      <c r="Q1102" s="14" t="n"/>
      <c r="R1102" s="18" t="n"/>
      <c r="S1102" s="16" t="n"/>
      <c r="T1102" s="18">
        <f>(R1102-S1102)+T1101</f>
        <v/>
      </c>
      <c r="U1102" s="15" t="n"/>
      <c r="W1102" s="14" t="n"/>
      <c r="X1102" s="18" t="n"/>
      <c r="Y1102" s="16" t="n"/>
      <c r="Z1102" s="18">
        <f>(X1102-Y1102)+Z1101</f>
        <v/>
      </c>
      <c r="AA1102" s="15" t="n"/>
      <c r="AB1102" s="24" t="n"/>
      <c r="AC1102" s="24" t="n"/>
      <c r="AD1102" s="25" t="n"/>
      <c r="AE1102" s="25" t="n"/>
      <c r="AF1102" s="25" t="n"/>
      <c r="AG1102" s="25" t="n"/>
      <c r="AH1102" s="24" t="n"/>
      <c r="AI1102" s="26" t="n"/>
      <c r="AJ1102" s="25" t="n"/>
      <c r="AL1102" s="14" t="n"/>
      <c r="AM1102" s="18" t="n"/>
      <c r="AN1102" s="16" t="n"/>
      <c r="AO1102" s="18">
        <f>(AM1102-AN1102)+AO1101</f>
        <v/>
      </c>
      <c r="AP1102" s="15" t="n"/>
      <c r="AR1102" s="14" t="n"/>
      <c r="AS1102" s="18" t="n"/>
      <c r="AT1102" s="16" t="n"/>
      <c r="AU1102" s="18">
        <f>(AS1102-AT1102)+AU1101</f>
        <v/>
      </c>
      <c r="AV1102" s="15" t="n"/>
      <c r="AX1102" s="14" t="n"/>
      <c r="AY1102" s="18" t="n"/>
      <c r="AZ1102" s="16" t="n"/>
      <c r="BA1102" s="18">
        <f>(AY1102-AZ1102)+BA1101</f>
        <v/>
      </c>
      <c r="BB1102" s="15" t="n"/>
      <c r="BD1102" s="14" t="n"/>
      <c r="BE1102" s="18" t="n"/>
      <c r="BF1102" s="16" t="n"/>
      <c r="BG1102" s="18">
        <f>(BE1102-BF1102)+BG1101</f>
        <v/>
      </c>
      <c r="BH1102" s="15" t="n"/>
      <c r="BJ1102" s="86" t="n">
        <v>0</v>
      </c>
      <c r="BK1102" s="90" t="n"/>
      <c r="BL1102" s="24" t="n">
        <v>0</v>
      </c>
      <c r="BM1102" s="91" t="n"/>
      <c r="BN1102" s="24" t="n">
        <v>0</v>
      </c>
      <c r="BO1102" s="24" t="n">
        <v>0</v>
      </c>
      <c r="BP1102" s="91" t="n"/>
      <c r="BQ1102" s="126" t="n"/>
    </row>
    <row r="1103" ht="16.8" customHeight="1">
      <c r="A1103" s="15" t="n"/>
      <c r="B1103" s="15" t="n">
        <v>0</v>
      </c>
      <c r="C1103" s="15" t="inlineStr">
        <is>
          <t>Provvigioni CATTOLICA</t>
        </is>
      </c>
      <c r="D1103" s="16" t="n">
        <v>1120.97</v>
      </c>
      <c r="E1103" s="16" t="n"/>
      <c r="F1103" s="16" t="n"/>
      <c r="G1103" s="16" t="n"/>
      <c r="H1103" s="105" t="inlineStr">
        <is>
          <t>GENERALI</t>
        </is>
      </c>
      <c r="I1103" s="4" t="n"/>
      <c r="J1103" s="14" t="n"/>
      <c r="K1103" s="17">
        <f>C1142</f>
        <v/>
      </c>
      <c r="L1103" s="16" t="n"/>
      <c r="M1103" s="16">
        <f>10*(L1100+L1101-M1101)/100</f>
        <v/>
      </c>
      <c r="N1103" s="16">
        <f>G1142</f>
        <v/>
      </c>
      <c r="O1103" s="16">
        <f>O1042+M1103-N1103</f>
        <v/>
      </c>
      <c r="P1103" s="18">
        <f>P1042+M1103</f>
        <v/>
      </c>
      <c r="Q1103" s="14" t="n"/>
      <c r="R1103" s="18" t="n"/>
      <c r="S1103" s="16" t="n"/>
      <c r="T1103" s="18">
        <f>(R1103-S1103)+T1102</f>
        <v/>
      </c>
      <c r="U1103" s="15" t="n"/>
      <c r="W1103" s="14" t="n"/>
      <c r="X1103" s="18" t="n"/>
      <c r="Y1103" s="16" t="n"/>
      <c r="Z1103" s="18">
        <f>(X1103-Y1103)+Z1102</f>
        <v/>
      </c>
      <c r="AA1103" s="15" t="n"/>
      <c r="AB1103" s="24" t="n"/>
      <c r="AC1103" s="24" t="n"/>
      <c r="AD1103" s="25" t="n"/>
      <c r="AE1103" s="25" t="n"/>
      <c r="AF1103" s="25" t="n"/>
      <c r="AG1103" s="25" t="n"/>
      <c r="AH1103" s="17" t="n"/>
      <c r="AI1103" s="16" t="n">
        <v>0</v>
      </c>
      <c r="AJ1103" s="25" t="n"/>
      <c r="AL1103" s="14" t="n"/>
      <c r="AM1103" s="18" t="n"/>
      <c r="AN1103" s="16" t="n"/>
      <c r="AO1103" s="18">
        <f>(AM1103-AN1103)+AO1102</f>
        <v/>
      </c>
      <c r="AP1103" s="15" t="n"/>
      <c r="AR1103" s="14" t="n"/>
      <c r="AS1103" s="18" t="n"/>
      <c r="AT1103" s="16" t="n"/>
      <c r="AU1103" s="18">
        <f>(AS1103-AT1103)+AU1102</f>
        <v/>
      </c>
      <c r="AV1103" s="15" t="n"/>
      <c r="AX1103" s="14" t="n"/>
      <c r="AY1103" s="18" t="n"/>
      <c r="AZ1103" s="16" t="n"/>
      <c r="BA1103" s="18">
        <f>(AY1103-AZ1103)+BA1102</f>
        <v/>
      </c>
      <c r="BB1103" s="15" t="n"/>
      <c r="BD1103" s="14" t="n"/>
      <c r="BE1103" s="18" t="n"/>
      <c r="BF1103" s="16" t="n"/>
      <c r="BG1103" s="18">
        <f>(BE1103-BF1103)+BG1102</f>
        <v/>
      </c>
      <c r="BH1103" s="15" t="n"/>
      <c r="BJ1103" s="86" t="n">
        <v>0</v>
      </c>
      <c r="BK1103" s="90" t="n"/>
      <c r="BL1103" s="24" t="n">
        <v>0</v>
      </c>
      <c r="BM1103" s="91" t="n"/>
      <c r="BN1103" s="24" t="n">
        <v>0</v>
      </c>
      <c r="BO1103" s="24" t="n">
        <v>0</v>
      </c>
      <c r="BP1103" s="91" t="n"/>
      <c r="BQ1103" s="126" t="n"/>
    </row>
    <row r="1104" ht="16.8" customHeight="1">
      <c r="A1104" s="15" t="n"/>
      <c r="B1104" s="16">
        <f>B1103+B1043</f>
        <v/>
      </c>
      <c r="C1104" s="15" t="inlineStr">
        <is>
          <t>Provvigioni GENERALI</t>
        </is>
      </c>
      <c r="D1104" s="16" t="n">
        <v>1889.98</v>
      </c>
      <c r="E1104" s="16" t="n">
        <v>0</v>
      </c>
      <c r="F1104" s="16" t="n"/>
      <c r="G1104" s="16" t="n"/>
      <c r="H1104" s="105">
        <f>D1104+H1043</f>
        <v/>
      </c>
      <c r="I1104" s="4" t="n"/>
      <c r="J1104" s="14" t="n"/>
      <c r="K1104" s="17">
        <f>C1112</f>
        <v/>
      </c>
      <c r="L1104" s="16" t="n"/>
      <c r="M1104" s="16">
        <f>8.37*(L1100+L1101-M1101)/100</f>
        <v/>
      </c>
      <c r="N1104" s="16">
        <f>D1112</f>
        <v/>
      </c>
      <c r="O1104" s="16">
        <f>O1043+M1104-N1104</f>
        <v/>
      </c>
      <c r="P1104" s="18">
        <f>P1043+M1104</f>
        <v/>
      </c>
      <c r="Q1104" s="14" t="n"/>
      <c r="R1104" s="18" t="n"/>
      <c r="S1104" s="16" t="n"/>
      <c r="T1104" s="18">
        <f>(R1104-S1104)+T1103</f>
        <v/>
      </c>
      <c r="U1104" s="15" t="n"/>
      <c r="W1104" s="14" t="n"/>
      <c r="X1104" s="18" t="n"/>
      <c r="Y1104" s="16" t="n"/>
      <c r="Z1104" s="18">
        <f>(X1104-Y1104)+Z1103</f>
        <v/>
      </c>
      <c r="AA1104" s="15" t="n"/>
      <c r="AB1104" s="24" t="n"/>
      <c r="AC1104" s="17" t="n"/>
      <c r="AD1104" s="25" t="n"/>
      <c r="AE1104" s="25" t="n"/>
      <c r="AF1104" s="25" t="n"/>
      <c r="AG1104" s="25" t="n"/>
      <c r="AH1104" s="24" t="n"/>
      <c r="AI1104" s="26" t="n"/>
      <c r="AJ1104" s="25" t="n"/>
      <c r="AL1104" s="14" t="n"/>
      <c r="AM1104" s="18" t="n"/>
      <c r="AN1104" s="16" t="n"/>
      <c r="AO1104" s="18">
        <f>(AM1104-AN1104)+AO1103</f>
        <v/>
      </c>
      <c r="AP1104" s="15" t="n"/>
      <c r="AR1104" s="14" t="n"/>
      <c r="AS1104" s="18" t="n"/>
      <c r="AT1104" s="16" t="n"/>
      <c r="AU1104" s="18">
        <f>(AS1104-AT1104)+AU1103</f>
        <v/>
      </c>
      <c r="AV1104" s="15" t="n"/>
      <c r="AX1104" s="14" t="n"/>
      <c r="AY1104" s="18" t="n"/>
      <c r="AZ1104" s="16" t="n"/>
      <c r="BA1104" s="18">
        <f>(AY1104-AZ1104)+BA1103</f>
        <v/>
      </c>
      <c r="BB1104" s="15" t="n"/>
      <c r="BD1104" s="14" t="n"/>
      <c r="BE1104" s="18" t="n"/>
      <c r="BF1104" s="16" t="n"/>
      <c r="BG1104" s="18">
        <f>(BE1104-BF1104)+BG1103</f>
        <v/>
      </c>
      <c r="BH1104" s="15" t="n"/>
      <c r="BJ1104" s="86" t="n">
        <v>0</v>
      </c>
      <c r="BK1104" s="90" t="n"/>
      <c r="BL1104" s="24" t="n">
        <v>0</v>
      </c>
      <c r="BM1104" s="91" t="n"/>
      <c r="BN1104" s="24" t="n">
        <v>0</v>
      </c>
      <c r="BO1104" s="24" t="n"/>
      <c r="BP1104" s="24" t="n"/>
      <c r="BQ1104" s="126" t="n"/>
    </row>
    <row r="1105" ht="16.8" customHeight="1">
      <c r="A1105" s="15" t="inlineStr">
        <is>
          <t xml:space="preserve">PROVV. DA </t>
        </is>
      </c>
      <c r="B1105" s="15" t="n"/>
      <c r="C1105" s="15" t="inlineStr">
        <is>
          <t>Incasso TUTELA LEGALE</t>
        </is>
      </c>
      <c r="D1105" s="16" t="n">
        <v>921.5</v>
      </c>
      <c r="E1105" s="16" t="n">
        <v>0</v>
      </c>
      <c r="F1105" s="16" t="n"/>
      <c r="G1105" s="16" t="n"/>
      <c r="H1105" s="105" t="inlineStr">
        <is>
          <t>UCA</t>
        </is>
      </c>
      <c r="I1105" s="77" t="inlineStr">
        <is>
          <t>check provv.</t>
        </is>
      </c>
      <c r="J1105" s="14" t="n"/>
      <c r="K1105" s="15">
        <f>C1129</f>
        <v/>
      </c>
      <c r="L1105" s="16" t="n"/>
      <c r="M1105" s="16">
        <f>15.35*(L1100+L1101-M1101)/100</f>
        <v/>
      </c>
      <c r="N1105" s="16">
        <f>D1129</f>
        <v/>
      </c>
      <c r="O1105" s="16">
        <f>O1044+M1105-N1105</f>
        <v/>
      </c>
      <c r="P1105" s="18">
        <f>P1044+M1105</f>
        <v/>
      </c>
      <c r="Q1105" s="14" t="n"/>
      <c r="R1105" s="18" t="n"/>
      <c r="S1105" s="16" t="n"/>
      <c r="T1105" s="18">
        <f>(R1105-S1105)+T1104</f>
        <v/>
      </c>
      <c r="U1105" s="15" t="n"/>
      <c r="W1105" s="14" t="n"/>
      <c r="X1105" s="18" t="n"/>
      <c r="Y1105" s="16" t="n"/>
      <c r="Z1105" s="18">
        <f>(X1105-Y1105)+Z1104</f>
        <v/>
      </c>
      <c r="AA1105" s="15" t="n"/>
      <c r="AB1105" s="24" t="n"/>
      <c r="AC1105" s="17" t="n"/>
      <c r="AD1105" s="25" t="n"/>
      <c r="AE1105" s="25" t="n"/>
      <c r="AF1105" s="25" t="n"/>
      <c r="AG1105" s="25" t="n"/>
      <c r="AH1105" s="24" t="n"/>
      <c r="AI1105" s="26" t="n"/>
      <c r="AJ1105" s="25" t="n"/>
      <c r="AL1105" s="14" t="n"/>
      <c r="AM1105" s="18" t="n"/>
      <c r="AN1105" s="16" t="n"/>
      <c r="AO1105" s="18">
        <f>(AM1105-AN1105)+AO1104</f>
        <v/>
      </c>
      <c r="AP1105" s="15" t="n"/>
      <c r="AR1105" s="14" t="n"/>
      <c r="AS1105" s="18" t="n"/>
      <c r="AT1105" s="16" t="n"/>
      <c r="AU1105" s="18">
        <f>(AS1105-AT1105)+AU1104</f>
        <v/>
      </c>
      <c r="AV1105" s="15" t="n"/>
      <c r="AX1105" s="14" t="n"/>
      <c r="AY1105" s="18" t="n"/>
      <c r="AZ1105" s="16" t="n"/>
      <c r="BA1105" s="18">
        <f>(AY1105-AZ1105)+BA1104</f>
        <v/>
      </c>
      <c r="BB1105" s="15" t="n"/>
      <c r="BD1105" s="14" t="n"/>
      <c r="BE1105" s="18" t="n"/>
      <c r="BF1105" s="16" t="n"/>
      <c r="BG1105" s="18">
        <f>(BE1105-BF1105)+BG1104</f>
        <v/>
      </c>
      <c r="BH1105" s="15" t="n"/>
      <c r="BJ1105" s="86" t="n">
        <v>0</v>
      </c>
      <c r="BK1105" s="90" t="n"/>
      <c r="BL1105" s="24" t="n">
        <v>0</v>
      </c>
      <c r="BM1105" s="91" t="n"/>
      <c r="BN1105" s="24" t="n">
        <v>0</v>
      </c>
      <c r="BO1105" s="24" t="n"/>
      <c r="BP1105" s="24" t="n"/>
      <c r="BQ1105" s="126" t="n"/>
    </row>
    <row r="1106" ht="16.8" customHeight="1">
      <c r="A1106" s="15" t="inlineStr">
        <is>
          <t>ESITI DIREZIONALI</t>
        </is>
      </c>
      <c r="B1106" s="15" t="inlineStr">
        <is>
          <t>***</t>
        </is>
      </c>
      <c r="C1106" s="15" t="inlineStr">
        <is>
          <t>Provvigioni UCA</t>
        </is>
      </c>
      <c r="D1106" s="16" t="n">
        <v>0</v>
      </c>
      <c r="E1106" s="16" t="n"/>
      <c r="F1106" s="16" t="n"/>
      <c r="G1106" s="16" t="n"/>
      <c r="H1106" s="105">
        <f>D1106+H1045</f>
        <v/>
      </c>
      <c r="I1106" s="78">
        <f>D1103+D1104-E1104+D1106</f>
        <v/>
      </c>
      <c r="J1106" s="14" t="n"/>
      <c r="K1106" s="15" t="inlineStr">
        <is>
          <t>Benzina auto gigi e papà</t>
        </is>
      </c>
      <c r="L1106" s="16" t="n"/>
      <c r="M1106" s="16">
        <f>2.6*(L1100+L1101-M1101)/100</f>
        <v/>
      </c>
      <c r="N1106" s="16">
        <f>D1117</f>
        <v/>
      </c>
      <c r="O1106" s="16">
        <f>O1045+M1106-N1106</f>
        <v/>
      </c>
      <c r="P1106" s="18">
        <f>P1045+M1106</f>
        <v/>
      </c>
      <c r="Q1106" s="14" t="n"/>
      <c r="R1106" s="18" t="n"/>
      <c r="S1106" s="16" t="n"/>
      <c r="T1106" s="18">
        <f>(R1106-S1106)+T1105</f>
        <v/>
      </c>
      <c r="U1106" s="15" t="n"/>
      <c r="W1106" s="14" t="n"/>
      <c r="X1106" s="18" t="n"/>
      <c r="Y1106" s="16" t="n"/>
      <c r="Z1106" s="18">
        <f>(X1106-Y1106)+Z1105</f>
        <v/>
      </c>
      <c r="AA1106" s="15" t="n"/>
      <c r="AB1106" s="24" t="n"/>
      <c r="AC1106" s="17" t="n"/>
      <c r="AD1106" s="25" t="n"/>
      <c r="AE1106" s="25" t="n"/>
      <c r="AF1106" s="25" t="n"/>
      <c r="AG1106" s="25" t="n"/>
      <c r="AH1106" s="24" t="n"/>
      <c r="AI1106" s="26" t="n"/>
      <c r="AJ1106" s="25" t="n"/>
      <c r="AL1106" s="14" t="n"/>
      <c r="AM1106" s="18" t="n"/>
      <c r="AN1106" s="16" t="n"/>
      <c r="AO1106" s="18">
        <f>(AM1106-AN1106)+AO1105</f>
        <v/>
      </c>
      <c r="AP1106" s="15" t="n"/>
      <c r="AR1106" s="14" t="n"/>
      <c r="AS1106" s="18" t="n"/>
      <c r="AT1106" s="16" t="n"/>
      <c r="AU1106" s="18">
        <f>(AS1106-AT1106)+AU1105</f>
        <v/>
      </c>
      <c r="AV1106" s="15" t="n"/>
      <c r="AX1106" s="14" t="n"/>
      <c r="AY1106" s="18" t="n"/>
      <c r="AZ1106" s="16" t="n"/>
      <c r="BA1106" s="18">
        <f>(AY1106-AZ1106)+BA1105</f>
        <v/>
      </c>
      <c r="BB1106" s="15" t="n"/>
      <c r="BD1106" s="14" t="n"/>
      <c r="BE1106" s="18" t="n"/>
      <c r="BF1106" s="16" t="n"/>
      <c r="BG1106" s="18">
        <f>(BE1106-BF1106)+BG1105</f>
        <v/>
      </c>
      <c r="BH1106" s="15" t="n"/>
      <c r="BJ1106" s="86" t="n">
        <v>0</v>
      </c>
      <c r="BK1106" s="90" t="n"/>
      <c r="BL1106" s="24" t="n">
        <v>0</v>
      </c>
      <c r="BM1106" s="91" t="n"/>
      <c r="BN1106" s="24" t="n">
        <v>0</v>
      </c>
      <c r="BO1106" s="24" t="n"/>
      <c r="BP1106" s="24" t="n"/>
      <c r="BQ1106" s="126" t="n"/>
    </row>
    <row r="1107" ht="16.8" customHeight="1">
      <c r="A1107" s="15" t="n"/>
      <c r="B1107" s="15" t="n"/>
      <c r="C1107" s="15" t="inlineStr">
        <is>
          <t>Provvigioni TUTELA LEGALE</t>
        </is>
      </c>
      <c r="D1107" s="16" t="n">
        <v>231.56</v>
      </c>
      <c r="E1107" s="16" t="n"/>
      <c r="F1107" s="16" t="n"/>
      <c r="G1107" s="16" t="n">
        <v>0</v>
      </c>
      <c r="H1107" s="105" t="inlineStr">
        <is>
          <t>TUTELA</t>
        </is>
      </c>
      <c r="I1107" s="4" t="n"/>
      <c r="J1107" s="14" t="n"/>
      <c r="K1107" s="15" t="inlineStr">
        <is>
          <t>Spese bancari einteressi passivi e spese postali</t>
        </is>
      </c>
      <c r="L1107" s="16" t="n"/>
      <c r="M1107" s="16">
        <f>2.6*(L1100+L1101-M1101)/100</f>
        <v/>
      </c>
      <c r="N1107" s="16">
        <f>G1118+H1118</f>
        <v/>
      </c>
      <c r="O1107" s="16">
        <f>O1046+M1107-N1107</f>
        <v/>
      </c>
      <c r="P1107" s="18">
        <f>P1046+M1107</f>
        <v/>
      </c>
      <c r="Q1107" s="14" t="n"/>
      <c r="R1107" s="18" t="n"/>
      <c r="S1107" s="16">
        <f>G1107</f>
        <v/>
      </c>
      <c r="T1107" s="18">
        <f>(R1107-S1107)+T1106</f>
        <v/>
      </c>
      <c r="U1107" s="15">
        <f>C1107</f>
        <v/>
      </c>
      <c r="W1107" s="14" t="n"/>
      <c r="X1107" s="18" t="n"/>
      <c r="Y1107" s="16" t="n">
        <v>0</v>
      </c>
      <c r="Z1107" s="18">
        <f>(X1107-Y1107)+Z1106</f>
        <v/>
      </c>
      <c r="AA1107" s="15" t="n"/>
      <c r="AB1107" s="24" t="n"/>
      <c r="AC1107" s="15">
        <f>C1107</f>
        <v/>
      </c>
      <c r="AD1107" s="25" t="n"/>
      <c r="AE1107" s="62">
        <f>G1107</f>
        <v/>
      </c>
      <c r="AF1107" s="63">
        <f>AE1107+AF1046</f>
        <v/>
      </c>
      <c r="AG1107" s="25" t="n"/>
      <c r="AH1107" s="17" t="n"/>
      <c r="AI1107" s="16" t="n">
        <v>0</v>
      </c>
      <c r="AJ1107" s="25" t="n"/>
      <c r="AL1107" s="14" t="n"/>
      <c r="AM1107" s="18" t="n"/>
      <c r="AN1107" s="16" t="n">
        <v>0</v>
      </c>
      <c r="AO1107" s="18">
        <f>(AM1107-AN1107)+AO1106</f>
        <v/>
      </c>
      <c r="AP1107" s="15" t="n"/>
      <c r="AR1107" s="14" t="n"/>
      <c r="AS1107" s="18" t="n"/>
      <c r="AT1107" s="16" t="n">
        <v>0</v>
      </c>
      <c r="AU1107" s="18">
        <f>(AS1107-AT1107)+AU1106</f>
        <v/>
      </c>
      <c r="AV1107" s="15" t="n"/>
      <c r="AX1107" s="14" t="n"/>
      <c r="AY1107" s="18" t="n"/>
      <c r="AZ1107" s="16" t="n">
        <v>0</v>
      </c>
      <c r="BA1107" s="18">
        <f>(AY1107-AZ1107)+BA1106</f>
        <v/>
      </c>
      <c r="BB1107" s="15" t="n"/>
      <c r="BD1107" s="14" t="n"/>
      <c r="BE1107" s="18" t="n"/>
      <c r="BF1107" s="16" t="n">
        <v>0</v>
      </c>
      <c r="BG1107" s="18">
        <f>(BE1107-BF1107)+BG1106</f>
        <v/>
      </c>
      <c r="BH1107" s="15" t="n"/>
      <c r="BJ1107" s="86" t="n">
        <v>0</v>
      </c>
      <c r="BK1107" s="90" t="n"/>
      <c r="BL1107" s="24" t="n">
        <v>0</v>
      </c>
      <c r="BM1107" s="91" t="n"/>
      <c r="BN1107" s="24" t="n">
        <v>0</v>
      </c>
      <c r="BO1107" s="24" t="n"/>
      <c r="BP1107" s="24" t="n"/>
      <c r="BQ1107" s="126" t="n"/>
    </row>
    <row r="1108" ht="16.8" customHeight="1">
      <c r="A1108" s="15" t="n">
        <v>13.45</v>
      </c>
      <c r="B1108" s="15" t="n"/>
      <c r="C1108" s="15" t="inlineStr">
        <is>
          <t xml:space="preserve">PAG. PROVV. SILVIO CATTANEO MESE DI </t>
        </is>
      </c>
      <c r="D1108" s="16" t="n"/>
      <c r="E1108" s="16" t="n"/>
      <c r="F1108" s="16" t="n"/>
      <c r="G1108" s="16" t="n">
        <v>0</v>
      </c>
      <c r="H1108" s="105">
        <f>D1107+H1047</f>
        <v/>
      </c>
      <c r="I1108" s="4" t="n"/>
      <c r="J1108" s="14" t="n"/>
      <c r="K1108" s="15" t="inlineStr">
        <is>
          <t>Telepass</t>
        </is>
      </c>
      <c r="L1108" s="16" t="n"/>
      <c r="M1108" s="16">
        <f>0.46*(L1100+L1101-M1101)/100</f>
        <v/>
      </c>
      <c r="N1108" s="16">
        <f>G1122</f>
        <v/>
      </c>
      <c r="O1108" s="16">
        <f>O1047+M1108-N1108</f>
        <v/>
      </c>
      <c r="P1108" s="18">
        <f>P1047+M1108</f>
        <v/>
      </c>
      <c r="Q1108" s="14" t="n"/>
      <c r="R1108" s="18" t="n"/>
      <c r="S1108" s="16">
        <f>G1108</f>
        <v/>
      </c>
      <c r="T1108" s="18">
        <f>(R1108-S1108)+T1107</f>
        <v/>
      </c>
      <c r="U1108" s="15">
        <f>C1108</f>
        <v/>
      </c>
      <c r="W1108" s="14" t="n"/>
      <c r="X1108" s="18" t="n"/>
      <c r="Y1108" s="16" t="n">
        <v>0</v>
      </c>
      <c r="Z1108" s="18">
        <f>(X1108-Y1108)+Z1107</f>
        <v/>
      </c>
      <c r="AA1108" s="15" t="n"/>
      <c r="AB1108" s="24" t="n"/>
      <c r="AC1108" s="15">
        <f>C1108</f>
        <v/>
      </c>
      <c r="AD1108" s="25" t="n"/>
      <c r="AE1108" s="62">
        <f>G1108</f>
        <v/>
      </c>
      <c r="AF1108" s="63">
        <f>AE1108+AF1047</f>
        <v/>
      </c>
      <c r="AG1108" s="25" t="n"/>
      <c r="AH1108" s="16" t="n"/>
      <c r="AI1108" s="16" t="n">
        <v>0</v>
      </c>
      <c r="AJ1108" s="25" t="n"/>
      <c r="AL1108" s="14" t="n"/>
      <c r="AM1108" s="18" t="n">
        <v>0</v>
      </c>
      <c r="AN1108" s="16" t="n">
        <v>0</v>
      </c>
      <c r="AO1108" s="18">
        <f>(AM1108-AN1108)+AO1107</f>
        <v/>
      </c>
      <c r="AP1108" s="15" t="n"/>
      <c r="AR1108" s="14" t="n"/>
      <c r="AS1108" s="18" t="n">
        <v>0</v>
      </c>
      <c r="AT1108" s="16" t="n">
        <v>0</v>
      </c>
      <c r="AU1108" s="18">
        <f>(AS1108-AT1108)+AU1107</f>
        <v/>
      </c>
      <c r="AV1108" s="15" t="n"/>
      <c r="AX1108" s="14" t="n"/>
      <c r="AY1108" s="18" t="n">
        <v>0</v>
      </c>
      <c r="AZ1108" s="16" t="n">
        <v>0</v>
      </c>
      <c r="BA1108" s="18">
        <f>(AY1108-AZ1108)+BA1107</f>
        <v/>
      </c>
      <c r="BB1108" s="15" t="n"/>
      <c r="BD1108" s="14" t="n"/>
      <c r="BE1108" s="18" t="n">
        <v>0</v>
      </c>
      <c r="BF1108" s="16" t="n">
        <v>0</v>
      </c>
      <c r="BG1108" s="18">
        <f>(BE1108-BF1108)+BG1107</f>
        <v/>
      </c>
      <c r="BH1108" s="15" t="n"/>
      <c r="BJ1108" s="86" t="n">
        <v>0</v>
      </c>
      <c r="BK1108" s="90" t="n"/>
      <c r="BL1108" s="24" t="n">
        <v>0</v>
      </c>
      <c r="BM1108" s="91" t="n"/>
      <c r="BN1108" s="24" t="n">
        <v>0</v>
      </c>
      <c r="BO1108" s="24" t="n"/>
      <c r="BP1108" s="24" t="n"/>
      <c r="BQ1108" s="126" t="n"/>
    </row>
    <row r="1109" ht="16.8" customHeight="1">
      <c r="A1109" s="15" t="n"/>
      <c r="B1109" s="15" t="n"/>
      <c r="C1109" s="15" t="inlineStr">
        <is>
          <t>PAG. PROVV. AMICONE RENZO MESE DI</t>
        </is>
      </c>
      <c r="D1109" s="16" t="n"/>
      <c r="E1109" s="16" t="n"/>
      <c r="F1109" s="16" t="n"/>
      <c r="G1109" s="16" t="n">
        <v>0</v>
      </c>
      <c r="H1109" s="105" t="n"/>
      <c r="I1109" s="4" t="n"/>
      <c r="J1109" s="14" t="n"/>
      <c r="K1109" s="15" t="inlineStr">
        <is>
          <t>Spese telefonia</t>
        </is>
      </c>
      <c r="L1109" s="16" t="n"/>
      <c r="M1109" s="16">
        <f>0.28*(L1100+L1101-M1101)/100</f>
        <v/>
      </c>
      <c r="N1109" s="16">
        <f>D1132</f>
        <v/>
      </c>
      <c r="O1109" s="16">
        <f>O1048+M1109-N1109</f>
        <v/>
      </c>
      <c r="P1109" s="18">
        <f>P1048+M1109</f>
        <v/>
      </c>
      <c r="Q1109" s="14" t="n"/>
      <c r="R1109" s="18" t="n"/>
      <c r="S1109" s="16">
        <f>G1109</f>
        <v/>
      </c>
      <c r="T1109" s="18">
        <f>(R1109-S1109)+T1108</f>
        <v/>
      </c>
      <c r="U1109" s="15">
        <f>C1109</f>
        <v/>
      </c>
      <c r="W1109" s="14" t="n"/>
      <c r="X1109" s="18" t="n"/>
      <c r="Y1109" s="16" t="n">
        <v>0</v>
      </c>
      <c r="Z1109" s="18">
        <f>(X1109-Y1109)+Z1108</f>
        <v/>
      </c>
      <c r="AA1109" s="15" t="n"/>
      <c r="AB1109" s="24" t="n"/>
      <c r="AC1109" s="15">
        <f>C1109</f>
        <v/>
      </c>
      <c r="AD1109" s="25" t="n"/>
      <c r="AE1109" s="62">
        <f>G1109</f>
        <v/>
      </c>
      <c r="AF1109" s="63">
        <f>AE1109+AF1048</f>
        <v/>
      </c>
      <c r="AG1109" s="25" t="n"/>
      <c r="AH1109" s="24" t="n"/>
      <c r="AI1109" s="26" t="n"/>
      <c r="AJ1109" s="25" t="n"/>
      <c r="AL1109" s="14" t="n"/>
      <c r="AM1109" s="18" t="n"/>
      <c r="AN1109" s="16" t="n">
        <v>0</v>
      </c>
      <c r="AO1109" s="18">
        <f>(AM1109-AN1109)+AO1108</f>
        <v/>
      </c>
      <c r="AP1109" s="15" t="n"/>
      <c r="AR1109" s="14" t="n"/>
      <c r="AS1109" s="18" t="n"/>
      <c r="AT1109" s="16" t="n">
        <v>0</v>
      </c>
      <c r="AU1109" s="18">
        <f>(AS1109-AT1109)+AU1108</f>
        <v/>
      </c>
      <c r="AV1109" s="15" t="n"/>
      <c r="AX1109" s="14" t="n"/>
      <c r="AY1109" s="18" t="n"/>
      <c r="AZ1109" s="16" t="n">
        <v>0</v>
      </c>
      <c r="BA1109" s="18">
        <f>(AY1109-AZ1109)+BA1108</f>
        <v/>
      </c>
      <c r="BB1109" s="15" t="n"/>
      <c r="BD1109" s="14" t="n"/>
      <c r="BE1109" s="18" t="n"/>
      <c r="BF1109" s="16" t="n">
        <v>0</v>
      </c>
      <c r="BG1109" s="18">
        <f>(BE1109-BF1109)+BG1108</f>
        <v/>
      </c>
      <c r="BH1109" s="15" t="n"/>
      <c r="BJ1109" s="86" t="n">
        <v>0</v>
      </c>
      <c r="BK1109" s="90" t="n"/>
      <c r="BL1109" s="24" t="n">
        <v>0</v>
      </c>
      <c r="BM1109" s="24" t="n"/>
      <c r="BN1109" s="24" t="n"/>
      <c r="BO1109" s="24" t="n"/>
      <c r="BP1109" s="24" t="n"/>
      <c r="BQ1109" s="126" t="n"/>
    </row>
    <row r="1110" ht="16.8" customHeight="1">
      <c r="A1110" s="15" t="n"/>
      <c r="B1110" s="15" t="n"/>
      <c r="C1110" s="15" t="inlineStr">
        <is>
          <t>PAG. PROVV. VINCENZO  DI VITO</t>
        </is>
      </c>
      <c r="D1110" s="16" t="n"/>
      <c r="E1110" s="16" t="n"/>
      <c r="F1110" s="16" t="n"/>
      <c r="G1110" s="16" t="n">
        <v>0</v>
      </c>
      <c r="H1110" s="105" t="n"/>
      <c r="I1110" s="4" t="n"/>
      <c r="J1110" s="14" t="n"/>
      <c r="K1110" s="15">
        <f>C1120</f>
        <v/>
      </c>
      <c r="L1110" s="16" t="n"/>
      <c r="M1110" s="16">
        <f>0.28*(L1100+L1101-M1101)/100</f>
        <v/>
      </c>
      <c r="N1110" s="16">
        <f>G1120</f>
        <v/>
      </c>
      <c r="O1110" s="16">
        <f>O1049+M1110-N1110</f>
        <v/>
      </c>
      <c r="P1110" s="18">
        <f>P1049+M1110</f>
        <v/>
      </c>
      <c r="Q1110" s="14" t="n"/>
      <c r="R1110" s="18" t="n"/>
      <c r="S1110" s="16">
        <f>G1110</f>
        <v/>
      </c>
      <c r="T1110" s="18">
        <f>(R1110-S1110)+T1109</f>
        <v/>
      </c>
      <c r="U1110" s="15">
        <f>C1110</f>
        <v/>
      </c>
      <c r="W1110" s="14" t="n"/>
      <c r="X1110" s="18" t="n"/>
      <c r="Y1110" s="16" t="n">
        <v>0</v>
      </c>
      <c r="Z1110" s="18">
        <f>(X1110-Y1110)+Z1109</f>
        <v/>
      </c>
      <c r="AA1110" s="15" t="n"/>
      <c r="AB1110" s="24" t="n"/>
      <c r="AC1110" s="15">
        <f>C1110</f>
        <v/>
      </c>
      <c r="AD1110" s="25" t="n"/>
      <c r="AE1110" s="62">
        <f>G1110</f>
        <v/>
      </c>
      <c r="AF1110" s="63">
        <f>AE1110+AF1049</f>
        <v/>
      </c>
      <c r="AG1110" s="25" t="n"/>
      <c r="AH1110" s="24" t="n"/>
      <c r="AI1110" s="26" t="n"/>
      <c r="AJ1110" s="25" t="n"/>
      <c r="AL1110" s="14" t="n"/>
      <c r="AM1110" s="18" t="n"/>
      <c r="AN1110" s="16" t="n">
        <v>0</v>
      </c>
      <c r="AO1110" s="18">
        <f>(AM1110-AN1110)+AO1109</f>
        <v/>
      </c>
      <c r="AP1110" s="15" t="n"/>
      <c r="AR1110" s="14" t="n"/>
      <c r="AS1110" s="18" t="n"/>
      <c r="AT1110" s="16" t="n">
        <v>0</v>
      </c>
      <c r="AU1110" s="18">
        <f>(AS1110-AT1110)+AU1109</f>
        <v/>
      </c>
      <c r="AV1110" s="15" t="n"/>
      <c r="AX1110" s="14" t="n"/>
      <c r="AY1110" s="18" t="n"/>
      <c r="AZ1110" s="16" t="n">
        <v>0</v>
      </c>
      <c r="BA1110" s="18">
        <f>(AY1110-AZ1110)+BA1109</f>
        <v/>
      </c>
      <c r="BB1110" s="15" t="n"/>
      <c r="BD1110" s="14" t="n"/>
      <c r="BE1110" s="18" t="n"/>
      <c r="BF1110" s="16" t="n">
        <v>0</v>
      </c>
      <c r="BG1110" s="18">
        <f>(BE1110-BF1110)+BG1109</f>
        <v/>
      </c>
      <c r="BH1110" s="15" t="n"/>
      <c r="BJ1110" s="86" t="n">
        <v>0</v>
      </c>
      <c r="BK1110" s="90" t="n"/>
      <c r="BL1110" s="24" t="n"/>
      <c r="BM1110" s="24" t="n"/>
      <c r="BN1110" s="24" t="n"/>
      <c r="BO1110" s="24" t="n"/>
      <c r="BP1110" s="24" t="n"/>
      <c r="BQ1110" s="126" t="n"/>
    </row>
    <row r="1111" ht="16.8" customHeight="1">
      <c r="A1111" s="15" t="n"/>
      <c r="B1111" s="15" t="n"/>
      <c r="C1111" s="15" t="inlineStr">
        <is>
          <t>PAG. PROVV. FRANCESCOMARCHESOLI</t>
        </is>
      </c>
      <c r="D1111" s="16" t="n"/>
      <c r="E1111" s="16" t="n"/>
      <c r="F1111" s="16" t="n"/>
      <c r="G1111" s="16" t="n">
        <v>0</v>
      </c>
      <c r="H1111" s="16" t="n"/>
      <c r="I1111" s="4" t="n"/>
      <c r="J1111" s="14" t="n"/>
      <c r="K1111" s="15">
        <f>C1123</f>
        <v/>
      </c>
      <c r="L1111" s="16" t="n"/>
      <c r="M1111" s="16">
        <f>0.28*(L1100+L1101-M1101)/100</f>
        <v/>
      </c>
      <c r="N1111" s="16">
        <f>G1123</f>
        <v/>
      </c>
      <c r="O1111" s="16">
        <f>O1050+M1111-N1111</f>
        <v/>
      </c>
      <c r="P1111" s="18">
        <f>P1050+M1111</f>
        <v/>
      </c>
      <c r="Q1111" s="14" t="n"/>
      <c r="R1111" s="18" t="n"/>
      <c r="S1111" s="16">
        <f>G1111</f>
        <v/>
      </c>
      <c r="T1111" s="18">
        <f>(R1111-S1111)+T1110</f>
        <v/>
      </c>
      <c r="U1111" s="15">
        <f>C1111</f>
        <v/>
      </c>
      <c r="W1111" s="14" t="n"/>
      <c r="X1111" s="18" t="n"/>
      <c r="Y1111" s="16" t="n">
        <v>0</v>
      </c>
      <c r="Z1111" s="18">
        <f>(X1111-Y1111)+Z1110</f>
        <v/>
      </c>
      <c r="AA1111" s="15" t="n"/>
      <c r="AB1111" s="24" t="n"/>
      <c r="AC1111" s="15">
        <f>C1111</f>
        <v/>
      </c>
      <c r="AD1111" s="25" t="n"/>
      <c r="AE1111" s="62">
        <f>G1111</f>
        <v/>
      </c>
      <c r="AF1111" s="63">
        <f>AE1111+AF1050</f>
        <v/>
      </c>
      <c r="AG1111" s="25" t="n"/>
      <c r="AH1111" s="24" t="n"/>
      <c r="AI1111" s="26" t="n"/>
      <c r="AJ1111" s="25" t="n"/>
      <c r="AL1111" s="14" t="n"/>
      <c r="AM1111" s="18" t="n"/>
      <c r="AN1111" s="16" t="n">
        <v>0</v>
      </c>
      <c r="AO1111" s="18">
        <f>(AM1111-AN1111)+AO1110</f>
        <v/>
      </c>
      <c r="AP1111" s="15" t="n"/>
      <c r="AR1111" s="14" t="n"/>
      <c r="AS1111" s="18" t="n"/>
      <c r="AT1111" s="16" t="n">
        <v>0</v>
      </c>
      <c r="AU1111" s="18">
        <f>(AS1111-AT1111)+AU1110</f>
        <v/>
      </c>
      <c r="AV1111" s="15" t="n"/>
      <c r="AX1111" s="14" t="n"/>
      <c r="AY1111" s="18" t="n"/>
      <c r="AZ1111" s="16" t="n">
        <v>0</v>
      </c>
      <c r="BA1111" s="18">
        <f>(AY1111-AZ1111)+BA1110</f>
        <v/>
      </c>
      <c r="BB1111" s="15" t="n"/>
      <c r="BD1111" s="14" t="n"/>
      <c r="BE1111" s="18" t="n"/>
      <c r="BF1111" s="16" t="n">
        <v>0</v>
      </c>
      <c r="BG1111" s="18">
        <f>(BE1111-BF1111)+BG1110</f>
        <v/>
      </c>
      <c r="BH1111" s="15" t="n"/>
      <c r="BJ1111" s="86" t="n">
        <v>0</v>
      </c>
      <c r="BK1111" s="90" t="n"/>
      <c r="BL1111" s="24" t="n"/>
      <c r="BM1111" s="24" t="n"/>
      <c r="BN1111" s="24" t="n"/>
      <c r="BO1111" s="24" t="n"/>
      <c r="BP1111" s="24" t="n"/>
      <c r="BQ1111" s="126" t="n"/>
    </row>
    <row r="1112" ht="16.8" customHeight="1">
      <c r="A1112" s="15" t="n"/>
      <c r="B1112" s="15" t="n"/>
      <c r="C1112" s="15" t="inlineStr">
        <is>
          <t>TOT. PAG. PRODUTTORI</t>
        </is>
      </c>
      <c r="D1112" s="16">
        <f>SUM(G1104:G1111)+E1107+E1108+E1109+E1110+E1111</f>
        <v/>
      </c>
      <c r="E1112" s="16" t="n"/>
      <c r="F1112" s="16" t="n"/>
      <c r="G1112" s="16" t="n"/>
      <c r="H1112" s="16" t="n"/>
      <c r="I1112" s="4" t="n"/>
      <c r="J1112" s="14" t="n"/>
      <c r="K1112" s="15">
        <f>C1133</f>
        <v/>
      </c>
      <c r="L1112" s="16" t="n"/>
      <c r="M1112" s="16">
        <f>0.46*(L1100+L1101-M1101)/100</f>
        <v/>
      </c>
      <c r="N1112" s="16">
        <f>G1133</f>
        <v/>
      </c>
      <c r="O1112" s="16">
        <f>O1051+M1112-N1112</f>
        <v/>
      </c>
      <c r="P1112" s="18">
        <f>P1051+M1112</f>
        <v/>
      </c>
      <c r="Q1112" s="14" t="n"/>
      <c r="R1112" s="18" t="n"/>
      <c r="S1112" s="16" t="n">
        <v>0</v>
      </c>
      <c r="T1112" s="18">
        <f>(R1112-S1112)+T1111</f>
        <v/>
      </c>
      <c r="U1112" s="15" t="n"/>
      <c r="W1112" s="14" t="n"/>
      <c r="X1112" s="18" t="n"/>
      <c r="Y1112" s="16" t="n">
        <v>0</v>
      </c>
      <c r="Z1112" s="18">
        <f>(X1112-Y1112)+Z1111</f>
        <v/>
      </c>
      <c r="AA1112" s="15" t="n"/>
      <c r="AB1112" s="24" t="n"/>
      <c r="AC1112" s="15" t="n"/>
      <c r="AD1112" s="25" t="n"/>
      <c r="AE1112" s="62" t="n"/>
      <c r="AF1112" s="63" t="n"/>
      <c r="AG1112" s="25" t="n"/>
      <c r="AH1112" s="24" t="n"/>
      <c r="AI1112" s="26" t="n"/>
      <c r="AJ1112" s="25" t="n"/>
      <c r="AL1112" s="14" t="n"/>
      <c r="AM1112" s="18" t="n"/>
      <c r="AN1112" s="16" t="n">
        <v>0</v>
      </c>
      <c r="AO1112" s="18">
        <f>(AM1112-AN1112)+AO1111</f>
        <v/>
      </c>
      <c r="AP1112" s="15" t="n"/>
      <c r="AR1112" s="14" t="n"/>
      <c r="AS1112" s="18" t="n"/>
      <c r="AT1112" s="16" t="n">
        <v>0</v>
      </c>
      <c r="AU1112" s="18">
        <f>(AS1112-AT1112)+AU1111</f>
        <v/>
      </c>
      <c r="AV1112" s="15" t="n"/>
      <c r="AX1112" s="14" t="n"/>
      <c r="AY1112" s="18" t="n"/>
      <c r="AZ1112" s="16" t="n">
        <v>0</v>
      </c>
      <c r="BA1112" s="18">
        <f>(AY1112-AZ1112)+BA1111</f>
        <v/>
      </c>
      <c r="BB1112" s="15" t="n"/>
      <c r="BD1112" s="14" t="n"/>
      <c r="BE1112" s="18" t="n"/>
      <c r="BF1112" s="16" t="n">
        <v>0</v>
      </c>
      <c r="BG1112" s="18">
        <f>(BE1112-BF1112)+BG1111</f>
        <v/>
      </c>
      <c r="BH1112" s="15" t="n"/>
      <c r="BJ1112" s="86" t="n">
        <v>0</v>
      </c>
      <c r="BK1112" s="90" t="n"/>
      <c r="BL1112" s="24" t="n"/>
      <c r="BM1112" s="24" t="n"/>
      <c r="BN1112" s="24" t="n"/>
      <c r="BO1112" s="24" t="n"/>
      <c r="BP1112" s="24" t="n"/>
      <c r="BQ1112" s="126" t="n"/>
    </row>
    <row r="1113" ht="16.8" customHeight="1">
      <c r="A1113" s="15" t="n"/>
      <c r="B1113" s="15" t="n"/>
      <c r="C1113" s="15" t="inlineStr">
        <is>
          <t>Sinistro</t>
        </is>
      </c>
      <c r="D1113" s="16" t="n"/>
      <c r="E1113" s="16" t="n"/>
      <c r="F1113" s="16" t="n"/>
      <c r="G1113" s="16" t="n"/>
      <c r="H1113" s="16">
        <f>SUM(H1100:H1112)</f>
        <v/>
      </c>
      <c r="I1113" s="4" t="n"/>
      <c r="J1113" s="14" t="n"/>
      <c r="K1113" s="15" t="inlineStr">
        <is>
          <t>Locazioni immobiliari</t>
        </is>
      </c>
      <c r="L1113" s="16" t="n"/>
      <c r="M1113" s="16">
        <f>14.4*(L1100+L1101-M1101)/100</f>
        <v/>
      </c>
      <c r="N1113" s="16">
        <f>G1134</f>
        <v/>
      </c>
      <c r="O1113" s="16">
        <f>O1052+M1113-N1113</f>
        <v/>
      </c>
      <c r="P1113" s="18">
        <f>P1052+M1113</f>
        <v/>
      </c>
      <c r="Q1113" s="14" t="n"/>
      <c r="R1113" s="18" t="n"/>
      <c r="S1113" s="16" t="n">
        <v>0</v>
      </c>
      <c r="T1113" s="18">
        <f>(R1113-S1113)+T1112</f>
        <v/>
      </c>
      <c r="U1113" s="15" t="n"/>
      <c r="W1113" s="14" t="n"/>
      <c r="X1113" s="18" t="n"/>
      <c r="Y1113" s="16" t="n">
        <v>0</v>
      </c>
      <c r="Z1113" s="18">
        <f>(X1113-Y1113)+Z1112</f>
        <v/>
      </c>
      <c r="AA1113" s="15">
        <f>C1113</f>
        <v/>
      </c>
      <c r="AB1113" s="24" t="n"/>
      <c r="AC1113" s="15" t="n"/>
      <c r="AD1113" s="25" t="n"/>
      <c r="AE1113" s="62" t="n"/>
      <c r="AF1113" s="63" t="n"/>
      <c r="AG1113" s="25" t="n"/>
      <c r="AH1113" s="24" t="n"/>
      <c r="AI1113" s="26" t="n"/>
      <c r="AJ1113" s="25" t="n"/>
      <c r="AL1113" s="14" t="n"/>
      <c r="AM1113" s="18" t="n"/>
      <c r="AN1113" s="16" t="n">
        <v>0</v>
      </c>
      <c r="AO1113" s="18">
        <f>(AM1113-AN1113)+AO1112</f>
        <v/>
      </c>
      <c r="AP1113" s="15" t="n"/>
      <c r="AR1113" s="14" t="n"/>
      <c r="AS1113" s="18" t="n"/>
      <c r="AT1113" s="16" t="n">
        <v>0</v>
      </c>
      <c r="AU1113" s="18">
        <f>(AS1113-AT1113)+AU1112</f>
        <v/>
      </c>
      <c r="AV1113" s="15" t="n"/>
      <c r="AX1113" s="14" t="n"/>
      <c r="AY1113" s="18" t="n"/>
      <c r="AZ1113" s="16" t="n">
        <v>0</v>
      </c>
      <c r="BA1113" s="18">
        <f>(AY1113-AZ1113)+BA1112</f>
        <v/>
      </c>
      <c r="BB1113" s="15" t="n"/>
      <c r="BD1113" s="14" t="n"/>
      <c r="BE1113" s="18" t="n"/>
      <c r="BF1113" s="16" t="n">
        <v>0</v>
      </c>
      <c r="BG1113" s="18">
        <f>(BE1113-BF1113)+BG1112</f>
        <v/>
      </c>
      <c r="BH1113" s="15" t="n"/>
      <c r="BJ1113" s="86" t="n">
        <v>0</v>
      </c>
      <c r="BK1113" s="90" t="n"/>
      <c r="BL1113" s="24" t="n"/>
      <c r="BM1113" s="24" t="n"/>
      <c r="BN1113" s="24" t="n"/>
      <c r="BO1113" s="24" t="n"/>
      <c r="BP1113" s="24" t="n"/>
      <c r="BQ1113" s="126" t="n"/>
    </row>
    <row r="1114" ht="16.8" customHeight="1">
      <c r="A1114" s="15" t="n"/>
      <c r="B1114" s="15" t="n"/>
      <c r="C1114" s="15" t="inlineStr">
        <is>
          <t>SINISTRO</t>
        </is>
      </c>
      <c r="D1114" s="16">
        <f>E1113+G1113</f>
        <v/>
      </c>
      <c r="E1114" s="16" t="n"/>
      <c r="F1114" s="16" t="n"/>
      <c r="G1114" s="16" t="n"/>
      <c r="H1114" s="16" t="n"/>
      <c r="I1114" s="4" t="n"/>
      <c r="J1114" s="14" t="n"/>
      <c r="K1114" s="15">
        <f>C1135</f>
        <v/>
      </c>
      <c r="L1114" s="16">
        <f>D1123</f>
        <v/>
      </c>
      <c r="M1114" s="16">
        <f>1.4*(L1100+L1101-M1101)/100</f>
        <v/>
      </c>
      <c r="N1114" s="16">
        <f>G1135</f>
        <v/>
      </c>
      <c r="O1114" s="16">
        <f>O1053+M1114-N1114</f>
        <v/>
      </c>
      <c r="P1114" s="18">
        <f>P1053+M1114</f>
        <v/>
      </c>
      <c r="Q1114" s="14" t="n"/>
      <c r="R1114" s="18" t="n"/>
      <c r="S1114" s="16" t="n">
        <v>0</v>
      </c>
      <c r="T1114" s="18">
        <f>(R1114-S1114)+T1113</f>
        <v/>
      </c>
      <c r="U1114" s="15" t="n"/>
      <c r="W1114" s="14" t="n"/>
      <c r="X1114" s="18" t="n"/>
      <c r="Y1114" s="16" t="n">
        <v>0</v>
      </c>
      <c r="Z1114" s="18">
        <f>(X1114-Y1114)+Z1113</f>
        <v/>
      </c>
      <c r="AA1114" s="15" t="n"/>
      <c r="AB1114" s="24" t="n"/>
      <c r="AC1114" s="64" t="inlineStr">
        <is>
          <t>INTERESSI PASSIIVI</t>
        </is>
      </c>
      <c r="AD1114" s="65" t="n"/>
      <c r="AE1114" s="65">
        <f>H1118</f>
        <v/>
      </c>
      <c r="AF1114" s="63">
        <f>AE1114+AF1053</f>
        <v/>
      </c>
      <c r="AG1114" s="25" t="n"/>
      <c r="AH1114" s="24" t="n"/>
      <c r="AI1114" s="26" t="n"/>
      <c r="AJ1114" s="25" t="n">
        <v>0</v>
      </c>
      <c r="AL1114" s="14" t="n"/>
      <c r="AM1114" s="18" t="n"/>
      <c r="AN1114" s="16" t="n">
        <v>0</v>
      </c>
      <c r="AO1114" s="18">
        <f>(AM1114-AN1114)+AO1113</f>
        <v/>
      </c>
      <c r="AP1114" s="15" t="n"/>
      <c r="AR1114" s="14" t="n"/>
      <c r="AS1114" s="18" t="n"/>
      <c r="AT1114" s="16" t="n">
        <v>0</v>
      </c>
      <c r="AU1114" s="18">
        <f>(AS1114-AT1114)+AU1113</f>
        <v/>
      </c>
      <c r="AV1114" s="15" t="n"/>
      <c r="AX1114" s="14" t="n"/>
      <c r="AY1114" s="18" t="n"/>
      <c r="AZ1114" s="16" t="n">
        <v>0</v>
      </c>
      <c r="BA1114" s="18">
        <f>(AY1114-AZ1114)+BA1113</f>
        <v/>
      </c>
      <c r="BB1114" s="15" t="n"/>
      <c r="BD1114" s="14" t="n"/>
      <c r="BE1114" s="18" t="n"/>
      <c r="BF1114" s="16" t="n">
        <v>0</v>
      </c>
      <c r="BG1114" s="18">
        <f>(BE1114-BF1114)+BG1113</f>
        <v/>
      </c>
      <c r="BH1114" s="15" t="n"/>
      <c r="BJ1114" s="86" t="n"/>
      <c r="BK1114" s="86" t="n"/>
      <c r="BL1114" s="24" t="n"/>
      <c r="BM1114" s="24" t="n"/>
      <c r="BN1114" s="24" t="n"/>
      <c r="BO1114" s="24" t="n"/>
      <c r="BP1114" s="24" t="n"/>
      <c r="BQ1114" s="126" t="n"/>
    </row>
    <row r="1115" ht="16.8" customHeight="1">
      <c r="A1115" s="15" t="n"/>
      <c r="B1115" s="15" t="n"/>
      <c r="C1115" s="15" t="inlineStr">
        <is>
          <t xml:space="preserve">Francobolli    </t>
        </is>
      </c>
      <c r="D1115" s="16" t="n"/>
      <c r="E1115" s="16" t="n"/>
      <c r="F1115" s="16" t="n"/>
      <c r="G1115" s="16" t="n">
        <v>0</v>
      </c>
      <c r="H1115" s="16" t="n"/>
      <c r="I1115" s="4" t="n"/>
      <c r="J1115" s="14" t="n"/>
      <c r="K1115" s="15">
        <f>C1137</f>
        <v/>
      </c>
      <c r="L1115" s="16" t="n"/>
      <c r="M1115" s="16">
        <f>0*(L1100+L1101-M1101)/100</f>
        <v/>
      </c>
      <c r="N1115" s="16">
        <f>G1137</f>
        <v/>
      </c>
      <c r="O1115" s="16">
        <f>O1054+M1115-N1115</f>
        <v/>
      </c>
      <c r="P1115" s="18">
        <f>P1054+M1115</f>
        <v/>
      </c>
      <c r="Q1115" s="14" t="n"/>
      <c r="R1115" s="18" t="n"/>
      <c r="S1115" s="16">
        <f>G1115</f>
        <v/>
      </c>
      <c r="T1115" s="18">
        <f>(R1115-S1115)+T1114</f>
        <v/>
      </c>
      <c r="U1115" s="15">
        <f>C1115</f>
        <v/>
      </c>
      <c r="W1115" s="14" t="n"/>
      <c r="X1115" s="18" t="n"/>
      <c r="Y1115" s="16" t="n"/>
      <c r="Z1115" s="18">
        <f>(X1115-Y1115)+Z1114</f>
        <v/>
      </c>
      <c r="AA1115" s="15" t="n"/>
      <c r="AB1115" s="24" t="n"/>
      <c r="AC1115" s="15">
        <f>C1115</f>
        <v/>
      </c>
      <c r="AD1115" s="25" t="n"/>
      <c r="AE1115" s="62">
        <f>G1115</f>
        <v/>
      </c>
      <c r="AF1115" s="63">
        <f>AE1115+AF1054</f>
        <v/>
      </c>
      <c r="AG1115" s="25" t="n"/>
      <c r="AH1115" s="24" t="n"/>
      <c r="AI1115" s="26" t="n"/>
      <c r="AJ1115" s="25" t="n"/>
      <c r="AL1115" s="14" t="n"/>
      <c r="AM1115" s="18" t="n"/>
      <c r="AN1115" s="16" t="n"/>
      <c r="AO1115" s="18">
        <f>(AM1115-AN1115)+AO1114</f>
        <v/>
      </c>
      <c r="AP1115" s="15" t="n"/>
      <c r="AR1115" s="14" t="n"/>
      <c r="AS1115" s="18" t="n"/>
      <c r="AT1115" s="16" t="n"/>
      <c r="AU1115" s="18">
        <f>(AS1115-AT1115)+AU1114</f>
        <v/>
      </c>
      <c r="AV1115" s="15" t="n"/>
      <c r="AX1115" s="14" t="n"/>
      <c r="AY1115" s="18" t="n"/>
      <c r="AZ1115" s="16" t="n"/>
      <c r="BA1115" s="18">
        <f>(AY1115-AZ1115)+BA1114</f>
        <v/>
      </c>
      <c r="BB1115" s="15" t="n"/>
      <c r="BD1115" s="14" t="n"/>
      <c r="BE1115" s="18" t="n"/>
      <c r="BF1115" s="16" t="n"/>
      <c r="BG1115" s="18">
        <f>(BE1115-BF1115)+BG1114</f>
        <v/>
      </c>
      <c r="BH1115" s="15" t="n"/>
      <c r="BJ1115" s="86" t="n"/>
      <c r="BK1115" s="86" t="n"/>
      <c r="BL1115" s="24" t="n"/>
      <c r="BM1115" s="24" t="n"/>
      <c r="BN1115" s="24" t="n"/>
      <c r="BO1115" s="24" t="n"/>
      <c r="BP1115" s="24" t="n"/>
      <c r="BQ1115" s="126" t="n"/>
    </row>
    <row r="1116" ht="16.8" customHeight="1">
      <c r="A1116" s="15" t="n"/>
      <c r="B1116" s="15" t="n"/>
      <c r="C1116" s="15" t="inlineStr">
        <is>
          <t xml:space="preserve">PAG. FATT. SOMMESE PETROLI </t>
        </is>
      </c>
      <c r="D1116" s="16" t="n"/>
      <c r="E1116" s="16" t="n"/>
      <c r="F1116" s="16" t="n"/>
      <c r="G1116" s="16" t="n">
        <v>0</v>
      </c>
      <c r="H1116" s="16" t="n"/>
      <c r="I1116" s="4" t="n"/>
      <c r="J1116" s="14" t="n"/>
      <c r="K1116" s="15">
        <f>C1138</f>
        <v/>
      </c>
      <c r="L1116" s="16" t="n"/>
      <c r="M1116" s="16">
        <f>1.86*(L1100+L1101-M1101)/100</f>
        <v/>
      </c>
      <c r="N1116" s="16">
        <f>G1138</f>
        <v/>
      </c>
      <c r="O1116" s="16">
        <f>O1055+M1116-N1116</f>
        <v/>
      </c>
      <c r="P1116" s="18">
        <f>P1055+M1116</f>
        <v/>
      </c>
      <c r="Q1116" s="14" t="n"/>
      <c r="R1116" s="18" t="n"/>
      <c r="S1116" s="16">
        <f>G1116</f>
        <v/>
      </c>
      <c r="T1116" s="18">
        <f>(R1116-S1116)+T1115</f>
        <v/>
      </c>
      <c r="U1116" s="15">
        <f>C1116</f>
        <v/>
      </c>
      <c r="W1116" s="14" t="n"/>
      <c r="X1116" s="18" t="n"/>
      <c r="Y1116" s="16" t="n">
        <v>0</v>
      </c>
      <c r="Z1116" s="18">
        <f>(X1116-Y1116)+Z1115</f>
        <v/>
      </c>
      <c r="AA1116" s="15" t="n"/>
      <c r="AB1116" s="24" t="n"/>
      <c r="AC1116" s="15">
        <f>C1116</f>
        <v/>
      </c>
      <c r="AD1116" s="25" t="n"/>
      <c r="AE1116" s="62">
        <f>G1116</f>
        <v/>
      </c>
      <c r="AF1116" s="63">
        <f>AE1116+AF1055</f>
        <v/>
      </c>
      <c r="AG1116" s="25" t="n"/>
      <c r="AH1116" s="24" t="n"/>
      <c r="AI1116" s="26" t="n"/>
      <c r="AJ1116" s="25" t="n"/>
      <c r="AL1116" s="14" t="n"/>
      <c r="AM1116" s="18" t="n"/>
      <c r="AN1116" s="16" t="n">
        <v>0</v>
      </c>
      <c r="AO1116" s="18">
        <f>(AM1116-AN1116)+AO1115</f>
        <v/>
      </c>
      <c r="AP1116" s="15" t="n"/>
      <c r="AR1116" s="14" t="n"/>
      <c r="AS1116" s="18" t="n"/>
      <c r="AT1116" s="16" t="n">
        <v>0</v>
      </c>
      <c r="AU1116" s="18">
        <f>(AS1116-AT1116)+AU1115</f>
        <v/>
      </c>
      <c r="AV1116" s="15" t="n"/>
      <c r="AX1116" s="14" t="n"/>
      <c r="AY1116" s="18" t="n"/>
      <c r="AZ1116" s="16" t="n">
        <v>0</v>
      </c>
      <c r="BA1116" s="18">
        <f>(AY1116-AZ1116)+BA1115</f>
        <v/>
      </c>
      <c r="BB1116" s="15" t="n"/>
      <c r="BD1116" s="14" t="n"/>
      <c r="BE1116" s="18" t="n"/>
      <c r="BF1116" s="16" t="n">
        <v>0</v>
      </c>
      <c r="BG1116" s="18">
        <f>(BE1116-BF1116)+BG1115</f>
        <v/>
      </c>
      <c r="BH1116" s="15" t="n"/>
      <c r="BJ1116" s="86" t="n"/>
      <c r="BK1116" s="86" t="n"/>
      <c r="BL1116" s="24" t="n"/>
      <c r="BM1116" s="24" t="n"/>
      <c r="BN1116" s="24" t="n"/>
      <c r="BO1116" s="24" t="n"/>
      <c r="BP1116" s="24" t="n"/>
      <c r="BQ1116" s="126" t="n"/>
    </row>
    <row r="1117" ht="16.8" customHeight="1">
      <c r="A1117" s="15" t="n"/>
      <c r="B1117" s="15" t="n"/>
      <c r="C1117" s="15" t="inlineStr">
        <is>
          <t>Benzina auto papa'</t>
        </is>
      </c>
      <c r="D1117" s="16">
        <f>SUM(G1116:G1117)</f>
        <v/>
      </c>
      <c r="E1117" s="16" t="n">
        <v>0</v>
      </c>
      <c r="F1117" s="16" t="n"/>
      <c r="G1117" s="16" t="n">
        <v>0</v>
      </c>
      <c r="H1117" s="16" t="n"/>
      <c r="I1117" s="4" t="n"/>
      <c r="J1117" s="14" t="n"/>
      <c r="K1117" s="15">
        <f>C1139</f>
        <v/>
      </c>
      <c r="L1117" s="16" t="n">
        <v>0</v>
      </c>
      <c r="M1117" s="16">
        <f>0.7*(L1100+L1101-M1101)/100</f>
        <v/>
      </c>
      <c r="N1117" s="16">
        <f>G1139</f>
        <v/>
      </c>
      <c r="O1117" s="16">
        <f>O1056+M1117-N1117</f>
        <v/>
      </c>
      <c r="P1117" s="18">
        <f>P1056+M1117</f>
        <v/>
      </c>
      <c r="Q1117" s="14" t="n"/>
      <c r="R1117" s="18" t="n"/>
      <c r="S1117" s="16">
        <f>G1117</f>
        <v/>
      </c>
      <c r="T1117" s="18">
        <f>(R1117-S1117)+T1116</f>
        <v/>
      </c>
      <c r="U1117" s="15">
        <f>C1117</f>
        <v/>
      </c>
      <c r="W1117" s="14" t="n"/>
      <c r="X1117" s="18" t="n"/>
      <c r="Y1117" s="16" t="n">
        <v>0</v>
      </c>
      <c r="Z1117" s="18">
        <f>(X1117-Y1117)+Z1116</f>
        <v/>
      </c>
      <c r="AA1117" s="15" t="n"/>
      <c r="AB1117" s="24" t="n"/>
      <c r="AC1117" s="15">
        <f>C1117</f>
        <v/>
      </c>
      <c r="AD1117" s="25" t="n"/>
      <c r="AE1117" s="62">
        <f>G1117</f>
        <v/>
      </c>
      <c r="AF1117" s="63">
        <f>AE1117+AF1056</f>
        <v/>
      </c>
      <c r="AG1117" s="25" t="n"/>
      <c r="AH1117" s="24" t="n"/>
      <c r="AI1117" s="26" t="n">
        <v>0</v>
      </c>
      <c r="AJ1117" s="25" t="n"/>
      <c r="AL1117" s="14" t="n"/>
      <c r="AM1117" s="18" t="n"/>
      <c r="AN1117" s="16" t="n">
        <v>0</v>
      </c>
      <c r="AO1117" s="18">
        <f>(AM1117-AN1117)+AO1116</f>
        <v/>
      </c>
      <c r="AP1117" s="15" t="n"/>
      <c r="AR1117" s="14" t="n"/>
      <c r="AS1117" s="18" t="n"/>
      <c r="AT1117" s="16" t="n">
        <v>0</v>
      </c>
      <c r="AU1117" s="18">
        <f>(AS1117-AT1117)+AU1116</f>
        <v/>
      </c>
      <c r="AV1117" s="15" t="n"/>
      <c r="AX1117" s="14" t="n"/>
      <c r="AY1117" s="18" t="n"/>
      <c r="AZ1117" s="16" t="n">
        <v>0</v>
      </c>
      <c r="BA1117" s="18">
        <f>(AY1117-AZ1117)+BA1116</f>
        <v/>
      </c>
      <c r="BB1117" s="15" t="n"/>
      <c r="BD1117" s="14" t="n"/>
      <c r="BE1117" s="18" t="n"/>
      <c r="BF1117" s="16" t="n">
        <v>0</v>
      </c>
      <c r="BG1117" s="18">
        <f>(BE1117-BF1117)+BG1116</f>
        <v/>
      </c>
      <c r="BH1117" s="15" t="n"/>
      <c r="BJ1117" s="86" t="n"/>
      <c r="BK1117" s="86" t="n"/>
      <c r="BL1117" s="24" t="n"/>
      <c r="BM1117" s="24" t="n"/>
      <c r="BN1117" s="24" t="n"/>
      <c r="BO1117" s="24" t="n"/>
      <c r="BP1117" s="24" t="n"/>
      <c r="BQ1117" s="126" t="n"/>
    </row>
    <row r="1118" ht="16.8" customHeight="1">
      <c r="A1118" s="15" t="n"/>
      <c r="B1118" s="15" t="n"/>
      <c r="C1118" s="28" t="inlineStr">
        <is>
          <t>Spese bancarie</t>
        </is>
      </c>
      <c r="D1118" s="16" t="n"/>
      <c r="E1118" s="16" t="n">
        <v>0</v>
      </c>
      <c r="F1118" s="16" t="n">
        <v>0</v>
      </c>
      <c r="G1118" s="16" t="n">
        <v>0</v>
      </c>
      <c r="H1118" s="27" t="n">
        <v>0</v>
      </c>
      <c r="I1118" s="4" t="n"/>
      <c r="J1118" s="14" t="n"/>
      <c r="K1118" s="15">
        <f>C1143</f>
        <v/>
      </c>
      <c r="L1118" s="16" t="n">
        <v>0</v>
      </c>
      <c r="M1118" s="16">
        <f>18.82*(L1100+L1101-M1101)/100</f>
        <v/>
      </c>
      <c r="N1118" s="16">
        <f>G1143</f>
        <v/>
      </c>
      <c r="O1118" s="16">
        <f>O1057+M1118-N1118</f>
        <v/>
      </c>
      <c r="P1118" s="18">
        <f>P1057+M1118</f>
        <v/>
      </c>
      <c r="Q1118" s="14" t="n"/>
      <c r="R1118" s="18" t="n"/>
      <c r="S1118" s="16">
        <f>G1118</f>
        <v/>
      </c>
      <c r="T1118" s="18">
        <f>(R1118-S1118)+T1117</f>
        <v/>
      </c>
      <c r="U1118" s="15">
        <f>C1118</f>
        <v/>
      </c>
      <c r="W1118" s="14" t="n"/>
      <c r="X1118" s="18" t="n"/>
      <c r="Y1118" s="16" t="n">
        <v>0</v>
      </c>
      <c r="Z1118" s="18">
        <f>(X1118-Y1118)+Z1117</f>
        <v/>
      </c>
      <c r="AA1118" s="15">
        <f>C1118</f>
        <v/>
      </c>
      <c r="AB1118" s="24" t="n"/>
      <c r="AC1118" s="15">
        <f>C1118</f>
        <v/>
      </c>
      <c r="AD1118" s="25" t="n"/>
      <c r="AE1118" s="62" t="n">
        <v>0</v>
      </c>
      <c r="AF1118" s="63">
        <f>AE1118+AF1057</f>
        <v/>
      </c>
      <c r="AG1118" s="25" t="n"/>
      <c r="AH1118" s="24" t="n"/>
      <c r="AI1118" s="26" t="n"/>
      <c r="AJ1118" s="25" t="n"/>
      <c r="AL1118" s="14" t="n"/>
      <c r="AM1118" s="18" t="n"/>
      <c r="AN1118" s="16" t="n">
        <v>0</v>
      </c>
      <c r="AO1118" s="18">
        <f>(AM1118-AN1118)+AO1117</f>
        <v/>
      </c>
      <c r="AP1118" s="15" t="n"/>
      <c r="AR1118" s="14" t="n"/>
      <c r="AS1118" s="18" t="n"/>
      <c r="AT1118" s="16" t="n">
        <v>0</v>
      </c>
      <c r="AU1118" s="18">
        <f>(AS1118-AT1118)+AU1117</f>
        <v/>
      </c>
      <c r="AV1118" s="15">
        <f>C1118</f>
        <v/>
      </c>
      <c r="AX1118" s="14" t="n"/>
      <c r="AY1118" s="18" t="n"/>
      <c r="AZ1118" s="16" t="n">
        <v>0</v>
      </c>
      <c r="BA1118" s="18">
        <f>(AY1118-AZ1118)+BA1117</f>
        <v/>
      </c>
      <c r="BB1118" s="15" t="n"/>
      <c r="BD1118" s="14" t="n"/>
      <c r="BE1118" s="18" t="n"/>
      <c r="BF1118" s="16" t="n">
        <v>0</v>
      </c>
      <c r="BG1118" s="18">
        <f>(BE1118-BF1118)+BG1117</f>
        <v/>
      </c>
      <c r="BH1118" s="15" t="n"/>
      <c r="BJ1118" s="86" t="n"/>
      <c r="BK1118" s="86" t="n"/>
      <c r="BL1118" s="24" t="n"/>
      <c r="BM1118" s="24" t="n"/>
      <c r="BN1118" s="24" t="n"/>
      <c r="BO1118" s="24" t="n"/>
      <c r="BP1118" s="24" t="n"/>
      <c r="BQ1118" s="126" t="n"/>
    </row>
    <row r="1119" ht="16.8" customHeight="1">
      <c r="A1119" s="15" t="n"/>
      <c r="B1119" s="15" t="n"/>
      <c r="C1119" s="15" t="n"/>
      <c r="D1119" s="16" t="n"/>
      <c r="E1119" s="16" t="n"/>
      <c r="F1119" s="16" t="n"/>
      <c r="G1119" s="16" t="n">
        <v>0</v>
      </c>
      <c r="H1119" s="27" t="n">
        <v>0</v>
      </c>
      <c r="I1119" s="4" t="n"/>
      <c r="J1119" s="14" t="n"/>
      <c r="K1119" s="15">
        <f>C1144</f>
        <v/>
      </c>
      <c r="L1119" s="16" t="n">
        <v>0</v>
      </c>
      <c r="M1119" s="16">
        <f>18.82*(L1100+L1101-M1101)/100</f>
        <v/>
      </c>
      <c r="N1119" s="29">
        <f>G1144</f>
        <v/>
      </c>
      <c r="O1119" s="16">
        <f>O1058+M1119-N1119</f>
        <v/>
      </c>
      <c r="P1119" s="18">
        <f>P1058+M1119</f>
        <v/>
      </c>
      <c r="Q1119" s="14" t="n"/>
      <c r="R1119" s="18" t="n"/>
      <c r="S1119" s="16">
        <f>G1119</f>
        <v/>
      </c>
      <c r="T1119" s="18">
        <f>(R1119-S1119)+T1118</f>
        <v/>
      </c>
      <c r="U1119" s="15">
        <f>C1119</f>
        <v/>
      </c>
      <c r="W1119" s="14" t="n"/>
      <c r="X1119" s="18" t="n"/>
      <c r="Y1119" s="16" t="n">
        <v>0</v>
      </c>
      <c r="Z1119" s="18">
        <f>(X1119-Y1119)+Z1118</f>
        <v/>
      </c>
      <c r="AA1119" s="15" t="n"/>
      <c r="AB1119" s="24" t="n"/>
      <c r="AC1119" s="15">
        <f>C1119</f>
        <v/>
      </c>
      <c r="AD1119" s="25" t="n"/>
      <c r="AE1119" s="62">
        <f>G1119</f>
        <v/>
      </c>
      <c r="AF1119" s="63">
        <f>AE1119+AF1058</f>
        <v/>
      </c>
      <c r="AG1119" s="25" t="n"/>
      <c r="AH1119" s="24" t="n"/>
      <c r="AI1119" s="26" t="n"/>
      <c r="AJ1119" s="25" t="n"/>
      <c r="AL1119" s="14" t="n"/>
      <c r="AM1119" s="18" t="n"/>
      <c r="AN1119" s="16" t="n">
        <v>0</v>
      </c>
      <c r="AO1119" s="18">
        <f>(AM1119-AN1119)+AO1118</f>
        <v/>
      </c>
      <c r="AP1119" s="15" t="n"/>
      <c r="AR1119" s="14" t="n"/>
      <c r="AS1119" s="18" t="n"/>
      <c r="AT1119" s="16" t="n">
        <v>0</v>
      </c>
      <c r="AU1119" s="18">
        <f>(AS1119-AT1119)+AU1118</f>
        <v/>
      </c>
      <c r="AV1119" s="15" t="n"/>
      <c r="AX1119" s="14" t="n"/>
      <c r="AY1119" s="18" t="n"/>
      <c r="AZ1119" s="16" t="n">
        <v>0</v>
      </c>
      <c r="BA1119" s="18">
        <f>(AY1119-AZ1119)+BA1118</f>
        <v/>
      </c>
      <c r="BB1119" s="15" t="n"/>
      <c r="BD1119" s="14" t="n"/>
      <c r="BE1119" s="18" t="n"/>
      <c r="BF1119" s="16" t="n">
        <v>0</v>
      </c>
      <c r="BG1119" s="18">
        <f>(BE1119-BF1119)+BG1118</f>
        <v/>
      </c>
      <c r="BH1119" s="15" t="n"/>
      <c r="BJ1119" s="86" t="n"/>
      <c r="BK1119" s="86" t="n"/>
      <c r="BL1119" s="24" t="n"/>
      <c r="BM1119" s="24" t="n"/>
      <c r="BN1119" s="24" t="n"/>
      <c r="BO1119" s="24" t="n"/>
      <c r="BP1119" s="24" t="n"/>
      <c r="BQ1119" s="126" t="n"/>
    </row>
    <row r="1120" ht="16.8" customHeight="1">
      <c r="A1120" s="15" t="n"/>
      <c r="B1120" s="15" t="n"/>
      <c r="C1120" s="28" t="inlineStr">
        <is>
          <t>Materiale pulizia</t>
        </is>
      </c>
      <c r="D1120" s="16" t="n"/>
      <c r="E1120" s="16" t="n"/>
      <c r="F1120" s="16" t="n"/>
      <c r="G1120" s="16" t="n">
        <v>0</v>
      </c>
      <c r="H1120" s="16" t="n"/>
      <c r="I1120" s="4" t="n"/>
      <c r="J1120" s="14" t="n"/>
      <c r="K1120" s="15">
        <f>C1115</f>
        <v/>
      </c>
      <c r="L1120" s="16" t="n">
        <v>0</v>
      </c>
      <c r="M1120" s="16">
        <f>0.5*(L1100+L1101-M1101)/100</f>
        <v/>
      </c>
      <c r="N1120" s="16">
        <f>G1115</f>
        <v/>
      </c>
      <c r="O1120" s="16">
        <f>O1059+M1120-N1120</f>
        <v/>
      </c>
      <c r="P1120" s="18">
        <f>P1059+M1120</f>
        <v/>
      </c>
      <c r="Q1120" s="14" t="n"/>
      <c r="R1120" s="18" t="n"/>
      <c r="S1120" s="16">
        <f>G1120</f>
        <v/>
      </c>
      <c r="T1120" s="18">
        <f>(R1120-S1120)+T1119</f>
        <v/>
      </c>
      <c r="U1120" s="15">
        <f>C1120</f>
        <v/>
      </c>
      <c r="W1120" s="14" t="n"/>
      <c r="X1120" s="18" t="n"/>
      <c r="Y1120" s="16" t="n">
        <v>0</v>
      </c>
      <c r="Z1120" s="18">
        <f>(X1120-Y1120)+Z1119</f>
        <v/>
      </c>
      <c r="AA1120" s="15" t="n"/>
      <c r="AB1120" s="24" t="n"/>
      <c r="AC1120" s="15">
        <f>C1120</f>
        <v/>
      </c>
      <c r="AD1120" s="25" t="n"/>
      <c r="AE1120" s="62">
        <f>G1120</f>
        <v/>
      </c>
      <c r="AF1120" s="63">
        <f>AE1120+AF1059</f>
        <v/>
      </c>
      <c r="AG1120" s="25" t="n"/>
      <c r="AH1120" s="24" t="n"/>
      <c r="AI1120" s="26" t="n"/>
      <c r="AJ1120" s="25" t="n"/>
      <c r="AL1120" s="14" t="n"/>
      <c r="AM1120" s="18" t="n"/>
      <c r="AN1120" s="16" t="n">
        <v>0</v>
      </c>
      <c r="AO1120" s="18">
        <f>(AM1120-AN1120)+AO1119</f>
        <v/>
      </c>
      <c r="AP1120" s="15" t="n"/>
      <c r="AR1120" s="14" t="n"/>
      <c r="AS1120" s="18" t="n"/>
      <c r="AT1120" s="16" t="n">
        <v>0</v>
      </c>
      <c r="AU1120" s="18">
        <f>(AS1120-AT1120)+AU1119</f>
        <v/>
      </c>
      <c r="AV1120" s="15" t="n"/>
      <c r="AX1120" s="14" t="n"/>
      <c r="AY1120" s="18" t="n"/>
      <c r="AZ1120" s="16" t="n">
        <v>0</v>
      </c>
      <c r="BA1120" s="18">
        <f>(AY1120-AZ1120)+BA1119</f>
        <v/>
      </c>
      <c r="BB1120" s="15" t="n"/>
      <c r="BD1120" s="14" t="n"/>
      <c r="BE1120" s="18" t="n"/>
      <c r="BF1120" s="16" t="n">
        <v>0</v>
      </c>
      <c r="BG1120" s="18">
        <f>(BE1120-BF1120)+BG1119</f>
        <v/>
      </c>
      <c r="BH1120" s="15" t="n"/>
      <c r="BJ1120" s="86" t="n"/>
      <c r="BK1120" s="86" t="n"/>
      <c r="BL1120" s="24" t="n"/>
      <c r="BM1120" s="24" t="n"/>
      <c r="BN1120" s="24" t="n"/>
      <c r="BO1120" s="24" t="n"/>
      <c r="BP1120" s="24" t="n"/>
      <c r="BQ1120" s="126" t="n"/>
    </row>
    <row r="1121" ht="16.8" customHeight="1">
      <c r="A1121" s="15" t="n"/>
      <c r="B1121" s="15" t="n"/>
      <c r="C1121" s="15" t="inlineStr">
        <is>
          <t xml:space="preserve">Assicurazioni </t>
        </is>
      </c>
      <c r="D1121" s="16" t="n"/>
      <c r="E1121" s="16" t="n"/>
      <c r="F1121" s="16" t="n"/>
      <c r="G1121" s="16" t="n">
        <v>0</v>
      </c>
      <c r="H1121" s="16" t="n"/>
      <c r="I1121" s="4" t="n"/>
      <c r="J1121" s="14" t="n"/>
      <c r="K1121" s="17">
        <f>C1121</f>
        <v/>
      </c>
      <c r="L1121" s="16" t="n">
        <v>0</v>
      </c>
      <c r="M1121" s="16">
        <f>0.5*(L1100+L1101-M1101)/100</f>
        <v/>
      </c>
      <c r="N1121" s="16">
        <f>G1121</f>
        <v/>
      </c>
      <c r="O1121" s="16">
        <f>O1060+M1121-N1121</f>
        <v/>
      </c>
      <c r="P1121" s="18">
        <f>P1060+M1121</f>
        <v/>
      </c>
      <c r="Q1121" s="14" t="n"/>
      <c r="R1121" s="18" t="n"/>
      <c r="S1121" s="16">
        <f>G1121</f>
        <v/>
      </c>
      <c r="T1121" s="18">
        <f>(R1121-S1121)+T1120</f>
        <v/>
      </c>
      <c r="U1121" s="15">
        <f>C1121</f>
        <v/>
      </c>
      <c r="W1121" s="14" t="n"/>
      <c r="X1121" s="18" t="n"/>
      <c r="Y1121" s="16" t="n">
        <v>0</v>
      </c>
      <c r="Z1121" s="18">
        <f>(X1121-Y1121)+Z1120</f>
        <v/>
      </c>
      <c r="AA1121" s="15" t="n"/>
      <c r="AB1121" s="24" t="n"/>
      <c r="AC1121" s="15">
        <f>C1121</f>
        <v/>
      </c>
      <c r="AD1121" s="25" t="n"/>
      <c r="AE1121" s="62">
        <f>G1121</f>
        <v/>
      </c>
      <c r="AF1121" s="63">
        <f>AE1121+AF1060</f>
        <v/>
      </c>
      <c r="AG1121" s="25" t="n"/>
      <c r="AH1121" s="24" t="n"/>
      <c r="AI1121" s="26" t="n"/>
      <c r="AJ1121" s="25" t="n"/>
      <c r="AL1121" s="14" t="n"/>
      <c r="AM1121" s="18" t="n"/>
      <c r="AN1121" s="16" t="n">
        <v>0</v>
      </c>
      <c r="AO1121" s="18">
        <f>(AM1121-AN1121)+AO1120</f>
        <v/>
      </c>
      <c r="AP1121" s="15" t="n"/>
      <c r="AR1121" s="14" t="n"/>
      <c r="AS1121" s="18" t="n"/>
      <c r="AT1121" s="16" t="n">
        <v>0</v>
      </c>
      <c r="AU1121" s="18">
        <f>(AS1121-AT1121)+AU1120</f>
        <v/>
      </c>
      <c r="AV1121" s="15" t="n"/>
      <c r="AX1121" s="14" t="n"/>
      <c r="AY1121" s="18" t="n"/>
      <c r="AZ1121" s="16" t="n">
        <v>0</v>
      </c>
      <c r="BA1121" s="18">
        <f>(AY1121-AZ1121)+BA1120</f>
        <v/>
      </c>
      <c r="BB1121" s="15" t="n"/>
      <c r="BD1121" s="14" t="n"/>
      <c r="BE1121" s="18" t="n"/>
      <c r="BF1121" s="16" t="n">
        <v>0</v>
      </c>
      <c r="BG1121" s="18">
        <f>(BE1121-BF1121)+BG1120</f>
        <v/>
      </c>
      <c r="BH1121" s="15" t="n"/>
      <c r="BJ1121" s="86" t="n"/>
      <c r="BK1121" s="86" t="n"/>
      <c r="BL1121" s="24" t="n"/>
      <c r="BM1121" s="24" t="n"/>
      <c r="BN1121" s="24" t="n"/>
      <c r="BO1121" s="24" t="n"/>
      <c r="BP1121" s="24" t="n"/>
      <c r="BQ1121" s="126" t="n"/>
    </row>
    <row r="1122" ht="16.8" customHeight="1">
      <c r="A1122" s="15" t="n"/>
      <c r="B1122" s="15" t="n"/>
      <c r="C1122" s="15" t="inlineStr">
        <is>
          <t>Telepass</t>
        </is>
      </c>
      <c r="D1122" s="16" t="n"/>
      <c r="E1122" s="16" t="n"/>
      <c r="F1122" s="16" t="n"/>
      <c r="G1122" s="16" t="n">
        <v>0</v>
      </c>
      <c r="H1122" s="16" t="n"/>
      <c r="I1122" s="4" t="n"/>
      <c r="J1122" s="14" t="n"/>
      <c r="K1122" s="17" t="inlineStr">
        <is>
          <t>Spese varie (manutenziona auto+ alberghi + varie+ cancelleria)</t>
        </is>
      </c>
      <c r="L1122" s="16" t="n"/>
      <c r="M1122" s="16">
        <f>2.32*(L1100+L1101-M1101)/100</f>
        <v/>
      </c>
      <c r="N1122" s="16">
        <f>H1156+H1155+G1154</f>
        <v/>
      </c>
      <c r="O1122" s="16">
        <f>O1061+M1122-N1122</f>
        <v/>
      </c>
      <c r="P1122" s="18">
        <f>P1061+M1122</f>
        <v/>
      </c>
      <c r="Q1122" s="14" t="n"/>
      <c r="R1122" s="18" t="n"/>
      <c r="S1122" s="16">
        <f>G1122</f>
        <v/>
      </c>
      <c r="T1122" s="18">
        <f>(R1122-S1122)+T1121</f>
        <v/>
      </c>
      <c r="U1122" s="15">
        <f>C1122</f>
        <v/>
      </c>
      <c r="W1122" s="14" t="n"/>
      <c r="X1122" s="18" t="n"/>
      <c r="Y1122" s="16" t="n">
        <v>0</v>
      </c>
      <c r="Z1122" s="18">
        <f>(X1122-Y1122)+Z1121</f>
        <v/>
      </c>
      <c r="AA1122" s="15" t="n"/>
      <c r="AB1122" s="24" t="n"/>
      <c r="AC1122" s="15">
        <f>C1122</f>
        <v/>
      </c>
      <c r="AD1122" s="25" t="n"/>
      <c r="AE1122" s="62">
        <f>G1122</f>
        <v/>
      </c>
      <c r="AF1122" s="63">
        <f>AE1122+AF1061</f>
        <v/>
      </c>
      <c r="AG1122" s="25" t="n"/>
      <c r="AH1122" s="24" t="n"/>
      <c r="AI1122" s="26" t="n"/>
      <c r="AJ1122" s="25" t="n"/>
      <c r="AL1122" s="14" t="n"/>
      <c r="AM1122" s="18" t="n"/>
      <c r="AN1122" s="16" t="n">
        <v>0</v>
      </c>
      <c r="AO1122" s="18">
        <f>(AM1122-AN1122)+AO1121</f>
        <v/>
      </c>
      <c r="AP1122" s="15" t="n"/>
      <c r="AR1122" s="14" t="n"/>
      <c r="AS1122" s="18" t="n"/>
      <c r="AT1122" s="16" t="n">
        <v>0</v>
      </c>
      <c r="AU1122" s="18">
        <f>(AS1122-AT1122)+AU1121</f>
        <v/>
      </c>
      <c r="AV1122" s="15" t="n"/>
      <c r="AX1122" s="14" t="n"/>
      <c r="AY1122" s="18" t="n"/>
      <c r="AZ1122" s="16" t="n">
        <v>0</v>
      </c>
      <c r="BA1122" s="18">
        <f>(AY1122-AZ1122)+BA1121</f>
        <v/>
      </c>
      <c r="BB1122" s="15" t="n"/>
      <c r="BD1122" s="14" t="n"/>
      <c r="BE1122" s="18" t="n"/>
      <c r="BF1122" s="16" t="n">
        <v>0</v>
      </c>
      <c r="BG1122" s="18">
        <f>(BE1122-BF1122)+BG1121</f>
        <v/>
      </c>
      <c r="BH1122" s="15" t="n"/>
      <c r="BJ1122" s="86" t="n"/>
      <c r="BK1122" s="86" t="n"/>
      <c r="BL1122" s="24" t="n"/>
      <c r="BM1122" s="24" t="n"/>
      <c r="BN1122" s="24" t="n"/>
      <c r="BO1122" s="24" t="n"/>
      <c r="BP1122" s="24" t="n"/>
      <c r="BQ1122" s="126" t="n"/>
    </row>
    <row r="1123" ht="16.8" customHeight="1">
      <c r="A1123" s="15" t="n"/>
      <c r="B1123" s="15" t="n"/>
      <c r="C1123" s="28" t="inlineStr">
        <is>
          <t>Pubblicità</t>
        </is>
      </c>
      <c r="D1123" s="16" t="n">
        <v>0</v>
      </c>
      <c r="E1123" s="16" t="n"/>
      <c r="F1123" s="16" t="n"/>
      <c r="G1123" s="16" t="n">
        <v>0</v>
      </c>
      <c r="H1123" s="16" t="n"/>
      <c r="I1123" s="4" t="n"/>
      <c r="J1123" s="14" t="n"/>
      <c r="K1123" s="17" t="n"/>
      <c r="L1123" s="16" t="n"/>
      <c r="M1123" s="16" t="n"/>
      <c r="N1123" s="16" t="inlineStr">
        <is>
          <t>DISPON. BANCARIA</t>
        </is>
      </c>
      <c r="O1123" s="16">
        <f>T1157+AO1157</f>
        <v/>
      </c>
      <c r="P1123" s="18" t="n"/>
      <c r="Q1123" s="14" t="n"/>
      <c r="R1123" s="18" t="n"/>
      <c r="S1123" s="16" t="n">
        <v>0</v>
      </c>
      <c r="T1123" s="18">
        <f>(R1123-S1123)+T1122</f>
        <v/>
      </c>
      <c r="U1123" s="15">
        <f>C1123</f>
        <v/>
      </c>
      <c r="W1123" s="14" t="n"/>
      <c r="X1123" s="18" t="n"/>
      <c r="Y1123" s="16" t="n">
        <v>0</v>
      </c>
      <c r="Z1123" s="18">
        <f>(X1123-Y1123)+Z1122</f>
        <v/>
      </c>
      <c r="AA1123" s="15" t="n"/>
      <c r="AB1123" s="24" t="n"/>
      <c r="AC1123" s="15">
        <f>C1123</f>
        <v/>
      </c>
      <c r="AD1123" s="25" t="n"/>
      <c r="AE1123" s="62">
        <f>G1123</f>
        <v/>
      </c>
      <c r="AF1123" s="63">
        <f>AE1123+AF1062</f>
        <v/>
      </c>
      <c r="AG1123" s="25" t="n"/>
      <c r="AH1123" s="24" t="n"/>
      <c r="AI1123" s="26" t="n"/>
      <c r="AJ1123" s="25" t="n"/>
      <c r="AL1123" s="14" t="n"/>
      <c r="AM1123" s="18" t="n"/>
      <c r="AN1123" s="16" t="n"/>
      <c r="AO1123" s="18">
        <f>(AM1123-AN1123)+AO1122</f>
        <v/>
      </c>
      <c r="AP1123" s="15" t="n"/>
      <c r="AR1123" s="14" t="n"/>
      <c r="AS1123" s="18" t="n"/>
      <c r="AT1123" s="16" t="n"/>
      <c r="AU1123" s="18">
        <f>(AS1123-AT1123)+AU1122</f>
        <v/>
      </c>
      <c r="AV1123" s="15" t="n"/>
      <c r="AX1123" s="14" t="n"/>
      <c r="AY1123" s="18" t="n"/>
      <c r="AZ1123" s="16" t="n"/>
      <c r="BA1123" s="18">
        <f>(AY1123-AZ1123)+BA1122</f>
        <v/>
      </c>
      <c r="BB1123" s="15" t="n"/>
      <c r="BD1123" s="14" t="n"/>
      <c r="BE1123" s="18" t="n"/>
      <c r="BF1123" s="16" t="n"/>
      <c r="BG1123" s="18">
        <f>(BE1123-BF1123)+BG1122</f>
        <v/>
      </c>
      <c r="BH1123" s="15" t="n"/>
      <c r="BJ1123" s="86" t="n"/>
      <c r="BK1123" s="86" t="n"/>
      <c r="BL1123" s="24" t="n"/>
      <c r="BM1123" s="24" t="n"/>
      <c r="BN1123" s="24" t="n"/>
      <c r="BO1123" s="24" t="n"/>
      <c r="BP1123" s="24" t="n"/>
      <c r="BQ1123" s="126" t="n"/>
    </row>
    <row r="1124" ht="16.8" customHeight="1">
      <c r="A1124" s="15" t="n"/>
      <c r="B1124" s="66" t="n"/>
      <c r="C1124" s="15" t="inlineStr">
        <is>
          <t xml:space="preserve">PAG. STIP.           MARZIA </t>
        </is>
      </c>
      <c r="D1124" s="67" t="n"/>
      <c r="E1124" s="16" t="n">
        <v>0</v>
      </c>
      <c r="F1124" s="16" t="n"/>
      <c r="G1124" s="16" t="n">
        <v>0</v>
      </c>
      <c r="H1124" s="16" t="n"/>
      <c r="I1124" s="4" t="n"/>
      <c r="J1124" s="14" t="n"/>
      <c r="K1124" s="17" t="n"/>
      <c r="L1124" s="16" t="n"/>
      <c r="M1124" s="16" t="n">
        <v>0</v>
      </c>
      <c r="N1124" s="16" t="inlineStr">
        <is>
          <t>SOSPESI PARTICOLARI</t>
        </is>
      </c>
      <c r="O1124" s="31">
        <f>L1148</f>
        <v/>
      </c>
      <c r="P1124" s="32">
        <f>SUM(P1103:P1122)</f>
        <v/>
      </c>
      <c r="Q1124" s="14" t="n"/>
      <c r="R1124" s="18" t="n"/>
      <c r="S1124" s="16">
        <f>G1124</f>
        <v/>
      </c>
      <c r="T1124" s="18">
        <f>(R1124-S1124)+T1123</f>
        <v/>
      </c>
      <c r="U1124" s="15">
        <f>C1124</f>
        <v/>
      </c>
      <c r="W1124" s="14" t="n"/>
      <c r="X1124" s="18" t="n"/>
      <c r="Y1124" s="16" t="n">
        <v>0</v>
      </c>
      <c r="Z1124" s="18">
        <f>(X1124-Y1124)+Z1123</f>
        <v/>
      </c>
      <c r="AA1124" s="15" t="n"/>
      <c r="AB1124" s="24" t="n"/>
      <c r="AC1124" s="15">
        <f>C1124</f>
        <v/>
      </c>
      <c r="AD1124" s="25" t="n"/>
      <c r="AE1124" s="62">
        <f>G1124</f>
        <v/>
      </c>
      <c r="AF1124" s="63">
        <f>AE1124+AF1063</f>
        <v/>
      </c>
      <c r="AG1124" s="25" t="n"/>
      <c r="AH1124" s="24" t="n"/>
      <c r="AI1124" s="26" t="n"/>
      <c r="AJ1124" s="25" t="n"/>
      <c r="AL1124" s="14" t="n"/>
      <c r="AM1124" s="18" t="n"/>
      <c r="AN1124" s="16" t="n">
        <v>0</v>
      </c>
      <c r="AO1124" s="18">
        <f>(AM1124-AN1124)+AO1123</f>
        <v/>
      </c>
      <c r="AP1124" s="15" t="n"/>
      <c r="AR1124" s="14" t="n"/>
      <c r="AS1124" s="18" t="n"/>
      <c r="AT1124" s="16" t="n">
        <v>0</v>
      </c>
      <c r="AU1124" s="18">
        <f>(AS1124-AT1124)+AU1123</f>
        <v/>
      </c>
      <c r="AV1124" s="15" t="n"/>
      <c r="AX1124" s="14" t="n"/>
      <c r="AY1124" s="18" t="n"/>
      <c r="AZ1124" s="16" t="n">
        <v>0</v>
      </c>
      <c r="BA1124" s="18">
        <f>(AY1124-AZ1124)+BA1123</f>
        <v/>
      </c>
      <c r="BB1124" s="15" t="n"/>
      <c r="BD1124" s="14" t="n"/>
      <c r="BE1124" s="18" t="n"/>
      <c r="BF1124" s="16" t="n">
        <v>0</v>
      </c>
      <c r="BG1124" s="18">
        <f>(BE1124-BF1124)+BG1123</f>
        <v/>
      </c>
      <c r="BH1124" s="15" t="n"/>
      <c r="BJ1124" s="86" t="n"/>
      <c r="BK1124" s="86" t="n"/>
      <c r="BL1124" s="24" t="n"/>
      <c r="BM1124" s="24" t="n"/>
      <c r="BN1124" s="24" t="n"/>
      <c r="BO1124" s="24" t="n"/>
      <c r="BP1124" s="24" t="n"/>
      <c r="BQ1124" s="126" t="n"/>
    </row>
    <row r="1125" ht="16.8" customHeight="1">
      <c r="A1125" s="15" t="n"/>
      <c r="B1125" s="15" t="n"/>
      <c r="C1125" s="15" t="inlineStr">
        <is>
          <t xml:space="preserve">PAG. STIP.           DEBORAH </t>
        </is>
      </c>
      <c r="D1125" s="16" t="n"/>
      <c r="E1125" s="16" t="n">
        <v>0</v>
      </c>
      <c r="F1125" s="16" t="n"/>
      <c r="G1125" s="16" t="n">
        <v>0</v>
      </c>
      <c r="H1125" s="16" t="n"/>
      <c r="I1125" s="4" t="n"/>
      <c r="J1125" s="14" t="n"/>
      <c r="K1125" s="17" t="n"/>
      <c r="L1125" s="16" t="n"/>
      <c r="M1125" s="16" t="n">
        <v>0</v>
      </c>
      <c r="N1125" s="16" t="inlineStr">
        <is>
          <t>SOSPESI</t>
        </is>
      </c>
      <c r="O1125" s="16">
        <f>SUM(L1136:L1147)+L1150</f>
        <v/>
      </c>
      <c r="P1125" s="33">
        <f>SUM(O1103:O1122)</f>
        <v/>
      </c>
      <c r="Q1125" s="14" t="n"/>
      <c r="R1125" s="18" t="n"/>
      <c r="S1125" s="16">
        <f>G1125</f>
        <v/>
      </c>
      <c r="T1125" s="18">
        <f>(R1125-S1125)+T1124</f>
        <v/>
      </c>
      <c r="U1125" s="15">
        <f>C1125</f>
        <v/>
      </c>
      <c r="W1125" s="14" t="n"/>
      <c r="X1125" s="18" t="n"/>
      <c r="Y1125" s="16" t="n">
        <v>0</v>
      </c>
      <c r="Z1125" s="18">
        <f>(X1125-Y1125)+Z1124</f>
        <v/>
      </c>
      <c r="AA1125" s="15" t="n"/>
      <c r="AB1125" s="24" t="n"/>
      <c r="AC1125" s="15">
        <f>C1125</f>
        <v/>
      </c>
      <c r="AD1125" s="25" t="n"/>
      <c r="AE1125" s="62">
        <f>G1125</f>
        <v/>
      </c>
      <c r="AF1125" s="63">
        <f>AE1125+AF1064</f>
        <v/>
      </c>
      <c r="AG1125" s="25" t="n"/>
      <c r="AH1125" s="24" t="n"/>
      <c r="AI1125" s="26" t="n"/>
      <c r="AJ1125" s="25" t="n"/>
      <c r="AL1125" s="14" t="n"/>
      <c r="AM1125" s="18" t="n"/>
      <c r="AN1125" s="16" t="n">
        <v>0</v>
      </c>
      <c r="AO1125" s="18">
        <f>(AM1125-AN1125)+AO1124</f>
        <v/>
      </c>
      <c r="AP1125" s="15" t="n"/>
      <c r="AR1125" s="14" t="n"/>
      <c r="AS1125" s="18" t="n"/>
      <c r="AT1125" s="16" t="n">
        <v>0</v>
      </c>
      <c r="AU1125" s="18">
        <f>(AS1125-AT1125)+AU1124</f>
        <v/>
      </c>
      <c r="AV1125" s="15" t="n"/>
      <c r="AX1125" s="14" t="n"/>
      <c r="AY1125" s="18" t="n"/>
      <c r="AZ1125" s="16" t="n">
        <v>0</v>
      </c>
      <c r="BA1125" s="18">
        <f>(AY1125-AZ1125)+BA1124</f>
        <v/>
      </c>
      <c r="BB1125" s="15" t="n"/>
      <c r="BD1125" s="14" t="n"/>
      <c r="BE1125" s="18" t="n"/>
      <c r="BF1125" s="16" t="n">
        <v>0</v>
      </c>
      <c r="BG1125" s="18">
        <f>(BE1125-BF1125)+BG1124</f>
        <v/>
      </c>
      <c r="BH1125" s="15" t="n"/>
      <c r="BJ1125" s="86" t="n"/>
      <c r="BK1125" s="86" t="n"/>
      <c r="BL1125" s="24" t="n"/>
      <c r="BM1125" s="24" t="n"/>
      <c r="BN1125" s="24" t="n"/>
      <c r="BO1125" s="24" t="n"/>
      <c r="BP1125" s="24" t="n"/>
      <c r="BQ1125" s="126" t="n"/>
    </row>
    <row r="1126" ht="16.8" customHeight="1">
      <c r="A1126" s="15" t="n"/>
      <c r="B1126" s="15" t="n"/>
      <c r="C1126" s="15" t="inlineStr">
        <is>
          <t xml:space="preserve">PAG. STIP.           DORIANA BONIFICO </t>
        </is>
      </c>
      <c r="D1126" s="16" t="n"/>
      <c r="E1126" s="16" t="n">
        <v>0</v>
      </c>
      <c r="F1126" s="16" t="n"/>
      <c r="G1126" s="16" t="n">
        <v>0</v>
      </c>
      <c r="H1126" s="16" t="n"/>
      <c r="I1126" s="4" t="n"/>
      <c r="J1126" s="14" t="n"/>
      <c r="K1126" s="17" t="n"/>
      <c r="L1126" s="16" t="n"/>
      <c r="M1126" s="16" t="n"/>
      <c r="N1126" s="16" t="inlineStr">
        <is>
          <t>GIROCONTO SINO AD OGGI</t>
        </is>
      </c>
      <c r="O1126" s="34">
        <f>O1065+O1066-F1141-F1140</f>
        <v/>
      </c>
      <c r="P1126" s="35">
        <f>O1065+O1066+O1127-F1141-F1140-O1124-O1125</f>
        <v/>
      </c>
      <c r="Q1126" s="14" t="n"/>
      <c r="R1126" s="18" t="n"/>
      <c r="S1126" s="16">
        <f>G1126</f>
        <v/>
      </c>
      <c r="T1126" s="18">
        <f>(R1126-S1126)+T1125</f>
        <v/>
      </c>
      <c r="U1126" s="15" t="n"/>
      <c r="W1126" s="14" t="n"/>
      <c r="X1126" s="18" t="n"/>
      <c r="Y1126" s="16" t="n"/>
      <c r="Z1126" s="18">
        <f>(X1126-Y1126)+Z1125</f>
        <v/>
      </c>
      <c r="AA1126" s="15" t="n"/>
      <c r="AB1126" s="24" t="n"/>
      <c r="AC1126" s="15">
        <f>C1126</f>
        <v/>
      </c>
      <c r="AD1126" s="25" t="n"/>
      <c r="AE1126" s="62">
        <f>G1126</f>
        <v/>
      </c>
      <c r="AF1126" s="63">
        <f>AE1126+AF1065</f>
        <v/>
      </c>
      <c r="AG1126" s="25" t="n"/>
      <c r="AH1126" s="24" t="n"/>
      <c r="AI1126" s="26" t="n"/>
      <c r="AJ1126" s="25" t="n"/>
      <c r="AL1126" s="14" t="n"/>
      <c r="AM1126" s="18" t="n"/>
      <c r="AN1126" s="16" t="n"/>
      <c r="AO1126" s="18">
        <f>(AM1126-AN1126)+AO1125</f>
        <v/>
      </c>
      <c r="AP1126" s="15" t="n"/>
      <c r="AR1126" s="14" t="n"/>
      <c r="AS1126" s="18" t="n"/>
      <c r="AT1126" s="16" t="n"/>
      <c r="AU1126" s="18">
        <f>(AS1126-AT1126)+AU1125</f>
        <v/>
      </c>
      <c r="AV1126" s="15" t="n"/>
      <c r="AX1126" s="14" t="n"/>
      <c r="AY1126" s="18" t="n"/>
      <c r="AZ1126" s="16" t="n"/>
      <c r="BA1126" s="18">
        <f>(AY1126-AZ1126)+BA1125</f>
        <v/>
      </c>
      <c r="BB1126" s="15" t="n"/>
      <c r="BD1126" s="14" t="n"/>
      <c r="BE1126" s="18" t="n"/>
      <c r="BF1126" s="16" t="n"/>
      <c r="BG1126" s="18">
        <f>(BE1126-BF1126)+BG1125</f>
        <v/>
      </c>
      <c r="BH1126" s="15" t="n"/>
      <c r="BJ1126" s="86" t="n"/>
      <c r="BK1126" s="86" t="n"/>
      <c r="BL1126" s="24" t="n"/>
      <c r="BM1126" s="24" t="n"/>
      <c r="BN1126" s="24" t="n"/>
      <c r="BO1126" s="24" t="n"/>
      <c r="BP1126" s="24" t="n"/>
      <c r="BQ1126" s="126" t="n"/>
    </row>
    <row r="1127" ht="16.8" customHeight="1">
      <c r="A1127" s="15" t="n"/>
      <c r="B1127" s="15" t="n"/>
      <c r="C1127" s="15" t="inlineStr">
        <is>
          <t xml:space="preserve">PAG. STIP.           STEFANIA  BONIFICO </t>
        </is>
      </c>
      <c r="D1127" s="16" t="n"/>
      <c r="E1127" s="16" t="n">
        <v>0</v>
      </c>
      <c r="F1127" s="16" t="n"/>
      <c r="G1127" s="16" t="n">
        <v>0</v>
      </c>
      <c r="H1127" s="16" t="n"/>
      <c r="I1127" s="4" t="n"/>
      <c r="J1127" s="14" t="n"/>
      <c r="K1127" s="6" t="inlineStr">
        <is>
          <t>TOTALE GIORNATA</t>
        </is>
      </c>
      <c r="L1127" s="3">
        <f>SUM(L1100:L1126)</f>
        <v/>
      </c>
      <c r="M1127" s="3">
        <f>SUM(M1100:M1126)</f>
        <v/>
      </c>
      <c r="N1127" s="16" t="inlineStr">
        <is>
          <t>G.C. GIORNO</t>
        </is>
      </c>
      <c r="O1127" s="16">
        <f>N1100-L1101</f>
        <v/>
      </c>
      <c r="P1127" s="18" t="n"/>
      <c r="Q1127" s="14" t="n"/>
      <c r="R1127" s="18" t="n"/>
      <c r="S1127" s="16">
        <f>G1127</f>
        <v/>
      </c>
      <c r="T1127" s="18">
        <f>(R1127-S1127)+T1126</f>
        <v/>
      </c>
      <c r="U1127" s="15">
        <f>C1127</f>
        <v/>
      </c>
      <c r="W1127" s="14" t="n"/>
      <c r="X1127" s="18" t="n"/>
      <c r="Y1127" s="16" t="n">
        <v>0</v>
      </c>
      <c r="Z1127" s="18">
        <f>(X1127-Y1127)+Z1126</f>
        <v/>
      </c>
      <c r="AA1127" s="15" t="n"/>
      <c r="AB1127" s="24" t="n"/>
      <c r="AC1127" s="15">
        <f>C1127</f>
        <v/>
      </c>
      <c r="AD1127" s="25" t="n"/>
      <c r="AE1127" s="62">
        <f>G1127</f>
        <v/>
      </c>
      <c r="AF1127" s="63">
        <f>AE1127+AF1066</f>
        <v/>
      </c>
      <c r="AG1127" s="25" t="n"/>
      <c r="AH1127" s="24" t="n"/>
      <c r="AI1127" s="26" t="n"/>
      <c r="AJ1127" s="25" t="n"/>
      <c r="AL1127" s="14" t="n"/>
      <c r="AM1127" s="18" t="n"/>
      <c r="AN1127" s="16" t="n">
        <v>0</v>
      </c>
      <c r="AO1127" s="18">
        <f>(AM1127-AN1127)+AO1126</f>
        <v/>
      </c>
      <c r="AP1127" s="15" t="n"/>
      <c r="AR1127" s="14" t="n"/>
      <c r="AS1127" s="18" t="n"/>
      <c r="AT1127" s="16" t="n">
        <v>0</v>
      </c>
      <c r="AU1127" s="18">
        <f>(AS1127-AT1127)+AU1126</f>
        <v/>
      </c>
      <c r="AV1127" s="15" t="n"/>
      <c r="AX1127" s="14" t="n"/>
      <c r="AY1127" s="18" t="n"/>
      <c r="AZ1127" s="16" t="n">
        <v>0</v>
      </c>
      <c r="BA1127" s="18">
        <f>(AY1127-AZ1127)+BA1126</f>
        <v/>
      </c>
      <c r="BB1127" s="15" t="n"/>
      <c r="BD1127" s="14" t="n"/>
      <c r="BE1127" s="18" t="n"/>
      <c r="BF1127" s="16" t="n">
        <v>0</v>
      </c>
      <c r="BG1127" s="18">
        <f>(BE1127-BF1127)+BG1126</f>
        <v/>
      </c>
      <c r="BH1127" s="15" t="n"/>
      <c r="BJ1127" s="86" t="n"/>
      <c r="BK1127" s="86" t="n"/>
      <c r="BL1127" s="24" t="n"/>
      <c r="BM1127" s="24" t="n"/>
      <c r="BN1127" s="24" t="n"/>
      <c r="BO1127" s="24" t="n"/>
      <c r="BP1127" s="24" t="n"/>
      <c r="BQ1127" s="126" t="n"/>
    </row>
    <row r="1128" ht="16.8" customHeight="1">
      <c r="A1128" s="15" t="n"/>
      <c r="B1128" s="15" t="n"/>
      <c r="C1128" s="15" t="inlineStr">
        <is>
          <t>Pagamento contributi impiegate</t>
        </is>
      </c>
      <c r="D1128" s="16" t="n"/>
      <c r="E1128" s="16" t="n"/>
      <c r="F1128" s="16" t="n"/>
      <c r="G1128" s="16" t="n">
        <v>0</v>
      </c>
      <c r="H1128" s="16" t="n"/>
      <c r="I1128" s="4" t="n"/>
      <c r="J1128" s="14" t="n"/>
      <c r="K1128" s="6" t="inlineStr">
        <is>
          <t>RIPORTO</t>
        </is>
      </c>
      <c r="L1128" s="3">
        <f>L1068</f>
        <v/>
      </c>
      <c r="M1128" s="3">
        <f>M1068</f>
        <v/>
      </c>
      <c r="N1128" s="16" t="inlineStr">
        <is>
          <t>SO. VERS/PREL.</t>
        </is>
      </c>
      <c r="O1128" s="36">
        <f>(O1124+O1125)-(O1063+O1064)</f>
        <v/>
      </c>
      <c r="P1128" s="37">
        <f>O1127-O1128</f>
        <v/>
      </c>
      <c r="Q1128" s="14" t="n"/>
      <c r="R1128" s="18" t="n"/>
      <c r="S1128" s="16">
        <f>G1128</f>
        <v/>
      </c>
      <c r="T1128" s="18">
        <f>(R1128-S1128)+T1127</f>
        <v/>
      </c>
      <c r="U1128" s="15">
        <f>C1128</f>
        <v/>
      </c>
      <c r="W1128" s="14" t="n"/>
      <c r="X1128" s="18" t="n"/>
      <c r="Y1128" s="16" t="n">
        <v>0</v>
      </c>
      <c r="Z1128" s="18">
        <f>(X1128-Y1128)+Z1127</f>
        <v/>
      </c>
      <c r="AA1128" s="15" t="n"/>
      <c r="AB1128" s="24" t="n"/>
      <c r="AC1128" s="15">
        <f>C1128</f>
        <v/>
      </c>
      <c r="AD1128" s="25" t="n"/>
      <c r="AE1128" s="62">
        <f>G1128</f>
        <v/>
      </c>
      <c r="AF1128" s="63">
        <f>AE1128+AF1067</f>
        <v/>
      </c>
      <c r="AG1128" s="25" t="n"/>
      <c r="AH1128" s="24" t="n"/>
      <c r="AI1128" s="26" t="n"/>
      <c r="AJ1128" s="25" t="n"/>
      <c r="AL1128" s="14" t="n"/>
      <c r="AM1128" s="18" t="n"/>
      <c r="AN1128" s="16" t="n">
        <v>0</v>
      </c>
      <c r="AO1128" s="18">
        <f>(AM1128-AN1128)+AO1127</f>
        <v/>
      </c>
      <c r="AP1128" s="15" t="n"/>
      <c r="AR1128" s="14" t="n"/>
      <c r="AS1128" s="18" t="n"/>
      <c r="AT1128" s="16" t="n">
        <v>0</v>
      </c>
      <c r="AU1128" s="18">
        <f>(AS1128-AT1128)+AU1127</f>
        <v/>
      </c>
      <c r="AV1128" s="15" t="n"/>
      <c r="AX1128" s="14" t="n"/>
      <c r="AY1128" s="18" t="n"/>
      <c r="AZ1128" s="16" t="n">
        <v>0</v>
      </c>
      <c r="BA1128" s="18">
        <f>(AY1128-AZ1128)+BA1127</f>
        <v/>
      </c>
      <c r="BB1128" s="15" t="n"/>
      <c r="BD1128" s="14" t="n"/>
      <c r="BE1128" s="18" t="n"/>
      <c r="BF1128" s="16" t="n">
        <v>0</v>
      </c>
      <c r="BG1128" s="18">
        <f>(BE1128-BF1128)+BG1127</f>
        <v/>
      </c>
      <c r="BH1128" s="15" t="n"/>
      <c r="BJ1128" s="86" t="n"/>
      <c r="BK1128" s="86" t="n"/>
      <c r="BL1128" s="24" t="n"/>
      <c r="BM1128" s="24" t="n"/>
      <c r="BN1128" s="24" t="n"/>
      <c r="BO1128" s="24" t="n"/>
      <c r="BP1128" s="24" t="n"/>
      <c r="BQ1128" s="126" t="n"/>
    </row>
    <row r="1129" ht="16.8" customHeight="1" thickBot="1">
      <c r="A1129" s="15" t="n"/>
      <c r="B1129" s="15" t="n"/>
      <c r="C1129" s="15" t="inlineStr">
        <is>
          <t>TOT. PAG. IMPIEGATE</t>
        </is>
      </c>
      <c r="D1129" s="16">
        <f>SUM(G1124:G1128)+SUM(E1124:E1128)</f>
        <v/>
      </c>
      <c r="E1129" s="16" t="n"/>
      <c r="F1129" s="16" t="n"/>
      <c r="G1129" s="16" t="n"/>
      <c r="H1129" s="16" t="n"/>
      <c r="I1129" s="4" t="n"/>
      <c r="J1129" s="14" t="n"/>
      <c r="K1129" s="6" t="inlineStr">
        <is>
          <t>TOTALE AD OGGI</t>
        </is>
      </c>
      <c r="L1129" s="3">
        <f>L1127+L1128</f>
        <v/>
      </c>
      <c r="M1129" s="3">
        <f>M1127+M1128</f>
        <v/>
      </c>
      <c r="N1129" s="16" t="inlineStr">
        <is>
          <t>DIFF. GIROCONTO E SOSPESI AUMENTATI O DIMINUITI</t>
        </is>
      </c>
      <c r="O1129" s="38">
        <f>O1126+O1127-O1128</f>
        <v/>
      </c>
      <c r="P1129" s="39">
        <f>O1129-O1126</f>
        <v/>
      </c>
      <c r="Q1129" s="14" t="n"/>
      <c r="R1129" s="18" t="n"/>
      <c r="S1129" s="16" t="n">
        <v>0</v>
      </c>
      <c r="T1129" s="18">
        <f>(R1129-S1129)+T1128</f>
        <v/>
      </c>
      <c r="U1129" s="15" t="n"/>
      <c r="W1129" s="14" t="n"/>
      <c r="X1129" s="18" t="n"/>
      <c r="Y1129" s="16" t="n"/>
      <c r="Z1129" s="18">
        <f>(X1129-Y1129)+Z1128</f>
        <v/>
      </c>
      <c r="AA1129" s="15" t="n"/>
      <c r="AB1129" s="24" t="n"/>
      <c r="AC1129" s="15" t="n"/>
      <c r="AD1129" s="25" t="n"/>
      <c r="AE1129" s="62">
        <f>G1129</f>
        <v/>
      </c>
      <c r="AF1129" s="63">
        <f>AE1129+AF1068</f>
        <v/>
      </c>
      <c r="AG1129" s="25" t="n"/>
      <c r="AH1129" s="24" t="n"/>
      <c r="AI1129" s="26" t="n"/>
      <c r="AJ1129" s="25" t="n"/>
      <c r="AL1129" s="14" t="n"/>
      <c r="AM1129" s="18" t="n"/>
      <c r="AN1129" s="16" t="n"/>
      <c r="AO1129" s="18">
        <f>(AM1129-AN1129)+AO1128</f>
        <v/>
      </c>
      <c r="AP1129" s="15" t="n"/>
      <c r="AR1129" s="14" t="n"/>
      <c r="AS1129" s="18" t="n"/>
      <c r="AT1129" s="16" t="n"/>
      <c r="AU1129" s="18">
        <f>(AS1129-AT1129)+AU1128</f>
        <v/>
      </c>
      <c r="AV1129" s="15" t="n"/>
      <c r="AX1129" s="14" t="n"/>
      <c r="AY1129" s="18" t="n"/>
      <c r="AZ1129" s="16" t="n"/>
      <c r="BA1129" s="18">
        <f>(AY1129-AZ1129)+BA1128</f>
        <v/>
      </c>
      <c r="BB1129" s="15" t="n"/>
      <c r="BD1129" s="14" t="n"/>
      <c r="BE1129" s="18" t="n"/>
      <c r="BF1129" s="16" t="n"/>
      <c r="BG1129" s="18">
        <f>(BE1129-BF1129)+BG1128</f>
        <v/>
      </c>
      <c r="BH1129" s="15" t="n"/>
      <c r="BJ1129" s="86" t="n"/>
      <c r="BK1129" s="86" t="n"/>
      <c r="BL1129" s="24" t="n"/>
      <c r="BM1129" s="24" t="n"/>
      <c r="BN1129" s="24" t="n"/>
      <c r="BO1129" s="24" t="n"/>
      <c r="BP1129" s="24" t="n"/>
      <c r="BQ1129" s="126" t="n"/>
    </row>
    <row r="1130" ht="16.8" customHeight="1" thickBot="1" thickTop="1">
      <c r="A1130" s="15" t="n"/>
      <c r="B1130" s="15" t="n"/>
      <c r="C1130" s="15" t="inlineStr">
        <is>
          <t>Pag. Bolletta Telecom  780820</t>
        </is>
      </c>
      <c r="D1130" s="16" t="n"/>
      <c r="E1130" s="16" t="n"/>
      <c r="F1130" s="16" t="n"/>
      <c r="G1130" s="16" t="n">
        <v>0</v>
      </c>
      <c r="H1130" s="16" t="n"/>
      <c r="I1130" s="4" t="n"/>
      <c r="J1130" s="14" t="n"/>
      <c r="K1130" s="6" t="inlineStr">
        <is>
          <t>SALDO</t>
        </is>
      </c>
      <c r="L1130" s="3">
        <f>L1129-M1129</f>
        <v/>
      </c>
      <c r="M1130" s="40" t="n"/>
      <c r="N1130" s="29" t="inlineStr">
        <is>
          <t>RISCONTRO</t>
        </is>
      </c>
      <c r="O1130" s="41">
        <f>O1123+O1124+O1125+O1131</f>
        <v/>
      </c>
      <c r="P1130" s="18" t="n"/>
      <c r="Q1130" s="14" t="n"/>
      <c r="R1130" s="18" t="n"/>
      <c r="S1130" s="16">
        <f>G1130</f>
        <v/>
      </c>
      <c r="T1130" s="18">
        <f>(R1130-S1130)+T1129</f>
        <v/>
      </c>
      <c r="U1130" s="15">
        <f>C1130</f>
        <v/>
      </c>
      <c r="W1130" s="14" t="n"/>
      <c r="X1130" s="18" t="n"/>
      <c r="Y1130" s="16" t="n">
        <v>0</v>
      </c>
      <c r="Z1130" s="18">
        <f>(X1130-Y1130)+Z1129</f>
        <v/>
      </c>
      <c r="AA1130" s="15" t="n"/>
      <c r="AB1130" s="24" t="n"/>
      <c r="AC1130" s="15">
        <f>C1130</f>
        <v/>
      </c>
      <c r="AD1130" s="25" t="n"/>
      <c r="AE1130" s="62">
        <f>G1130</f>
        <v/>
      </c>
      <c r="AF1130" s="63">
        <f>AE1130+AF1069</f>
        <v/>
      </c>
      <c r="AG1130" s="25" t="n"/>
      <c r="AH1130" s="24" t="n"/>
      <c r="AI1130" s="26" t="n"/>
      <c r="AJ1130" s="25" t="n"/>
      <c r="AL1130" s="14" t="n"/>
      <c r="AM1130" s="18" t="n"/>
      <c r="AN1130" s="16" t="n">
        <v>0</v>
      </c>
      <c r="AO1130" s="18">
        <f>(AM1130-AN1130)+AO1129</f>
        <v/>
      </c>
      <c r="AP1130" s="15" t="n"/>
      <c r="AR1130" s="14" t="n"/>
      <c r="AS1130" s="18" t="n"/>
      <c r="AT1130" s="16" t="n">
        <v>0</v>
      </c>
      <c r="AU1130" s="18">
        <f>(AS1130-AT1130)+AU1129</f>
        <v/>
      </c>
      <c r="AV1130" s="15" t="n"/>
      <c r="AX1130" s="14" t="n"/>
      <c r="AY1130" s="18" t="n"/>
      <c r="AZ1130" s="16" t="n">
        <v>0</v>
      </c>
      <c r="BA1130" s="18">
        <f>(AY1130-AZ1130)+BA1129</f>
        <v/>
      </c>
      <c r="BB1130" s="15" t="n"/>
      <c r="BD1130" s="14" t="n"/>
      <c r="BE1130" s="18" t="n"/>
      <c r="BF1130" s="16" t="n">
        <v>0</v>
      </c>
      <c r="BG1130" s="18">
        <f>(BE1130-BF1130)+BG1129</f>
        <v/>
      </c>
      <c r="BH1130" s="15" t="n"/>
      <c r="BJ1130" s="86" t="n"/>
      <c r="BK1130" s="86" t="n"/>
      <c r="BL1130" s="24" t="n"/>
      <c r="BM1130" s="24" t="n"/>
      <c r="BN1130" s="24" t="n"/>
      <c r="BO1130" s="24" t="n"/>
      <c r="BP1130" s="24" t="n"/>
      <c r="BQ1130" s="126" t="n"/>
    </row>
    <row r="1131" ht="16.8" customHeight="1" thickBot="1" thickTop="1">
      <c r="A1131" s="15" t="n"/>
      <c r="B1131" s="15" t="n"/>
      <c r="C1131" s="15" t="inlineStr">
        <is>
          <t>Pag. Bolletta Telecom 780344</t>
        </is>
      </c>
      <c r="D1131" s="16" t="n"/>
      <c r="E1131" s="16" t="n"/>
      <c r="F1131" s="16" t="n"/>
      <c r="G1131" s="16" t="n">
        <v>0</v>
      </c>
      <c r="H1131" s="16" t="n"/>
      <c r="I1131" s="4" t="n"/>
      <c r="J1131" s="14" t="n"/>
      <c r="K1131" s="17" t="n"/>
      <c r="L1131" s="16" t="n"/>
      <c r="M1131" s="16" t="n"/>
      <c r="N1131" s="42" t="inlineStr">
        <is>
          <t>GIROCONTO DEL GIORNO</t>
        </is>
      </c>
      <c r="O1131" s="43">
        <f>P1125-O1124-O1125-O1123</f>
        <v/>
      </c>
      <c r="P1131" s="18" t="n"/>
      <c r="Q1131" s="14" t="n"/>
      <c r="R1131" s="18" t="n"/>
      <c r="S1131" s="16">
        <f>G1131</f>
        <v/>
      </c>
      <c r="T1131" s="18">
        <f>(R1131-S1131)+T1130</f>
        <v/>
      </c>
      <c r="U1131" s="15">
        <f>C1131</f>
        <v/>
      </c>
      <c r="W1131" s="14" t="n"/>
      <c r="X1131" s="18" t="n"/>
      <c r="Y1131" s="16" t="n">
        <v>0</v>
      </c>
      <c r="Z1131" s="18">
        <f>(X1131-Y1131)+Z1130</f>
        <v/>
      </c>
      <c r="AA1131" s="15" t="n"/>
      <c r="AB1131" s="24" t="n"/>
      <c r="AC1131" s="15">
        <f>C1131</f>
        <v/>
      </c>
      <c r="AD1131" s="25" t="n"/>
      <c r="AE1131" s="62">
        <f>G1131</f>
        <v/>
      </c>
      <c r="AF1131" s="63">
        <f>AE1131+AF1070</f>
        <v/>
      </c>
      <c r="AG1131" s="25" t="n"/>
      <c r="AH1131" s="24" t="n"/>
      <c r="AI1131" s="26" t="n"/>
      <c r="AJ1131" s="25" t="n"/>
      <c r="AL1131" s="14" t="n"/>
      <c r="AM1131" s="18" t="n"/>
      <c r="AN1131" s="16" t="n">
        <v>0</v>
      </c>
      <c r="AO1131" s="18">
        <f>(AM1131-AN1131)+AO1130</f>
        <v/>
      </c>
      <c r="AP1131" s="15" t="n"/>
      <c r="AR1131" s="14" t="n"/>
      <c r="AS1131" s="18" t="n"/>
      <c r="AT1131" s="16" t="n">
        <v>0</v>
      </c>
      <c r="AU1131" s="18">
        <f>(AS1131-AT1131)+AU1130</f>
        <v/>
      </c>
      <c r="AV1131" s="15" t="n"/>
      <c r="AX1131" s="14" t="n"/>
      <c r="AY1131" s="18" t="n"/>
      <c r="AZ1131" s="16" t="n">
        <v>0</v>
      </c>
      <c r="BA1131" s="18">
        <f>(AY1131-AZ1131)+BA1130</f>
        <v/>
      </c>
      <c r="BB1131" s="15" t="n"/>
      <c r="BD1131" s="14" t="n"/>
      <c r="BE1131" s="18" t="n"/>
      <c r="BF1131" s="16" t="n">
        <v>0</v>
      </c>
      <c r="BG1131" s="18">
        <f>(BE1131-BF1131)+BG1130</f>
        <v/>
      </c>
      <c r="BH1131" s="15" t="n"/>
      <c r="BJ1131" s="86" t="n"/>
      <c r="BK1131" s="86" t="n"/>
      <c r="BL1131" s="24" t="n"/>
      <c r="BM1131" s="24" t="n"/>
      <c r="BN1131" s="24" t="n"/>
      <c r="BO1131" s="24" t="n"/>
      <c r="BP1131" s="24" t="n"/>
      <c r="BQ1131" s="126" t="n"/>
    </row>
    <row r="1132" ht="16.8" customHeight="1" thickTop="1">
      <c r="A1132" s="15" t="n"/>
      <c r="B1132" s="15" t="n"/>
      <c r="C1132" s="15" t="inlineStr">
        <is>
          <t>Pag. Bolletta Telecom</t>
        </is>
      </c>
      <c r="D1132" s="16">
        <f>SUM(G1130:G1132)</f>
        <v/>
      </c>
      <c r="E1132" s="16" t="n"/>
      <c r="F1132" s="16" t="n"/>
      <c r="G1132" s="16" t="n">
        <v>0</v>
      </c>
      <c r="H1132" s="16" t="n"/>
      <c r="I1132" s="4" t="n"/>
      <c r="J1132" s="14" t="n"/>
      <c r="K1132" s="6" t="inlineStr">
        <is>
          <t>C/C ANTICIPI</t>
        </is>
      </c>
      <c r="L1132" s="3">
        <f>N1071</f>
        <v/>
      </c>
      <c r="M1132" s="3" t="n">
        <v>0</v>
      </c>
      <c r="N1132" s="3">
        <f>SUM(L1132:M1132)</f>
        <v/>
      </c>
      <c r="O1132" s="44" t="n"/>
      <c r="P1132" s="18" t="n"/>
      <c r="Q1132" s="14" t="n"/>
      <c r="R1132" s="18" t="n"/>
      <c r="S1132" s="16">
        <f>G1132</f>
        <v/>
      </c>
      <c r="T1132" s="18">
        <f>(R1132-S1132)+T1131</f>
        <v/>
      </c>
      <c r="U1132" s="15">
        <f>C1132</f>
        <v/>
      </c>
      <c r="W1132" s="14" t="n"/>
      <c r="X1132" s="18" t="n"/>
      <c r="Y1132" s="16" t="n">
        <v>0</v>
      </c>
      <c r="Z1132" s="18">
        <f>(X1132-Y1132)+Z1131</f>
        <v/>
      </c>
      <c r="AA1132" s="15" t="n"/>
      <c r="AB1132" s="24" t="n"/>
      <c r="AC1132" s="15">
        <f>C1132</f>
        <v/>
      </c>
      <c r="AD1132" s="25" t="n"/>
      <c r="AE1132" s="62">
        <f>G1132</f>
        <v/>
      </c>
      <c r="AF1132" s="63">
        <f>AE1132+AF1071</f>
        <v/>
      </c>
      <c r="AG1132" s="25" t="n"/>
      <c r="AH1132" s="24" t="n"/>
      <c r="AI1132" s="26" t="n"/>
      <c r="AJ1132" s="25" t="n"/>
      <c r="AL1132" s="14" t="n"/>
      <c r="AM1132" s="18" t="n"/>
      <c r="AN1132" s="16" t="n">
        <v>0</v>
      </c>
      <c r="AO1132" s="18">
        <f>(AM1132-AN1132)+AO1131</f>
        <v/>
      </c>
      <c r="AP1132" s="15" t="n"/>
      <c r="AR1132" s="14" t="n"/>
      <c r="AS1132" s="18" t="n"/>
      <c r="AT1132" s="16" t="n">
        <v>0</v>
      </c>
      <c r="AU1132" s="18">
        <f>(AS1132-AT1132)+AU1131</f>
        <v/>
      </c>
      <c r="AV1132" s="15" t="n"/>
      <c r="AX1132" s="14" t="n"/>
      <c r="AY1132" s="18" t="n"/>
      <c r="AZ1132" s="16" t="n">
        <v>0</v>
      </c>
      <c r="BA1132" s="18">
        <f>(AY1132-AZ1132)+BA1131</f>
        <v/>
      </c>
      <c r="BB1132" s="15" t="n"/>
      <c r="BD1132" s="14" t="n"/>
      <c r="BE1132" s="18" t="n"/>
      <c r="BF1132" s="16" t="n">
        <v>0</v>
      </c>
      <c r="BG1132" s="18">
        <f>(BE1132-BF1132)+BG1131</f>
        <v/>
      </c>
      <c r="BH1132" s="15" t="n"/>
      <c r="BJ1132" s="86" t="n"/>
      <c r="BK1132" s="86" t="n"/>
      <c r="BL1132" s="24" t="n"/>
      <c r="BM1132" s="24" t="n"/>
      <c r="BN1132" s="24" t="n"/>
      <c r="BO1132" s="24" t="n"/>
      <c r="BP1132" s="24" t="n"/>
      <c r="BQ1132" s="126" t="n"/>
    </row>
    <row r="1133" ht="16.8" customHeight="1">
      <c r="A1133" s="15" t="n"/>
      <c r="B1133" s="15" t="n"/>
      <c r="C1133" s="15" t="inlineStr">
        <is>
          <t xml:space="preserve">PAG. BOLLETTA ENEL  </t>
        </is>
      </c>
      <c r="D1133" s="16" t="n"/>
      <c r="E1133" s="16" t="n"/>
      <c r="F1133" s="16" t="n"/>
      <c r="G1133" s="16" t="n">
        <v>0</v>
      </c>
      <c r="H1133" s="16" t="n"/>
      <c r="I1133" s="4" t="n"/>
      <c r="J1133" s="14" t="n"/>
      <c r="K1133" s="6" t="inlineStr">
        <is>
          <t>C/CPOSTALE</t>
        </is>
      </c>
      <c r="L1133" s="3">
        <f>L1072</f>
        <v/>
      </c>
      <c r="M1133" s="3">
        <f>H1140+G1140</f>
        <v/>
      </c>
      <c r="N1133" s="45">
        <f>L1133+M1133</f>
        <v/>
      </c>
      <c r="O1133" s="45">
        <f>BA1157+BG1157</f>
        <v/>
      </c>
      <c r="P1133" s="18" t="n"/>
      <c r="Q1133" s="14" t="n"/>
      <c r="R1133" s="18" t="n"/>
      <c r="S1133" s="16">
        <f>G1133</f>
        <v/>
      </c>
      <c r="T1133" s="18">
        <f>(R1133-S1133)+T1132</f>
        <v/>
      </c>
      <c r="U1133" s="15">
        <f>C1133</f>
        <v/>
      </c>
      <c r="W1133" s="14" t="n"/>
      <c r="X1133" s="18" t="n">
        <v>0</v>
      </c>
      <c r="Y1133" s="16" t="n">
        <v>0</v>
      </c>
      <c r="Z1133" s="18">
        <f>(X1133-Y1133)+Z1132</f>
        <v/>
      </c>
      <c r="AA1133" s="15" t="n"/>
      <c r="AB1133" s="24" t="n"/>
      <c r="AC1133" s="15">
        <f>C1133</f>
        <v/>
      </c>
      <c r="AD1133" s="25" t="n"/>
      <c r="AE1133" s="62">
        <f>G1133</f>
        <v/>
      </c>
      <c r="AF1133" s="63">
        <f>AE1133+AF1072</f>
        <v/>
      </c>
      <c r="AG1133" s="25" t="n"/>
      <c r="AH1133" s="24" t="n"/>
      <c r="AI1133" s="26" t="n"/>
      <c r="AJ1133" s="25" t="n"/>
      <c r="AL1133" s="14" t="n"/>
      <c r="AM1133" s="18" t="n"/>
      <c r="AN1133" s="16" t="n">
        <v>0</v>
      </c>
      <c r="AO1133" s="18">
        <f>(AM1133-AN1133)+AO1132</f>
        <v/>
      </c>
      <c r="AP1133" s="15" t="n"/>
      <c r="AR1133" s="14" t="n"/>
      <c r="AS1133" s="18" t="n"/>
      <c r="AT1133" s="16" t="n">
        <v>0</v>
      </c>
      <c r="AU1133" s="18">
        <f>(AS1133-AT1133)+AU1132</f>
        <v/>
      </c>
      <c r="AV1133" s="15" t="n"/>
      <c r="AX1133" s="14" t="n"/>
      <c r="AY1133" s="18" t="n"/>
      <c r="AZ1133" s="16" t="n">
        <v>0</v>
      </c>
      <c r="BA1133" s="18">
        <f>(AY1133-AZ1133)+BA1132</f>
        <v/>
      </c>
      <c r="BB1133" s="15" t="n"/>
      <c r="BD1133" s="14" t="n"/>
      <c r="BE1133" s="18" t="n"/>
      <c r="BF1133" s="16" t="n">
        <v>0</v>
      </c>
      <c r="BG1133" s="18">
        <f>(BE1133-BF1133)+BG1132</f>
        <v/>
      </c>
      <c r="BH1133" s="15" t="n"/>
      <c r="BJ1133" s="86" t="n"/>
      <c r="BK1133" s="86" t="n"/>
      <c r="BL1133" s="24" t="n"/>
      <c r="BM1133" s="24" t="n"/>
      <c r="BN1133" s="24" t="n"/>
      <c r="BO1133" s="24" t="n"/>
      <c r="BP1133" s="24" t="n"/>
      <c r="BQ1133" s="126" t="n"/>
    </row>
    <row r="1134" ht="16.8" customHeight="1">
      <c r="A1134" s="15" t="n"/>
      <c r="B1134" s="15" t="n"/>
      <c r="C1134" s="15" t="inlineStr">
        <is>
          <t>PAG. 3 RATA AFFITTO VERBAONO IMM. RHO</t>
        </is>
      </c>
      <c r="D1134" s="16" t="n"/>
      <c r="E1134" s="16" t="n"/>
      <c r="F1134" s="16" t="n"/>
      <c r="G1134" s="16" t="n">
        <v>1500</v>
      </c>
      <c r="H1134" s="16" t="n"/>
      <c r="I1134" s="4" t="n"/>
      <c r="J1134" s="14" t="n"/>
      <c r="K1134" s="6" t="inlineStr">
        <is>
          <t>C/C BANCARIO</t>
        </is>
      </c>
      <c r="L1134" s="3">
        <f>T1157+Z1157+AO1157+AU1157</f>
        <v/>
      </c>
      <c r="M1134" s="16" t="n"/>
      <c r="N1134" s="16" t="n"/>
      <c r="O1134" s="16" t="n"/>
      <c r="P1134" s="18" t="n"/>
      <c r="Q1134" s="14" t="n"/>
      <c r="R1134" s="18" t="n"/>
      <c r="S1134" s="16">
        <f>G1134</f>
        <v/>
      </c>
      <c r="T1134" s="18">
        <f>(R1134-S1134)+T1133</f>
        <v/>
      </c>
      <c r="U1134" s="15">
        <f>C1134</f>
        <v/>
      </c>
      <c r="W1134" s="14" t="n"/>
      <c r="X1134" s="18" t="n"/>
      <c r="Y1134" s="16" t="n">
        <v>0</v>
      </c>
      <c r="Z1134" s="18">
        <f>(X1134-Y1134)+Z1133</f>
        <v/>
      </c>
      <c r="AA1134" s="15" t="n"/>
      <c r="AB1134" s="24" t="n"/>
      <c r="AC1134" s="15">
        <f>C1134</f>
        <v/>
      </c>
      <c r="AD1134" s="25" t="n"/>
      <c r="AE1134" s="62">
        <f>G1134</f>
        <v/>
      </c>
      <c r="AF1134" s="63">
        <f>AE1134+AF1073</f>
        <v/>
      </c>
      <c r="AG1134" s="25" t="n"/>
      <c r="AH1134" s="24" t="n"/>
      <c r="AI1134" s="26" t="n">
        <v>0</v>
      </c>
      <c r="AJ1134" s="25" t="n"/>
      <c r="AL1134" s="14" t="n"/>
      <c r="AM1134" s="18" t="n"/>
      <c r="AN1134" s="16" t="n">
        <v>0</v>
      </c>
      <c r="AO1134" s="18">
        <f>(AM1134-AN1134)+AO1133</f>
        <v/>
      </c>
      <c r="AP1134" s="15" t="n"/>
      <c r="AR1134" s="14" t="n"/>
      <c r="AS1134" s="18" t="n"/>
      <c r="AT1134" s="16" t="n">
        <v>0</v>
      </c>
      <c r="AU1134" s="18">
        <f>(AS1134-AT1134)+AU1133</f>
        <v/>
      </c>
      <c r="AV1134" s="15" t="n"/>
      <c r="AX1134" s="14" t="n"/>
      <c r="AY1134" s="18" t="n"/>
      <c r="AZ1134" s="16" t="n">
        <v>0</v>
      </c>
      <c r="BA1134" s="18">
        <f>(AY1134-AZ1134)+BA1133</f>
        <v/>
      </c>
      <c r="BB1134" s="15" t="n"/>
      <c r="BD1134" s="14" t="n"/>
      <c r="BE1134" s="18" t="n"/>
      <c r="BF1134" s="16" t="n">
        <v>0</v>
      </c>
      <c r="BG1134" s="18">
        <f>(BE1134-BF1134)+BG1133</f>
        <v/>
      </c>
      <c r="BH1134" s="15" t="n"/>
      <c r="BJ1134" s="86" t="n"/>
      <c r="BK1134" s="86" t="n"/>
      <c r="BL1134" s="24" t="n"/>
      <c r="BM1134" s="24" t="n"/>
      <c r="BN1134" s="24" t="n"/>
      <c r="BO1134" s="24" t="n"/>
      <c r="BP1134" s="24" t="n"/>
      <c r="BQ1134" s="126" t="n"/>
    </row>
    <row r="1135" ht="16.8" customHeight="1">
      <c r="A1135" s="15" t="n"/>
      <c r="B1135" s="15" t="n"/>
      <c r="C1135" s="15" t="inlineStr">
        <is>
          <t>Spese condominiali</t>
        </is>
      </c>
      <c r="D1135" s="16" t="n"/>
      <c r="E1135" s="16" t="n"/>
      <c r="F1135" s="16" t="n"/>
      <c r="G1135" s="16" t="n">
        <v>0</v>
      </c>
      <c r="H1135" s="16" t="n"/>
      <c r="I1135" s="4" t="n"/>
      <c r="J1135" s="14" t="n"/>
      <c r="K1135" s="6" t="inlineStr">
        <is>
          <t>CONTO SOSPESI</t>
        </is>
      </c>
      <c r="L1135" s="3" t="n"/>
      <c r="M1135" s="46" t="inlineStr">
        <is>
          <t>SOSPESI DEL GIORNO</t>
        </is>
      </c>
      <c r="N1135" s="46" t="n"/>
      <c r="O1135" s="16" t="n"/>
      <c r="P1135" s="18" t="n"/>
      <c r="Q1135" s="14" t="n"/>
      <c r="R1135" s="18" t="n"/>
      <c r="S1135" s="16">
        <f>G1135</f>
        <v/>
      </c>
      <c r="T1135" s="18">
        <f>(R1135-S1135)+T1134</f>
        <v/>
      </c>
      <c r="U1135" s="15">
        <f>C1135</f>
        <v/>
      </c>
      <c r="W1135" s="14" t="n"/>
      <c r="X1135" s="18" t="n"/>
      <c r="Y1135" s="16" t="n">
        <v>0</v>
      </c>
      <c r="Z1135" s="18">
        <f>(X1135-Y1135)+Z1134</f>
        <v/>
      </c>
      <c r="AA1135" s="15" t="n"/>
      <c r="AB1135" s="24" t="n"/>
      <c r="AC1135" s="15">
        <f>C1135</f>
        <v/>
      </c>
      <c r="AD1135" s="25" t="n"/>
      <c r="AE1135" s="62">
        <f>G1135</f>
        <v/>
      </c>
      <c r="AF1135" s="63">
        <f>AE1135+AF1074</f>
        <v/>
      </c>
      <c r="AG1135" s="25" t="n"/>
      <c r="AH1135" s="24" t="n"/>
      <c r="AI1135" s="26" t="n"/>
      <c r="AJ1135" s="25" t="n"/>
      <c r="AL1135" s="14" t="n"/>
      <c r="AM1135" s="18" t="n"/>
      <c r="AN1135" s="16" t="n">
        <v>0</v>
      </c>
      <c r="AO1135" s="18">
        <f>(AM1135-AN1135)+AO1134</f>
        <v/>
      </c>
      <c r="AP1135" s="15" t="n"/>
      <c r="AR1135" s="14" t="n"/>
      <c r="AS1135" s="18" t="n"/>
      <c r="AT1135" s="16" t="n">
        <v>0</v>
      </c>
      <c r="AU1135" s="18">
        <f>(AS1135-AT1135)+AU1134</f>
        <v/>
      </c>
      <c r="AV1135" s="15" t="n"/>
      <c r="AX1135" s="14" t="n"/>
      <c r="AY1135" s="18" t="n"/>
      <c r="AZ1135" s="16" t="n">
        <v>0</v>
      </c>
      <c r="BA1135" s="18">
        <f>(AY1135-AZ1135)+BA1134</f>
        <v/>
      </c>
      <c r="BB1135" s="15" t="n"/>
      <c r="BD1135" s="14" t="n"/>
      <c r="BE1135" s="18" t="n"/>
      <c r="BF1135" s="16" t="n">
        <v>0</v>
      </c>
      <c r="BG1135" s="18">
        <f>(BE1135-BF1135)+BG1134</f>
        <v/>
      </c>
      <c r="BH1135" s="15" t="n"/>
      <c r="BJ1135" s="86" t="n"/>
      <c r="BK1135" s="86" t="n"/>
      <c r="BL1135" s="24" t="n"/>
      <c r="BM1135" s="24" t="n"/>
      <c r="BN1135" s="24" t="n"/>
      <c r="BO1135" s="24" t="n"/>
      <c r="BP1135" s="24" t="n"/>
      <c r="BQ1135" s="126" t="n"/>
    </row>
    <row r="1136" ht="16.8" customHeight="1">
      <c r="A1136" s="15" t="n"/>
      <c r="B1136" s="15" t="n"/>
      <c r="C1136" s="15" t="inlineStr">
        <is>
          <t>TOT. SPESE AFFITTO  TEL. LUCE</t>
        </is>
      </c>
      <c r="D1136" s="16">
        <f>SUM(G1130:G1135)</f>
        <v/>
      </c>
      <c r="E1136" s="16" t="n"/>
      <c r="F1136" s="16" t="n"/>
      <c r="G1136" s="16" t="n"/>
      <c r="H1136" s="16" t="n"/>
      <c r="I1136" s="4" t="n"/>
      <c r="J1136" s="14" t="n"/>
      <c r="K1136" s="50" t="inlineStr">
        <is>
          <t>SOMMA SOSPESO 10/11</t>
        </is>
      </c>
      <c r="L1136" s="50" t="n">
        <v>114.5</v>
      </c>
      <c r="M1136" s="16" t="inlineStr">
        <is>
          <t>NOME</t>
        </is>
      </c>
      <c r="N1136" s="16" t="inlineStr">
        <is>
          <t>IMPORTO</t>
        </is>
      </c>
      <c r="O1136" s="16" t="n"/>
      <c r="P1136" s="18" t="n"/>
      <c r="Q1136" s="14" t="n"/>
      <c r="R1136" s="18" t="n"/>
      <c r="S1136" s="16" t="n">
        <v>0</v>
      </c>
      <c r="T1136" s="18">
        <f>(R1136-S1136)+T1135</f>
        <v/>
      </c>
      <c r="U1136" s="15" t="n"/>
      <c r="W1136" s="14" t="n"/>
      <c r="X1136" s="18" t="n"/>
      <c r="Y1136" s="16" t="n"/>
      <c r="Z1136" s="18">
        <f>(X1136-Y1136)+Z1135</f>
        <v/>
      </c>
      <c r="AA1136" s="15" t="n"/>
      <c r="AB1136" s="24" t="n"/>
      <c r="AC1136" s="15">
        <f>C1136</f>
        <v/>
      </c>
      <c r="AD1136" s="25" t="n"/>
      <c r="AE1136" s="62">
        <f>G1136</f>
        <v/>
      </c>
      <c r="AF1136" s="63">
        <f>AE1136+AF1075</f>
        <v/>
      </c>
      <c r="AG1136" s="25" t="n"/>
      <c r="AH1136" s="24" t="n"/>
      <c r="AI1136" s="26" t="n"/>
      <c r="AJ1136" s="25" t="n"/>
      <c r="AL1136" s="14" t="n"/>
      <c r="AM1136" s="18" t="n"/>
      <c r="AN1136" s="16" t="n"/>
      <c r="AO1136" s="18">
        <f>(AM1136-AN1136)+AO1135</f>
        <v/>
      </c>
      <c r="AP1136" s="15" t="n"/>
      <c r="AR1136" s="14" t="n"/>
      <c r="AS1136" s="18" t="n"/>
      <c r="AT1136" s="16" t="n"/>
      <c r="AU1136" s="18">
        <f>(AS1136-AT1136)+AU1135</f>
        <v/>
      </c>
      <c r="AV1136" s="15" t="n"/>
      <c r="AX1136" s="14" t="n"/>
      <c r="AY1136" s="18" t="n"/>
      <c r="AZ1136" s="16" t="n"/>
      <c r="BA1136" s="18">
        <f>(AY1136-AZ1136)+BA1135</f>
        <v/>
      </c>
      <c r="BB1136" s="15" t="n"/>
      <c r="BD1136" s="14" t="n"/>
      <c r="BE1136" s="18" t="n"/>
      <c r="BF1136" s="16" t="n"/>
      <c r="BG1136" s="18">
        <f>(BE1136-BF1136)+BG1135</f>
        <v/>
      </c>
      <c r="BH1136" s="15" t="n"/>
      <c r="BJ1136" s="86" t="n"/>
      <c r="BK1136" s="86" t="n"/>
      <c r="BL1136" s="24" t="n"/>
      <c r="BM1136" s="24" t="n"/>
      <c r="BN1136" s="24" t="n"/>
      <c r="BO1136" s="24" t="n"/>
      <c r="BP1136" s="24" t="n"/>
      <c r="BQ1136" s="126" t="n"/>
    </row>
    <row r="1137" ht="16.8" customHeight="1">
      <c r="A1137" s="15" t="n"/>
      <c r="B1137" s="15" t="n"/>
      <c r="C1137" s="15" t="inlineStr">
        <is>
          <t xml:space="preserve">RIVALSA </t>
        </is>
      </c>
      <c r="D1137" s="16" t="n"/>
      <c r="E1137" s="16" t="n"/>
      <c r="F1137" s="16" t="n"/>
      <c r="G1137" s="16" t="n">
        <v>0</v>
      </c>
      <c r="H1137" s="16" t="n"/>
      <c r="I1137" s="4" t="n"/>
      <c r="J1137" s="14" t="n"/>
      <c r="K1137" s="16" t="inlineStr">
        <is>
          <t>GALLARATE  4/1</t>
        </is>
      </c>
      <c r="L1137" s="73" t="n">
        <v>204</v>
      </c>
      <c r="M1137" s="30" t="inlineStr">
        <is>
          <t>AGOS 24/1</t>
        </is>
      </c>
      <c r="N1137" s="30" t="n">
        <v>1317</v>
      </c>
      <c r="O1137" s="16" t="n"/>
      <c r="P1137" s="18" t="n"/>
      <c r="Q1137" s="14" t="n"/>
      <c r="R1137" s="18" t="n"/>
      <c r="S1137" s="16">
        <f>G1137</f>
        <v/>
      </c>
      <c r="T1137" s="18">
        <f>(R1137-S1137)+T1136</f>
        <v/>
      </c>
      <c r="U1137" s="15" t="n"/>
      <c r="W1137" s="14" t="n"/>
      <c r="X1137" s="18" t="n">
        <v>0</v>
      </c>
      <c r="Y1137" s="16" t="n">
        <v>0</v>
      </c>
      <c r="Z1137" s="18">
        <f>(X1137-Y1137)+Z1136</f>
        <v/>
      </c>
      <c r="AA1137" s="15" t="n"/>
      <c r="AB1137" s="24" t="n"/>
      <c r="AC1137" s="15">
        <f>C1137</f>
        <v/>
      </c>
      <c r="AD1137" s="25" t="n"/>
      <c r="AE1137" s="62">
        <f>G1137</f>
        <v/>
      </c>
      <c r="AF1137" s="63">
        <f>AE1137+AF1076</f>
        <v/>
      </c>
      <c r="AG1137" s="25" t="n"/>
      <c r="AH1137" s="24" t="n"/>
      <c r="AI1137" s="26" t="n"/>
      <c r="AJ1137" s="25" t="n"/>
      <c r="AL1137" s="14" t="n"/>
      <c r="AM1137" s="18" t="n"/>
      <c r="AN1137" s="16" t="n"/>
      <c r="AO1137" s="18">
        <f>(AM1137-AN1137)+AO1136</f>
        <v/>
      </c>
      <c r="AP1137" s="15" t="n"/>
      <c r="AR1137" s="14" t="n"/>
      <c r="AS1137" s="18" t="n"/>
      <c r="AT1137" s="16" t="n"/>
      <c r="AU1137" s="18">
        <f>(AS1137-AT1137)+AU1136</f>
        <v/>
      </c>
      <c r="AV1137" s="15" t="n"/>
      <c r="AX1137" s="14" t="n"/>
      <c r="AY1137" s="18" t="n"/>
      <c r="AZ1137" s="16" t="n"/>
      <c r="BA1137" s="18">
        <f>(AY1137-AZ1137)+BA1136</f>
        <v/>
      </c>
      <c r="BB1137" s="15" t="n"/>
      <c r="BD1137" s="14" t="n"/>
      <c r="BE1137" s="18" t="n"/>
      <c r="BF1137" s="16" t="n"/>
      <c r="BG1137" s="18">
        <f>(BE1137-BF1137)+BG1136</f>
        <v/>
      </c>
      <c r="BH1137" s="15" t="n"/>
      <c r="BJ1137" s="86" t="n"/>
      <c r="BK1137" s="86" t="n"/>
      <c r="BL1137" s="24" t="n"/>
      <c r="BM1137" s="24" t="n"/>
      <c r="BN1137" s="24" t="n"/>
      <c r="BO1137" s="24" t="n"/>
      <c r="BP1137" s="24" t="n"/>
      <c r="BQ1137" s="126" t="n"/>
    </row>
    <row r="1138" ht="16.8" customHeight="1">
      <c r="A1138" s="15" t="n"/>
      <c r="B1138" s="15" t="n"/>
      <c r="C1138" s="15" t="inlineStr">
        <is>
          <t>COMMERCIALISTA</t>
        </is>
      </c>
      <c r="D1138" s="16" t="n"/>
      <c r="E1138" s="16" t="n"/>
      <c r="F1138" s="16" t="n"/>
      <c r="G1138" s="16" t="n">
        <v>0</v>
      </c>
      <c r="H1138" s="16" t="n"/>
      <c r="I1138" s="4" t="n"/>
      <c r="J1138" s="14" t="n"/>
      <c r="K1138" s="16" t="inlineStr">
        <is>
          <t>GALLARATE 16/1</t>
        </is>
      </c>
      <c r="L1138" s="16" t="n">
        <v>908</v>
      </c>
      <c r="M1138" s="16" t="inlineStr">
        <is>
          <t>RHO ANTICIPO A. 22/1</t>
        </is>
      </c>
      <c r="N1138" s="16" t="n">
        <v>1045</v>
      </c>
      <c r="O1138" s="16" t="n"/>
      <c r="P1138" s="18" t="n"/>
      <c r="Q1138" s="14" t="n"/>
      <c r="R1138" s="18" t="n"/>
      <c r="S1138" s="16">
        <f>G1138</f>
        <v/>
      </c>
      <c r="T1138" s="18">
        <f>(R1138-S1138)+T1137</f>
        <v/>
      </c>
      <c r="U1138" s="15">
        <f>C1138</f>
        <v/>
      </c>
      <c r="W1138" s="14" t="n"/>
      <c r="X1138" s="18" t="n">
        <v>0</v>
      </c>
      <c r="Y1138" s="16" t="n">
        <v>0</v>
      </c>
      <c r="Z1138" s="18">
        <f>(X1138-Y1138)+Z1137</f>
        <v/>
      </c>
      <c r="AA1138" s="15" t="n"/>
      <c r="AB1138" s="24" t="n"/>
      <c r="AC1138" s="15">
        <f>C1138</f>
        <v/>
      </c>
      <c r="AD1138" s="25" t="n"/>
      <c r="AE1138" s="62">
        <f>G1138</f>
        <v/>
      </c>
      <c r="AF1138" s="63">
        <f>AE1138+AF1077</f>
        <v/>
      </c>
      <c r="AG1138" s="25" t="n"/>
      <c r="AH1138" s="24" t="n"/>
      <c r="AI1138" s="26" t="n"/>
      <c r="AJ1138" s="25" t="n"/>
      <c r="AL1138" s="14" t="n"/>
      <c r="AM1138" s="18" t="n"/>
      <c r="AN1138" s="16" t="n">
        <v>0</v>
      </c>
      <c r="AO1138" s="18">
        <f>(AM1138-AN1138)+AO1137</f>
        <v/>
      </c>
      <c r="AP1138" s="15" t="n"/>
      <c r="AR1138" s="14" t="n"/>
      <c r="AS1138" s="18" t="n"/>
      <c r="AT1138" s="16" t="n">
        <v>0</v>
      </c>
      <c r="AU1138" s="18">
        <f>(AS1138-AT1138)+AU1137</f>
        <v/>
      </c>
      <c r="AV1138" s="15" t="n"/>
      <c r="AX1138" s="14" t="n"/>
      <c r="AY1138" s="18" t="n"/>
      <c r="AZ1138" s="16" t="n">
        <v>0</v>
      </c>
      <c r="BA1138" s="18">
        <f>(AY1138-AZ1138)+BA1137</f>
        <v/>
      </c>
      <c r="BB1138" s="15" t="n"/>
      <c r="BD1138" s="14" t="n"/>
      <c r="BE1138" s="18" t="n"/>
      <c r="BF1138" s="16" t="n">
        <v>0</v>
      </c>
      <c r="BG1138" s="18">
        <f>(BE1138-BF1138)+BG1137</f>
        <v/>
      </c>
      <c r="BH1138" s="15" t="n"/>
      <c r="BJ1138" s="86" t="n"/>
      <c r="BK1138" s="86" t="n"/>
      <c r="BL1138" s="24" t="n"/>
      <c r="BM1138" s="24" t="n"/>
      <c r="BN1138" s="24" t="n"/>
      <c r="BO1138" s="24" t="n"/>
      <c r="BP1138" s="24" t="n"/>
      <c r="BQ1138" s="126" t="n"/>
    </row>
    <row r="1139" ht="16.8" customHeight="1">
      <c r="A1139" s="15" t="n"/>
      <c r="B1139" s="15" t="n"/>
      <c r="C1139" s="64" t="inlineStr">
        <is>
          <t>CASSA PREVIDENZA  AGENTI  + QUOTA GAA</t>
        </is>
      </c>
      <c r="D1139" s="16" t="n"/>
      <c r="E1139" s="16" t="n"/>
      <c r="F1139" s="16" t="n"/>
      <c r="G1139" s="16" t="n">
        <v>0</v>
      </c>
      <c r="H1139" s="16" t="n">
        <v>0</v>
      </c>
      <c r="I1139" s="4" t="n"/>
      <c r="J1139" s="14" t="n"/>
      <c r="K1139" s="16" t="inlineStr">
        <is>
          <t>BON. 18/1  227,00</t>
        </is>
      </c>
      <c r="L1139" s="16" t="n">
        <v>0.01</v>
      </c>
      <c r="M1139" s="16" t="inlineStr">
        <is>
          <t>RHO  18/1</t>
        </is>
      </c>
      <c r="N1139" s="16" t="n">
        <v>1517.5</v>
      </c>
      <c r="O1139" s="16" t="n"/>
      <c r="P1139" s="18" t="n"/>
      <c r="Q1139" s="14" t="n"/>
      <c r="R1139" s="18" t="n"/>
      <c r="S1139" s="16">
        <f>G1139</f>
        <v/>
      </c>
      <c r="T1139" s="18">
        <f>(R1139-S1139)+T1138</f>
        <v/>
      </c>
      <c r="U1139" s="15">
        <f>C1139</f>
        <v/>
      </c>
      <c r="W1139" s="14" t="n"/>
      <c r="X1139" s="18" t="n">
        <v>0</v>
      </c>
      <c r="Y1139" s="16" t="n">
        <v>0</v>
      </c>
      <c r="Z1139" s="18">
        <f>(X1139-Y1139)+Z1138</f>
        <v/>
      </c>
      <c r="AA1139" s="15" t="n"/>
      <c r="AB1139" s="24" t="n"/>
      <c r="AC1139" s="15">
        <f>C1139</f>
        <v/>
      </c>
      <c r="AD1139" s="25" t="n"/>
      <c r="AE1139" s="62">
        <f>G1139</f>
        <v/>
      </c>
      <c r="AF1139" s="63">
        <f>AE1139+AF1078</f>
        <v/>
      </c>
      <c r="AG1139" s="25" t="n"/>
      <c r="AH1139" s="24" t="n"/>
      <c r="AI1139" s="26" t="n"/>
      <c r="AJ1139" s="25" t="n"/>
      <c r="AL1139" s="14" t="n"/>
      <c r="AM1139" s="18" t="n"/>
      <c r="AN1139" s="16" t="n">
        <v>0</v>
      </c>
      <c r="AO1139" s="18">
        <f>(AM1139-AN1139)+AO1138</f>
        <v/>
      </c>
      <c r="AP1139" s="15" t="n"/>
      <c r="AR1139" s="14" t="n"/>
      <c r="AS1139" s="18" t="n"/>
      <c r="AT1139" s="16" t="n">
        <v>0</v>
      </c>
      <c r="AU1139" s="18">
        <f>(AS1139-AT1139)+AU1138</f>
        <v/>
      </c>
      <c r="AV1139" s="15" t="n"/>
      <c r="AX1139" s="14" t="n"/>
      <c r="AY1139" s="18" t="n"/>
      <c r="AZ1139" s="16" t="n">
        <v>0</v>
      </c>
      <c r="BA1139" s="18">
        <f>(AY1139-AZ1139)+BA1138</f>
        <v/>
      </c>
      <c r="BB1139" s="15" t="n"/>
      <c r="BD1139" s="14" t="n"/>
      <c r="BE1139" s="18" t="n"/>
      <c r="BF1139" s="16" t="n">
        <v>0</v>
      </c>
      <c r="BG1139" s="18">
        <f>(BE1139-BF1139)+BG1138</f>
        <v/>
      </c>
      <c r="BH1139" s="15" t="n"/>
      <c r="BJ1139" s="86" t="n"/>
      <c r="BK1139" s="86" t="n"/>
      <c r="BL1139" s="24" t="n"/>
      <c r="BM1139" s="24" t="n"/>
      <c r="BN1139" s="24" t="n"/>
      <c r="BO1139" s="24" t="n"/>
      <c r="BP1139" s="24" t="n"/>
      <c r="BQ1139" s="126" t="n"/>
    </row>
    <row r="1140" ht="16.8" customHeight="1">
      <c r="A1140" s="15" t="n"/>
      <c r="B1140" s="15" t="n"/>
      <c r="C1140" s="15" t="inlineStr">
        <is>
          <t>GIROCONTO PROVV. GENERALI</t>
        </is>
      </c>
      <c r="D1140" s="16" t="n"/>
      <c r="E1140" s="16" t="n"/>
      <c r="F1140" s="85" t="n">
        <v>0</v>
      </c>
      <c r="G1140" s="16" t="n">
        <v>0</v>
      </c>
      <c r="H1140" s="16" t="n">
        <v>0</v>
      </c>
      <c r="I1140" s="4" t="n"/>
      <c r="J1140" s="14" t="n"/>
      <c r="K1140" s="16" t="inlineStr">
        <is>
          <t>GALARATE 24/1</t>
        </is>
      </c>
      <c r="L1140" s="16" t="n">
        <v>576.5</v>
      </c>
      <c r="M1140" s="16" t="inlineStr">
        <is>
          <t>BON. CONEGLIANI 23/1+ BABOLIN 0,30 23/1</t>
        </is>
      </c>
      <c r="N1140" s="16" t="n">
        <v>0.31</v>
      </c>
      <c r="O1140" s="16" t="n"/>
      <c r="P1140" s="18" t="n"/>
      <c r="Q1140" s="14" t="n"/>
      <c r="R1140" s="18">
        <f>F1140</f>
        <v/>
      </c>
      <c r="S1140" s="16" t="n">
        <v>0</v>
      </c>
      <c r="T1140" s="18">
        <f>(R1140-S1140)+T1139</f>
        <v/>
      </c>
      <c r="U1140" s="15" t="n"/>
      <c r="W1140" s="14" t="inlineStr">
        <is>
          <t>\</t>
        </is>
      </c>
      <c r="X1140" s="18" t="n">
        <v>0</v>
      </c>
      <c r="Y1140" s="16" t="n"/>
      <c r="Z1140" s="18">
        <f>(X1140-Y1140)+Z1139</f>
        <v/>
      </c>
      <c r="AA1140" s="15" t="n"/>
      <c r="AB1140" s="24" t="n"/>
      <c r="AC1140" s="15">
        <f>C1140</f>
        <v/>
      </c>
      <c r="AD1140" s="25" t="n"/>
      <c r="AE1140" s="62">
        <f>G1140</f>
        <v/>
      </c>
      <c r="AF1140" s="63">
        <f>AE1140+AF1079</f>
        <v/>
      </c>
      <c r="AG1140" s="25" t="n"/>
      <c r="AH1140" s="24" t="n"/>
      <c r="AI1140" s="26" t="n"/>
      <c r="AJ1140" s="25" t="n"/>
      <c r="AL1140" s="14" t="n"/>
      <c r="AM1140" s="18" t="n"/>
      <c r="AN1140" s="16" t="n"/>
      <c r="AO1140" s="18">
        <f>(AM1140-AN1140)+AO1139</f>
        <v/>
      </c>
      <c r="AP1140" s="15" t="n"/>
      <c r="AR1140" s="14" t="n"/>
      <c r="AS1140" s="18" t="n"/>
      <c r="AT1140" s="16" t="n"/>
      <c r="AU1140" s="18">
        <f>(AS1140-AT1140)+AU1139</f>
        <v/>
      </c>
      <c r="AV1140" s="15" t="n"/>
      <c r="AX1140" s="14" t="n"/>
      <c r="AY1140" s="18" t="n"/>
      <c r="AZ1140" s="16" t="n"/>
      <c r="BA1140" s="18">
        <f>(AY1140-AZ1140)+BA1139</f>
        <v/>
      </c>
      <c r="BB1140" s="15" t="n"/>
      <c r="BD1140" s="14" t="n"/>
      <c r="BE1140" s="18">
        <f>H1140</f>
        <v/>
      </c>
      <c r="BF1140" s="16" t="n"/>
      <c r="BG1140" s="18">
        <f>(BE1140-BF1140)+BG1139</f>
        <v/>
      </c>
      <c r="BH1140" s="15" t="n"/>
      <c r="BJ1140" s="86" t="n"/>
      <c r="BK1140" s="86" t="n"/>
      <c r="BL1140" s="24" t="n"/>
      <c r="BM1140" s="24" t="n"/>
      <c r="BN1140" s="24" t="n"/>
      <c r="BO1140" s="24" t="n"/>
      <c r="BP1140" s="24" t="n"/>
      <c r="BQ1140" s="126" t="n"/>
    </row>
    <row r="1141" ht="16.8" customHeight="1">
      <c r="A1141" s="15" t="n"/>
      <c r="B1141" s="15" t="n"/>
      <c r="C1141" s="47" t="inlineStr">
        <is>
          <t>VERSAMENTO PROVV. MATURATE</t>
        </is>
      </c>
      <c r="D1141" s="16" t="n"/>
      <c r="E1141" s="16" t="n"/>
      <c r="F1141" s="1" t="n">
        <v>0</v>
      </c>
      <c r="G1141" s="16" t="n">
        <v>0</v>
      </c>
      <c r="H1141" s="16" t="n"/>
      <c r="I1141" s="4" t="n"/>
      <c r="J1141" s="14" t="n"/>
      <c r="K1141" s="16" t="inlineStr">
        <is>
          <t>GALL.  17/1  MONDO TRASPORTI</t>
        </is>
      </c>
      <c r="L1141" s="16" t="n">
        <v>1000</v>
      </c>
      <c r="M1141" s="50" t="inlineStr">
        <is>
          <t>GALL.  24/1</t>
        </is>
      </c>
      <c r="N1141" s="50" t="n">
        <v>1545</v>
      </c>
      <c r="O1141" s="16" t="n"/>
      <c r="P1141" s="18" t="n"/>
      <c r="Q1141" s="14" t="n"/>
      <c r="R1141" s="49">
        <f>F1141</f>
        <v/>
      </c>
      <c r="S1141" s="16" t="n">
        <v>0</v>
      </c>
      <c r="T1141" s="18">
        <f>(R1141-S1141)+T1140</f>
        <v/>
      </c>
      <c r="U1141" s="17">
        <f>C1141</f>
        <v/>
      </c>
      <c r="W1141" s="14" t="n"/>
      <c r="X1141" s="18" t="n">
        <v>0</v>
      </c>
      <c r="Y1141" s="16" t="n">
        <v>0</v>
      </c>
      <c r="Z1141" s="18">
        <f>(X1141-Y1141)+Z1140</f>
        <v/>
      </c>
      <c r="AA1141" s="15" t="n"/>
      <c r="AB1141" s="24" t="n"/>
      <c r="AC1141" s="64" t="inlineStr">
        <is>
          <t>QUOTA GAA</t>
        </is>
      </c>
      <c r="AD1141" s="65" t="n"/>
      <c r="AE1141" s="65">
        <f>G1141</f>
        <v/>
      </c>
      <c r="AF1141" s="63">
        <f>AE1141+AF1080</f>
        <v/>
      </c>
      <c r="AG1141" s="25" t="n"/>
      <c r="AH1141" s="24" t="n"/>
      <c r="AI1141" s="26" t="n"/>
      <c r="AJ1141" s="25" t="n"/>
      <c r="AL1141" s="14" t="n"/>
      <c r="AM1141" s="18" t="n">
        <v>0</v>
      </c>
      <c r="AN1141" s="16" t="n">
        <v>0</v>
      </c>
      <c r="AO1141" s="18">
        <f>(AM1141-AN1141)+AO1140</f>
        <v/>
      </c>
      <c r="AP1141" s="15" t="n"/>
      <c r="AR1141" s="14" t="n"/>
      <c r="AS1141" s="18" t="n"/>
      <c r="AT1141" s="16" t="n">
        <v>0</v>
      </c>
      <c r="AU1141" s="18">
        <f>(AS1141-AT1141)+AU1140</f>
        <v/>
      </c>
      <c r="AV1141" s="15" t="n"/>
      <c r="AX1141" s="14" t="n"/>
      <c r="AY1141" s="18" t="n"/>
      <c r="AZ1141" s="16" t="n">
        <v>0</v>
      </c>
      <c r="BA1141" s="18">
        <f>(AY1141-AZ1141)+BA1140</f>
        <v/>
      </c>
      <c r="BB1141" s="15" t="n"/>
      <c r="BD1141" s="14" t="n"/>
      <c r="BE1141" s="18" t="n"/>
      <c r="BF1141" s="16" t="n">
        <v>0</v>
      </c>
      <c r="BG1141" s="18">
        <f>(BE1141-BF1141)+BG1140</f>
        <v/>
      </c>
      <c r="BH1141" s="15" t="n"/>
      <c r="BJ1141" s="86" t="n"/>
      <c r="BK1141" s="86" t="n"/>
      <c r="BL1141" s="24" t="n"/>
      <c r="BM1141" s="24" t="n"/>
      <c r="BN1141" s="24" t="n"/>
      <c r="BO1141" s="24" t="n"/>
      <c r="BP1141" s="24" t="n"/>
      <c r="BQ1141" s="126" t="n"/>
    </row>
    <row r="1142" ht="16.8" customHeight="1">
      <c r="A1142" s="15" t="n"/>
      <c r="B1142" s="15" t="n"/>
      <c r="C1142" s="15" t="inlineStr">
        <is>
          <t>TASSE</t>
        </is>
      </c>
      <c r="D1142" s="16" t="n"/>
      <c r="E1142" s="16" t="n"/>
      <c r="F1142" s="16" t="n"/>
      <c r="G1142" s="16" t="n">
        <v>0</v>
      </c>
      <c r="H1142" s="16" t="n"/>
      <c r="I1142" s="4" t="n"/>
      <c r="J1142" s="14" t="n"/>
      <c r="K1142" s="16" t="inlineStr">
        <is>
          <t>RHO 19/1</t>
        </is>
      </c>
      <c r="L1142" s="16" t="n">
        <v>454</v>
      </c>
      <c r="M1142" s="50" t="inlineStr">
        <is>
          <t>DIFF. BONIFICO SCUOLA 22/1</t>
        </is>
      </c>
      <c r="N1142" s="50" t="n">
        <v>0.1</v>
      </c>
      <c r="O1142" s="16" t="n"/>
      <c r="P1142" s="18" t="n"/>
      <c r="Q1142" s="14" t="n"/>
      <c r="R1142" s="18" t="n"/>
      <c r="S1142" s="16">
        <f>G1142</f>
        <v/>
      </c>
      <c r="T1142" s="18">
        <f>(R1142-S1142)+T1141</f>
        <v/>
      </c>
      <c r="U1142" s="15" t="inlineStr">
        <is>
          <t>Tasse</t>
        </is>
      </c>
      <c r="W1142" s="14" t="n"/>
      <c r="X1142" s="18" t="n"/>
      <c r="Y1142" s="16" t="n">
        <v>0</v>
      </c>
      <c r="Z1142" s="18">
        <f>(X1142-Y1142)+Z1141</f>
        <v/>
      </c>
      <c r="AA1142" s="15" t="n"/>
      <c r="AB1142" s="24" t="n"/>
      <c r="AC1142" s="15">
        <f>C1142</f>
        <v/>
      </c>
      <c r="AD1142" s="25" t="n"/>
      <c r="AE1142" s="62">
        <f>G1142</f>
        <v/>
      </c>
      <c r="AF1142" s="63">
        <f>AE1142+AF1081</f>
        <v/>
      </c>
      <c r="AG1142" s="25" t="n"/>
      <c r="AH1142" s="24" t="n"/>
      <c r="AI1142" s="26" t="n"/>
      <c r="AJ1142" s="25" t="n"/>
      <c r="AL1142" s="14" t="n"/>
      <c r="AM1142" s="18" t="n">
        <v>0</v>
      </c>
      <c r="AN1142" s="16" t="n">
        <v>0</v>
      </c>
      <c r="AO1142" s="18">
        <f>(AM1142-AN1142)+AO1141</f>
        <v/>
      </c>
      <c r="AP1142" s="15" t="n"/>
      <c r="AR1142" s="14" t="n"/>
      <c r="AS1142" s="18" t="n">
        <v>0</v>
      </c>
      <c r="AT1142" s="16" t="n">
        <v>0</v>
      </c>
      <c r="AU1142" s="18">
        <f>(AS1142-AT1142)+AU1141</f>
        <v/>
      </c>
      <c r="AV1142" s="15" t="n"/>
      <c r="AX1142" s="14" t="n"/>
      <c r="AY1142" s="18" t="n">
        <v>0</v>
      </c>
      <c r="AZ1142" s="16" t="n">
        <v>0</v>
      </c>
      <c r="BA1142" s="18">
        <f>(AY1142-AZ1142)+BA1141</f>
        <v/>
      </c>
      <c r="BB1142" s="15" t="n"/>
      <c r="BD1142" s="14" t="n"/>
      <c r="BE1142" s="18" t="n">
        <v>0</v>
      </c>
      <c r="BF1142" s="16" t="n">
        <v>0</v>
      </c>
      <c r="BG1142" s="18">
        <f>(BE1142-BF1142)+BG1141</f>
        <v/>
      </c>
      <c r="BH1142" s="15" t="n"/>
      <c r="BJ1142" s="86" t="n"/>
      <c r="BK1142" s="86" t="n"/>
      <c r="BL1142" s="24" t="n"/>
      <c r="BM1142" s="24" t="n"/>
      <c r="BN1142" s="24" t="n"/>
      <c r="BO1142" s="24" t="n"/>
      <c r="BP1142" s="24" t="n"/>
      <c r="BQ1142" s="126" t="n"/>
    </row>
    <row r="1143" ht="16.8" customHeight="1">
      <c r="A1143" s="15" t="n"/>
      <c r="B1143" s="15" t="n"/>
      <c r="C1143" s="15" t="inlineStr">
        <is>
          <t>PREL.  ACC. PER AMM-  GIGI</t>
        </is>
      </c>
      <c r="D1143" s="16" t="n"/>
      <c r="E1143" s="16" t="n"/>
      <c r="F1143" s="16" t="n">
        <v>0</v>
      </c>
      <c r="G1143" s="16" t="n">
        <v>0</v>
      </c>
      <c r="H1143" s="16" t="n"/>
      <c r="I1143" s="4" t="n"/>
      <c r="J1143" s="14" t="n"/>
      <c r="K1143" s="50" t="inlineStr">
        <is>
          <t>SOMMA 19/1</t>
        </is>
      </c>
      <c r="L1143" s="50" t="n">
        <v>270.49</v>
      </c>
      <c r="M1143" s="16" t="inlineStr">
        <is>
          <t>RHO 22/1</t>
        </is>
      </c>
      <c r="N1143" s="16" t="n">
        <v>3270</v>
      </c>
      <c r="O1143" s="16" t="n"/>
      <c r="P1143" s="18" t="n"/>
      <c r="Q1143" s="14" t="n"/>
      <c r="R1143" s="18" t="n"/>
      <c r="S1143" s="16">
        <f>G1143</f>
        <v/>
      </c>
      <c r="T1143" s="18">
        <f>(R1143-S1143)+T1142</f>
        <v/>
      </c>
      <c r="U1143" s="15">
        <f>C1143</f>
        <v/>
      </c>
      <c r="W1143" s="14" t="n"/>
      <c r="X1143" s="18" t="n"/>
      <c r="Y1143" s="16" t="n">
        <v>0</v>
      </c>
      <c r="Z1143" s="18">
        <f>(X1143-Y1143)+Z1142</f>
        <v/>
      </c>
      <c r="AA1143" s="15" t="n"/>
      <c r="AB1143" s="24" t="n"/>
      <c r="AC1143" s="15">
        <f>C1143</f>
        <v/>
      </c>
      <c r="AD1143" s="25" t="n"/>
      <c r="AE1143" s="62">
        <f>G1143</f>
        <v/>
      </c>
      <c r="AF1143" s="63">
        <f>AE1143+AF1082</f>
        <v/>
      </c>
      <c r="AG1143" s="25" t="n"/>
      <c r="AH1143" s="24" t="n"/>
      <c r="AI1143" s="26" t="n"/>
      <c r="AJ1143" s="25" t="n"/>
      <c r="AL1143" s="14" t="n"/>
      <c r="AM1143" s="18" t="n">
        <v>0</v>
      </c>
      <c r="AN1143" s="16" t="n">
        <v>0</v>
      </c>
      <c r="AO1143" s="18">
        <f>(AM1143-AN1143)+AO1142</f>
        <v/>
      </c>
      <c r="AP1143" s="15" t="n"/>
      <c r="AR1143" s="14" t="n"/>
      <c r="AS1143" s="18" t="n">
        <v>0</v>
      </c>
      <c r="AT1143" s="16" t="n">
        <v>0</v>
      </c>
      <c r="AU1143" s="18">
        <f>(AS1143-AT1143)+AU1142</f>
        <v/>
      </c>
      <c r="AV1143" s="15" t="n"/>
      <c r="AX1143" s="14" t="n"/>
      <c r="AY1143" s="18" t="n">
        <v>0</v>
      </c>
      <c r="AZ1143" s="16" t="n">
        <v>0</v>
      </c>
      <c r="BA1143" s="18">
        <f>(AY1143-AZ1143)+BA1142</f>
        <v/>
      </c>
      <c r="BB1143" s="15" t="n"/>
      <c r="BD1143" s="14" t="n"/>
      <c r="BE1143" s="18" t="n">
        <v>0</v>
      </c>
      <c r="BF1143" s="16" t="n">
        <v>0</v>
      </c>
      <c r="BG1143" s="18">
        <f>(BE1143-BF1143)+BG1142</f>
        <v/>
      </c>
      <c r="BH1143" s="15" t="n"/>
      <c r="BJ1143" s="86" t="n"/>
      <c r="BK1143" s="86" t="n"/>
      <c r="BL1143" s="24" t="n"/>
      <c r="BM1143" s="24" t="n"/>
      <c r="BN1143" s="24" t="n"/>
      <c r="BO1143" s="24" t="n"/>
      <c r="BP1143" s="24" t="n"/>
      <c r="BQ1143" s="126" t="n"/>
    </row>
    <row r="1144" ht="16.8" customHeight="1">
      <c r="A1144" s="15" t="n"/>
      <c r="B1144" s="15" t="n"/>
      <c r="C1144" s="15" t="inlineStr">
        <is>
          <t>PREL.  ACC. PER AMM-. RENZO</t>
        </is>
      </c>
      <c r="D1144" s="16" t="n"/>
      <c r="E1144" s="16" t="n"/>
      <c r="F1144" s="16" t="n">
        <v>0</v>
      </c>
      <c r="G1144" s="16" t="n">
        <v>0</v>
      </c>
      <c r="H1144" s="16" t="n"/>
      <c r="I1144" s="4" t="n"/>
      <c r="J1144" s="14" t="n"/>
      <c r="K1144" s="16" t="inlineStr">
        <is>
          <t>LEGNANO 19/1</t>
        </is>
      </c>
      <c r="L1144" s="16" t="n">
        <v>511</v>
      </c>
      <c r="M1144" s="16" t="inlineStr">
        <is>
          <t>LEGNANO 22/1</t>
        </is>
      </c>
      <c r="N1144" s="16" t="n">
        <v>712.5</v>
      </c>
      <c r="O1144" s="16" t="n"/>
      <c r="P1144" s="18" t="n"/>
      <c r="Q1144" s="14" t="n"/>
      <c r="R1144" s="18" t="n">
        <v>0</v>
      </c>
      <c r="S1144" s="16">
        <f>G1144</f>
        <v/>
      </c>
      <c r="T1144" s="18">
        <f>(R1144-S1144)+T1143</f>
        <v/>
      </c>
      <c r="U1144" s="15">
        <f>C1144</f>
        <v/>
      </c>
      <c r="W1144" s="14" t="n"/>
      <c r="X1144" s="18" t="n">
        <v>0</v>
      </c>
      <c r="Y1144" s="16" t="n"/>
      <c r="Z1144" s="18">
        <f>(X1144-Y1144)+Z1143</f>
        <v/>
      </c>
      <c r="AA1144" s="15" t="n"/>
      <c r="AB1144" s="24" t="n"/>
      <c r="AC1144" s="15">
        <f>C1144</f>
        <v/>
      </c>
      <c r="AD1144" s="25" t="n"/>
      <c r="AE1144" s="62">
        <f>G1144</f>
        <v/>
      </c>
      <c r="AF1144" s="63">
        <f>AE1144+AF1083</f>
        <v/>
      </c>
      <c r="AG1144" s="25" t="n"/>
      <c r="AH1144" s="24" t="n"/>
      <c r="AI1144" s="26" t="n"/>
      <c r="AJ1144" s="25" t="n"/>
      <c r="AL1144" s="14" t="n"/>
      <c r="AM1144" s="18" t="n">
        <v>0</v>
      </c>
      <c r="AN1144" s="16" t="n"/>
      <c r="AO1144" s="18">
        <f>(AM1144-AN1144)+AO1143</f>
        <v/>
      </c>
      <c r="AP1144" s="15" t="n"/>
      <c r="AR1144" s="14" t="n"/>
      <c r="AS1144" s="18" t="n">
        <v>0</v>
      </c>
      <c r="AT1144" s="16" t="n"/>
      <c r="AU1144" s="18">
        <f>(AS1144-AT1144)+AU1143</f>
        <v/>
      </c>
      <c r="AV1144" s="15" t="n"/>
      <c r="AX1144" s="14" t="n"/>
      <c r="AY1144" s="18" t="n">
        <v>0</v>
      </c>
      <c r="AZ1144" s="16" t="n"/>
      <c r="BA1144" s="18">
        <f>(AY1144-AZ1144)+BA1143</f>
        <v/>
      </c>
      <c r="BB1144" s="15" t="n"/>
      <c r="BD1144" s="14" t="n"/>
      <c r="BE1144" s="18" t="n">
        <v>0</v>
      </c>
      <c r="BF1144" s="16" t="n"/>
      <c r="BG1144" s="18">
        <f>(BE1144-BF1144)+BG1143</f>
        <v/>
      </c>
      <c r="BH1144" s="15" t="n"/>
      <c r="BJ1144" s="86" t="n"/>
      <c r="BK1144" s="86" t="inlineStr">
        <is>
          <t>ANGELO COLOMBO SILVIA</t>
        </is>
      </c>
      <c r="BL1144" s="24" t="n">
        <v>823</v>
      </c>
      <c r="BM1144" s="24" t="n"/>
      <c r="BN1144" s="24" t="n"/>
      <c r="BO1144" s="24" t="n"/>
      <c r="BP1144" s="24" t="n"/>
      <c r="BQ1144" s="126" t="n"/>
    </row>
    <row r="1145" ht="16.8" customHeight="1">
      <c r="A1145" s="15" t="n"/>
      <c r="B1145" s="15" t="n"/>
      <c r="C1145" s="15" t="inlineStr">
        <is>
          <t>VERSAMENTO</t>
        </is>
      </c>
      <c r="D1145" s="16" t="n"/>
      <c r="E1145" s="16" t="n"/>
      <c r="F1145" s="16" t="n">
        <v>0</v>
      </c>
      <c r="G1145" s="16" t="n"/>
      <c r="H1145" s="16" t="n"/>
      <c r="I1145" s="4" t="n"/>
      <c r="J1145" s="14" t="n"/>
      <c r="K1145" s="16" t="inlineStr">
        <is>
          <t>BROVELLI 23/1</t>
        </is>
      </c>
      <c r="L1145" s="16" t="n">
        <v>984.5</v>
      </c>
      <c r="M1145" s="16" t="inlineStr">
        <is>
          <t>SOMMA 22/1</t>
        </is>
      </c>
      <c r="N1145" s="16" t="n">
        <v>250.5</v>
      </c>
      <c r="O1145" s="16" t="n"/>
      <c r="P1145" s="18" t="n"/>
      <c r="Q1145" s="14" t="n"/>
      <c r="R1145" s="18" t="n">
        <v>0</v>
      </c>
      <c r="S1145" s="16" t="n">
        <v>0</v>
      </c>
      <c r="T1145" s="18">
        <f>(R1145-S1145)+T1144</f>
        <v/>
      </c>
      <c r="U1145" s="15" t="n"/>
      <c r="W1145" s="14" t="n"/>
      <c r="X1145" s="18">
        <f>F1145</f>
        <v/>
      </c>
      <c r="Y1145" s="16" t="n">
        <v>0</v>
      </c>
      <c r="Z1145" s="18">
        <f>(X1145-Y1145)+Z1144</f>
        <v/>
      </c>
      <c r="AA1145" s="15">
        <f>C1145</f>
        <v/>
      </c>
      <c r="AB1145" s="24" t="n"/>
      <c r="AC1145" s="15" t="n"/>
      <c r="AD1145" s="25" t="n"/>
      <c r="AE1145" s="62" t="n"/>
      <c r="AF1145" s="63" t="n"/>
      <c r="AG1145" s="25" t="n"/>
      <c r="AH1145" s="24" t="n"/>
      <c r="AI1145" s="26" t="n"/>
      <c r="AJ1145" s="25" t="n"/>
      <c r="AL1145" s="14" t="n"/>
      <c r="AM1145" s="18" t="n">
        <v>0</v>
      </c>
      <c r="AN1145" s="16" t="n"/>
      <c r="AO1145" s="18">
        <f>(AM1145-AN1145)+AO1144</f>
        <v/>
      </c>
      <c r="AP1145" s="15" t="n"/>
      <c r="AR1145" s="14" t="n"/>
      <c r="AS1145" s="18" t="n">
        <v>0</v>
      </c>
      <c r="AT1145" s="16" t="n"/>
      <c r="AU1145" s="18">
        <f>(AS1145-AT1145)+AU1144</f>
        <v/>
      </c>
      <c r="AV1145" s="15" t="n"/>
      <c r="AX1145" s="14" t="n"/>
      <c r="AY1145" s="18" t="n">
        <v>0</v>
      </c>
      <c r="AZ1145" s="16" t="n"/>
      <c r="BA1145" s="18">
        <f>(AY1145-AZ1145)+BA1144</f>
        <v/>
      </c>
      <c r="BB1145" s="15" t="n"/>
      <c r="BD1145" s="14" t="n"/>
      <c r="BE1145" s="18" t="n">
        <v>0</v>
      </c>
      <c r="BF1145" s="16" t="n"/>
      <c r="BG1145" s="18">
        <f>(BE1145-BF1145)+BG1144</f>
        <v/>
      </c>
      <c r="BH1145" s="15" t="n"/>
      <c r="BJ1145" s="86" t="n"/>
      <c r="BK1145" s="86" t="inlineStr">
        <is>
          <t>ANGELO COLOMBO MICHELE</t>
        </is>
      </c>
      <c r="BL1145" s="24" t="n">
        <v>564</v>
      </c>
      <c r="BM1145" s="24" t="n"/>
      <c r="BN1145" s="24" t="n"/>
      <c r="BO1145" s="24" t="n"/>
      <c r="BP1145" s="24" t="n"/>
      <c r="BQ1145" s="126" t="n"/>
    </row>
    <row r="1146" ht="16.8" customHeight="1">
      <c r="A1146" s="15" t="n"/>
      <c r="B1146" s="15" t="n"/>
      <c r="C1146" s="15" t="inlineStr">
        <is>
          <t>VERSAMENTO</t>
        </is>
      </c>
      <c r="D1146" s="16" t="n"/>
      <c r="E1146" s="16" t="n"/>
      <c r="F1146" s="16" t="n">
        <v>0</v>
      </c>
      <c r="G1146" s="16" t="n"/>
      <c r="H1146" s="16" t="n"/>
      <c r="I1146" s="4" t="n"/>
      <c r="J1146" s="14" t="n"/>
      <c r="K1146" s="3" t="inlineStr">
        <is>
          <t>GALLARATE  19/1</t>
        </is>
      </c>
      <c r="L1146" s="16" t="n">
        <v>608.5</v>
      </c>
      <c r="M1146" s="16" t="inlineStr">
        <is>
          <t>GALL. 22/1</t>
        </is>
      </c>
      <c r="N1146" s="16" t="n">
        <v>977</v>
      </c>
      <c r="O1146" s="16" t="n"/>
      <c r="P1146" s="18" t="n"/>
      <c r="Q1146" s="14" t="n"/>
      <c r="R1146" s="18" t="n">
        <v>0</v>
      </c>
      <c r="S1146" s="16" t="n">
        <v>0</v>
      </c>
      <c r="T1146" s="18">
        <f>(R1146-S1146)+T1145</f>
        <v/>
      </c>
      <c r="U1146" s="15" t="n"/>
      <c r="W1146" s="14" t="n"/>
      <c r="X1146" s="18">
        <f>F1146</f>
        <v/>
      </c>
      <c r="Y1146" s="16" t="n"/>
      <c r="Z1146" s="18">
        <f>(X1146-Y1146)+Z1145</f>
        <v/>
      </c>
      <c r="AA1146" s="15" t="n"/>
      <c r="AB1146" s="24" t="n"/>
      <c r="AC1146" s="15" t="n"/>
      <c r="AD1146" s="25" t="n"/>
      <c r="AE1146" s="62" t="n"/>
      <c r="AF1146" s="63" t="n"/>
      <c r="AG1146" s="25" t="n"/>
      <c r="AH1146" s="24" t="n"/>
      <c r="AI1146" s="26" t="n"/>
      <c r="AJ1146" s="25" t="n"/>
      <c r="AL1146" s="14" t="n"/>
      <c r="AM1146" s="18" t="n">
        <v>0</v>
      </c>
      <c r="AN1146" s="16" t="n"/>
      <c r="AO1146" s="18">
        <f>(AM1146-AN1146)+AO1145</f>
        <v/>
      </c>
      <c r="AP1146" s="15" t="n"/>
      <c r="AR1146" s="14" t="n"/>
      <c r="AS1146" s="18" t="n">
        <v>0</v>
      </c>
      <c r="AT1146" s="16" t="n"/>
      <c r="AU1146" s="18">
        <f>(AS1146-AT1146)+AU1145</f>
        <v/>
      </c>
      <c r="AV1146" s="15" t="n"/>
      <c r="AX1146" s="14" t="n"/>
      <c r="AY1146" s="18" t="n">
        <v>0</v>
      </c>
      <c r="AZ1146" s="16" t="n"/>
      <c r="BA1146" s="18">
        <f>(AY1146-AZ1146)+BA1145</f>
        <v/>
      </c>
      <c r="BB1146" s="15" t="n"/>
      <c r="BD1146" s="14" t="n"/>
      <c r="BE1146" s="18" t="n">
        <v>0</v>
      </c>
      <c r="BF1146" s="16" t="n"/>
      <c r="BG1146" s="18">
        <f>(BE1146-BF1146)+BG1145</f>
        <v/>
      </c>
      <c r="BH1146" s="15" t="n"/>
      <c r="BJ1146" s="86" t="n"/>
      <c r="BK1146" s="86" t="n"/>
      <c r="BL1146" s="24" t="n"/>
      <c r="BM1146" s="24" t="n"/>
      <c r="BN1146" s="24" t="n"/>
      <c r="BO1146" s="24" t="n"/>
      <c r="BP1146" s="24" t="n"/>
      <c r="BQ1146" s="126" t="n"/>
    </row>
    <row r="1147" ht="16.8" customHeight="1">
      <c r="A1147" s="15" t="n"/>
      <c r="B1147" s="15" t="n"/>
      <c r="C1147" s="15" t="inlineStr">
        <is>
          <t>VERSAMENTO</t>
        </is>
      </c>
      <c r="D1147" s="16" t="n"/>
      <c r="E1147" s="16" t="n"/>
      <c r="F1147" s="16" t="n">
        <v>0</v>
      </c>
      <c r="G1147" s="16" t="n"/>
      <c r="H1147" s="16" t="n"/>
      <c r="I1147" s="4" t="n"/>
      <c r="J1147" s="14" t="n"/>
      <c r="K1147" s="44" t="inlineStr">
        <is>
          <t>LEGNANO 17/1</t>
        </is>
      </c>
      <c r="L1147" s="16" t="n">
        <v>309.5</v>
      </c>
      <c r="M1147" s="30" t="inlineStr">
        <is>
          <t>SOMMA 24/1</t>
        </is>
      </c>
      <c r="N1147" s="16" t="n">
        <v>1019.5</v>
      </c>
      <c r="O1147" s="16" t="n"/>
      <c r="P1147" s="18" t="n"/>
      <c r="Q1147" s="14" t="n"/>
      <c r="R1147" s="18" t="n">
        <v>0</v>
      </c>
      <c r="S1147" s="16" t="n">
        <v>0</v>
      </c>
      <c r="T1147" s="18">
        <f>(R1147-S1147)+T1146</f>
        <v/>
      </c>
      <c r="U1147" s="15" t="n"/>
      <c r="W1147" s="14" t="n"/>
      <c r="X1147" s="18">
        <f>F1147</f>
        <v/>
      </c>
      <c r="Y1147" s="16" t="n"/>
      <c r="Z1147" s="18">
        <f>(X1147-Y1147)+Z1146</f>
        <v/>
      </c>
      <c r="AA1147" s="15" t="n"/>
      <c r="AB1147" s="24" t="n"/>
      <c r="AC1147" s="15" t="n"/>
      <c r="AD1147" s="25" t="n"/>
      <c r="AE1147" s="62" t="n"/>
      <c r="AF1147" s="63" t="n"/>
      <c r="AG1147" s="25" t="n"/>
      <c r="AH1147" s="24" t="n"/>
      <c r="AI1147" s="26" t="n"/>
      <c r="AJ1147" s="25" t="n"/>
      <c r="AL1147" s="14" t="n"/>
      <c r="AM1147" s="18" t="n">
        <v>0</v>
      </c>
      <c r="AN1147" s="16" t="n"/>
      <c r="AO1147" s="18">
        <f>(AM1147-AN1147)+AO1146</f>
        <v/>
      </c>
      <c r="AP1147" s="15" t="n"/>
      <c r="AR1147" s="14" t="n"/>
      <c r="AS1147" s="18" t="n">
        <v>0</v>
      </c>
      <c r="AT1147" s="16" t="n"/>
      <c r="AU1147" s="18">
        <f>(AS1147-AT1147)+AU1146</f>
        <v/>
      </c>
      <c r="AV1147" s="15" t="n"/>
      <c r="AX1147" s="14" t="n"/>
      <c r="AY1147" s="18" t="n">
        <v>0</v>
      </c>
      <c r="AZ1147" s="16" t="n"/>
      <c r="BA1147" s="18">
        <f>(AY1147-AZ1147)+BA1146</f>
        <v/>
      </c>
      <c r="BB1147" s="15" t="n"/>
      <c r="BD1147" s="14" t="n"/>
      <c r="BE1147" s="18" t="n">
        <v>0</v>
      </c>
      <c r="BF1147" s="16" t="n"/>
      <c r="BG1147" s="18">
        <f>(BE1147-BF1147)+BG1146</f>
        <v/>
      </c>
      <c r="BH1147" s="15" t="n"/>
      <c r="BJ1147" s="86" t="n"/>
      <c r="BK1147" s="86" t="n"/>
      <c r="BL1147" s="24" t="n"/>
      <c r="BM1147" s="24" t="n"/>
      <c r="BN1147" s="24" t="n"/>
      <c r="BO1147" s="24" t="n"/>
      <c r="BP1147" s="24" t="n"/>
      <c r="BQ1147" s="126" t="n"/>
    </row>
    <row r="1148" ht="16.8" customHeight="1">
      <c r="A1148" s="15" t="n"/>
      <c r="B1148" s="15" t="n"/>
      <c r="C1148" s="15" t="inlineStr">
        <is>
          <t>VERSAMENTO</t>
        </is>
      </c>
      <c r="D1148" s="16" t="n"/>
      <c r="E1148" s="16" t="n"/>
      <c r="F1148" s="16" t="n">
        <v>0</v>
      </c>
      <c r="G1148" s="16" t="n">
        <v>0</v>
      </c>
      <c r="H1148" s="16" t="n"/>
      <c r="I1148" s="4" t="n"/>
      <c r="J1148" s="14" t="n"/>
      <c r="K1148" s="17" t="inlineStr">
        <is>
          <t>SOSPESI PARTICOLARI</t>
        </is>
      </c>
      <c r="L1148" s="51">
        <f>AI1157</f>
        <v/>
      </c>
      <c r="M1148" s="16" t="inlineStr">
        <is>
          <t>RHO 24/1</t>
        </is>
      </c>
      <c r="N1148" s="16" t="n">
        <v>715</v>
      </c>
      <c r="O1148" s="16" t="n"/>
      <c r="P1148" s="18" t="n"/>
      <c r="Q1148" s="14" t="n"/>
      <c r="R1148" s="18" t="n">
        <v>0</v>
      </c>
      <c r="S1148" s="16" t="n">
        <v>0</v>
      </c>
      <c r="T1148" s="18">
        <f>(R1148-S1148)+T1147</f>
        <v/>
      </c>
      <c r="U1148" s="15" t="n"/>
      <c r="W1148" s="14" t="n"/>
      <c r="X1148" s="18">
        <f>F1148</f>
        <v/>
      </c>
      <c r="Y1148" s="16" t="n">
        <v>0</v>
      </c>
      <c r="Z1148" s="18">
        <f>(X1148-Y1148)+Z1147</f>
        <v/>
      </c>
      <c r="AA1148" s="15">
        <f>C1148</f>
        <v/>
      </c>
      <c r="AB1148" s="24" t="n"/>
      <c r="AC1148" s="15" t="n"/>
      <c r="AD1148" s="25" t="n"/>
      <c r="AE1148" s="62" t="n"/>
      <c r="AF1148" s="63" t="n"/>
      <c r="AG1148" s="25" t="n"/>
      <c r="AH1148" s="24" t="n"/>
      <c r="AI1148" s="26" t="n"/>
      <c r="AJ1148" s="25" t="n"/>
      <c r="AL1148" s="14" t="n"/>
      <c r="AM1148" s="18" t="n">
        <v>0</v>
      </c>
      <c r="AN1148" s="16" t="n"/>
      <c r="AO1148" s="18">
        <f>(AM1148-AN1148)+AO1147</f>
        <v/>
      </c>
      <c r="AP1148" s="15" t="n"/>
      <c r="AR1148" s="14" t="n"/>
      <c r="AS1148" s="18" t="n">
        <v>0</v>
      </c>
      <c r="AT1148" s="16" t="n"/>
      <c r="AU1148" s="18">
        <f>(AS1148-AT1148)+AU1147</f>
        <v/>
      </c>
      <c r="AV1148" s="15" t="n"/>
      <c r="AX1148" s="14" t="n"/>
      <c r="AY1148" s="18" t="n">
        <v>0</v>
      </c>
      <c r="AZ1148" s="16" t="n"/>
      <c r="BA1148" s="18">
        <f>(AY1148-AZ1148)+BA1147</f>
        <v/>
      </c>
      <c r="BB1148" s="15" t="n"/>
      <c r="BD1148" s="14" t="n"/>
      <c r="BE1148" s="18" t="n">
        <v>0</v>
      </c>
      <c r="BF1148" s="16" t="n"/>
      <c r="BG1148" s="18">
        <f>(BE1148-BF1148)+BG1147</f>
        <v/>
      </c>
      <c r="BH1148" s="15" t="n"/>
      <c r="BJ1148" s="86" t="n"/>
      <c r="BK1148" s="86" t="n"/>
      <c r="BL1148" s="24" t="n"/>
      <c r="BM1148" s="24" t="n"/>
      <c r="BN1148" s="24" t="n"/>
      <c r="BO1148" s="24" t="n"/>
      <c r="BP1148" s="24" t="n"/>
      <c r="BQ1148" s="126" t="n"/>
    </row>
    <row r="1149" ht="16.8" customHeight="1">
      <c r="A1149" s="15" t="n"/>
      <c r="B1149" s="15" t="n"/>
      <c r="C1149" s="68" t="inlineStr">
        <is>
          <t>VERSAMENTO</t>
        </is>
      </c>
      <c r="D1149" s="16" t="n"/>
      <c r="E1149" s="16" t="n"/>
      <c r="F1149" s="16" t="n">
        <v>0</v>
      </c>
      <c r="G1149" s="16" t="n"/>
      <c r="H1149" s="16" t="n"/>
      <c r="I1149" s="4" t="n"/>
      <c r="J1149" s="14" t="n"/>
      <c r="K1149" s="17" t="inlineStr">
        <is>
          <t>TOTALE SOSPESI</t>
        </is>
      </c>
      <c r="L1149" s="16">
        <f>SUM(L1136:L1148)</f>
        <v/>
      </c>
      <c r="M1149" s="16" t="n"/>
      <c r="N1149" s="16" t="n">
        <v>0</v>
      </c>
      <c r="O1149" s="16" t="n"/>
      <c r="P1149" s="18" t="n"/>
      <c r="Q1149" s="14" t="n"/>
      <c r="R1149" s="18" t="n">
        <v>0</v>
      </c>
      <c r="S1149" s="16" t="n"/>
      <c r="T1149" s="18">
        <f>(R1149-S1149)+T1148</f>
        <v/>
      </c>
      <c r="U1149" s="15" t="n"/>
      <c r="W1149" s="14" t="n"/>
      <c r="X1149" s="18" t="n">
        <v>0</v>
      </c>
      <c r="Y1149" s="16" t="n"/>
      <c r="Z1149" s="18">
        <f>(X1149-Y1149)+Z1148</f>
        <v/>
      </c>
      <c r="AA1149" s="15">
        <f>C1149</f>
        <v/>
      </c>
      <c r="AB1149" s="24" t="n"/>
      <c r="AC1149" s="15" t="n"/>
      <c r="AD1149" s="25" t="n"/>
      <c r="AE1149" s="62" t="n"/>
      <c r="AF1149" s="63" t="n"/>
      <c r="AG1149" s="25" t="n"/>
      <c r="AH1149" s="24" t="n"/>
      <c r="AI1149" s="26" t="n"/>
      <c r="AJ1149" s="25" t="n"/>
      <c r="AL1149" s="14" t="n"/>
      <c r="AM1149" s="18" t="n">
        <v>0</v>
      </c>
      <c r="AN1149" s="16" t="n"/>
      <c r="AO1149" s="18">
        <f>(AM1149-AN1149)+AO1148</f>
        <v/>
      </c>
      <c r="AP1149" s="15" t="n"/>
      <c r="AR1149" s="14" t="n"/>
      <c r="AS1149" s="18" t="n">
        <v>0</v>
      </c>
      <c r="AT1149" s="16" t="n"/>
      <c r="AU1149" s="18">
        <f>(AS1149-AT1149)+AU1148</f>
        <v/>
      </c>
      <c r="AV1149" s="15">
        <f>C1149</f>
        <v/>
      </c>
      <c r="AX1149" s="14" t="n"/>
      <c r="AY1149" s="18" t="n">
        <v>0</v>
      </c>
      <c r="AZ1149" s="16" t="n"/>
      <c r="BA1149" s="18">
        <f>(AY1149-AZ1149)+BA1148</f>
        <v/>
      </c>
      <c r="BB1149" s="15" t="n"/>
      <c r="BD1149" s="14" t="n"/>
      <c r="BE1149" s="18" t="n">
        <v>0</v>
      </c>
      <c r="BF1149" s="16" t="n"/>
      <c r="BG1149" s="18">
        <f>(BE1149-BF1149)+BG1148</f>
        <v/>
      </c>
      <c r="BH1149" s="15" t="n"/>
      <c r="BJ1149" s="86" t="n"/>
      <c r="BK1149" s="86" t="n"/>
      <c r="BL1149" s="24" t="n"/>
      <c r="BM1149" s="24" t="n"/>
      <c r="BN1149" s="24" t="n"/>
      <c r="BO1149" s="24" t="n"/>
      <c r="BP1149" s="24" t="n"/>
      <c r="BQ1149" s="126" t="n"/>
    </row>
    <row r="1150" ht="16.8" customHeight="1">
      <c r="A1150" s="15" t="n"/>
      <c r="B1150" s="15" t="n"/>
      <c r="C1150" s="15" t="inlineStr">
        <is>
          <t>BONIFICI</t>
        </is>
      </c>
      <c r="D1150" s="16" t="n"/>
      <c r="E1150" s="16" t="n"/>
      <c r="F1150" s="16">
        <f>'BONIFICI GENERALI '!B882+'BONIFICI CATTOLICA'!B882+BL1157</f>
        <v/>
      </c>
      <c r="G1150" s="85">
        <f>F1140</f>
        <v/>
      </c>
      <c r="H1150" s="16" t="n"/>
      <c r="I1150" s="4" t="n"/>
      <c r="J1150" s="14" t="n"/>
      <c r="K1150" s="17" t="inlineStr">
        <is>
          <t>SOSPESI DEL GIORNO</t>
        </is>
      </c>
      <c r="L1150" s="16">
        <f>SUM(N1137:N1150)</f>
        <v/>
      </c>
      <c r="M1150" s="44" t="n"/>
      <c r="N1150" s="16" t="n"/>
      <c r="O1150" s="16" t="n"/>
      <c r="P1150" s="18" t="n"/>
      <c r="Q1150" s="14" t="n"/>
      <c r="R1150" s="18" t="n">
        <v>0</v>
      </c>
      <c r="S1150" s="16" t="n"/>
      <c r="T1150" s="18">
        <f>(R1150-S1150)+T1149</f>
        <v/>
      </c>
      <c r="U1150" s="15" t="n"/>
      <c r="W1150" s="14" t="n"/>
      <c r="X1150" s="18">
        <f>F1150</f>
        <v/>
      </c>
      <c r="Y1150" s="16">
        <f>G1150</f>
        <v/>
      </c>
      <c r="Z1150" s="18">
        <f>(X1150-Y1150)+Z1149</f>
        <v/>
      </c>
      <c r="AA1150" s="15">
        <f>C1150</f>
        <v/>
      </c>
      <c r="AB1150" s="24" t="n"/>
      <c r="AC1150" s="15" t="n"/>
      <c r="AD1150" s="25" t="n"/>
      <c r="AE1150" s="62" t="n"/>
      <c r="AF1150" s="63" t="n"/>
      <c r="AG1150" s="25" t="n"/>
      <c r="AH1150" s="24" t="n"/>
      <c r="AI1150" s="26" t="n"/>
      <c r="AJ1150" s="25" t="n"/>
      <c r="AL1150" s="14" t="n"/>
      <c r="AM1150" s="18" t="n">
        <v>0</v>
      </c>
      <c r="AN1150" s="16" t="n"/>
      <c r="AO1150" s="18">
        <f>(AM1150-AN1150)+AO1149</f>
        <v/>
      </c>
      <c r="AP1150" s="15" t="n"/>
      <c r="AR1150" s="14" t="n"/>
      <c r="AS1150" s="18" t="n">
        <v>0</v>
      </c>
      <c r="AT1150" s="16" t="n"/>
      <c r="AU1150" s="18">
        <f>(AS1150-AT1150)+AU1149</f>
        <v/>
      </c>
      <c r="AV1150" s="15">
        <f>C1150</f>
        <v/>
      </c>
      <c r="AX1150" s="14" t="n"/>
      <c r="AY1150" s="18" t="n">
        <v>0</v>
      </c>
      <c r="AZ1150" s="16" t="n"/>
      <c r="BA1150" s="18">
        <f>(AY1150-AZ1150)+BA1149</f>
        <v/>
      </c>
      <c r="BB1150" s="15" t="n"/>
      <c r="BD1150" s="14" t="n"/>
      <c r="BE1150" s="18" t="n">
        <v>0</v>
      </c>
      <c r="BF1150" s="16" t="n"/>
      <c r="BG1150" s="18">
        <f>(BE1150-BF1150)+BG1149</f>
        <v/>
      </c>
      <c r="BH1150" s="15" t="n"/>
      <c r="BJ1150" s="86" t="n"/>
      <c r="BK1150" s="86" t="n"/>
      <c r="BL1150" s="24" t="n"/>
      <c r="BM1150" s="24" t="n"/>
      <c r="BN1150" s="24" t="n"/>
      <c r="BO1150" s="24" t="n"/>
      <c r="BP1150" s="24" t="n"/>
      <c r="BQ1150" s="126" t="n"/>
    </row>
    <row r="1151" ht="16.8" customHeight="1">
      <c r="A1151" s="15" t="n"/>
      <c r="B1151" s="15" t="n"/>
      <c r="C1151" s="47" t="inlineStr">
        <is>
          <t>PREL .PROVVIGIONI MATURATE</t>
        </is>
      </c>
      <c r="D1151" s="16" t="n"/>
      <c r="E1151" s="16" t="n"/>
      <c r="F1151" s="16" t="n">
        <v>0</v>
      </c>
      <c r="G1151" s="1">
        <f>F1141</f>
        <v/>
      </c>
      <c r="H1151" s="16">
        <f>G1151-D1042-D1043-D1045</f>
        <v/>
      </c>
      <c r="I1151" s="4" t="n"/>
      <c r="J1151" s="14" t="n"/>
      <c r="K1151" s="53">
        <f>A1100</f>
        <v/>
      </c>
      <c r="L1151" s="3">
        <f>D1100+D1101-E1105+D1102-E1102+D1105-E1100+B1103</f>
        <v/>
      </c>
      <c r="M1151" s="3" t="n"/>
      <c r="N1151" s="3" t="n"/>
      <c r="O1151" s="16" t="n"/>
      <c r="P1151" s="18" t="n"/>
      <c r="Q1151" s="14" t="n"/>
      <c r="R1151" s="18" t="n"/>
      <c r="S1151" s="16" t="n"/>
      <c r="T1151" s="18">
        <f>(R1151-S1151)+T1150</f>
        <v/>
      </c>
      <c r="U1151" s="15" t="n"/>
      <c r="W1151" s="14" t="n"/>
      <c r="X1151" s="18" t="n"/>
      <c r="Y1151" s="1">
        <f>G1151</f>
        <v/>
      </c>
      <c r="Z1151" s="18">
        <f>(X1151-Y1151)+Z1150</f>
        <v/>
      </c>
      <c r="AA1151" s="15">
        <f>C1151</f>
        <v/>
      </c>
      <c r="AB1151" s="24" t="n"/>
      <c r="AC1151" s="15" t="inlineStr">
        <is>
          <t>BOLLO AUTO</t>
        </is>
      </c>
      <c r="AD1151" s="25" t="n"/>
      <c r="AE1151" s="62">
        <f>H1152</f>
        <v/>
      </c>
      <c r="AF1151" s="63">
        <f>AE1151+AF1090</f>
        <v/>
      </c>
      <c r="AG1151" s="25" t="n"/>
      <c r="AH1151" s="24" t="n"/>
      <c r="AI1151" s="26" t="n"/>
      <c r="AJ1151" s="25" t="n"/>
      <c r="AL1151" s="14" t="n"/>
      <c r="AM1151" s="18" t="n"/>
      <c r="AN1151" s="25" t="n">
        <v>0</v>
      </c>
      <c r="AO1151" s="18">
        <f>(AM1151-AN1151)+AO1150</f>
        <v/>
      </c>
      <c r="AP1151" s="15" t="n"/>
      <c r="AR1151" s="14" t="n"/>
      <c r="AS1151" s="18" t="n"/>
      <c r="AT1151" s="25" t="n">
        <v>0</v>
      </c>
      <c r="AU1151" s="18">
        <f>(AS1151-AT1151)+AU1150</f>
        <v/>
      </c>
      <c r="AV1151" s="15" t="n"/>
      <c r="AX1151" s="14" t="n"/>
      <c r="AY1151" s="18" t="n"/>
      <c r="AZ1151" s="25" t="n">
        <v>0</v>
      </c>
      <c r="BA1151" s="18">
        <f>(AY1151-AZ1151)+BA1150</f>
        <v/>
      </c>
      <c r="BB1151" s="15" t="n"/>
      <c r="BD1151" s="14" t="n"/>
      <c r="BE1151" s="18" t="n"/>
      <c r="BF1151" s="25" t="n">
        <v>0</v>
      </c>
      <c r="BG1151" s="18">
        <f>(BE1151-BF1151)+BG1150</f>
        <v/>
      </c>
      <c r="BH1151" s="15" t="n"/>
      <c r="BJ1151" s="86" t="n"/>
      <c r="BK1151" s="86" t="n"/>
      <c r="BL1151" s="24" t="n"/>
      <c r="BM1151" s="24" t="n"/>
      <c r="BN1151" s="24" t="n"/>
      <c r="BO1151" s="24" t="n"/>
      <c r="BP1151" s="24" t="n"/>
      <c r="BQ1151" s="126" t="n"/>
    </row>
    <row r="1152" ht="16.8" customHeight="1">
      <c r="A1152" s="15" t="n"/>
      <c r="B1152" s="15" t="n"/>
      <c r="C1152" s="15" t="inlineStr">
        <is>
          <t>Spese manutenzione auto</t>
        </is>
      </c>
      <c r="D1152" s="16" t="n"/>
      <c r="E1152" s="16" t="n">
        <v>0</v>
      </c>
      <c r="F1152" s="16" t="n">
        <v>0</v>
      </c>
      <c r="G1152" s="16" t="n">
        <v>0</v>
      </c>
      <c r="H1152" s="16" t="n"/>
      <c r="I1152" s="4" t="n"/>
      <c r="J1152" s="14" t="n"/>
      <c r="K1152" s="17" t="n"/>
      <c r="L1152" s="16" t="n"/>
      <c r="M1152" s="16" t="n"/>
      <c r="N1152" s="16" t="n"/>
      <c r="O1152" s="16" t="n"/>
      <c r="P1152" s="18" t="n"/>
      <c r="Q1152" s="14" t="n"/>
      <c r="R1152" s="18" t="n"/>
      <c r="S1152" s="16">
        <f>G1152</f>
        <v/>
      </c>
      <c r="T1152" s="18">
        <f>(R1152-S1152)+T1151</f>
        <v/>
      </c>
      <c r="U1152" s="15">
        <f>C1152</f>
        <v/>
      </c>
      <c r="W1152" s="14" t="n"/>
      <c r="X1152" s="18" t="n"/>
      <c r="Y1152" s="16" t="n">
        <v>0</v>
      </c>
      <c r="Z1152" s="18">
        <f>(X1152-Y1152)+Z1151</f>
        <v/>
      </c>
      <c r="AA1152" s="15" t="n"/>
      <c r="AB1152" s="24" t="n"/>
      <c r="AC1152" s="15">
        <f>C1152</f>
        <v/>
      </c>
      <c r="AD1152" s="25" t="n"/>
      <c r="AE1152" s="62">
        <f>G1152</f>
        <v/>
      </c>
      <c r="AF1152" s="63">
        <f>AE1152+AF1091</f>
        <v/>
      </c>
      <c r="AG1152" s="25" t="n"/>
      <c r="AH1152" s="24" t="n"/>
      <c r="AI1152" s="26" t="n"/>
      <c r="AJ1152" s="25" t="n"/>
      <c r="AL1152" s="14" t="n"/>
      <c r="AM1152" s="18" t="n"/>
      <c r="AN1152" s="16" t="n"/>
      <c r="AO1152" s="18">
        <f>(AM1152-AN1152)+AO1151</f>
        <v/>
      </c>
      <c r="AP1152" s="15" t="n"/>
      <c r="AR1152" s="14" t="n"/>
      <c r="AS1152" s="18" t="n"/>
      <c r="AT1152" s="16" t="n"/>
      <c r="AU1152" s="18">
        <f>(AS1152-AT1152)+AU1151</f>
        <v/>
      </c>
      <c r="AV1152" s="15" t="n"/>
      <c r="AX1152" s="14" t="n"/>
      <c r="AY1152" s="18" t="n"/>
      <c r="AZ1152" s="16" t="n"/>
      <c r="BA1152" s="18">
        <f>(AY1152-AZ1152)+BA1151</f>
        <v/>
      </c>
      <c r="BB1152" s="15" t="n"/>
      <c r="BD1152" s="14" t="n"/>
      <c r="BE1152" s="18" t="n"/>
      <c r="BF1152" s="16" t="n"/>
      <c r="BG1152" s="18">
        <f>(BE1152-BF1152)+BG1151</f>
        <v/>
      </c>
      <c r="BH1152" s="15" t="n"/>
      <c r="BJ1152" s="86" t="n"/>
      <c r="BK1152" s="86" t="n"/>
      <c r="BL1152" s="24" t="n"/>
      <c r="BM1152" s="24" t="n"/>
      <c r="BN1152" s="24" t="n"/>
      <c r="BO1152" s="24" t="n"/>
      <c r="BP1152" s="24" t="n"/>
      <c r="BQ1152" s="126" t="n"/>
    </row>
    <row r="1153" ht="16.8" customHeight="1">
      <c r="A1153" s="15" t="n"/>
      <c r="B1153" s="15" t="n"/>
      <c r="C1153" s="15" t="inlineStr">
        <is>
          <t>Spese alberghi etc</t>
        </is>
      </c>
      <c r="D1153" s="16" t="n">
        <v>0</v>
      </c>
      <c r="E1153" s="16" t="n"/>
      <c r="F1153" s="16" t="n">
        <v>0</v>
      </c>
      <c r="G1153" s="16" t="n">
        <v>0</v>
      </c>
      <c r="H1153" s="16" t="n"/>
      <c r="I1153" s="4" t="n"/>
      <c r="J1153" s="14" t="n"/>
      <c r="K1153" s="17" t="n"/>
      <c r="L1153" s="16" t="n">
        <v>0</v>
      </c>
      <c r="M1153" s="16" t="n"/>
      <c r="N1153" s="16" t="n"/>
      <c r="O1153" s="16" t="n"/>
      <c r="P1153" s="18" t="n"/>
      <c r="Q1153" s="14" t="n"/>
      <c r="R1153" s="18" t="n"/>
      <c r="S1153" s="16" t="n">
        <v>0</v>
      </c>
      <c r="T1153" s="18">
        <f>(R1153-S1153)+T1152</f>
        <v/>
      </c>
      <c r="U1153" s="15">
        <f>C1153</f>
        <v/>
      </c>
      <c r="W1153" s="14" t="n"/>
      <c r="X1153" s="18" t="n">
        <v>0</v>
      </c>
      <c r="Y1153" s="16" t="n">
        <v>0</v>
      </c>
      <c r="Z1153" s="18">
        <f>(X1153-Y1153)+Z1152</f>
        <v/>
      </c>
      <c r="AA1153" s="15" t="n"/>
      <c r="AB1153" s="24" t="n"/>
      <c r="AC1153" s="15">
        <f>C1153</f>
        <v/>
      </c>
      <c r="AD1153" s="25" t="n"/>
      <c r="AE1153" s="62">
        <f>G1153</f>
        <v/>
      </c>
      <c r="AF1153" s="63">
        <f>AE1153+AF1092</f>
        <v/>
      </c>
      <c r="AG1153" s="25" t="n"/>
      <c r="AH1153" s="24" t="n"/>
      <c r="AI1153" s="26" t="n"/>
      <c r="AJ1153" s="25" t="n"/>
      <c r="AL1153" s="14" t="n"/>
      <c r="AM1153" s="18" t="n"/>
      <c r="AN1153" s="16" t="n">
        <v>0</v>
      </c>
      <c r="AO1153" s="18">
        <f>(AM1153-AN1153)+AO1152</f>
        <v/>
      </c>
      <c r="AP1153" s="15" t="n"/>
      <c r="AR1153" s="14" t="n"/>
      <c r="AS1153" s="18" t="n"/>
      <c r="AT1153" s="16" t="n">
        <v>0</v>
      </c>
      <c r="AU1153" s="18">
        <f>(AS1153-AT1153)+AU1152</f>
        <v/>
      </c>
      <c r="AV1153" s="15" t="n"/>
      <c r="AX1153" s="14" t="n"/>
      <c r="AY1153" s="18" t="n"/>
      <c r="AZ1153" s="16" t="n">
        <v>0</v>
      </c>
      <c r="BA1153" s="18">
        <f>(AY1153-AZ1153)+BA1152</f>
        <v/>
      </c>
      <c r="BB1153" s="15" t="n"/>
      <c r="BD1153" s="14" t="n"/>
      <c r="BE1153" s="18" t="n"/>
      <c r="BF1153" s="16" t="n">
        <v>0</v>
      </c>
      <c r="BG1153" s="18">
        <f>(BE1153-BF1153)+BG1152</f>
        <v/>
      </c>
      <c r="BH1153" s="15" t="n"/>
      <c r="BJ1153" s="86" t="n"/>
      <c r="BK1153" s="86" t="n"/>
      <c r="BL1153" s="24" t="n"/>
      <c r="BM1153" s="24" t="n"/>
      <c r="BN1153" s="24" t="n"/>
      <c r="BO1153" s="24" t="n"/>
      <c r="BP1153" s="24" t="n"/>
      <c r="BQ1153" s="126" t="n"/>
    </row>
    <row r="1154" ht="16.8" customHeight="1">
      <c r="A1154" s="15" t="n"/>
      <c r="B1154" s="15" t="n"/>
      <c r="C1154" s="15" t="n"/>
      <c r="D1154" s="16">
        <f>SUM(G1152:G1154)</f>
        <v/>
      </c>
      <c r="E1154" s="16" t="n">
        <v>0</v>
      </c>
      <c r="F1154" s="16" t="n"/>
      <c r="G1154" s="16" t="n">
        <v>0</v>
      </c>
      <c r="H1154" s="16" t="n"/>
      <c r="I1154" s="4" t="n"/>
      <c r="J1154" s="14" t="n"/>
      <c r="K1154" s="6" t="inlineStr">
        <is>
          <t>TOTALE SOMMA</t>
        </is>
      </c>
      <c r="L1154" s="3">
        <f>SUM(L1134:L1148)+N1133+L1150+L1151</f>
        <v/>
      </c>
      <c r="M1154" s="3">
        <f>SUM(O1103:O1122)+N1132</f>
        <v/>
      </c>
      <c r="N1154" s="16" t="n"/>
      <c r="O1154" s="16" t="n"/>
      <c r="P1154" s="18" t="n"/>
      <c r="Q1154" s="14" t="n"/>
      <c r="R1154" s="18" t="n"/>
      <c r="S1154" s="16" t="n">
        <v>0</v>
      </c>
      <c r="T1154" s="18">
        <f>(R1154-S1154)+T1153</f>
        <v/>
      </c>
      <c r="U1154" s="15" t="n"/>
      <c r="W1154" s="14" t="n"/>
      <c r="X1154" s="18" t="n">
        <v>0</v>
      </c>
      <c r="Y1154" s="16" t="n">
        <v>0</v>
      </c>
      <c r="Z1154" s="18">
        <f>(X1154-Y1154)+Z1153</f>
        <v/>
      </c>
      <c r="AA1154" s="15" t="n"/>
      <c r="AB1154" s="24" t="n"/>
      <c r="AC1154" s="15">
        <f>C1154</f>
        <v/>
      </c>
      <c r="AD1154" s="25" t="n"/>
      <c r="AE1154" s="62">
        <f>G1154</f>
        <v/>
      </c>
      <c r="AF1154" s="63">
        <f>AE1154+AF1093</f>
        <v/>
      </c>
      <c r="AG1154" s="25" t="n"/>
      <c r="AH1154" s="24" t="inlineStr">
        <is>
          <t>TOTALE SOSPESI</t>
        </is>
      </c>
      <c r="AI1154" s="26">
        <f>SUM(AI1101:AI1153)</f>
        <v/>
      </c>
      <c r="AJ1154" s="25" t="n"/>
      <c r="AL1154" s="14" t="n"/>
      <c r="AM1154" s="18" t="n"/>
      <c r="AN1154" s="16" t="n">
        <v>0</v>
      </c>
      <c r="AO1154" s="18">
        <f>(AM1154-AN1154)+AO1153</f>
        <v/>
      </c>
      <c r="AP1154" s="15" t="n"/>
      <c r="AR1154" s="14" t="n"/>
      <c r="AS1154" s="18" t="n"/>
      <c r="AT1154" s="16" t="n">
        <v>0</v>
      </c>
      <c r="AU1154" s="18">
        <f>(AS1154-AT1154)+AU1153</f>
        <v/>
      </c>
      <c r="AV1154" s="16" t="n"/>
      <c r="AX1154" s="14" t="n"/>
      <c r="AY1154" s="18" t="n"/>
      <c r="AZ1154" s="16" t="n">
        <v>0</v>
      </c>
      <c r="BA1154" s="18">
        <f>(AY1154-AZ1154)+BA1153</f>
        <v/>
      </c>
      <c r="BB1154" s="15" t="n"/>
      <c r="BD1154" s="14" t="n"/>
      <c r="BE1154" s="18" t="n"/>
      <c r="BF1154" s="16" t="n">
        <v>0</v>
      </c>
      <c r="BG1154" s="18">
        <f>(BE1154-BF1154)+BG1153</f>
        <v/>
      </c>
      <c r="BH1154" s="15" t="n"/>
      <c r="BJ1154" s="86" t="n"/>
      <c r="BK1154" s="86" t="n"/>
      <c r="BL1154" s="24" t="n"/>
      <c r="BM1154" s="24" t="n"/>
      <c r="BN1154" s="24" t="n"/>
      <c r="BO1154" s="24" t="n"/>
      <c r="BP1154" s="24" t="n"/>
      <c r="BQ1154" s="126" t="n"/>
    </row>
    <row r="1155" ht="16.8" customHeight="1">
      <c r="A1155" s="15" t="n"/>
      <c r="B1155" s="15" t="n"/>
      <c r="C1155" s="64" t="inlineStr">
        <is>
          <t>BONIFICO CATTOLICA</t>
        </is>
      </c>
      <c r="D1155" s="16" t="n"/>
      <c r="E1155" s="16" t="n">
        <v>0</v>
      </c>
      <c r="F1155" s="16" t="n"/>
      <c r="G1155" s="16" t="n">
        <v>0</v>
      </c>
      <c r="H1155" s="16" t="n">
        <v>0</v>
      </c>
      <c r="I1155" s="84">
        <f>I1157-I1106</f>
        <v/>
      </c>
      <c r="J1155" s="14" t="n"/>
      <c r="K1155" s="6" t="inlineStr">
        <is>
          <t>SALDO C-D</t>
        </is>
      </c>
      <c r="L1155" s="3">
        <f>L1154-M1154</f>
        <v/>
      </c>
      <c r="M1155" s="16" t="n"/>
      <c r="N1155" s="16" t="n"/>
      <c r="O1155" s="16" t="n"/>
      <c r="P1155" s="18" t="n"/>
      <c r="Q1155" s="14" t="n"/>
      <c r="R1155" s="18" t="n"/>
      <c r="S1155" s="16" t="n">
        <v>0</v>
      </c>
      <c r="T1155" s="18">
        <f>(R1155-S1155)+T1154</f>
        <v/>
      </c>
      <c r="U1155" s="15" t="n"/>
      <c r="W1155" s="14" t="n"/>
      <c r="X1155" s="18" t="n"/>
      <c r="Y1155" s="16" t="n">
        <v>0</v>
      </c>
      <c r="Z1155" s="18">
        <f>(X1155-Y1155)+Z1154</f>
        <v/>
      </c>
      <c r="AA1155" s="15" t="n"/>
      <c r="AB1155" s="24" t="n"/>
      <c r="AC1155" s="71" t="inlineStr">
        <is>
          <t>TOTALE SPESE AD OGGI</t>
        </is>
      </c>
      <c r="AD1155" s="65" t="n"/>
      <c r="AE1155" s="65" t="n">
        <v>0</v>
      </c>
      <c r="AF1155" s="63">
        <f>SUM(AF1107:AF1154)</f>
        <v/>
      </c>
      <c r="AG1155" s="25" t="n"/>
      <c r="AH1155" s="24" t="inlineStr">
        <is>
          <t>SOSPESI VERSATI</t>
        </is>
      </c>
      <c r="AI1155" s="26" t="n"/>
      <c r="AJ1155" s="25">
        <f>SUM(AJ1101:AJ1154)</f>
        <v/>
      </c>
      <c r="AL1155" s="14" t="n"/>
      <c r="AM1155" s="18" t="n"/>
      <c r="AN1155" s="16" t="n"/>
      <c r="AO1155" s="18">
        <f>(AM1155-AN1155)+AO1154</f>
        <v/>
      </c>
      <c r="AP1155" s="15" t="n"/>
      <c r="AR1155" s="14" t="n"/>
      <c r="AS1155" s="18" t="n"/>
      <c r="AT1155" s="16" t="n">
        <v>0</v>
      </c>
      <c r="AU1155" s="18">
        <f>(AS1155-AT1155)+AU1154</f>
        <v/>
      </c>
      <c r="AV1155" s="15" t="n"/>
      <c r="AX1155" s="14" t="n"/>
      <c r="AY1155" s="18" t="n"/>
      <c r="AZ1155" s="16" t="n"/>
      <c r="BA1155" s="18">
        <f>(AY1155-AZ1155)+BA1154</f>
        <v/>
      </c>
      <c r="BB1155" s="15" t="n"/>
      <c r="BD1155" s="14" t="n"/>
      <c r="BE1155" s="18" t="n"/>
      <c r="BF1155" s="16" t="n"/>
      <c r="BG1155" s="18">
        <f>(BE1155-BF1155)+BG1154</f>
        <v/>
      </c>
      <c r="BH1155" s="15" t="n"/>
      <c r="BJ1155" s="86" t="n"/>
      <c r="BK1155" s="86" t="n"/>
      <c r="BL1155" s="24" t="n"/>
      <c r="BM1155" s="24" t="n"/>
      <c r="BN1155" s="24" t="n"/>
      <c r="BO1155" s="24" t="n"/>
      <c r="BP1155" s="24" t="n"/>
      <c r="BQ1155" s="126" t="n"/>
    </row>
    <row r="1156" ht="16.8" customHeight="1">
      <c r="A1156" s="15" t="n"/>
      <c r="B1156" s="15" t="n"/>
      <c r="C1156" s="64" t="inlineStr">
        <is>
          <t>BONIFICO GENERALI</t>
        </is>
      </c>
      <c r="D1156" s="16" t="n"/>
      <c r="E1156" s="16" t="n"/>
      <c r="F1156" s="16" t="n"/>
      <c r="G1156" s="16" t="n">
        <v>0</v>
      </c>
      <c r="H1156" s="16" t="n">
        <v>0</v>
      </c>
      <c r="I1156" s="4" t="n"/>
      <c r="J1156" s="14" t="n"/>
      <c r="K1156" s="6" t="inlineStr">
        <is>
          <t>SALDO CATTOLICA</t>
        </is>
      </c>
      <c r="L1156" s="55">
        <f>D1157+E1157+A1157+B1157+B1104</f>
        <v/>
      </c>
      <c r="M1156" s="16" t="n"/>
      <c r="N1156" s="16" t="n"/>
      <c r="O1156" s="56" t="n"/>
      <c r="P1156" s="18" t="n"/>
      <c r="Q1156" s="14" t="n"/>
      <c r="R1156" s="18" t="n"/>
      <c r="S1156" s="16" t="n">
        <v>0</v>
      </c>
      <c r="T1156" s="18">
        <f>(R1156-S1156)+T1155</f>
        <v/>
      </c>
      <c r="U1156" s="15" t="n"/>
      <c r="W1156" s="14" t="n"/>
      <c r="X1156" s="18" t="n"/>
      <c r="Y1156" s="16" t="n">
        <v>0</v>
      </c>
      <c r="Z1156" s="18">
        <f>(X1156-Y1156)+Z1155</f>
        <v/>
      </c>
      <c r="AA1156" s="15" t="n"/>
      <c r="AB1156" s="24" t="n"/>
      <c r="AC1156" s="71" t="inlineStr">
        <is>
          <t>TOTALE PROVVIGIONI AD OGGI</t>
        </is>
      </c>
      <c r="AD1156" s="65" t="n"/>
      <c r="AE1156" s="65">
        <f>G1156</f>
        <v/>
      </c>
      <c r="AF1156" s="63">
        <f>AF1095+AD1100+AD1101</f>
        <v/>
      </c>
      <c r="AG1156" s="25" t="n"/>
      <c r="AH1156" s="24" t="n"/>
      <c r="AI1156" s="26" t="n"/>
      <c r="AJ1156" s="25" t="n"/>
      <c r="AL1156" s="14" t="n"/>
      <c r="AM1156" s="18" t="n"/>
      <c r="AN1156" s="16" t="n"/>
      <c r="AO1156" s="18">
        <f>(AM1156-AN1156)+AO1155</f>
        <v/>
      </c>
      <c r="AP1156" s="15" t="n"/>
      <c r="AR1156" s="14" t="n"/>
      <c r="AS1156" s="18" t="n"/>
      <c r="AT1156" s="16" t="n"/>
      <c r="AU1156" s="18">
        <f>(AS1156-AT1156)+AU1155</f>
        <v/>
      </c>
      <c r="AV1156" s="15" t="n"/>
      <c r="AX1156" s="14" t="n"/>
      <c r="AY1156" s="18" t="n"/>
      <c r="AZ1156" s="16" t="n"/>
      <c r="BA1156" s="18">
        <f>(AY1156-AZ1156)+BA1155</f>
        <v/>
      </c>
      <c r="BB1156" s="15" t="n"/>
      <c r="BD1156" s="14" t="n"/>
      <c r="BE1156" s="18" t="n"/>
      <c r="BF1156" s="16" t="n"/>
      <c r="BG1156" s="18">
        <f>(BE1156-BF1156)+BG1155</f>
        <v/>
      </c>
      <c r="BH1156" s="15" t="n"/>
      <c r="BJ1156" s="86" t="n"/>
      <c r="BK1156" s="86" t="n"/>
      <c r="BL1156" s="24" t="n"/>
      <c r="BM1156" s="24" t="n"/>
      <c r="BN1156" s="24" t="n"/>
      <c r="BO1156" s="24" t="n"/>
      <c r="BP1156" s="24" t="n"/>
      <c r="BQ1156" s="126" t="n"/>
    </row>
    <row r="1157" ht="16.8" customHeight="1">
      <c r="A1157" s="92">
        <f>D1102-D1104+A1096-E1102-G1156</f>
        <v/>
      </c>
      <c r="B1157" s="44">
        <f>D1105-D1107+B1096</f>
        <v/>
      </c>
      <c r="C1157" s="57" t="inlineStr">
        <is>
          <t>Check = controllo Saldo Cattolica</t>
        </is>
      </c>
      <c r="D1157" s="44">
        <f>D1100-D1103-E1100+D1096</f>
        <v/>
      </c>
      <c r="E1157" s="44">
        <f>D1101-D1106+E1096</f>
        <v/>
      </c>
      <c r="F1157" s="72">
        <f>D1103+D1104+D1106+F1096-E1104</f>
        <v/>
      </c>
      <c r="G1157" s="81">
        <f>D1103+D1104-E1104+D1106+G1096</f>
        <v/>
      </c>
      <c r="H1157" s="44">
        <f>G1151+G1150+H1096</f>
        <v/>
      </c>
      <c r="I1157" s="79">
        <f>G1157-H1157</f>
        <v/>
      </c>
      <c r="J1157" s="58" t="n"/>
      <c r="K1157" s="6" t="inlineStr">
        <is>
          <t>SALDO PROVVIGIONALE</t>
        </is>
      </c>
      <c r="L1157" s="3">
        <f>L1155-L1156</f>
        <v/>
      </c>
      <c r="M1157" s="27" t="inlineStr">
        <is>
          <t>DIFF. S.DO CATTOLICA</t>
        </is>
      </c>
      <c r="N1157" s="27">
        <f>O1157-L1156</f>
        <v/>
      </c>
      <c r="O1157" s="44">
        <f>Z1157+AU1157+N1133+SUM(L1136:L1147)+SUM(N1137:N1147)+L1151-D1103-D1106-D1102+E1104</f>
        <v/>
      </c>
      <c r="P1157" s="18" t="n"/>
      <c r="Q1157" s="58" t="n"/>
      <c r="R1157" s="59" t="n"/>
      <c r="S1157" s="44" t="n"/>
      <c r="T1157" s="59">
        <f>(R1157-S1157)+T1156</f>
        <v/>
      </c>
      <c r="U1157" s="57" t="n"/>
      <c r="W1157" s="58" t="n"/>
      <c r="X1157" s="59" t="n"/>
      <c r="Y1157" s="44" t="n"/>
      <c r="Z1157" s="59">
        <f>(X1157-Y1157)+Z1156</f>
        <v/>
      </c>
      <c r="AA1157" s="57" t="n"/>
      <c r="AB1157" s="60" t="n"/>
      <c r="AC1157" s="60" t="inlineStr">
        <is>
          <t>UTILE NETTO</t>
        </is>
      </c>
      <c r="AD1157" s="23">
        <f>SUM(AD1100:AD1156)-SUM(AE1100:AE1154)+AD1096</f>
        <v/>
      </c>
      <c r="AE1157" s="23">
        <f>AF1143+AF1144</f>
        <v/>
      </c>
      <c r="AF1157" s="23">
        <f>AD1157+AE1157</f>
        <v/>
      </c>
      <c r="AG1157" s="23" t="inlineStr">
        <is>
          <t>UTILE LORDO</t>
        </is>
      </c>
      <c r="AH1157" s="60" t="inlineStr">
        <is>
          <t>SALDO</t>
        </is>
      </c>
      <c r="AI1157" s="61">
        <f>AI1154-AJ1155</f>
        <v/>
      </c>
      <c r="AJ1157" s="23" t="n"/>
      <c r="AL1157" s="58" t="n"/>
      <c r="AM1157" s="59" t="n"/>
      <c r="AN1157" s="44" t="n"/>
      <c r="AO1157" s="59">
        <f>(AM1157-AN1157)+AO1156</f>
        <v/>
      </c>
      <c r="AP1157" s="57" t="n"/>
      <c r="AR1157" s="58" t="n"/>
      <c r="AS1157" s="59" t="n"/>
      <c r="AT1157" s="44" t="n"/>
      <c r="AU1157" s="59">
        <f>(AS1157-AT1157)+AU1156</f>
        <v/>
      </c>
      <c r="AV1157" s="57" t="n"/>
      <c r="AX1157" s="58" t="n"/>
      <c r="AY1157" s="59" t="n"/>
      <c r="AZ1157" s="44" t="n"/>
      <c r="BA1157" s="59">
        <f>(AY1157-AZ1157)+BA1156</f>
        <v/>
      </c>
      <c r="BB1157" s="57" t="n"/>
      <c r="BD1157" s="58" t="n"/>
      <c r="BE1157" s="59" t="n"/>
      <c r="BF1157" s="44" t="n"/>
      <c r="BG1157" s="59">
        <f>(BE1157-BF1157)+BG1156</f>
        <v/>
      </c>
      <c r="BH1157" s="57" t="n"/>
      <c r="BJ1157" s="21">
        <f>SUM(BJ1101:BJ1156)</f>
        <v/>
      </c>
      <c r="BK1157" s="21" t="n"/>
      <c r="BL1157" s="89">
        <f>SUM(BL1100:BL1156)</f>
        <v/>
      </c>
      <c r="BM1157" s="8" t="inlineStr">
        <is>
          <t>TOTALE GENERALI</t>
        </is>
      </c>
      <c r="BN1157" s="89">
        <f>SUM(BN1100:BN1156)</f>
        <v/>
      </c>
      <c r="BO1157" s="8">
        <f>SUM(BO1101:BO1156)</f>
        <v/>
      </c>
      <c r="BP1157" s="8">
        <f>BL1157+BN1157</f>
        <v/>
      </c>
      <c r="BQ1157" s="8" t="n"/>
    </row>
    <row r="1160" ht="16.8" customHeight="1">
      <c r="A1160" s="2" t="n"/>
      <c r="B1160" s="2" t="n"/>
      <c r="C1160" s="2" t="inlineStr">
        <is>
          <t>DESCRIZIONE</t>
        </is>
      </c>
      <c r="D1160" s="3" t="inlineStr">
        <is>
          <t>CASSA E.</t>
        </is>
      </c>
      <c r="E1160" s="3" t="inlineStr">
        <is>
          <t>CASSA U.</t>
        </is>
      </c>
      <c r="F1160" s="3" t="inlineStr">
        <is>
          <t>BANCA E.</t>
        </is>
      </c>
      <c r="G1160" s="3" t="inlineStr">
        <is>
          <t>BANCA U.</t>
        </is>
      </c>
      <c r="H1160" s="104" t="inlineStr">
        <is>
          <t>PROVVIGIONI</t>
        </is>
      </c>
      <c r="I1160" s="76" t="n"/>
      <c r="J1160" s="5" t="inlineStr">
        <is>
          <t>DATA</t>
        </is>
      </c>
      <c r="K1160" s="6" t="inlineStr">
        <is>
          <t>DESCRIZIONE</t>
        </is>
      </c>
      <c r="L1160" s="3" t="inlineStr">
        <is>
          <t>ENTRATE</t>
        </is>
      </c>
      <c r="M1160" s="3" t="inlineStr">
        <is>
          <t>USCITE</t>
        </is>
      </c>
      <c r="N1160" s="3" t="inlineStr">
        <is>
          <t xml:space="preserve">PREL. </t>
        </is>
      </c>
      <c r="O1160" s="3" t="inlineStr">
        <is>
          <t>TOTALE</t>
        </is>
      </c>
      <c r="P1160" s="3" t="inlineStr">
        <is>
          <t>BUDGET</t>
        </is>
      </c>
      <c r="Q1160" s="5" t="inlineStr">
        <is>
          <t>DATA</t>
        </is>
      </c>
      <c r="R1160" s="3" t="inlineStr">
        <is>
          <t>ENTRATE</t>
        </is>
      </c>
      <c r="S1160" s="3" t="inlineStr">
        <is>
          <t>USCITE</t>
        </is>
      </c>
      <c r="T1160" s="3" t="inlineStr">
        <is>
          <t>SALDO</t>
        </is>
      </c>
      <c r="U1160" s="2" t="inlineStr">
        <is>
          <t>CONTO A3T  10223</t>
        </is>
      </c>
      <c r="W1160" s="5" t="inlineStr">
        <is>
          <t>DATA</t>
        </is>
      </c>
      <c r="X1160" s="3" t="inlineStr">
        <is>
          <t>ENTRATE</t>
        </is>
      </c>
      <c r="Y1160" s="3" t="inlineStr">
        <is>
          <t>USCITE</t>
        </is>
      </c>
      <c r="Z1160" s="3" t="inlineStr">
        <is>
          <t>SALDO</t>
        </is>
      </c>
      <c r="AA1160" s="2" t="inlineStr">
        <is>
          <t>CONTO SEPARATO 10226</t>
        </is>
      </c>
      <c r="AB1160" s="8" t="inlineStr">
        <is>
          <t>DATA</t>
        </is>
      </c>
      <c r="AC1160" s="9" t="inlineStr">
        <is>
          <t>DESCRIZIONE</t>
        </is>
      </c>
      <c r="AD1160" s="10" t="inlineStr">
        <is>
          <t xml:space="preserve">ENTRATE </t>
        </is>
      </c>
      <c r="AE1160" s="10" t="inlineStr">
        <is>
          <t>USCITE</t>
        </is>
      </c>
      <c r="AF1160" s="11" t="inlineStr">
        <is>
          <t>TOTALI</t>
        </is>
      </c>
      <c r="AG1160" s="11" t="inlineStr">
        <is>
          <t>FINE MESE</t>
        </is>
      </c>
      <c r="AH1160" s="12" t="inlineStr">
        <is>
          <t>CARTELLA SOSPESI</t>
        </is>
      </c>
      <c r="AI1160" s="13" t="n"/>
      <c r="AJ1160" s="11" t="n"/>
      <c r="AL1160" s="5" t="inlineStr">
        <is>
          <t>DATA</t>
        </is>
      </c>
      <c r="AM1160" s="3" t="inlineStr">
        <is>
          <t>ENTRATE</t>
        </is>
      </c>
      <c r="AN1160" s="3" t="inlineStr">
        <is>
          <t>USCITE</t>
        </is>
      </c>
      <c r="AO1160" s="3" t="inlineStr">
        <is>
          <t>SALDO</t>
        </is>
      </c>
      <c r="AP1160" s="2" t="inlineStr">
        <is>
          <t>CONTO A3T 2</t>
        </is>
      </c>
      <c r="AR1160" s="5" t="inlineStr">
        <is>
          <t>DATA</t>
        </is>
      </c>
      <c r="AS1160" s="3" t="inlineStr">
        <is>
          <t>ENTRATE</t>
        </is>
      </c>
      <c r="AT1160" s="3" t="inlineStr">
        <is>
          <t>USCITE</t>
        </is>
      </c>
      <c r="AU1160" s="3" t="inlineStr">
        <is>
          <t>SALDO</t>
        </is>
      </c>
      <c r="AV1160" s="2" t="inlineStr">
        <is>
          <t>CONTO SEPARATO 2</t>
        </is>
      </c>
      <c r="AX1160" s="5" t="inlineStr">
        <is>
          <t>DATA</t>
        </is>
      </c>
      <c r="AY1160" s="3" t="inlineStr">
        <is>
          <t>ENTRATE</t>
        </is>
      </c>
      <c r="AZ1160" s="3" t="inlineStr">
        <is>
          <t>USCITE</t>
        </is>
      </c>
      <c r="BA1160" s="3" t="inlineStr">
        <is>
          <t>SALDO</t>
        </is>
      </c>
      <c r="BB1160" s="2" t="inlineStr">
        <is>
          <t>CCP AMICONE</t>
        </is>
      </c>
      <c r="BD1160" s="5" t="inlineStr">
        <is>
          <t>DATA</t>
        </is>
      </c>
      <c r="BE1160" s="3" t="inlineStr">
        <is>
          <t>ENTRATE</t>
        </is>
      </c>
      <c r="BF1160" s="3" t="inlineStr">
        <is>
          <t>USCITE</t>
        </is>
      </c>
      <c r="BG1160" s="3" t="inlineStr">
        <is>
          <t>SALDO</t>
        </is>
      </c>
      <c r="BH1160" s="2" t="inlineStr">
        <is>
          <t>CCP A.R.L.</t>
        </is>
      </c>
      <c r="BJ1160" s="21" t="inlineStr">
        <is>
          <t>A/B CONT CATTOLICA</t>
        </is>
      </c>
      <c r="BK1160" s="21" t="inlineStr">
        <is>
          <t>DATA</t>
        </is>
      </c>
      <c r="BL1160" s="8" t="inlineStr">
        <is>
          <t>CATTOLICA</t>
        </is>
      </c>
      <c r="BM1160" s="8" t="inlineStr">
        <is>
          <t>DATA</t>
        </is>
      </c>
      <c r="BN1160" s="8" t="inlineStr">
        <is>
          <t>GENERALI</t>
        </is>
      </c>
      <c r="BO1160" s="8" t="inlineStr">
        <is>
          <t>ASSEGNI /CONTANTI</t>
        </is>
      </c>
      <c r="BP1160" s="8" t="inlineStr">
        <is>
          <t>DATA</t>
        </is>
      </c>
      <c r="BQ1160" s="9" t="inlineStr">
        <is>
          <t>NOTE</t>
        </is>
      </c>
    </row>
    <row r="1161" ht="16.8" customHeight="1">
      <c r="A1161" s="14" t="n">
        <v>45317</v>
      </c>
      <c r="B1161" s="15" t="inlineStr">
        <is>
          <t>GENERTEL</t>
        </is>
      </c>
      <c r="C1161" s="15" t="inlineStr">
        <is>
          <t>Incasso CATTOLICA</t>
        </is>
      </c>
      <c r="D1161" s="16" t="n">
        <v>237.01</v>
      </c>
      <c r="E1161" s="16" t="n">
        <v>80</v>
      </c>
      <c r="F1161" s="16" t="n"/>
      <c r="G1161" s="16" t="n"/>
      <c r="H1161" s="105" t="n"/>
      <c r="I1161" s="4" t="n"/>
      <c r="J1161" s="14">
        <f>A1161</f>
        <v/>
      </c>
      <c r="K1161" s="17" t="inlineStr">
        <is>
          <t>PROVVIGIONI</t>
        </is>
      </c>
      <c r="L1161" s="16">
        <f>D1164+D1167+D1165+D1168</f>
        <v/>
      </c>
      <c r="M1161" s="16" t="n"/>
      <c r="N1161" s="82">
        <f>L1161+L1162-M1162</f>
        <v/>
      </c>
      <c r="O1161" s="80">
        <f>D1164+D1167+D1165-E1165-E1164+O1100</f>
        <v/>
      </c>
      <c r="P1161" s="18" t="n"/>
      <c r="Q1161" s="14">
        <f>J1161</f>
        <v/>
      </c>
      <c r="R1161" s="18" t="n"/>
      <c r="S1161" s="16" t="n"/>
      <c r="T1161" s="18">
        <f>T1157</f>
        <v/>
      </c>
      <c r="U1161" s="15" t="n"/>
      <c r="W1161" s="14">
        <f>A1161</f>
        <v/>
      </c>
      <c r="X1161" s="18" t="n"/>
      <c r="Y1161" s="16" t="n"/>
      <c r="Z1161" s="18">
        <f>Z1157</f>
        <v/>
      </c>
      <c r="AA1161" s="15" t="n"/>
      <c r="AB1161" s="19">
        <f>A1161</f>
        <v/>
      </c>
      <c r="AC1161" s="12" t="inlineStr">
        <is>
          <t>PROVV. + PROVV. COL 10</t>
        </is>
      </c>
      <c r="AD1161" s="11">
        <f>N1161</f>
        <v/>
      </c>
      <c r="AE1161" s="11" t="n"/>
      <c r="AF1161" s="20" t="n"/>
      <c r="AG1161" s="20" t="n"/>
      <c r="AH1161" s="21" t="inlineStr">
        <is>
          <t>NOME</t>
        </is>
      </c>
      <c r="AI1161" s="22" t="inlineStr">
        <is>
          <t>IMPORTO</t>
        </is>
      </c>
      <c r="AJ1161" s="23" t="inlineStr">
        <is>
          <t>VERSAMENTI</t>
        </is>
      </c>
      <c r="AL1161" s="14">
        <f>A1161</f>
        <v/>
      </c>
      <c r="AM1161" s="18" t="n"/>
      <c r="AN1161" s="16" t="n"/>
      <c r="AO1161" s="18" t="n">
        <v>0</v>
      </c>
      <c r="AP1161" s="15" t="n"/>
      <c r="AR1161" s="14">
        <f>A1161</f>
        <v/>
      </c>
      <c r="AS1161" s="18" t="n"/>
      <c r="AT1161" s="16" t="n"/>
      <c r="AU1161" s="18" t="n">
        <v>0</v>
      </c>
      <c r="AV1161" s="15" t="n"/>
      <c r="AX1161" s="14">
        <f>A1161</f>
        <v/>
      </c>
      <c r="AY1161" s="18" t="n"/>
      <c r="AZ1161" s="16" t="n"/>
      <c r="BA1161" s="18">
        <f>BA1157</f>
        <v/>
      </c>
      <c r="BB1161" s="15" t="n"/>
      <c r="BD1161" s="14">
        <f>AX1161</f>
        <v/>
      </c>
      <c r="BE1161" s="18" t="n"/>
      <c r="BF1161" s="16" t="n"/>
      <c r="BG1161" s="18">
        <f>BG1157</f>
        <v/>
      </c>
      <c r="BH1161" s="15" t="n"/>
      <c r="BJ1161" s="87">
        <f>A1161</f>
        <v/>
      </c>
      <c r="BK1161" s="87">
        <f>A1161</f>
        <v/>
      </c>
      <c r="BL1161" s="24" t="inlineStr">
        <is>
          <t>BONIFICI</t>
        </is>
      </c>
      <c r="BM1161" s="88">
        <f>BK1161</f>
        <v/>
      </c>
      <c r="BN1161" s="24" t="inlineStr">
        <is>
          <t>BONIFICI</t>
        </is>
      </c>
      <c r="BO1161" s="24" t="n"/>
      <c r="BP1161" s="88">
        <f>BK1161</f>
        <v/>
      </c>
      <c r="BQ1161" s="126" t="n"/>
    </row>
    <row r="1162" ht="16.8" customHeight="1">
      <c r="A1162" s="15" t="n"/>
      <c r="B1162" s="15" t="n"/>
      <c r="C1162" s="15" t="inlineStr">
        <is>
          <t>Incasso UCA</t>
        </is>
      </c>
      <c r="D1162" s="16" t="n">
        <v>392</v>
      </c>
      <c r="E1162" s="16" t="n"/>
      <c r="F1162" s="16" t="n"/>
      <c r="G1162" s="16" t="n"/>
      <c r="H1162" s="105" t="inlineStr">
        <is>
          <t>CATTOLICA</t>
        </is>
      </c>
      <c r="I1162" s="4" t="n"/>
      <c r="J1162" s="14" t="n"/>
      <c r="K1162" s="17" t="inlineStr">
        <is>
          <t>PROVVIGIONI COL 10</t>
        </is>
      </c>
      <c r="L1162" s="16" t="n">
        <v>0</v>
      </c>
      <c r="M1162" s="16">
        <f>E1165</f>
        <v/>
      </c>
      <c r="N1162" s="16" t="n"/>
      <c r="O1162" s="16" t="n"/>
      <c r="P1162" s="18" t="n"/>
      <c r="Q1162" s="14" t="n"/>
      <c r="R1162" s="18" t="n"/>
      <c r="S1162" s="16" t="n"/>
      <c r="T1162" s="18">
        <f>(R1162-S1162)+T1161</f>
        <v/>
      </c>
      <c r="U1162" s="15" t="n"/>
      <c r="W1162" s="14" t="n"/>
      <c r="X1162" s="18" t="n"/>
      <c r="Y1162" s="16" t="n"/>
      <c r="Z1162" s="18">
        <f>(X1162-Y1162)+Z1161</f>
        <v/>
      </c>
      <c r="AA1162" s="15" t="n"/>
      <c r="AB1162" s="24" t="n"/>
      <c r="AC1162" s="24" t="inlineStr">
        <is>
          <t>RICAVI DIVERSI</t>
        </is>
      </c>
      <c r="AD1162" s="25" t="n"/>
      <c r="AE1162" s="25" t="n"/>
      <c r="AF1162" s="25" t="n"/>
      <c r="AG1162" s="25" t="n"/>
      <c r="AH1162" s="12" t="inlineStr">
        <is>
          <t>RIPORTO</t>
        </is>
      </c>
      <c r="AI1162" s="26">
        <f>AI1157</f>
        <v/>
      </c>
      <c r="AJ1162" s="25" t="n"/>
      <c r="AL1162" s="14" t="n"/>
      <c r="AM1162" s="18" t="n"/>
      <c r="AN1162" s="16" t="n"/>
      <c r="AO1162" s="18">
        <f>(AM1162-AN1162)+AO1161</f>
        <v/>
      </c>
      <c r="AP1162" s="15" t="n"/>
      <c r="AR1162" s="14" t="n"/>
      <c r="AS1162" s="18" t="n"/>
      <c r="AT1162" s="16" t="n"/>
      <c r="AU1162" s="18">
        <f>(AS1162-AT1162)+AU1161</f>
        <v/>
      </c>
      <c r="AV1162" s="15" t="n"/>
      <c r="AX1162" s="14" t="n"/>
      <c r="AY1162" s="18" t="n"/>
      <c r="AZ1162" s="16" t="n"/>
      <c r="BA1162" s="18">
        <f>(AY1162-AZ1162)+BA1161</f>
        <v/>
      </c>
      <c r="BB1162" s="15" t="n"/>
      <c r="BD1162" s="14" t="n"/>
      <c r="BE1162" s="18" t="n"/>
      <c r="BF1162" s="16" t="n"/>
      <c r="BG1162" s="18">
        <f>(BE1162-BF1162)+BG1161</f>
        <v/>
      </c>
      <c r="BH1162" s="15" t="n"/>
      <c r="BJ1162" s="86" t="n">
        <v>0</v>
      </c>
      <c r="BK1162" s="90" t="n"/>
      <c r="BL1162" s="24" t="n">
        <v>0</v>
      </c>
      <c r="BM1162" s="91" t="n"/>
      <c r="BN1162" s="24" t="n">
        <v>0</v>
      </c>
      <c r="BO1162" s="24" t="n">
        <v>0</v>
      </c>
      <c r="BP1162" s="91" t="n"/>
      <c r="BQ1162" s="126" t="n"/>
    </row>
    <row r="1163" ht="16.8" customHeight="1">
      <c r="A1163" s="15" t="n"/>
      <c r="B1163" s="15" t="n"/>
      <c r="C1163" s="15" t="inlineStr">
        <is>
          <t>Incassi GENERALI</t>
        </is>
      </c>
      <c r="D1163" s="16" t="n">
        <v>4473.94</v>
      </c>
      <c r="E1163" s="16" t="n">
        <v>0</v>
      </c>
      <c r="F1163" s="16" t="n"/>
      <c r="G1163" s="16" t="n"/>
      <c r="H1163" s="105">
        <f>D1164+H1102</f>
        <v/>
      </c>
      <c r="I1163" s="4" t="n"/>
      <c r="J1163" s="14" t="n"/>
      <c r="K1163" s="17" t="inlineStr">
        <is>
          <t>SALDO CATTOLICA</t>
        </is>
      </c>
      <c r="L1163" s="16">
        <f>D1161+D1162+D1163+D1166-D1164-D1165-D1167-D1168-E1163-E1161+B1164</f>
        <v/>
      </c>
      <c r="M1163" s="16" t="n">
        <v>0</v>
      </c>
      <c r="N1163" s="16" t="n"/>
      <c r="O1163" s="16" t="n">
        <v>0</v>
      </c>
      <c r="P1163" s="18" t="n"/>
      <c r="Q1163" s="14" t="n"/>
      <c r="R1163" s="18" t="n"/>
      <c r="S1163" s="16" t="n"/>
      <c r="T1163" s="18">
        <f>(R1163-S1163)+T1162</f>
        <v/>
      </c>
      <c r="U1163" s="15" t="n"/>
      <c r="W1163" s="14" t="n"/>
      <c r="X1163" s="18" t="n"/>
      <c r="Y1163" s="16" t="n"/>
      <c r="Z1163" s="18">
        <f>(X1163-Y1163)+Z1162</f>
        <v/>
      </c>
      <c r="AA1163" s="15" t="n"/>
      <c r="AB1163" s="24" t="n"/>
      <c r="AC1163" s="24" t="n"/>
      <c r="AD1163" s="25" t="n"/>
      <c r="AE1163" s="25" t="n"/>
      <c r="AF1163" s="25" t="n"/>
      <c r="AG1163" s="25" t="n"/>
      <c r="AH1163" s="24" t="n"/>
      <c r="AI1163" s="26" t="n"/>
      <c r="AJ1163" s="25" t="n"/>
      <c r="AL1163" s="14" t="n"/>
      <c r="AM1163" s="18" t="n"/>
      <c r="AN1163" s="16" t="n"/>
      <c r="AO1163" s="18">
        <f>(AM1163-AN1163)+AO1162</f>
        <v/>
      </c>
      <c r="AP1163" s="15" t="n"/>
      <c r="AR1163" s="14" t="n"/>
      <c r="AS1163" s="18" t="n"/>
      <c r="AT1163" s="16" t="n"/>
      <c r="AU1163" s="18">
        <f>(AS1163-AT1163)+AU1162</f>
        <v/>
      </c>
      <c r="AV1163" s="15" t="n"/>
      <c r="AX1163" s="14" t="n"/>
      <c r="AY1163" s="18" t="n"/>
      <c r="AZ1163" s="16" t="n"/>
      <c r="BA1163" s="18">
        <f>(AY1163-AZ1163)+BA1162</f>
        <v/>
      </c>
      <c r="BB1163" s="15" t="n"/>
      <c r="BD1163" s="14" t="n"/>
      <c r="BE1163" s="18" t="n"/>
      <c r="BF1163" s="16" t="n"/>
      <c r="BG1163" s="18">
        <f>(BE1163-BF1163)+BG1162</f>
        <v/>
      </c>
      <c r="BH1163" s="15" t="n"/>
      <c r="BJ1163" s="86" t="n">
        <v>0</v>
      </c>
      <c r="BK1163" s="90" t="n"/>
      <c r="BL1163" s="24" t="n">
        <v>0</v>
      </c>
      <c r="BM1163" s="91" t="n"/>
      <c r="BN1163" s="24" t="n">
        <v>0</v>
      </c>
      <c r="BO1163" s="24" t="n">
        <v>0</v>
      </c>
      <c r="BP1163" s="91" t="n"/>
      <c r="BQ1163" s="126" t="n"/>
    </row>
    <row r="1164" ht="16.8" customHeight="1">
      <c r="A1164" s="15" t="inlineStr">
        <is>
          <t>INCASSO GALLICE</t>
        </is>
      </c>
      <c r="B1164" s="15" t="n">
        <v>795</v>
      </c>
      <c r="C1164" s="15" t="inlineStr">
        <is>
          <t>Provvigioni CATTOLICA</t>
        </is>
      </c>
      <c r="D1164" s="16" t="n">
        <v>33.04</v>
      </c>
      <c r="E1164" s="16" t="n"/>
      <c r="F1164" s="16" t="n"/>
      <c r="G1164" s="16" t="n"/>
      <c r="H1164" s="105" t="inlineStr">
        <is>
          <t>GENERALI</t>
        </is>
      </c>
      <c r="I1164" s="4" t="n"/>
      <c r="J1164" s="14" t="n"/>
      <c r="K1164" s="17">
        <f>C1203</f>
        <v/>
      </c>
      <c r="L1164" s="16" t="n"/>
      <c r="M1164" s="16">
        <f>10*(L1161+L1162-M1162)/100</f>
        <v/>
      </c>
      <c r="N1164" s="16">
        <f>G1203</f>
        <v/>
      </c>
      <c r="O1164" s="16">
        <f>O1103+M1164-N1164</f>
        <v/>
      </c>
      <c r="P1164" s="18">
        <f>P1103+M1164</f>
        <v/>
      </c>
      <c r="Q1164" s="14" t="n"/>
      <c r="R1164" s="18" t="n"/>
      <c r="S1164" s="16" t="n"/>
      <c r="T1164" s="18">
        <f>(R1164-S1164)+T1163</f>
        <v/>
      </c>
      <c r="U1164" s="15" t="n"/>
      <c r="W1164" s="14" t="n"/>
      <c r="X1164" s="18" t="n"/>
      <c r="Y1164" s="16" t="n"/>
      <c r="Z1164" s="18">
        <f>(X1164-Y1164)+Z1163</f>
        <v/>
      </c>
      <c r="AA1164" s="15" t="n"/>
      <c r="AB1164" s="24" t="n"/>
      <c r="AC1164" s="24" t="n"/>
      <c r="AD1164" s="25" t="n"/>
      <c r="AE1164" s="25" t="n"/>
      <c r="AF1164" s="25" t="n"/>
      <c r="AG1164" s="25" t="n"/>
      <c r="AH1164" s="17" t="n"/>
      <c r="AI1164" s="16" t="n">
        <v>0</v>
      </c>
      <c r="AJ1164" s="25" t="n"/>
      <c r="AL1164" s="14" t="n"/>
      <c r="AM1164" s="18" t="n"/>
      <c r="AN1164" s="16" t="n"/>
      <c r="AO1164" s="18">
        <f>(AM1164-AN1164)+AO1163</f>
        <v/>
      </c>
      <c r="AP1164" s="15" t="n"/>
      <c r="AR1164" s="14" t="n"/>
      <c r="AS1164" s="18" t="n"/>
      <c r="AT1164" s="16" t="n"/>
      <c r="AU1164" s="18">
        <f>(AS1164-AT1164)+AU1163</f>
        <v/>
      </c>
      <c r="AV1164" s="15" t="n"/>
      <c r="AX1164" s="14" t="n"/>
      <c r="AY1164" s="18" t="n"/>
      <c r="AZ1164" s="16" t="n"/>
      <c r="BA1164" s="18">
        <f>(AY1164-AZ1164)+BA1163</f>
        <v/>
      </c>
      <c r="BB1164" s="15" t="n"/>
      <c r="BD1164" s="14" t="n"/>
      <c r="BE1164" s="18" t="n"/>
      <c r="BF1164" s="16" t="n"/>
      <c r="BG1164" s="18">
        <f>(BE1164-BF1164)+BG1163</f>
        <v/>
      </c>
      <c r="BH1164" s="15" t="n"/>
      <c r="BJ1164" s="86" t="n">
        <v>0</v>
      </c>
      <c r="BK1164" s="90" t="n"/>
      <c r="BL1164" s="24" t="n">
        <v>0</v>
      </c>
      <c r="BM1164" s="91" t="n"/>
      <c r="BN1164" s="24" t="n">
        <v>0</v>
      </c>
      <c r="BO1164" s="24" t="n">
        <v>0</v>
      </c>
      <c r="BP1164" s="91" t="n"/>
      <c r="BQ1164" s="126" t="n"/>
    </row>
    <row r="1165" ht="16.8" customHeight="1">
      <c r="A1165" s="15" t="inlineStr">
        <is>
          <t>LIVIO</t>
        </is>
      </c>
      <c r="B1165" s="16">
        <f>B1164+B1104</f>
        <v/>
      </c>
      <c r="C1165" s="15" t="inlineStr">
        <is>
          <t>Provvigioni GENERALI</t>
        </is>
      </c>
      <c r="D1165" s="16" t="n">
        <v>737.27</v>
      </c>
      <c r="E1165" s="16" t="n">
        <v>0</v>
      </c>
      <c r="F1165" s="16" t="n"/>
      <c r="G1165" s="16" t="n"/>
      <c r="H1165" s="105">
        <f>D1165+H1104</f>
        <v/>
      </c>
      <c r="I1165" s="4" t="n"/>
      <c r="J1165" s="14" t="n"/>
      <c r="K1165" s="17">
        <f>C1173</f>
        <v/>
      </c>
      <c r="L1165" s="16" t="n"/>
      <c r="M1165" s="16">
        <f>8.37*(L1161+L1162-M1162)/100</f>
        <v/>
      </c>
      <c r="N1165" s="16">
        <f>D1173</f>
        <v/>
      </c>
      <c r="O1165" s="16">
        <f>O1104+M1165-N1165</f>
        <v/>
      </c>
      <c r="P1165" s="18">
        <f>P1104+M1165</f>
        <v/>
      </c>
      <c r="Q1165" s="14" t="n"/>
      <c r="R1165" s="18" t="n"/>
      <c r="S1165" s="16" t="n"/>
      <c r="T1165" s="18">
        <f>(R1165-S1165)+T1164</f>
        <v/>
      </c>
      <c r="U1165" s="15" t="n"/>
      <c r="W1165" s="14" t="n"/>
      <c r="X1165" s="18" t="n"/>
      <c r="Y1165" s="16" t="n"/>
      <c r="Z1165" s="18">
        <f>(X1165-Y1165)+Z1164</f>
        <v/>
      </c>
      <c r="AA1165" s="15" t="n"/>
      <c r="AB1165" s="24" t="n"/>
      <c r="AC1165" s="17" t="n"/>
      <c r="AD1165" s="25" t="n"/>
      <c r="AE1165" s="25" t="n"/>
      <c r="AF1165" s="25" t="n"/>
      <c r="AG1165" s="25" t="n"/>
      <c r="AH1165" s="24" t="n"/>
      <c r="AI1165" s="26" t="n"/>
      <c r="AJ1165" s="25" t="n"/>
      <c r="AL1165" s="14" t="n"/>
      <c r="AM1165" s="18" t="n"/>
      <c r="AN1165" s="16" t="n"/>
      <c r="AO1165" s="18">
        <f>(AM1165-AN1165)+AO1164</f>
        <v/>
      </c>
      <c r="AP1165" s="15" t="n"/>
      <c r="AR1165" s="14" t="n"/>
      <c r="AS1165" s="18" t="n"/>
      <c r="AT1165" s="16" t="n"/>
      <c r="AU1165" s="18">
        <f>(AS1165-AT1165)+AU1164</f>
        <v/>
      </c>
      <c r="AV1165" s="15" t="n"/>
      <c r="AX1165" s="14" t="n"/>
      <c r="AY1165" s="18" t="n"/>
      <c r="AZ1165" s="16" t="n"/>
      <c r="BA1165" s="18">
        <f>(AY1165-AZ1165)+BA1164</f>
        <v/>
      </c>
      <c r="BB1165" s="15" t="n"/>
      <c r="BD1165" s="14" t="n"/>
      <c r="BE1165" s="18" t="n"/>
      <c r="BF1165" s="16" t="n"/>
      <c r="BG1165" s="18">
        <f>(BE1165-BF1165)+BG1164</f>
        <v/>
      </c>
      <c r="BH1165" s="15" t="n"/>
      <c r="BJ1165" s="86" t="n">
        <v>0</v>
      </c>
      <c r="BK1165" s="90" t="n"/>
      <c r="BL1165" s="24" t="n">
        <v>0</v>
      </c>
      <c r="BM1165" s="91" t="n"/>
      <c r="BN1165" s="24" t="n">
        <v>0</v>
      </c>
      <c r="BO1165" s="24" t="n"/>
      <c r="BP1165" s="24" t="n"/>
      <c r="BQ1165" s="126" t="n"/>
    </row>
    <row r="1166" ht="16.8" customHeight="1">
      <c r="A1166" s="15" t="n"/>
      <c r="B1166" s="15" t="n"/>
      <c r="C1166" s="15" t="inlineStr">
        <is>
          <t>Incasso TUTELA LEGALE</t>
        </is>
      </c>
      <c r="D1166" s="16" t="n">
        <v>91</v>
      </c>
      <c r="E1166" s="16" t="n">
        <v>0</v>
      </c>
      <c r="F1166" s="16" t="n"/>
      <c r="G1166" s="16" t="n"/>
      <c r="H1166" s="105" t="inlineStr">
        <is>
          <t>UCA</t>
        </is>
      </c>
      <c r="I1166" s="77" t="inlineStr">
        <is>
          <t>check provv.</t>
        </is>
      </c>
      <c r="J1166" s="14" t="n"/>
      <c r="K1166" s="15">
        <f>C1190</f>
        <v/>
      </c>
      <c r="L1166" s="16" t="n"/>
      <c r="M1166" s="16">
        <f>15.35*(L1161+L1162-M1162)/100</f>
        <v/>
      </c>
      <c r="N1166" s="16">
        <f>D1190</f>
        <v/>
      </c>
      <c r="O1166" s="16">
        <f>O1105+M1166-N1166</f>
        <v/>
      </c>
      <c r="P1166" s="18">
        <f>P1105+M1166</f>
        <v/>
      </c>
      <c r="Q1166" s="14" t="n"/>
      <c r="R1166" s="18" t="n"/>
      <c r="S1166" s="16" t="n"/>
      <c r="T1166" s="18">
        <f>(R1166-S1166)+T1165</f>
        <v/>
      </c>
      <c r="U1166" s="15" t="n"/>
      <c r="W1166" s="14" t="n"/>
      <c r="X1166" s="18" t="n"/>
      <c r="Y1166" s="16" t="n"/>
      <c r="Z1166" s="18">
        <f>(X1166-Y1166)+Z1165</f>
        <v/>
      </c>
      <c r="AA1166" s="15" t="n"/>
      <c r="AB1166" s="24" t="n"/>
      <c r="AC1166" s="17" t="n"/>
      <c r="AD1166" s="25" t="n"/>
      <c r="AE1166" s="25" t="n"/>
      <c r="AF1166" s="25" t="n"/>
      <c r="AG1166" s="25" t="n"/>
      <c r="AH1166" s="24" t="n"/>
      <c r="AI1166" s="26" t="n"/>
      <c r="AJ1166" s="25" t="n"/>
      <c r="AL1166" s="14" t="n"/>
      <c r="AM1166" s="18" t="n"/>
      <c r="AN1166" s="16" t="n"/>
      <c r="AO1166" s="18">
        <f>(AM1166-AN1166)+AO1165</f>
        <v/>
      </c>
      <c r="AP1166" s="15" t="n"/>
      <c r="AR1166" s="14" t="n"/>
      <c r="AS1166" s="18" t="n"/>
      <c r="AT1166" s="16" t="n"/>
      <c r="AU1166" s="18">
        <f>(AS1166-AT1166)+AU1165</f>
        <v/>
      </c>
      <c r="AV1166" s="15" t="n"/>
      <c r="AX1166" s="14" t="n"/>
      <c r="AY1166" s="18" t="n"/>
      <c r="AZ1166" s="16" t="n"/>
      <c r="BA1166" s="18">
        <f>(AY1166-AZ1166)+BA1165</f>
        <v/>
      </c>
      <c r="BB1166" s="15" t="n"/>
      <c r="BD1166" s="14" t="n"/>
      <c r="BE1166" s="18" t="n"/>
      <c r="BF1166" s="16" t="n"/>
      <c r="BG1166" s="18">
        <f>(BE1166-BF1166)+BG1165</f>
        <v/>
      </c>
      <c r="BH1166" s="15" t="n"/>
      <c r="BJ1166" s="86" t="n">
        <v>0</v>
      </c>
      <c r="BK1166" s="90" t="n"/>
      <c r="BL1166" s="24" t="n">
        <v>0</v>
      </c>
      <c r="BM1166" s="91" t="n"/>
      <c r="BN1166" s="24" t="n">
        <v>0</v>
      </c>
      <c r="BO1166" s="24" t="n"/>
      <c r="BP1166" s="24" t="n"/>
      <c r="BQ1166" s="126" t="n"/>
    </row>
    <row r="1167" ht="16.8" customHeight="1">
      <c r="A1167" s="15" t="n"/>
      <c r="B1167" s="15" t="inlineStr">
        <is>
          <t>***</t>
        </is>
      </c>
      <c r="C1167" s="15" t="inlineStr">
        <is>
          <t>Provvigioni UCA</t>
        </is>
      </c>
      <c r="D1167" s="16" t="n">
        <v>120.13</v>
      </c>
      <c r="E1167" s="16" t="n"/>
      <c r="F1167" s="16" t="n"/>
      <c r="G1167" s="16" t="n"/>
      <c r="H1167" s="105">
        <f>D1167+H1106</f>
        <v/>
      </c>
      <c r="I1167" s="78">
        <f>D1164+D1165-E1165+D1167</f>
        <v/>
      </c>
      <c r="J1167" s="14" t="n"/>
      <c r="K1167" s="15" t="inlineStr">
        <is>
          <t>Benzina auto gigi e papà</t>
        </is>
      </c>
      <c r="L1167" s="16" t="n"/>
      <c r="M1167" s="16">
        <f>2.6*(L1161+L1162-M1162)/100</f>
        <v/>
      </c>
      <c r="N1167" s="16">
        <f>D1178</f>
        <v/>
      </c>
      <c r="O1167" s="16">
        <f>O1106+M1167-N1167</f>
        <v/>
      </c>
      <c r="P1167" s="18">
        <f>P1106+M1167</f>
        <v/>
      </c>
      <c r="Q1167" s="14" t="n"/>
      <c r="R1167" s="18" t="n"/>
      <c r="S1167" s="16" t="n"/>
      <c r="T1167" s="18">
        <f>(R1167-S1167)+T1166</f>
        <v/>
      </c>
      <c r="U1167" s="15" t="n"/>
      <c r="W1167" s="14" t="n"/>
      <c r="X1167" s="18" t="n"/>
      <c r="Y1167" s="16" t="n"/>
      <c r="Z1167" s="18">
        <f>(X1167-Y1167)+Z1166</f>
        <v/>
      </c>
      <c r="AA1167" s="15" t="n"/>
      <c r="AB1167" s="24" t="n"/>
      <c r="AC1167" s="17" t="n"/>
      <c r="AD1167" s="25" t="n"/>
      <c r="AE1167" s="25" t="n"/>
      <c r="AF1167" s="25" t="n"/>
      <c r="AG1167" s="25" t="n"/>
      <c r="AH1167" s="24" t="n"/>
      <c r="AI1167" s="26" t="n"/>
      <c r="AJ1167" s="25" t="n"/>
      <c r="AL1167" s="14" t="n"/>
      <c r="AM1167" s="18" t="n"/>
      <c r="AN1167" s="16" t="n"/>
      <c r="AO1167" s="18">
        <f>(AM1167-AN1167)+AO1166</f>
        <v/>
      </c>
      <c r="AP1167" s="15" t="n"/>
      <c r="AR1167" s="14" t="n"/>
      <c r="AS1167" s="18" t="n"/>
      <c r="AT1167" s="16" t="n"/>
      <c r="AU1167" s="18">
        <f>(AS1167-AT1167)+AU1166</f>
        <v/>
      </c>
      <c r="AV1167" s="15" t="n"/>
      <c r="AX1167" s="14" t="n"/>
      <c r="AY1167" s="18" t="n"/>
      <c r="AZ1167" s="16" t="n"/>
      <c r="BA1167" s="18">
        <f>(AY1167-AZ1167)+BA1166</f>
        <v/>
      </c>
      <c r="BB1167" s="15" t="n"/>
      <c r="BD1167" s="14" t="n"/>
      <c r="BE1167" s="18" t="n"/>
      <c r="BF1167" s="16" t="n"/>
      <c r="BG1167" s="18">
        <f>(BE1167-BF1167)+BG1166</f>
        <v/>
      </c>
      <c r="BH1167" s="15" t="n"/>
      <c r="BJ1167" s="86" t="n">
        <v>0</v>
      </c>
      <c r="BK1167" s="90" t="n"/>
      <c r="BL1167" s="24" t="n">
        <v>0</v>
      </c>
      <c r="BM1167" s="91" t="n"/>
      <c r="BN1167" s="24" t="n">
        <v>0</v>
      </c>
      <c r="BO1167" s="24" t="n"/>
      <c r="BP1167" s="24" t="n"/>
      <c r="BQ1167" s="126" t="n"/>
    </row>
    <row r="1168" ht="16.8" customHeight="1">
      <c r="A1168" s="15" t="n"/>
      <c r="B1168" s="15" t="n"/>
      <c r="C1168" s="15" t="inlineStr">
        <is>
          <t>Provvigioni TUTELA LEGALE</t>
        </is>
      </c>
      <c r="D1168" s="16" t="n">
        <v>24.24</v>
      </c>
      <c r="E1168" s="16" t="n"/>
      <c r="F1168" s="16" t="n"/>
      <c r="G1168" s="16" t="n">
        <v>0</v>
      </c>
      <c r="H1168" s="105" t="inlineStr">
        <is>
          <t>TUTELA</t>
        </is>
      </c>
      <c r="I1168" s="4" t="n"/>
      <c r="J1168" s="14" t="n"/>
      <c r="K1168" s="15" t="inlineStr">
        <is>
          <t>Spese bancari einteressi passivi e spese postali</t>
        </is>
      </c>
      <c r="L1168" s="16" t="n"/>
      <c r="M1168" s="16">
        <f>2.6*(L1161+L1162-M1162)/100</f>
        <v/>
      </c>
      <c r="N1168" s="16">
        <f>G1179+H1179</f>
        <v/>
      </c>
      <c r="O1168" s="16">
        <f>O1107+M1168-N1168</f>
        <v/>
      </c>
      <c r="P1168" s="18">
        <f>P1107+M1168</f>
        <v/>
      </c>
      <c r="Q1168" s="14" t="n"/>
      <c r="R1168" s="18" t="n"/>
      <c r="S1168" s="16">
        <f>G1168</f>
        <v/>
      </c>
      <c r="T1168" s="18">
        <f>(R1168-S1168)+T1167</f>
        <v/>
      </c>
      <c r="U1168" s="15">
        <f>C1168</f>
        <v/>
      </c>
      <c r="W1168" s="14" t="n"/>
      <c r="X1168" s="18" t="n"/>
      <c r="Y1168" s="16" t="n">
        <v>0</v>
      </c>
      <c r="Z1168" s="18">
        <f>(X1168-Y1168)+Z1167</f>
        <v/>
      </c>
      <c r="AA1168" s="15" t="n"/>
      <c r="AB1168" s="24" t="n"/>
      <c r="AC1168" s="15">
        <f>C1168</f>
        <v/>
      </c>
      <c r="AD1168" s="25" t="n"/>
      <c r="AE1168" s="62">
        <f>G1168</f>
        <v/>
      </c>
      <c r="AF1168" s="63">
        <f>AE1168+AF1107</f>
        <v/>
      </c>
      <c r="AG1168" s="25" t="n"/>
      <c r="AH1168" s="17" t="n"/>
      <c r="AI1168" s="16" t="n">
        <v>0</v>
      </c>
      <c r="AJ1168" s="25" t="n"/>
      <c r="AL1168" s="14" t="n"/>
      <c r="AM1168" s="18" t="n"/>
      <c r="AN1168" s="16" t="n">
        <v>0</v>
      </c>
      <c r="AO1168" s="18">
        <f>(AM1168-AN1168)+AO1167</f>
        <v/>
      </c>
      <c r="AP1168" s="15" t="n"/>
      <c r="AR1168" s="14" t="n"/>
      <c r="AS1168" s="18" t="n"/>
      <c r="AT1168" s="16" t="n">
        <v>0</v>
      </c>
      <c r="AU1168" s="18">
        <f>(AS1168-AT1168)+AU1167</f>
        <v/>
      </c>
      <c r="AV1168" s="15" t="n"/>
      <c r="AX1168" s="14" t="n"/>
      <c r="AY1168" s="18" t="n"/>
      <c r="AZ1168" s="16" t="n">
        <v>0</v>
      </c>
      <c r="BA1168" s="18">
        <f>(AY1168-AZ1168)+BA1167</f>
        <v/>
      </c>
      <c r="BB1168" s="15" t="n"/>
      <c r="BD1168" s="14" t="n"/>
      <c r="BE1168" s="18" t="n"/>
      <c r="BF1168" s="16" t="n">
        <v>0</v>
      </c>
      <c r="BG1168" s="18">
        <f>(BE1168-BF1168)+BG1167</f>
        <v/>
      </c>
      <c r="BH1168" s="15" t="n"/>
      <c r="BJ1168" s="86" t="n">
        <v>0</v>
      </c>
      <c r="BK1168" s="90" t="n"/>
      <c r="BL1168" s="24" t="n">
        <v>0</v>
      </c>
      <c r="BM1168" s="91" t="n"/>
      <c r="BN1168" s="24" t="n">
        <v>0</v>
      </c>
      <c r="BO1168" s="24" t="n"/>
      <c r="BP1168" s="24" t="n"/>
      <c r="BQ1168" s="126" t="n"/>
    </row>
    <row r="1169" ht="16.8" customHeight="1">
      <c r="A1169" s="15" t="n"/>
      <c r="B1169" s="15" t="n"/>
      <c r="C1169" s="15" t="inlineStr">
        <is>
          <t xml:space="preserve">PAG. PROVV. SILVIO CATTANEO MESE DI </t>
        </is>
      </c>
      <c r="D1169" s="16" t="n"/>
      <c r="E1169" s="16" t="n"/>
      <c r="F1169" s="16" t="n"/>
      <c r="G1169" s="16" t="n">
        <v>0</v>
      </c>
      <c r="H1169" s="105">
        <f>D1168+H1108</f>
        <v/>
      </c>
      <c r="I1169" s="4" t="n"/>
      <c r="J1169" s="14" t="n"/>
      <c r="K1169" s="15" t="inlineStr">
        <is>
          <t>Telepass</t>
        </is>
      </c>
      <c r="L1169" s="16" t="n"/>
      <c r="M1169" s="16">
        <f>0.46*(L1161+L1162-M1162)/100</f>
        <v/>
      </c>
      <c r="N1169" s="16">
        <f>G1183</f>
        <v/>
      </c>
      <c r="O1169" s="16">
        <f>O1108+M1169-N1169</f>
        <v/>
      </c>
      <c r="P1169" s="18">
        <f>P1108+M1169</f>
        <v/>
      </c>
      <c r="Q1169" s="14" t="n"/>
      <c r="R1169" s="18" t="n"/>
      <c r="S1169" s="16">
        <f>G1169</f>
        <v/>
      </c>
      <c r="T1169" s="18">
        <f>(R1169-S1169)+T1168</f>
        <v/>
      </c>
      <c r="U1169" s="15">
        <f>C1169</f>
        <v/>
      </c>
      <c r="W1169" s="14" t="n"/>
      <c r="X1169" s="18" t="n"/>
      <c r="Y1169" s="16" t="n">
        <v>0</v>
      </c>
      <c r="Z1169" s="18">
        <f>(X1169-Y1169)+Z1168</f>
        <v/>
      </c>
      <c r="AA1169" s="15" t="n"/>
      <c r="AB1169" s="24" t="n"/>
      <c r="AC1169" s="15">
        <f>C1169</f>
        <v/>
      </c>
      <c r="AD1169" s="25" t="n"/>
      <c r="AE1169" s="62">
        <f>G1169</f>
        <v/>
      </c>
      <c r="AF1169" s="63">
        <f>AE1169+AF1108</f>
        <v/>
      </c>
      <c r="AG1169" s="25" t="n"/>
      <c r="AH1169" s="16" t="n"/>
      <c r="AI1169" s="16" t="n">
        <v>0</v>
      </c>
      <c r="AJ1169" s="25" t="n"/>
      <c r="AL1169" s="14" t="n"/>
      <c r="AM1169" s="18" t="n">
        <v>0</v>
      </c>
      <c r="AN1169" s="16" t="n">
        <v>0</v>
      </c>
      <c r="AO1169" s="18">
        <f>(AM1169-AN1169)+AO1168</f>
        <v/>
      </c>
      <c r="AP1169" s="15" t="n"/>
      <c r="AR1169" s="14" t="n"/>
      <c r="AS1169" s="18" t="n">
        <v>0</v>
      </c>
      <c r="AT1169" s="16" t="n">
        <v>0</v>
      </c>
      <c r="AU1169" s="18">
        <f>(AS1169-AT1169)+AU1168</f>
        <v/>
      </c>
      <c r="AV1169" s="15" t="n"/>
      <c r="AX1169" s="14" t="n"/>
      <c r="AY1169" s="18" t="n">
        <v>0</v>
      </c>
      <c r="AZ1169" s="16" t="n">
        <v>0</v>
      </c>
      <c r="BA1169" s="18">
        <f>(AY1169-AZ1169)+BA1168</f>
        <v/>
      </c>
      <c r="BB1169" s="15" t="n"/>
      <c r="BD1169" s="14" t="n"/>
      <c r="BE1169" s="18" t="n">
        <v>0</v>
      </c>
      <c r="BF1169" s="16" t="n">
        <v>0</v>
      </c>
      <c r="BG1169" s="18">
        <f>(BE1169-BF1169)+BG1168</f>
        <v/>
      </c>
      <c r="BH1169" s="15" t="n"/>
      <c r="BJ1169" s="86" t="n">
        <v>0</v>
      </c>
      <c r="BK1169" s="90" t="n"/>
      <c r="BL1169" s="24" t="n">
        <v>0</v>
      </c>
      <c r="BM1169" s="91" t="n"/>
      <c r="BN1169" s="24" t="n">
        <v>0</v>
      </c>
      <c r="BO1169" s="24" t="n"/>
      <c r="BP1169" s="24" t="n"/>
      <c r="BQ1169" s="126" t="n"/>
    </row>
    <row r="1170" ht="16.8" customHeight="1">
      <c r="A1170" s="15" t="n"/>
      <c r="B1170" s="15" t="n"/>
      <c r="C1170" s="15" t="inlineStr">
        <is>
          <t>PAG. PROVV. AMICONE RENZO MESE DI</t>
        </is>
      </c>
      <c r="D1170" s="16" t="n"/>
      <c r="E1170" s="16" t="n"/>
      <c r="F1170" s="16" t="n"/>
      <c r="G1170" s="16" t="n">
        <v>0</v>
      </c>
      <c r="H1170" s="105" t="n"/>
      <c r="I1170" s="4" t="n"/>
      <c r="J1170" s="14" t="n"/>
      <c r="K1170" s="15" t="inlineStr">
        <is>
          <t>Spese telefonia</t>
        </is>
      </c>
      <c r="L1170" s="16" t="n"/>
      <c r="M1170" s="16">
        <f>0.28*(L1161+L1162-M1162)/100</f>
        <v/>
      </c>
      <c r="N1170" s="16">
        <f>D1193</f>
        <v/>
      </c>
      <c r="O1170" s="16">
        <f>O1109+M1170-N1170</f>
        <v/>
      </c>
      <c r="P1170" s="18">
        <f>P1109+M1170</f>
        <v/>
      </c>
      <c r="Q1170" s="14" t="n"/>
      <c r="R1170" s="18" t="n"/>
      <c r="S1170" s="16">
        <f>G1170</f>
        <v/>
      </c>
      <c r="T1170" s="18">
        <f>(R1170-S1170)+T1169</f>
        <v/>
      </c>
      <c r="U1170" s="15">
        <f>C1170</f>
        <v/>
      </c>
      <c r="W1170" s="14" t="n"/>
      <c r="X1170" s="18" t="n"/>
      <c r="Y1170" s="16" t="n">
        <v>0</v>
      </c>
      <c r="Z1170" s="18">
        <f>(X1170-Y1170)+Z1169</f>
        <v/>
      </c>
      <c r="AA1170" s="15" t="n"/>
      <c r="AB1170" s="24" t="n"/>
      <c r="AC1170" s="15">
        <f>C1170</f>
        <v/>
      </c>
      <c r="AD1170" s="25" t="n"/>
      <c r="AE1170" s="62">
        <f>G1170</f>
        <v/>
      </c>
      <c r="AF1170" s="63">
        <f>AE1170+AF1109</f>
        <v/>
      </c>
      <c r="AG1170" s="25" t="n"/>
      <c r="AH1170" s="24" t="n"/>
      <c r="AI1170" s="26" t="n"/>
      <c r="AJ1170" s="25" t="n"/>
      <c r="AL1170" s="14" t="n"/>
      <c r="AM1170" s="18" t="n"/>
      <c r="AN1170" s="16" t="n">
        <v>0</v>
      </c>
      <c r="AO1170" s="18">
        <f>(AM1170-AN1170)+AO1169</f>
        <v/>
      </c>
      <c r="AP1170" s="15" t="n"/>
      <c r="AR1170" s="14" t="n"/>
      <c r="AS1170" s="18" t="n"/>
      <c r="AT1170" s="16" t="n">
        <v>0</v>
      </c>
      <c r="AU1170" s="18">
        <f>(AS1170-AT1170)+AU1169</f>
        <v/>
      </c>
      <c r="AV1170" s="15" t="n"/>
      <c r="AX1170" s="14" t="n"/>
      <c r="AY1170" s="18" t="n"/>
      <c r="AZ1170" s="16" t="n">
        <v>0</v>
      </c>
      <c r="BA1170" s="18">
        <f>(AY1170-AZ1170)+BA1169</f>
        <v/>
      </c>
      <c r="BB1170" s="15" t="n"/>
      <c r="BD1170" s="14" t="n"/>
      <c r="BE1170" s="18" t="n"/>
      <c r="BF1170" s="16" t="n">
        <v>0</v>
      </c>
      <c r="BG1170" s="18">
        <f>(BE1170-BF1170)+BG1169</f>
        <v/>
      </c>
      <c r="BH1170" s="15" t="n"/>
      <c r="BJ1170" s="86" t="n">
        <v>0</v>
      </c>
      <c r="BK1170" s="90" t="n"/>
      <c r="BL1170" s="24" t="n">
        <v>0</v>
      </c>
      <c r="BM1170" s="24" t="n"/>
      <c r="BN1170" s="24" t="n"/>
      <c r="BO1170" s="24" t="n"/>
      <c r="BP1170" s="24" t="n"/>
      <c r="BQ1170" s="126" t="n"/>
    </row>
    <row r="1171" ht="16.8" customHeight="1">
      <c r="A1171" s="15" t="n"/>
      <c r="B1171" s="15" t="n"/>
      <c r="C1171" s="15" t="inlineStr">
        <is>
          <t>PAG. PROVV. VINCENZO  DI VITO</t>
        </is>
      </c>
      <c r="D1171" s="16" t="n"/>
      <c r="E1171" s="16" t="n"/>
      <c r="F1171" s="16" t="n"/>
      <c r="G1171" s="16" t="n">
        <v>0</v>
      </c>
      <c r="H1171" s="105" t="n"/>
      <c r="I1171" s="4" t="n"/>
      <c r="J1171" s="14" t="n"/>
      <c r="K1171" s="15">
        <f>C1181</f>
        <v/>
      </c>
      <c r="L1171" s="16" t="n"/>
      <c r="M1171" s="16">
        <f>0.28*(L1161+L1162-M1162)/100</f>
        <v/>
      </c>
      <c r="N1171" s="16">
        <f>G1181</f>
        <v/>
      </c>
      <c r="O1171" s="16">
        <f>O1110+M1171-N1171</f>
        <v/>
      </c>
      <c r="P1171" s="18">
        <f>P1110+M1171</f>
        <v/>
      </c>
      <c r="Q1171" s="14" t="n"/>
      <c r="R1171" s="18" t="n"/>
      <c r="S1171" s="16">
        <f>G1171</f>
        <v/>
      </c>
      <c r="T1171" s="18">
        <f>(R1171-S1171)+T1170</f>
        <v/>
      </c>
      <c r="U1171" s="15">
        <f>C1171</f>
        <v/>
      </c>
      <c r="W1171" s="14" t="n"/>
      <c r="X1171" s="18" t="n"/>
      <c r="Y1171" s="16" t="n">
        <v>0</v>
      </c>
      <c r="Z1171" s="18">
        <f>(X1171-Y1171)+Z1170</f>
        <v/>
      </c>
      <c r="AA1171" s="15" t="n"/>
      <c r="AB1171" s="24" t="n"/>
      <c r="AC1171" s="15">
        <f>C1171</f>
        <v/>
      </c>
      <c r="AD1171" s="25" t="n"/>
      <c r="AE1171" s="62">
        <f>G1171</f>
        <v/>
      </c>
      <c r="AF1171" s="63">
        <f>AE1171+AF1110</f>
        <v/>
      </c>
      <c r="AG1171" s="25" t="n"/>
      <c r="AH1171" s="24" t="n"/>
      <c r="AI1171" s="26" t="n"/>
      <c r="AJ1171" s="25" t="n"/>
      <c r="AL1171" s="14" t="n"/>
      <c r="AM1171" s="18" t="n"/>
      <c r="AN1171" s="16" t="n">
        <v>0</v>
      </c>
      <c r="AO1171" s="18">
        <f>(AM1171-AN1171)+AO1170</f>
        <v/>
      </c>
      <c r="AP1171" s="15" t="n"/>
      <c r="AR1171" s="14" t="n"/>
      <c r="AS1171" s="18" t="n"/>
      <c r="AT1171" s="16" t="n">
        <v>0</v>
      </c>
      <c r="AU1171" s="18">
        <f>(AS1171-AT1171)+AU1170</f>
        <v/>
      </c>
      <c r="AV1171" s="15" t="n"/>
      <c r="AX1171" s="14" t="n"/>
      <c r="AY1171" s="18" t="n"/>
      <c r="AZ1171" s="16" t="n">
        <v>0</v>
      </c>
      <c r="BA1171" s="18">
        <f>(AY1171-AZ1171)+BA1170</f>
        <v/>
      </c>
      <c r="BB1171" s="15" t="n"/>
      <c r="BD1171" s="14" t="n"/>
      <c r="BE1171" s="18" t="n"/>
      <c r="BF1171" s="16" t="n">
        <v>0</v>
      </c>
      <c r="BG1171" s="18">
        <f>(BE1171-BF1171)+BG1170</f>
        <v/>
      </c>
      <c r="BH1171" s="15" t="n"/>
      <c r="BJ1171" s="86" t="n">
        <v>0</v>
      </c>
      <c r="BK1171" s="90" t="n"/>
      <c r="BL1171" s="24" t="n"/>
      <c r="BM1171" s="24" t="n"/>
      <c r="BN1171" s="24" t="n"/>
      <c r="BO1171" s="24" t="n"/>
      <c r="BP1171" s="24" t="n"/>
      <c r="BQ1171" s="126" t="n"/>
    </row>
    <row r="1172" ht="16.8" customHeight="1">
      <c r="A1172" s="15" t="n"/>
      <c r="B1172" s="15" t="n"/>
      <c r="C1172" s="15" t="inlineStr">
        <is>
          <t>PAG. PROVV. FRANCESCOMARCHESOLI</t>
        </is>
      </c>
      <c r="D1172" s="16" t="n"/>
      <c r="E1172" s="16" t="n"/>
      <c r="F1172" s="16" t="n"/>
      <c r="G1172" s="16" t="n">
        <v>0</v>
      </c>
      <c r="H1172" s="16" t="n"/>
      <c r="I1172" s="4" t="n"/>
      <c r="J1172" s="14" t="n"/>
      <c r="K1172" s="15">
        <f>C1184</f>
        <v/>
      </c>
      <c r="L1172" s="16" t="n"/>
      <c r="M1172" s="16">
        <f>0.28*(L1161+L1162-M1162)/100</f>
        <v/>
      </c>
      <c r="N1172" s="16">
        <f>G1184</f>
        <v/>
      </c>
      <c r="O1172" s="16">
        <f>O1111+M1172-N1172</f>
        <v/>
      </c>
      <c r="P1172" s="18">
        <f>P1111+M1172</f>
        <v/>
      </c>
      <c r="Q1172" s="14" t="n"/>
      <c r="R1172" s="18" t="n"/>
      <c r="S1172" s="16">
        <f>G1172</f>
        <v/>
      </c>
      <c r="T1172" s="18">
        <f>(R1172-S1172)+T1171</f>
        <v/>
      </c>
      <c r="U1172" s="15">
        <f>C1172</f>
        <v/>
      </c>
      <c r="W1172" s="14" t="n"/>
      <c r="X1172" s="18" t="n"/>
      <c r="Y1172" s="16" t="n">
        <v>0</v>
      </c>
      <c r="Z1172" s="18">
        <f>(X1172-Y1172)+Z1171</f>
        <v/>
      </c>
      <c r="AA1172" s="15" t="n"/>
      <c r="AB1172" s="24" t="n"/>
      <c r="AC1172" s="15">
        <f>C1172</f>
        <v/>
      </c>
      <c r="AD1172" s="25" t="n"/>
      <c r="AE1172" s="62">
        <f>G1172</f>
        <v/>
      </c>
      <c r="AF1172" s="63">
        <f>AE1172+AF1111</f>
        <v/>
      </c>
      <c r="AG1172" s="25" t="n"/>
      <c r="AH1172" s="24" t="n"/>
      <c r="AI1172" s="26" t="n"/>
      <c r="AJ1172" s="25" t="n"/>
      <c r="AL1172" s="14" t="n"/>
      <c r="AM1172" s="18" t="n"/>
      <c r="AN1172" s="16" t="n">
        <v>0</v>
      </c>
      <c r="AO1172" s="18">
        <f>(AM1172-AN1172)+AO1171</f>
        <v/>
      </c>
      <c r="AP1172" s="15" t="n"/>
      <c r="AR1172" s="14" t="n"/>
      <c r="AS1172" s="18" t="n"/>
      <c r="AT1172" s="16" t="n">
        <v>0</v>
      </c>
      <c r="AU1172" s="18">
        <f>(AS1172-AT1172)+AU1171</f>
        <v/>
      </c>
      <c r="AV1172" s="15" t="n"/>
      <c r="AX1172" s="14" t="n"/>
      <c r="AY1172" s="18" t="n"/>
      <c r="AZ1172" s="16" t="n">
        <v>0</v>
      </c>
      <c r="BA1172" s="18">
        <f>(AY1172-AZ1172)+BA1171</f>
        <v/>
      </c>
      <c r="BB1172" s="15" t="n"/>
      <c r="BD1172" s="14" t="n"/>
      <c r="BE1172" s="18" t="n"/>
      <c r="BF1172" s="16" t="n">
        <v>0</v>
      </c>
      <c r="BG1172" s="18">
        <f>(BE1172-BF1172)+BG1171</f>
        <v/>
      </c>
      <c r="BH1172" s="15" t="n"/>
      <c r="BJ1172" s="86" t="n">
        <v>0</v>
      </c>
      <c r="BK1172" s="90" t="n"/>
      <c r="BL1172" s="24" t="n"/>
      <c r="BM1172" s="24" t="n"/>
      <c r="BN1172" s="24" t="n"/>
      <c r="BO1172" s="24" t="n"/>
      <c r="BP1172" s="24" t="n"/>
      <c r="BQ1172" s="126" t="n"/>
    </row>
    <row r="1173" ht="16.8" customHeight="1">
      <c r="A1173" s="15" t="n"/>
      <c r="B1173" s="15" t="n"/>
      <c r="C1173" s="15" t="inlineStr">
        <is>
          <t>TOT. PAG. PRODUTTORI</t>
        </is>
      </c>
      <c r="D1173" s="16">
        <f>SUM(G1165:G1172)+E1168+E1169+E1170+E1171+E1172</f>
        <v/>
      </c>
      <c r="E1173" s="16" t="n"/>
      <c r="F1173" s="16" t="n"/>
      <c r="G1173" s="16" t="n"/>
      <c r="H1173" s="16" t="n"/>
      <c r="I1173" s="4" t="n"/>
      <c r="J1173" s="14" t="n"/>
      <c r="K1173" s="15">
        <f>C1194</f>
        <v/>
      </c>
      <c r="L1173" s="16" t="n"/>
      <c r="M1173" s="16">
        <f>0.46*(L1161+L1162-M1162)/100</f>
        <v/>
      </c>
      <c r="N1173" s="16">
        <f>G1194</f>
        <v/>
      </c>
      <c r="O1173" s="16">
        <f>O1112+M1173-N1173</f>
        <v/>
      </c>
      <c r="P1173" s="18">
        <f>P1112+M1173</f>
        <v/>
      </c>
      <c r="Q1173" s="14" t="n"/>
      <c r="R1173" s="18" t="n"/>
      <c r="S1173" s="16" t="n">
        <v>0</v>
      </c>
      <c r="T1173" s="18">
        <f>(R1173-S1173)+T1172</f>
        <v/>
      </c>
      <c r="U1173" s="15" t="n"/>
      <c r="W1173" s="14" t="n"/>
      <c r="X1173" s="18" t="n"/>
      <c r="Y1173" s="16" t="n">
        <v>0</v>
      </c>
      <c r="Z1173" s="18">
        <f>(X1173-Y1173)+Z1172</f>
        <v/>
      </c>
      <c r="AA1173" s="15" t="n"/>
      <c r="AB1173" s="24" t="n"/>
      <c r="AC1173" s="15" t="n"/>
      <c r="AD1173" s="25" t="n"/>
      <c r="AE1173" s="62" t="n"/>
      <c r="AF1173" s="63" t="n"/>
      <c r="AG1173" s="25" t="n"/>
      <c r="AH1173" s="24" t="n"/>
      <c r="AI1173" s="26" t="n"/>
      <c r="AJ1173" s="25" t="n"/>
      <c r="AL1173" s="14" t="n"/>
      <c r="AM1173" s="18" t="n"/>
      <c r="AN1173" s="16" t="n">
        <v>0</v>
      </c>
      <c r="AO1173" s="18">
        <f>(AM1173-AN1173)+AO1172</f>
        <v/>
      </c>
      <c r="AP1173" s="15" t="n"/>
      <c r="AR1173" s="14" t="n"/>
      <c r="AS1173" s="18" t="n"/>
      <c r="AT1173" s="16" t="n">
        <v>0</v>
      </c>
      <c r="AU1173" s="18">
        <f>(AS1173-AT1173)+AU1172</f>
        <v/>
      </c>
      <c r="AV1173" s="15" t="n"/>
      <c r="AX1173" s="14" t="n"/>
      <c r="AY1173" s="18" t="n"/>
      <c r="AZ1173" s="16" t="n">
        <v>0</v>
      </c>
      <c r="BA1173" s="18">
        <f>(AY1173-AZ1173)+BA1172</f>
        <v/>
      </c>
      <c r="BB1173" s="15" t="n"/>
      <c r="BD1173" s="14" t="n"/>
      <c r="BE1173" s="18" t="n"/>
      <c r="BF1173" s="16" t="n">
        <v>0</v>
      </c>
      <c r="BG1173" s="18">
        <f>(BE1173-BF1173)+BG1172</f>
        <v/>
      </c>
      <c r="BH1173" s="15" t="n"/>
      <c r="BJ1173" s="86" t="n">
        <v>0</v>
      </c>
      <c r="BK1173" s="90" t="n"/>
      <c r="BL1173" s="24" t="n"/>
      <c r="BM1173" s="24" t="n"/>
      <c r="BN1173" s="24" t="n"/>
      <c r="BO1173" s="24" t="n"/>
      <c r="BP1173" s="24" t="n"/>
      <c r="BQ1173" s="126" t="n"/>
    </row>
    <row r="1174" ht="16.8" customHeight="1">
      <c r="A1174" s="15" t="n"/>
      <c r="B1174" s="15" t="n"/>
      <c r="C1174" s="15" t="inlineStr">
        <is>
          <t>Sinistro</t>
        </is>
      </c>
      <c r="D1174" s="16" t="n"/>
      <c r="E1174" s="16" t="n"/>
      <c r="F1174" s="16" t="n"/>
      <c r="G1174" s="16" t="n"/>
      <c r="H1174" s="16">
        <f>SUM(H1161:H1173)</f>
        <v/>
      </c>
      <c r="I1174" s="4" t="n"/>
      <c r="J1174" s="14" t="n"/>
      <c r="K1174" s="15" t="inlineStr">
        <is>
          <t>Locazioni immobiliari</t>
        </is>
      </c>
      <c r="L1174" s="16" t="n"/>
      <c r="M1174" s="16">
        <f>14.4*(L1161+L1162-M1162)/100</f>
        <v/>
      </c>
      <c r="N1174" s="16">
        <f>G1195</f>
        <v/>
      </c>
      <c r="O1174" s="16">
        <f>O1113+M1174-N1174</f>
        <v/>
      </c>
      <c r="P1174" s="18">
        <f>P1113+M1174</f>
        <v/>
      </c>
      <c r="Q1174" s="14" t="n"/>
      <c r="R1174" s="18" t="n"/>
      <c r="S1174" s="16" t="n">
        <v>0</v>
      </c>
      <c r="T1174" s="18">
        <f>(R1174-S1174)+T1173</f>
        <v/>
      </c>
      <c r="U1174" s="15" t="n"/>
      <c r="W1174" s="14" t="n"/>
      <c r="X1174" s="18" t="n"/>
      <c r="Y1174" s="16" t="n">
        <v>0</v>
      </c>
      <c r="Z1174" s="18">
        <f>(X1174-Y1174)+Z1173</f>
        <v/>
      </c>
      <c r="AA1174" s="15">
        <f>C1174</f>
        <v/>
      </c>
      <c r="AB1174" s="24" t="n"/>
      <c r="AC1174" s="15" t="n"/>
      <c r="AD1174" s="25" t="n"/>
      <c r="AE1174" s="62" t="n"/>
      <c r="AF1174" s="63" t="n"/>
      <c r="AG1174" s="25" t="n"/>
      <c r="AH1174" s="24" t="n"/>
      <c r="AI1174" s="26" t="n"/>
      <c r="AJ1174" s="25" t="n"/>
      <c r="AL1174" s="14" t="n"/>
      <c r="AM1174" s="18" t="n"/>
      <c r="AN1174" s="16" t="n">
        <v>0</v>
      </c>
      <c r="AO1174" s="18">
        <f>(AM1174-AN1174)+AO1173</f>
        <v/>
      </c>
      <c r="AP1174" s="15" t="n"/>
      <c r="AR1174" s="14" t="n"/>
      <c r="AS1174" s="18" t="n"/>
      <c r="AT1174" s="16" t="n">
        <v>0</v>
      </c>
      <c r="AU1174" s="18">
        <f>(AS1174-AT1174)+AU1173</f>
        <v/>
      </c>
      <c r="AV1174" s="15" t="n"/>
      <c r="AX1174" s="14" t="n"/>
      <c r="AY1174" s="18" t="n"/>
      <c r="AZ1174" s="16" t="n">
        <v>0</v>
      </c>
      <c r="BA1174" s="18">
        <f>(AY1174-AZ1174)+BA1173</f>
        <v/>
      </c>
      <c r="BB1174" s="15" t="n"/>
      <c r="BD1174" s="14" t="n"/>
      <c r="BE1174" s="18" t="n"/>
      <c r="BF1174" s="16" t="n">
        <v>0</v>
      </c>
      <c r="BG1174" s="18">
        <f>(BE1174-BF1174)+BG1173</f>
        <v/>
      </c>
      <c r="BH1174" s="15" t="n"/>
      <c r="BJ1174" s="86" t="n">
        <v>0</v>
      </c>
      <c r="BK1174" s="90" t="n"/>
      <c r="BL1174" s="24" t="n"/>
      <c r="BM1174" s="24" t="n"/>
      <c r="BN1174" s="24" t="n"/>
      <c r="BO1174" s="24" t="n"/>
      <c r="BP1174" s="24" t="n"/>
      <c r="BQ1174" s="126" t="n"/>
    </row>
    <row r="1175" ht="16.8" customHeight="1">
      <c r="A1175" s="15" t="n"/>
      <c r="B1175" s="15" t="n"/>
      <c r="C1175" s="15" t="inlineStr">
        <is>
          <t>SINISTRO</t>
        </is>
      </c>
      <c r="D1175" s="16">
        <f>E1174+G1174</f>
        <v/>
      </c>
      <c r="E1175" s="16" t="n"/>
      <c r="F1175" s="16" t="n"/>
      <c r="G1175" s="16" t="n"/>
      <c r="H1175" s="16" t="n"/>
      <c r="I1175" s="4" t="n"/>
      <c r="J1175" s="14" t="n"/>
      <c r="K1175" s="15">
        <f>C1196</f>
        <v/>
      </c>
      <c r="L1175" s="16">
        <f>D1184</f>
        <v/>
      </c>
      <c r="M1175" s="16">
        <f>1.4*(L1161+L1162-M1162)/100</f>
        <v/>
      </c>
      <c r="N1175" s="16">
        <f>G1196</f>
        <v/>
      </c>
      <c r="O1175" s="16">
        <f>O1114+M1175-N1175</f>
        <v/>
      </c>
      <c r="P1175" s="18">
        <f>P1114+M1175</f>
        <v/>
      </c>
      <c r="Q1175" s="14" t="n"/>
      <c r="R1175" s="18" t="n"/>
      <c r="S1175" s="16" t="n">
        <v>0</v>
      </c>
      <c r="T1175" s="18">
        <f>(R1175-S1175)+T1174</f>
        <v/>
      </c>
      <c r="U1175" s="15" t="n"/>
      <c r="W1175" s="14" t="n"/>
      <c r="X1175" s="18" t="n"/>
      <c r="Y1175" s="16" t="n">
        <v>0</v>
      </c>
      <c r="Z1175" s="18">
        <f>(X1175-Y1175)+Z1174</f>
        <v/>
      </c>
      <c r="AA1175" s="15" t="n"/>
      <c r="AB1175" s="24" t="n"/>
      <c r="AC1175" s="64" t="inlineStr">
        <is>
          <t>INTERESSI PASSIIVI</t>
        </is>
      </c>
      <c r="AD1175" s="65" t="n"/>
      <c r="AE1175" s="65">
        <f>H1179</f>
        <v/>
      </c>
      <c r="AF1175" s="63">
        <f>AE1175+AF1114</f>
        <v/>
      </c>
      <c r="AG1175" s="25" t="n"/>
      <c r="AH1175" s="24" t="n"/>
      <c r="AI1175" s="26" t="n"/>
      <c r="AJ1175" s="25" t="n">
        <v>0</v>
      </c>
      <c r="AL1175" s="14" t="n"/>
      <c r="AM1175" s="18" t="n"/>
      <c r="AN1175" s="16" t="n">
        <v>0</v>
      </c>
      <c r="AO1175" s="18">
        <f>(AM1175-AN1175)+AO1174</f>
        <v/>
      </c>
      <c r="AP1175" s="15" t="n"/>
      <c r="AR1175" s="14" t="n"/>
      <c r="AS1175" s="18" t="n"/>
      <c r="AT1175" s="16" t="n">
        <v>0</v>
      </c>
      <c r="AU1175" s="18">
        <f>(AS1175-AT1175)+AU1174</f>
        <v/>
      </c>
      <c r="AV1175" s="15" t="n"/>
      <c r="AX1175" s="14" t="n"/>
      <c r="AY1175" s="18" t="n"/>
      <c r="AZ1175" s="16" t="n">
        <v>0</v>
      </c>
      <c r="BA1175" s="18">
        <f>(AY1175-AZ1175)+BA1174</f>
        <v/>
      </c>
      <c r="BB1175" s="15" t="n"/>
      <c r="BD1175" s="14" t="n"/>
      <c r="BE1175" s="18" t="n"/>
      <c r="BF1175" s="16" t="n">
        <v>0</v>
      </c>
      <c r="BG1175" s="18">
        <f>(BE1175-BF1175)+BG1174</f>
        <v/>
      </c>
      <c r="BH1175" s="15" t="n"/>
      <c r="BJ1175" s="86" t="n"/>
      <c r="BK1175" s="86" t="n"/>
      <c r="BL1175" s="24" t="n"/>
      <c r="BM1175" s="24" t="n"/>
      <c r="BN1175" s="24" t="n"/>
      <c r="BO1175" s="24" t="n"/>
      <c r="BP1175" s="24" t="n"/>
      <c r="BQ1175" s="126" t="n"/>
    </row>
    <row r="1176" ht="16.8" customHeight="1">
      <c r="A1176" s="15" t="n"/>
      <c r="B1176" s="15" t="n"/>
      <c r="C1176" s="15" t="inlineStr">
        <is>
          <t xml:space="preserve">Francobolli    </t>
        </is>
      </c>
      <c r="D1176" s="16" t="n"/>
      <c r="E1176" s="16" t="n"/>
      <c r="F1176" s="16" t="n"/>
      <c r="G1176" s="16" t="n">
        <v>0</v>
      </c>
      <c r="H1176" s="16" t="n"/>
      <c r="I1176" s="4" t="n"/>
      <c r="J1176" s="14" t="n"/>
      <c r="K1176" s="15">
        <f>C1198</f>
        <v/>
      </c>
      <c r="L1176" s="16" t="n"/>
      <c r="M1176" s="16">
        <f>0*(L1161+L1162-M1162)/100</f>
        <v/>
      </c>
      <c r="N1176" s="16">
        <f>G1198</f>
        <v/>
      </c>
      <c r="O1176" s="16">
        <f>O1115+M1176-N1176</f>
        <v/>
      </c>
      <c r="P1176" s="18">
        <f>P1115+M1176</f>
        <v/>
      </c>
      <c r="Q1176" s="14" t="n"/>
      <c r="R1176" s="18" t="n"/>
      <c r="S1176" s="16">
        <f>G1176</f>
        <v/>
      </c>
      <c r="T1176" s="18">
        <f>(R1176-S1176)+T1175</f>
        <v/>
      </c>
      <c r="U1176" s="15">
        <f>C1176</f>
        <v/>
      </c>
      <c r="W1176" s="14" t="n"/>
      <c r="X1176" s="18" t="n"/>
      <c r="Y1176" s="16" t="n"/>
      <c r="Z1176" s="18">
        <f>(X1176-Y1176)+Z1175</f>
        <v/>
      </c>
      <c r="AA1176" s="15" t="n"/>
      <c r="AB1176" s="24" t="n"/>
      <c r="AC1176" s="15">
        <f>C1176</f>
        <v/>
      </c>
      <c r="AD1176" s="25" t="n"/>
      <c r="AE1176" s="62">
        <f>G1176</f>
        <v/>
      </c>
      <c r="AF1176" s="63">
        <f>AE1176+AF1115</f>
        <v/>
      </c>
      <c r="AG1176" s="25" t="n"/>
      <c r="AH1176" s="24" t="n"/>
      <c r="AI1176" s="26" t="n"/>
      <c r="AJ1176" s="25" t="n"/>
      <c r="AL1176" s="14" t="n"/>
      <c r="AM1176" s="18" t="n"/>
      <c r="AN1176" s="16" t="n"/>
      <c r="AO1176" s="18">
        <f>(AM1176-AN1176)+AO1175</f>
        <v/>
      </c>
      <c r="AP1176" s="15" t="n"/>
      <c r="AR1176" s="14" t="n"/>
      <c r="AS1176" s="18" t="n"/>
      <c r="AT1176" s="16" t="n"/>
      <c r="AU1176" s="18">
        <f>(AS1176-AT1176)+AU1175</f>
        <v/>
      </c>
      <c r="AV1176" s="15" t="n"/>
      <c r="AX1176" s="14" t="n"/>
      <c r="AY1176" s="18" t="n"/>
      <c r="AZ1176" s="16" t="n"/>
      <c r="BA1176" s="18">
        <f>(AY1176-AZ1176)+BA1175</f>
        <v/>
      </c>
      <c r="BB1176" s="15" t="n"/>
      <c r="BD1176" s="14" t="n"/>
      <c r="BE1176" s="18" t="n"/>
      <c r="BF1176" s="16" t="n"/>
      <c r="BG1176" s="18">
        <f>(BE1176-BF1176)+BG1175</f>
        <v/>
      </c>
      <c r="BH1176" s="15" t="n"/>
      <c r="BJ1176" s="86" t="n"/>
      <c r="BK1176" s="86" t="n"/>
      <c r="BL1176" s="24" t="n"/>
      <c r="BM1176" s="24" t="n"/>
      <c r="BN1176" s="24" t="n"/>
      <c r="BO1176" s="24" t="n"/>
      <c r="BP1176" s="24" t="n"/>
      <c r="BQ1176" s="126" t="n"/>
    </row>
    <row r="1177" ht="16.8" customHeight="1">
      <c r="A1177" s="15" t="n"/>
      <c r="B1177" s="15" t="n"/>
      <c r="C1177" s="15" t="inlineStr">
        <is>
          <t xml:space="preserve">PAG. FATT. SOMMESE PETROLI </t>
        </is>
      </c>
      <c r="D1177" s="16" t="n"/>
      <c r="E1177" s="16" t="n"/>
      <c r="F1177" s="16" t="n"/>
      <c r="G1177" s="16" t="n">
        <v>0</v>
      </c>
      <c r="H1177" s="16" t="n"/>
      <c r="I1177" s="4" t="n"/>
      <c r="J1177" s="14" t="n"/>
      <c r="K1177" s="15">
        <f>C1199</f>
        <v/>
      </c>
      <c r="L1177" s="16" t="n"/>
      <c r="M1177" s="16">
        <f>1.86*(L1161+L1162-M1162)/100</f>
        <v/>
      </c>
      <c r="N1177" s="16">
        <f>G1199</f>
        <v/>
      </c>
      <c r="O1177" s="16">
        <f>O1116+M1177-N1177</f>
        <v/>
      </c>
      <c r="P1177" s="18">
        <f>P1116+M1177</f>
        <v/>
      </c>
      <c r="Q1177" s="14" t="n"/>
      <c r="R1177" s="18" t="n"/>
      <c r="S1177" s="16">
        <f>G1177</f>
        <v/>
      </c>
      <c r="T1177" s="18">
        <f>(R1177-S1177)+T1176</f>
        <v/>
      </c>
      <c r="U1177" s="15">
        <f>C1177</f>
        <v/>
      </c>
      <c r="W1177" s="14" t="n"/>
      <c r="X1177" s="18" t="n"/>
      <c r="Y1177" s="16" t="n">
        <v>0</v>
      </c>
      <c r="Z1177" s="18">
        <f>(X1177-Y1177)+Z1176</f>
        <v/>
      </c>
      <c r="AA1177" s="15" t="n"/>
      <c r="AB1177" s="24" t="n"/>
      <c r="AC1177" s="15">
        <f>C1177</f>
        <v/>
      </c>
      <c r="AD1177" s="25" t="n"/>
      <c r="AE1177" s="62">
        <f>G1177</f>
        <v/>
      </c>
      <c r="AF1177" s="63">
        <f>AE1177+AF1116</f>
        <v/>
      </c>
      <c r="AG1177" s="25" t="n"/>
      <c r="AH1177" s="24" t="n"/>
      <c r="AI1177" s="26" t="n"/>
      <c r="AJ1177" s="25" t="n"/>
      <c r="AL1177" s="14" t="n"/>
      <c r="AM1177" s="18" t="n"/>
      <c r="AN1177" s="16" t="n">
        <v>0</v>
      </c>
      <c r="AO1177" s="18">
        <f>(AM1177-AN1177)+AO1176</f>
        <v/>
      </c>
      <c r="AP1177" s="15" t="n"/>
      <c r="AR1177" s="14" t="n"/>
      <c r="AS1177" s="18" t="n"/>
      <c r="AT1177" s="16" t="n">
        <v>0</v>
      </c>
      <c r="AU1177" s="18">
        <f>(AS1177-AT1177)+AU1176</f>
        <v/>
      </c>
      <c r="AV1177" s="15" t="n"/>
      <c r="AX1177" s="14" t="n"/>
      <c r="AY1177" s="18" t="n"/>
      <c r="AZ1177" s="16" t="n">
        <v>0</v>
      </c>
      <c r="BA1177" s="18">
        <f>(AY1177-AZ1177)+BA1176</f>
        <v/>
      </c>
      <c r="BB1177" s="15" t="n"/>
      <c r="BD1177" s="14" t="n"/>
      <c r="BE1177" s="18" t="n"/>
      <c r="BF1177" s="16" t="n">
        <v>0</v>
      </c>
      <c r="BG1177" s="18">
        <f>(BE1177-BF1177)+BG1176</f>
        <v/>
      </c>
      <c r="BH1177" s="15" t="n"/>
      <c r="BJ1177" s="86" t="n"/>
      <c r="BK1177" s="86" t="n"/>
      <c r="BL1177" s="24" t="n"/>
      <c r="BM1177" s="24" t="n"/>
      <c r="BN1177" s="24" t="n"/>
      <c r="BO1177" s="24" t="n"/>
      <c r="BP1177" s="24" t="n"/>
      <c r="BQ1177" s="126" t="n"/>
    </row>
    <row r="1178" ht="16.8" customHeight="1">
      <c r="A1178" s="15" t="n"/>
      <c r="B1178" s="15" t="n"/>
      <c r="C1178" s="15" t="inlineStr">
        <is>
          <t>Benzina auto papa'</t>
        </is>
      </c>
      <c r="D1178" s="16">
        <f>SUM(G1177:G1178)</f>
        <v/>
      </c>
      <c r="E1178" s="16" t="n">
        <v>0</v>
      </c>
      <c r="F1178" s="16" t="n"/>
      <c r="G1178" s="16" t="n">
        <v>0</v>
      </c>
      <c r="H1178" s="16" t="n"/>
      <c r="I1178" s="4" t="n"/>
      <c r="J1178" s="14" t="n"/>
      <c r="K1178" s="15">
        <f>C1200</f>
        <v/>
      </c>
      <c r="L1178" s="16" t="n">
        <v>0</v>
      </c>
      <c r="M1178" s="16">
        <f>0.7*(L1161+L1162-M1162)/100</f>
        <v/>
      </c>
      <c r="N1178" s="16">
        <f>G1200</f>
        <v/>
      </c>
      <c r="O1178" s="16">
        <f>O1117+M1178-N1178</f>
        <v/>
      </c>
      <c r="P1178" s="18">
        <f>P1117+M1178</f>
        <v/>
      </c>
      <c r="Q1178" s="14" t="n"/>
      <c r="R1178" s="18" t="n"/>
      <c r="S1178" s="16">
        <f>G1178</f>
        <v/>
      </c>
      <c r="T1178" s="18">
        <f>(R1178-S1178)+T1177</f>
        <v/>
      </c>
      <c r="U1178" s="15">
        <f>C1178</f>
        <v/>
      </c>
      <c r="W1178" s="14" t="n"/>
      <c r="X1178" s="18" t="n"/>
      <c r="Y1178" s="16" t="n">
        <v>0</v>
      </c>
      <c r="Z1178" s="18">
        <f>(X1178-Y1178)+Z1177</f>
        <v/>
      </c>
      <c r="AA1178" s="15" t="n"/>
      <c r="AB1178" s="24" t="n"/>
      <c r="AC1178" s="15">
        <f>C1178</f>
        <v/>
      </c>
      <c r="AD1178" s="25" t="n"/>
      <c r="AE1178" s="62">
        <f>G1178</f>
        <v/>
      </c>
      <c r="AF1178" s="63">
        <f>AE1178+AF1117</f>
        <v/>
      </c>
      <c r="AG1178" s="25" t="n"/>
      <c r="AH1178" s="24" t="n"/>
      <c r="AI1178" s="26" t="n">
        <v>0</v>
      </c>
      <c r="AJ1178" s="25" t="n"/>
      <c r="AL1178" s="14" t="n"/>
      <c r="AM1178" s="18" t="n"/>
      <c r="AN1178" s="16" t="n">
        <v>0</v>
      </c>
      <c r="AO1178" s="18">
        <f>(AM1178-AN1178)+AO1177</f>
        <v/>
      </c>
      <c r="AP1178" s="15" t="n"/>
      <c r="AR1178" s="14" t="n"/>
      <c r="AS1178" s="18" t="n"/>
      <c r="AT1178" s="16" t="n">
        <v>0</v>
      </c>
      <c r="AU1178" s="18">
        <f>(AS1178-AT1178)+AU1177</f>
        <v/>
      </c>
      <c r="AV1178" s="15" t="n"/>
      <c r="AX1178" s="14" t="n"/>
      <c r="AY1178" s="18" t="n"/>
      <c r="AZ1178" s="16" t="n">
        <v>0</v>
      </c>
      <c r="BA1178" s="18">
        <f>(AY1178-AZ1178)+BA1177</f>
        <v/>
      </c>
      <c r="BB1178" s="15" t="n"/>
      <c r="BD1178" s="14" t="n"/>
      <c r="BE1178" s="18" t="n"/>
      <c r="BF1178" s="16" t="n">
        <v>0</v>
      </c>
      <c r="BG1178" s="18">
        <f>(BE1178-BF1178)+BG1177</f>
        <v/>
      </c>
      <c r="BH1178" s="15" t="n"/>
      <c r="BJ1178" s="86" t="n"/>
      <c r="BK1178" s="86" t="n"/>
      <c r="BL1178" s="24" t="n"/>
      <c r="BM1178" s="24" t="n"/>
      <c r="BN1178" s="24" t="n"/>
      <c r="BO1178" s="24" t="n"/>
      <c r="BP1178" s="24" t="n"/>
      <c r="BQ1178" s="126" t="n"/>
    </row>
    <row r="1179" ht="16.8" customHeight="1">
      <c r="A1179" s="15" t="n"/>
      <c r="B1179" s="15" t="n"/>
      <c r="C1179" s="28" t="inlineStr">
        <is>
          <t>Spese bancarie</t>
        </is>
      </c>
      <c r="D1179" s="16" t="n"/>
      <c r="E1179" s="16" t="n">
        <v>0</v>
      </c>
      <c r="F1179" s="16" t="n">
        <v>0</v>
      </c>
      <c r="G1179" s="16" t="n">
        <v>0</v>
      </c>
      <c r="H1179" s="27" t="n">
        <v>0</v>
      </c>
      <c r="I1179" s="4" t="n"/>
      <c r="J1179" s="14" t="n"/>
      <c r="K1179" s="15">
        <f>C1204</f>
        <v/>
      </c>
      <c r="L1179" s="16" t="n">
        <v>0</v>
      </c>
      <c r="M1179" s="16">
        <f>18.82*(L1161+L1162-M1162)/100</f>
        <v/>
      </c>
      <c r="N1179" s="16">
        <f>G1204</f>
        <v/>
      </c>
      <c r="O1179" s="16">
        <f>O1118+M1179-N1179</f>
        <v/>
      </c>
      <c r="P1179" s="18">
        <f>P1118+M1179</f>
        <v/>
      </c>
      <c r="Q1179" s="14" t="n"/>
      <c r="R1179" s="18" t="n"/>
      <c r="S1179" s="16">
        <f>G1179</f>
        <v/>
      </c>
      <c r="T1179" s="18">
        <f>(R1179-S1179)+T1178</f>
        <v/>
      </c>
      <c r="U1179" s="15">
        <f>C1179</f>
        <v/>
      </c>
      <c r="W1179" s="14" t="n"/>
      <c r="X1179" s="18" t="n"/>
      <c r="Y1179" s="16" t="n">
        <v>0</v>
      </c>
      <c r="Z1179" s="18">
        <f>(X1179-Y1179)+Z1178</f>
        <v/>
      </c>
      <c r="AA1179" s="15">
        <f>C1179</f>
        <v/>
      </c>
      <c r="AB1179" s="24" t="n"/>
      <c r="AC1179" s="15">
        <f>C1179</f>
        <v/>
      </c>
      <c r="AD1179" s="25" t="n"/>
      <c r="AE1179" s="62" t="n">
        <v>0</v>
      </c>
      <c r="AF1179" s="63">
        <f>AE1179+AF1118</f>
        <v/>
      </c>
      <c r="AG1179" s="25" t="n"/>
      <c r="AH1179" s="24" t="n"/>
      <c r="AI1179" s="26" t="n"/>
      <c r="AJ1179" s="25" t="n"/>
      <c r="AL1179" s="14" t="n"/>
      <c r="AM1179" s="18" t="n"/>
      <c r="AN1179" s="16" t="n">
        <v>0</v>
      </c>
      <c r="AO1179" s="18">
        <f>(AM1179-AN1179)+AO1178</f>
        <v/>
      </c>
      <c r="AP1179" s="15" t="n"/>
      <c r="AR1179" s="14" t="n"/>
      <c r="AS1179" s="18" t="n"/>
      <c r="AT1179" s="16" t="n">
        <v>0</v>
      </c>
      <c r="AU1179" s="18">
        <f>(AS1179-AT1179)+AU1178</f>
        <v/>
      </c>
      <c r="AV1179" s="15">
        <f>C1179</f>
        <v/>
      </c>
      <c r="AX1179" s="14" t="n"/>
      <c r="AY1179" s="18" t="n"/>
      <c r="AZ1179" s="16" t="n">
        <v>0</v>
      </c>
      <c r="BA1179" s="18">
        <f>(AY1179-AZ1179)+BA1178</f>
        <v/>
      </c>
      <c r="BB1179" s="15" t="n"/>
      <c r="BD1179" s="14" t="n"/>
      <c r="BE1179" s="18" t="n"/>
      <c r="BF1179" s="16" t="n">
        <v>0</v>
      </c>
      <c r="BG1179" s="18">
        <f>(BE1179-BF1179)+BG1178</f>
        <v/>
      </c>
      <c r="BH1179" s="15" t="n"/>
      <c r="BJ1179" s="86" t="n"/>
      <c r="BK1179" s="86" t="n"/>
      <c r="BL1179" s="24" t="n"/>
      <c r="BM1179" s="24" t="n"/>
      <c r="BN1179" s="24" t="n"/>
      <c r="BO1179" s="24" t="n"/>
      <c r="BP1179" s="24" t="n"/>
      <c r="BQ1179" s="126" t="n"/>
    </row>
    <row r="1180" ht="16.8" customHeight="1">
      <c r="A1180" s="15" t="n"/>
      <c r="B1180" s="15" t="n"/>
      <c r="C1180" s="15" t="n"/>
      <c r="D1180" s="16" t="n"/>
      <c r="E1180" s="16" t="n"/>
      <c r="F1180" s="16" t="n"/>
      <c r="G1180" s="16" t="n">
        <v>0</v>
      </c>
      <c r="H1180" s="27" t="n">
        <v>0</v>
      </c>
      <c r="I1180" s="4" t="n"/>
      <c r="J1180" s="14" t="n"/>
      <c r="K1180" s="15">
        <f>C1205</f>
        <v/>
      </c>
      <c r="L1180" s="16" t="n">
        <v>0</v>
      </c>
      <c r="M1180" s="16">
        <f>18.82*(L1161+L1162-M1162)/100</f>
        <v/>
      </c>
      <c r="N1180" s="29">
        <f>G1205</f>
        <v/>
      </c>
      <c r="O1180" s="16">
        <f>O1119+M1180-N1180</f>
        <v/>
      </c>
      <c r="P1180" s="18">
        <f>P1119+M1180</f>
        <v/>
      </c>
      <c r="Q1180" s="14" t="n"/>
      <c r="R1180" s="18" t="n"/>
      <c r="S1180" s="16">
        <f>G1180</f>
        <v/>
      </c>
      <c r="T1180" s="18">
        <f>(R1180-S1180)+T1179</f>
        <v/>
      </c>
      <c r="U1180" s="15">
        <f>C1180</f>
        <v/>
      </c>
      <c r="W1180" s="14" t="n"/>
      <c r="X1180" s="18" t="n"/>
      <c r="Y1180" s="16" t="n">
        <v>0</v>
      </c>
      <c r="Z1180" s="18">
        <f>(X1180-Y1180)+Z1179</f>
        <v/>
      </c>
      <c r="AA1180" s="15" t="n"/>
      <c r="AB1180" s="24" t="n"/>
      <c r="AC1180" s="15">
        <f>C1180</f>
        <v/>
      </c>
      <c r="AD1180" s="25" t="n"/>
      <c r="AE1180" s="62">
        <f>G1180</f>
        <v/>
      </c>
      <c r="AF1180" s="63">
        <f>AE1180+AF1119</f>
        <v/>
      </c>
      <c r="AG1180" s="25" t="n"/>
      <c r="AH1180" s="24" t="n"/>
      <c r="AI1180" s="26" t="n"/>
      <c r="AJ1180" s="25" t="n"/>
      <c r="AL1180" s="14" t="n"/>
      <c r="AM1180" s="18" t="n"/>
      <c r="AN1180" s="16" t="n">
        <v>0</v>
      </c>
      <c r="AO1180" s="18">
        <f>(AM1180-AN1180)+AO1179</f>
        <v/>
      </c>
      <c r="AP1180" s="15" t="n"/>
      <c r="AR1180" s="14" t="n"/>
      <c r="AS1180" s="18" t="n"/>
      <c r="AT1180" s="16" t="n">
        <v>0</v>
      </c>
      <c r="AU1180" s="18">
        <f>(AS1180-AT1180)+AU1179</f>
        <v/>
      </c>
      <c r="AV1180" s="15" t="n"/>
      <c r="AX1180" s="14" t="n"/>
      <c r="AY1180" s="18" t="n"/>
      <c r="AZ1180" s="16" t="n">
        <v>0</v>
      </c>
      <c r="BA1180" s="18">
        <f>(AY1180-AZ1180)+BA1179</f>
        <v/>
      </c>
      <c r="BB1180" s="15" t="n"/>
      <c r="BD1180" s="14" t="n"/>
      <c r="BE1180" s="18" t="n"/>
      <c r="BF1180" s="16" t="n">
        <v>0</v>
      </c>
      <c r="BG1180" s="18">
        <f>(BE1180-BF1180)+BG1179</f>
        <v/>
      </c>
      <c r="BH1180" s="15" t="n"/>
      <c r="BJ1180" s="86" t="n"/>
      <c r="BK1180" s="86" t="n"/>
      <c r="BL1180" s="24" t="n"/>
      <c r="BM1180" s="24" t="n"/>
      <c r="BN1180" s="24" t="n"/>
      <c r="BO1180" s="24" t="n"/>
      <c r="BP1180" s="24" t="n"/>
      <c r="BQ1180" s="126" t="n"/>
    </row>
    <row r="1181" ht="16.8" customHeight="1">
      <c r="A1181" s="15" t="n"/>
      <c r="B1181" s="15" t="n"/>
      <c r="C1181" s="28" t="inlineStr">
        <is>
          <t>Materiale pulizia</t>
        </is>
      </c>
      <c r="D1181" s="16" t="n"/>
      <c r="E1181" s="16" t="n"/>
      <c r="F1181" s="16" t="n"/>
      <c r="G1181" s="16" t="n">
        <v>0</v>
      </c>
      <c r="H1181" s="16" t="n"/>
      <c r="I1181" s="4" t="n"/>
      <c r="J1181" s="14" t="n"/>
      <c r="K1181" s="15">
        <f>C1176</f>
        <v/>
      </c>
      <c r="L1181" s="16" t="n">
        <v>0</v>
      </c>
      <c r="M1181" s="16">
        <f>0.5*(L1161+L1162-M1162)/100</f>
        <v/>
      </c>
      <c r="N1181" s="16">
        <f>G1176</f>
        <v/>
      </c>
      <c r="O1181" s="16">
        <f>O1120+M1181-N1181</f>
        <v/>
      </c>
      <c r="P1181" s="18">
        <f>P1120+M1181</f>
        <v/>
      </c>
      <c r="Q1181" s="14" t="n"/>
      <c r="R1181" s="18" t="n"/>
      <c r="S1181" s="16">
        <f>G1181</f>
        <v/>
      </c>
      <c r="T1181" s="18">
        <f>(R1181-S1181)+T1180</f>
        <v/>
      </c>
      <c r="U1181" s="15">
        <f>C1181</f>
        <v/>
      </c>
      <c r="W1181" s="14" t="n"/>
      <c r="X1181" s="18" t="n"/>
      <c r="Y1181" s="16" t="n">
        <v>0</v>
      </c>
      <c r="Z1181" s="18">
        <f>(X1181-Y1181)+Z1180</f>
        <v/>
      </c>
      <c r="AA1181" s="15" t="n"/>
      <c r="AB1181" s="24" t="n"/>
      <c r="AC1181" s="15">
        <f>C1181</f>
        <v/>
      </c>
      <c r="AD1181" s="25" t="n"/>
      <c r="AE1181" s="62">
        <f>G1181</f>
        <v/>
      </c>
      <c r="AF1181" s="63">
        <f>AE1181+AF1120</f>
        <v/>
      </c>
      <c r="AG1181" s="25" t="n"/>
      <c r="AH1181" s="24" t="n"/>
      <c r="AI1181" s="26" t="n"/>
      <c r="AJ1181" s="25" t="n"/>
      <c r="AL1181" s="14" t="n"/>
      <c r="AM1181" s="18" t="n"/>
      <c r="AN1181" s="16" t="n">
        <v>0</v>
      </c>
      <c r="AO1181" s="18">
        <f>(AM1181-AN1181)+AO1180</f>
        <v/>
      </c>
      <c r="AP1181" s="15" t="n"/>
      <c r="AR1181" s="14" t="n"/>
      <c r="AS1181" s="18" t="n"/>
      <c r="AT1181" s="16" t="n">
        <v>0</v>
      </c>
      <c r="AU1181" s="18">
        <f>(AS1181-AT1181)+AU1180</f>
        <v/>
      </c>
      <c r="AV1181" s="15" t="n"/>
      <c r="AX1181" s="14" t="n"/>
      <c r="AY1181" s="18" t="n"/>
      <c r="AZ1181" s="16" t="n">
        <v>0</v>
      </c>
      <c r="BA1181" s="18">
        <f>(AY1181-AZ1181)+BA1180</f>
        <v/>
      </c>
      <c r="BB1181" s="15" t="n"/>
      <c r="BD1181" s="14" t="n"/>
      <c r="BE1181" s="18" t="n"/>
      <c r="BF1181" s="16" t="n">
        <v>0</v>
      </c>
      <c r="BG1181" s="18">
        <f>(BE1181-BF1181)+BG1180</f>
        <v/>
      </c>
      <c r="BH1181" s="15" t="n"/>
      <c r="BJ1181" s="86" t="n"/>
      <c r="BK1181" s="86" t="n"/>
      <c r="BL1181" s="24" t="n"/>
      <c r="BM1181" s="24" t="n"/>
      <c r="BN1181" s="24" t="n"/>
      <c r="BO1181" s="24" t="n"/>
      <c r="BP1181" s="24" t="n"/>
      <c r="BQ1181" s="126" t="n"/>
    </row>
    <row r="1182" ht="16.8" customHeight="1">
      <c r="A1182" s="15" t="n"/>
      <c r="B1182" s="15" t="n"/>
      <c r="C1182" s="15" t="inlineStr">
        <is>
          <t xml:space="preserve">Assicurazioni </t>
        </is>
      </c>
      <c r="D1182" s="16" t="n"/>
      <c r="E1182" s="16" t="n"/>
      <c r="F1182" s="16" t="n"/>
      <c r="G1182" s="16" t="n">
        <v>0</v>
      </c>
      <c r="H1182" s="16" t="n"/>
      <c r="I1182" s="4" t="n"/>
      <c r="J1182" s="14" t="n"/>
      <c r="K1182" s="17">
        <f>C1182</f>
        <v/>
      </c>
      <c r="L1182" s="16" t="n">
        <v>0</v>
      </c>
      <c r="M1182" s="16">
        <f>0.5*(L1161+L1162-M1162)/100</f>
        <v/>
      </c>
      <c r="N1182" s="16">
        <f>G1182</f>
        <v/>
      </c>
      <c r="O1182" s="16">
        <f>O1121+M1182-N1182</f>
        <v/>
      </c>
      <c r="P1182" s="18">
        <f>P1121+M1182</f>
        <v/>
      </c>
      <c r="Q1182" s="14" t="n"/>
      <c r="R1182" s="18" t="n"/>
      <c r="S1182" s="16">
        <f>G1182</f>
        <v/>
      </c>
      <c r="T1182" s="18">
        <f>(R1182-S1182)+T1181</f>
        <v/>
      </c>
      <c r="U1182" s="15">
        <f>C1182</f>
        <v/>
      </c>
      <c r="W1182" s="14" t="n"/>
      <c r="X1182" s="18" t="n"/>
      <c r="Y1182" s="16" t="n">
        <v>0</v>
      </c>
      <c r="Z1182" s="18">
        <f>(X1182-Y1182)+Z1181</f>
        <v/>
      </c>
      <c r="AA1182" s="15" t="n"/>
      <c r="AB1182" s="24" t="n"/>
      <c r="AC1182" s="15">
        <f>C1182</f>
        <v/>
      </c>
      <c r="AD1182" s="25" t="n"/>
      <c r="AE1182" s="62">
        <f>G1182</f>
        <v/>
      </c>
      <c r="AF1182" s="63">
        <f>AE1182+AF1121</f>
        <v/>
      </c>
      <c r="AG1182" s="25" t="n"/>
      <c r="AH1182" s="24" t="n"/>
      <c r="AI1182" s="26" t="n"/>
      <c r="AJ1182" s="25" t="n"/>
      <c r="AL1182" s="14" t="n"/>
      <c r="AM1182" s="18" t="n"/>
      <c r="AN1182" s="16" t="n">
        <v>0</v>
      </c>
      <c r="AO1182" s="18">
        <f>(AM1182-AN1182)+AO1181</f>
        <v/>
      </c>
      <c r="AP1182" s="15" t="n"/>
      <c r="AR1182" s="14" t="n"/>
      <c r="AS1182" s="18" t="n"/>
      <c r="AT1182" s="16" t="n">
        <v>0</v>
      </c>
      <c r="AU1182" s="18">
        <f>(AS1182-AT1182)+AU1181</f>
        <v/>
      </c>
      <c r="AV1182" s="15" t="n"/>
      <c r="AX1182" s="14" t="n"/>
      <c r="AY1182" s="18" t="n"/>
      <c r="AZ1182" s="16" t="n">
        <v>0</v>
      </c>
      <c r="BA1182" s="18">
        <f>(AY1182-AZ1182)+BA1181</f>
        <v/>
      </c>
      <c r="BB1182" s="15" t="n"/>
      <c r="BD1182" s="14" t="n"/>
      <c r="BE1182" s="18" t="n"/>
      <c r="BF1182" s="16" t="n">
        <v>0</v>
      </c>
      <c r="BG1182" s="18">
        <f>(BE1182-BF1182)+BG1181</f>
        <v/>
      </c>
      <c r="BH1182" s="15" t="n"/>
      <c r="BJ1182" s="86" t="n"/>
      <c r="BK1182" s="86" t="n"/>
      <c r="BL1182" s="24" t="n"/>
      <c r="BM1182" s="24" t="n"/>
      <c r="BN1182" s="24" t="n"/>
      <c r="BO1182" s="24" t="n"/>
      <c r="BP1182" s="24" t="n"/>
      <c r="BQ1182" s="126" t="n"/>
    </row>
    <row r="1183" ht="16.8" customHeight="1">
      <c r="A1183" s="15" t="n"/>
      <c r="B1183" s="15" t="n"/>
      <c r="C1183" s="15" t="inlineStr">
        <is>
          <t>Telepass</t>
        </is>
      </c>
      <c r="D1183" s="16" t="n"/>
      <c r="E1183" s="16" t="n"/>
      <c r="F1183" s="16" t="n"/>
      <c r="G1183" s="16" t="n">
        <v>0</v>
      </c>
      <c r="H1183" s="16" t="n"/>
      <c r="I1183" s="4" t="n"/>
      <c r="J1183" s="14" t="n"/>
      <c r="K1183" s="17" t="inlineStr">
        <is>
          <t>Spese varie (manutenziona auto+ alberghi + varie+ cancelleria)</t>
        </is>
      </c>
      <c r="L1183" s="16" t="n"/>
      <c r="M1183" s="16">
        <f>2.32*(L1161+L1162-M1162)/100</f>
        <v/>
      </c>
      <c r="N1183" s="16" t="n">
        <v>0</v>
      </c>
      <c r="O1183" s="16">
        <f>O1122+M1183-N1183</f>
        <v/>
      </c>
      <c r="P1183" s="18">
        <f>P1122+M1183</f>
        <v/>
      </c>
      <c r="Q1183" s="14" t="n"/>
      <c r="R1183" s="18" t="n"/>
      <c r="S1183" s="16">
        <f>G1183</f>
        <v/>
      </c>
      <c r="T1183" s="18">
        <f>(R1183-S1183)+T1182</f>
        <v/>
      </c>
      <c r="U1183" s="15">
        <f>C1183</f>
        <v/>
      </c>
      <c r="W1183" s="14" t="n"/>
      <c r="X1183" s="18" t="n"/>
      <c r="Y1183" s="16" t="n">
        <v>0</v>
      </c>
      <c r="Z1183" s="18">
        <f>(X1183-Y1183)+Z1182</f>
        <v/>
      </c>
      <c r="AA1183" s="15" t="n"/>
      <c r="AB1183" s="24" t="n"/>
      <c r="AC1183" s="15">
        <f>C1183</f>
        <v/>
      </c>
      <c r="AD1183" s="25" t="n"/>
      <c r="AE1183" s="62">
        <f>G1183</f>
        <v/>
      </c>
      <c r="AF1183" s="63">
        <f>AE1183+AF1122</f>
        <v/>
      </c>
      <c r="AG1183" s="25" t="n"/>
      <c r="AH1183" s="24" t="n"/>
      <c r="AI1183" s="26" t="n"/>
      <c r="AJ1183" s="25" t="n"/>
      <c r="AL1183" s="14" t="n"/>
      <c r="AM1183" s="18" t="n"/>
      <c r="AN1183" s="16" t="n">
        <v>0</v>
      </c>
      <c r="AO1183" s="18">
        <f>(AM1183-AN1183)+AO1182</f>
        <v/>
      </c>
      <c r="AP1183" s="15" t="n"/>
      <c r="AR1183" s="14" t="n"/>
      <c r="AS1183" s="18" t="n"/>
      <c r="AT1183" s="16" t="n">
        <v>0</v>
      </c>
      <c r="AU1183" s="18">
        <f>(AS1183-AT1183)+AU1182</f>
        <v/>
      </c>
      <c r="AV1183" s="15" t="n"/>
      <c r="AX1183" s="14" t="n"/>
      <c r="AY1183" s="18" t="n"/>
      <c r="AZ1183" s="16" t="n">
        <v>0</v>
      </c>
      <c r="BA1183" s="18">
        <f>(AY1183-AZ1183)+BA1182</f>
        <v/>
      </c>
      <c r="BB1183" s="15" t="n"/>
      <c r="BD1183" s="14" t="n"/>
      <c r="BE1183" s="18" t="n"/>
      <c r="BF1183" s="16" t="n">
        <v>0</v>
      </c>
      <c r="BG1183" s="18">
        <f>(BE1183-BF1183)+BG1182</f>
        <v/>
      </c>
      <c r="BH1183" s="15" t="n"/>
      <c r="BJ1183" s="86" t="n"/>
      <c r="BK1183" s="86" t="n"/>
      <c r="BL1183" s="24" t="n"/>
      <c r="BM1183" s="24" t="n"/>
      <c r="BN1183" s="24" t="n"/>
      <c r="BO1183" s="24" t="n"/>
      <c r="BP1183" s="24" t="n"/>
      <c r="BQ1183" s="126" t="n"/>
    </row>
    <row r="1184" ht="16.8" customHeight="1">
      <c r="A1184" s="15" t="n"/>
      <c r="B1184" s="15" t="n"/>
      <c r="C1184" s="28" t="inlineStr">
        <is>
          <t>Pubblicità</t>
        </is>
      </c>
      <c r="D1184" s="16" t="n">
        <v>0</v>
      </c>
      <c r="E1184" s="16" t="n"/>
      <c r="F1184" s="16" t="n"/>
      <c r="G1184" s="16" t="n">
        <v>0</v>
      </c>
      <c r="H1184" s="16" t="n"/>
      <c r="I1184" s="4" t="n"/>
      <c r="J1184" s="14" t="n"/>
      <c r="K1184" s="17" t="n"/>
      <c r="L1184" s="16" t="n"/>
      <c r="M1184" s="16" t="n"/>
      <c r="N1184" s="16" t="inlineStr">
        <is>
          <t>DISPON. BANCARIA</t>
        </is>
      </c>
      <c r="O1184" s="16">
        <f>T1218+AO1218</f>
        <v/>
      </c>
      <c r="P1184" s="18" t="n"/>
      <c r="Q1184" s="14" t="n"/>
      <c r="R1184" s="18" t="n"/>
      <c r="S1184" s="16" t="n">
        <v>0</v>
      </c>
      <c r="T1184" s="18">
        <f>(R1184-S1184)+T1183</f>
        <v/>
      </c>
      <c r="U1184" s="15">
        <f>C1184</f>
        <v/>
      </c>
      <c r="W1184" s="14" t="n"/>
      <c r="X1184" s="18" t="n"/>
      <c r="Y1184" s="16" t="n">
        <v>0</v>
      </c>
      <c r="Z1184" s="18">
        <f>(X1184-Y1184)+Z1183</f>
        <v/>
      </c>
      <c r="AA1184" s="15" t="n"/>
      <c r="AB1184" s="24" t="n"/>
      <c r="AC1184" s="15">
        <f>C1184</f>
        <v/>
      </c>
      <c r="AD1184" s="25" t="n"/>
      <c r="AE1184" s="62">
        <f>G1184</f>
        <v/>
      </c>
      <c r="AF1184" s="63">
        <f>AE1184+AF1123</f>
        <v/>
      </c>
      <c r="AG1184" s="25" t="n"/>
      <c r="AH1184" s="24" t="n"/>
      <c r="AI1184" s="26" t="n"/>
      <c r="AJ1184" s="25" t="n"/>
      <c r="AL1184" s="14" t="n"/>
      <c r="AM1184" s="18" t="n"/>
      <c r="AN1184" s="16" t="n"/>
      <c r="AO1184" s="18">
        <f>(AM1184-AN1184)+AO1183</f>
        <v/>
      </c>
      <c r="AP1184" s="15" t="n"/>
      <c r="AR1184" s="14" t="n"/>
      <c r="AS1184" s="18" t="n"/>
      <c r="AT1184" s="16" t="n"/>
      <c r="AU1184" s="18">
        <f>(AS1184-AT1184)+AU1183</f>
        <v/>
      </c>
      <c r="AV1184" s="15" t="n"/>
      <c r="AX1184" s="14" t="n"/>
      <c r="AY1184" s="18" t="n"/>
      <c r="AZ1184" s="16" t="n"/>
      <c r="BA1184" s="18">
        <f>(AY1184-AZ1184)+BA1183</f>
        <v/>
      </c>
      <c r="BB1184" s="15" t="n"/>
      <c r="BD1184" s="14" t="n"/>
      <c r="BE1184" s="18" t="n"/>
      <c r="BF1184" s="16" t="n"/>
      <c r="BG1184" s="18">
        <f>(BE1184-BF1184)+BG1183</f>
        <v/>
      </c>
      <c r="BH1184" s="15" t="n"/>
      <c r="BJ1184" s="86" t="n"/>
      <c r="BK1184" s="86" t="n"/>
      <c r="BL1184" s="24" t="n"/>
      <c r="BM1184" s="24" t="n"/>
      <c r="BN1184" s="24" t="n"/>
      <c r="BO1184" s="24" t="n"/>
      <c r="BP1184" s="24" t="n"/>
      <c r="BQ1184" s="126" t="n"/>
    </row>
    <row r="1185" ht="16.8" customHeight="1">
      <c r="A1185" s="15" t="n"/>
      <c r="B1185" s="66" t="n"/>
      <c r="C1185" s="15" t="inlineStr">
        <is>
          <t xml:space="preserve">PAG. STIP.           MARZIA </t>
        </is>
      </c>
      <c r="D1185" s="67" t="n"/>
      <c r="E1185" s="16" t="n">
        <v>0</v>
      </c>
      <c r="F1185" s="16" t="n"/>
      <c r="G1185" s="16" t="n">
        <v>0</v>
      </c>
      <c r="H1185" s="16" t="n"/>
      <c r="I1185" s="4" t="n"/>
      <c r="J1185" s="14" t="n"/>
      <c r="K1185" s="17" t="n"/>
      <c r="L1185" s="16" t="n"/>
      <c r="M1185" s="16" t="n">
        <v>0</v>
      </c>
      <c r="N1185" s="16" t="inlineStr">
        <is>
          <t>SOSPESI PARTICOLARI</t>
        </is>
      </c>
      <c r="O1185" s="31">
        <f>L1209</f>
        <v/>
      </c>
      <c r="P1185" s="32">
        <f>SUM(P1164:P1183)</f>
        <v/>
      </c>
      <c r="Q1185" s="14" t="n"/>
      <c r="R1185" s="18" t="n"/>
      <c r="S1185" s="16">
        <f>G1185</f>
        <v/>
      </c>
      <c r="T1185" s="18">
        <f>(R1185-S1185)+T1184</f>
        <v/>
      </c>
      <c r="U1185" s="15">
        <f>C1185</f>
        <v/>
      </c>
      <c r="W1185" s="14" t="n"/>
      <c r="X1185" s="18" t="n"/>
      <c r="Y1185" s="16" t="n">
        <v>0</v>
      </c>
      <c r="Z1185" s="18">
        <f>(X1185-Y1185)+Z1184</f>
        <v/>
      </c>
      <c r="AA1185" s="15" t="n"/>
      <c r="AB1185" s="24" t="n"/>
      <c r="AC1185" s="15">
        <f>C1185</f>
        <v/>
      </c>
      <c r="AD1185" s="25" t="n"/>
      <c r="AE1185" s="62">
        <f>G1185</f>
        <v/>
      </c>
      <c r="AF1185" s="63">
        <f>AE1185+AF1124</f>
        <v/>
      </c>
      <c r="AG1185" s="25" t="n"/>
      <c r="AH1185" s="24" t="n"/>
      <c r="AI1185" s="26" t="n"/>
      <c r="AJ1185" s="25" t="n"/>
      <c r="AL1185" s="14" t="n"/>
      <c r="AM1185" s="18" t="n"/>
      <c r="AN1185" s="16" t="n">
        <v>0</v>
      </c>
      <c r="AO1185" s="18">
        <f>(AM1185-AN1185)+AO1184</f>
        <v/>
      </c>
      <c r="AP1185" s="15" t="n"/>
      <c r="AR1185" s="14" t="n"/>
      <c r="AS1185" s="18" t="n"/>
      <c r="AT1185" s="16" t="n">
        <v>0</v>
      </c>
      <c r="AU1185" s="18">
        <f>(AS1185-AT1185)+AU1184</f>
        <v/>
      </c>
      <c r="AV1185" s="15" t="n"/>
      <c r="AX1185" s="14" t="n"/>
      <c r="AY1185" s="18" t="n"/>
      <c r="AZ1185" s="16" t="n">
        <v>0</v>
      </c>
      <c r="BA1185" s="18">
        <f>(AY1185-AZ1185)+BA1184</f>
        <v/>
      </c>
      <c r="BB1185" s="15" t="n"/>
      <c r="BD1185" s="14" t="n"/>
      <c r="BE1185" s="18" t="n"/>
      <c r="BF1185" s="16" t="n">
        <v>0</v>
      </c>
      <c r="BG1185" s="18">
        <f>(BE1185-BF1185)+BG1184</f>
        <v/>
      </c>
      <c r="BH1185" s="15" t="n"/>
      <c r="BJ1185" s="86" t="n"/>
      <c r="BK1185" s="86" t="n"/>
      <c r="BL1185" s="24" t="n"/>
      <c r="BM1185" s="24" t="n"/>
      <c r="BN1185" s="24" t="n"/>
      <c r="BO1185" s="24" t="n"/>
      <c r="BP1185" s="24" t="n"/>
      <c r="BQ1185" s="126" t="n"/>
    </row>
    <row r="1186" ht="16.8" customHeight="1">
      <c r="A1186" s="15" t="n"/>
      <c r="B1186" s="15" t="n"/>
      <c r="C1186" s="15" t="inlineStr">
        <is>
          <t xml:space="preserve">PAG. STIP.           DEBORAH </t>
        </is>
      </c>
      <c r="D1186" s="16" t="n"/>
      <c r="E1186" s="16" t="n">
        <v>0</v>
      </c>
      <c r="F1186" s="16" t="n"/>
      <c r="G1186" s="16" t="n">
        <v>0</v>
      </c>
      <c r="H1186" s="16" t="n"/>
      <c r="I1186" s="4" t="n"/>
      <c r="J1186" s="14" t="n"/>
      <c r="K1186" s="17" t="n"/>
      <c r="L1186" s="16" t="n"/>
      <c r="M1186" s="16" t="n">
        <v>0</v>
      </c>
      <c r="N1186" s="16" t="inlineStr">
        <is>
          <t>SOSPESI</t>
        </is>
      </c>
      <c r="O1186" s="16">
        <f>SUM(L1197:L1208)+L1211</f>
        <v/>
      </c>
      <c r="P1186" s="33">
        <f>SUM(O1164:O1183)</f>
        <v/>
      </c>
      <c r="Q1186" s="14" t="n"/>
      <c r="R1186" s="18" t="n"/>
      <c r="S1186" s="16">
        <f>G1186</f>
        <v/>
      </c>
      <c r="T1186" s="18">
        <f>(R1186-S1186)+T1185</f>
        <v/>
      </c>
      <c r="U1186" s="15">
        <f>C1186</f>
        <v/>
      </c>
      <c r="W1186" s="14" t="n"/>
      <c r="X1186" s="18" t="n"/>
      <c r="Y1186" s="16" t="n">
        <v>0</v>
      </c>
      <c r="Z1186" s="18">
        <f>(X1186-Y1186)+Z1185</f>
        <v/>
      </c>
      <c r="AA1186" s="15" t="n"/>
      <c r="AB1186" s="24" t="n"/>
      <c r="AC1186" s="15">
        <f>C1186</f>
        <v/>
      </c>
      <c r="AD1186" s="25" t="n"/>
      <c r="AE1186" s="62">
        <f>G1186</f>
        <v/>
      </c>
      <c r="AF1186" s="63">
        <f>AE1186+AF1125</f>
        <v/>
      </c>
      <c r="AG1186" s="25" t="n"/>
      <c r="AH1186" s="24" t="n"/>
      <c r="AI1186" s="26" t="n"/>
      <c r="AJ1186" s="25" t="n"/>
      <c r="AL1186" s="14" t="n"/>
      <c r="AM1186" s="18" t="n"/>
      <c r="AN1186" s="16" t="n">
        <v>0</v>
      </c>
      <c r="AO1186" s="18">
        <f>(AM1186-AN1186)+AO1185</f>
        <v/>
      </c>
      <c r="AP1186" s="15" t="n"/>
      <c r="AR1186" s="14" t="n"/>
      <c r="AS1186" s="18" t="n"/>
      <c r="AT1186" s="16" t="n">
        <v>0</v>
      </c>
      <c r="AU1186" s="18">
        <f>(AS1186-AT1186)+AU1185</f>
        <v/>
      </c>
      <c r="AV1186" s="15" t="n"/>
      <c r="AX1186" s="14" t="n"/>
      <c r="AY1186" s="18" t="n"/>
      <c r="AZ1186" s="16" t="n">
        <v>0</v>
      </c>
      <c r="BA1186" s="18">
        <f>(AY1186-AZ1186)+BA1185</f>
        <v/>
      </c>
      <c r="BB1186" s="15" t="n"/>
      <c r="BD1186" s="14" t="n"/>
      <c r="BE1186" s="18" t="n"/>
      <c r="BF1186" s="16" t="n">
        <v>0</v>
      </c>
      <c r="BG1186" s="18">
        <f>(BE1186-BF1186)+BG1185</f>
        <v/>
      </c>
      <c r="BH1186" s="15" t="n"/>
      <c r="BJ1186" s="86" t="n"/>
      <c r="BK1186" s="86" t="n"/>
      <c r="BL1186" s="24" t="n"/>
      <c r="BM1186" s="24" t="n"/>
      <c r="BN1186" s="24" t="n"/>
      <c r="BO1186" s="24" t="n"/>
      <c r="BP1186" s="24" t="n"/>
      <c r="BQ1186" s="126" t="n"/>
    </row>
    <row r="1187" ht="16.8" customHeight="1">
      <c r="A1187" s="15" t="n"/>
      <c r="B1187" s="15" t="n"/>
      <c r="C1187" s="15" t="inlineStr">
        <is>
          <t xml:space="preserve">PAG. STIP.           DORIANA BONIFICO </t>
        </is>
      </c>
      <c r="D1187" s="16" t="n"/>
      <c r="E1187" s="16" t="n">
        <v>0</v>
      </c>
      <c r="F1187" s="16" t="n"/>
      <c r="G1187" s="16" t="n">
        <v>0</v>
      </c>
      <c r="H1187" s="16" t="n"/>
      <c r="I1187" s="4" t="n"/>
      <c r="J1187" s="14" t="n"/>
      <c r="K1187" s="17" t="n"/>
      <c r="L1187" s="16" t="n"/>
      <c r="M1187" s="16" t="n"/>
      <c r="N1187" s="16" t="inlineStr">
        <is>
          <t>GIROCONTO SINO AD OGGI</t>
        </is>
      </c>
      <c r="O1187" s="34">
        <f>O1126+O1127-F1202-F1201</f>
        <v/>
      </c>
      <c r="P1187" s="35">
        <f>O1126+O1127+O1188-F1202-F1201-O1185-O1186</f>
        <v/>
      </c>
      <c r="Q1187" s="14" t="n"/>
      <c r="R1187" s="18" t="n"/>
      <c r="S1187" s="16">
        <f>G1187</f>
        <v/>
      </c>
      <c r="T1187" s="18">
        <f>(R1187-S1187)+T1186</f>
        <v/>
      </c>
      <c r="U1187" s="15" t="n"/>
      <c r="W1187" s="14" t="n"/>
      <c r="X1187" s="18" t="n"/>
      <c r="Y1187" s="16" t="n"/>
      <c r="Z1187" s="18">
        <f>(X1187-Y1187)+Z1186</f>
        <v/>
      </c>
      <c r="AA1187" s="15" t="n"/>
      <c r="AB1187" s="24" t="n"/>
      <c r="AC1187" s="15">
        <f>C1187</f>
        <v/>
      </c>
      <c r="AD1187" s="25" t="n"/>
      <c r="AE1187" s="62">
        <f>G1187</f>
        <v/>
      </c>
      <c r="AF1187" s="63">
        <f>AE1187+AF1126</f>
        <v/>
      </c>
      <c r="AG1187" s="25" t="n"/>
      <c r="AH1187" s="24" t="n"/>
      <c r="AI1187" s="26" t="n"/>
      <c r="AJ1187" s="25" t="n"/>
      <c r="AL1187" s="14" t="n"/>
      <c r="AM1187" s="18" t="n"/>
      <c r="AN1187" s="16" t="n"/>
      <c r="AO1187" s="18">
        <f>(AM1187-AN1187)+AO1186</f>
        <v/>
      </c>
      <c r="AP1187" s="15" t="n"/>
      <c r="AR1187" s="14" t="n"/>
      <c r="AS1187" s="18" t="n"/>
      <c r="AT1187" s="16" t="n"/>
      <c r="AU1187" s="18">
        <f>(AS1187-AT1187)+AU1186</f>
        <v/>
      </c>
      <c r="AV1187" s="15" t="n"/>
      <c r="AX1187" s="14" t="n"/>
      <c r="AY1187" s="18" t="n"/>
      <c r="AZ1187" s="16" t="n"/>
      <c r="BA1187" s="18">
        <f>(AY1187-AZ1187)+BA1186</f>
        <v/>
      </c>
      <c r="BB1187" s="15" t="n"/>
      <c r="BD1187" s="14" t="n"/>
      <c r="BE1187" s="18" t="n"/>
      <c r="BF1187" s="16" t="n"/>
      <c r="BG1187" s="18">
        <f>(BE1187-BF1187)+BG1186</f>
        <v/>
      </c>
      <c r="BH1187" s="15" t="n"/>
      <c r="BJ1187" s="86" t="n"/>
      <c r="BK1187" s="86" t="n"/>
      <c r="BL1187" s="24" t="n"/>
      <c r="BM1187" s="24" t="n"/>
      <c r="BN1187" s="24" t="n"/>
      <c r="BO1187" s="24" t="n"/>
      <c r="BP1187" s="24" t="n"/>
      <c r="BQ1187" s="126" t="n"/>
    </row>
    <row r="1188" ht="16.8" customHeight="1">
      <c r="A1188" s="15" t="n"/>
      <c r="B1188" s="15" t="n"/>
      <c r="C1188" s="15" t="inlineStr">
        <is>
          <t xml:space="preserve">PAG. STIP.           STEFANIA  BONIFICO </t>
        </is>
      </c>
      <c r="D1188" s="16" t="n"/>
      <c r="E1188" s="16" t="n">
        <v>0</v>
      </c>
      <c r="F1188" s="16" t="n"/>
      <c r="G1188" s="16" t="n">
        <v>0</v>
      </c>
      <c r="H1188" s="16" t="n"/>
      <c r="I1188" s="4" t="n"/>
      <c r="J1188" s="14" t="n"/>
      <c r="K1188" s="6" t="inlineStr">
        <is>
          <t>TOTALE GIORNATA</t>
        </is>
      </c>
      <c r="L1188" s="3">
        <f>SUM(L1161:L1187)</f>
        <v/>
      </c>
      <c r="M1188" s="3">
        <f>SUM(M1161:M1187)</f>
        <v/>
      </c>
      <c r="N1188" s="16" t="inlineStr">
        <is>
          <t>G.C. GIORNO</t>
        </is>
      </c>
      <c r="O1188" s="16">
        <f>N1161-L1162</f>
        <v/>
      </c>
      <c r="P1188" s="18" t="n"/>
      <c r="Q1188" s="14" t="n"/>
      <c r="R1188" s="18" t="n"/>
      <c r="S1188" s="16">
        <f>G1188</f>
        <v/>
      </c>
      <c r="T1188" s="18">
        <f>(R1188-S1188)+T1187</f>
        <v/>
      </c>
      <c r="U1188" s="15">
        <f>C1188</f>
        <v/>
      </c>
      <c r="W1188" s="14" t="n"/>
      <c r="X1188" s="18" t="n"/>
      <c r="Y1188" s="16" t="n">
        <v>0</v>
      </c>
      <c r="Z1188" s="18">
        <f>(X1188-Y1188)+Z1187</f>
        <v/>
      </c>
      <c r="AA1188" s="15" t="n"/>
      <c r="AB1188" s="24" t="n"/>
      <c r="AC1188" s="15">
        <f>C1188</f>
        <v/>
      </c>
      <c r="AD1188" s="25" t="n"/>
      <c r="AE1188" s="62">
        <f>G1188</f>
        <v/>
      </c>
      <c r="AF1188" s="63">
        <f>AE1188+AF1127</f>
        <v/>
      </c>
      <c r="AG1188" s="25" t="n"/>
      <c r="AH1188" s="24" t="n"/>
      <c r="AI1188" s="26" t="n"/>
      <c r="AJ1188" s="25" t="n"/>
      <c r="AL1188" s="14" t="n"/>
      <c r="AM1188" s="18" t="n"/>
      <c r="AN1188" s="16" t="n">
        <v>0</v>
      </c>
      <c r="AO1188" s="18">
        <f>(AM1188-AN1188)+AO1187</f>
        <v/>
      </c>
      <c r="AP1188" s="15" t="n"/>
      <c r="AR1188" s="14" t="n"/>
      <c r="AS1188" s="18" t="n"/>
      <c r="AT1188" s="16" t="n">
        <v>0</v>
      </c>
      <c r="AU1188" s="18">
        <f>(AS1188-AT1188)+AU1187</f>
        <v/>
      </c>
      <c r="AV1188" s="15" t="n"/>
      <c r="AX1188" s="14" t="n"/>
      <c r="AY1188" s="18" t="n"/>
      <c r="AZ1188" s="16" t="n">
        <v>0</v>
      </c>
      <c r="BA1188" s="18">
        <f>(AY1188-AZ1188)+BA1187</f>
        <v/>
      </c>
      <c r="BB1188" s="15" t="n"/>
      <c r="BD1188" s="14" t="n"/>
      <c r="BE1188" s="18" t="n"/>
      <c r="BF1188" s="16" t="n">
        <v>0</v>
      </c>
      <c r="BG1188" s="18">
        <f>(BE1188-BF1188)+BG1187</f>
        <v/>
      </c>
      <c r="BH1188" s="15" t="n"/>
      <c r="BJ1188" s="86" t="n"/>
      <c r="BK1188" s="86" t="n"/>
      <c r="BL1188" s="24" t="n"/>
      <c r="BM1188" s="24" t="n"/>
      <c r="BN1188" s="24" t="n"/>
      <c r="BO1188" s="24" t="n"/>
      <c r="BP1188" s="24" t="n"/>
      <c r="BQ1188" s="126" t="n"/>
    </row>
    <row r="1189" ht="16.8" customHeight="1">
      <c r="A1189" s="15" t="n"/>
      <c r="B1189" s="15" t="n"/>
      <c r="C1189" s="15" t="inlineStr">
        <is>
          <t>Pagamento contributi impiegate</t>
        </is>
      </c>
      <c r="D1189" s="16" t="n"/>
      <c r="E1189" s="16" t="n"/>
      <c r="F1189" s="16" t="n"/>
      <c r="G1189" s="16" t="n">
        <v>0</v>
      </c>
      <c r="H1189" s="16" t="n"/>
      <c r="I1189" s="4" t="n"/>
      <c r="J1189" s="14" t="n"/>
      <c r="K1189" s="6" t="inlineStr">
        <is>
          <t>RIPORTO</t>
        </is>
      </c>
      <c r="L1189" s="3">
        <f>L1129</f>
        <v/>
      </c>
      <c r="M1189" s="3">
        <f>M1129</f>
        <v/>
      </c>
      <c r="N1189" s="16" t="inlineStr">
        <is>
          <t>SO. VERS/PREL.</t>
        </is>
      </c>
      <c r="O1189" s="36">
        <f>(O1185+O1186)-(O1124+O1125)</f>
        <v/>
      </c>
      <c r="P1189" s="37">
        <f>O1188-O1189</f>
        <v/>
      </c>
      <c r="Q1189" s="14" t="n"/>
      <c r="R1189" s="18" t="n"/>
      <c r="S1189" s="16">
        <f>G1189</f>
        <v/>
      </c>
      <c r="T1189" s="18">
        <f>(R1189-S1189)+T1188</f>
        <v/>
      </c>
      <c r="U1189" s="15">
        <f>C1189</f>
        <v/>
      </c>
      <c r="W1189" s="14" t="n"/>
      <c r="X1189" s="18" t="n"/>
      <c r="Y1189" s="16" t="n">
        <v>0</v>
      </c>
      <c r="Z1189" s="18">
        <f>(X1189-Y1189)+Z1188</f>
        <v/>
      </c>
      <c r="AA1189" s="15" t="n"/>
      <c r="AB1189" s="24" t="n"/>
      <c r="AC1189" s="15">
        <f>C1189</f>
        <v/>
      </c>
      <c r="AD1189" s="25" t="n"/>
      <c r="AE1189" s="62">
        <f>G1189</f>
        <v/>
      </c>
      <c r="AF1189" s="63">
        <f>AE1189+AF1128</f>
        <v/>
      </c>
      <c r="AG1189" s="25" t="n"/>
      <c r="AH1189" s="24" t="n"/>
      <c r="AI1189" s="26" t="n"/>
      <c r="AJ1189" s="25" t="n"/>
      <c r="AL1189" s="14" t="n"/>
      <c r="AM1189" s="18" t="n"/>
      <c r="AN1189" s="16" t="n">
        <v>0</v>
      </c>
      <c r="AO1189" s="18">
        <f>(AM1189-AN1189)+AO1188</f>
        <v/>
      </c>
      <c r="AP1189" s="15" t="n"/>
      <c r="AR1189" s="14" t="n"/>
      <c r="AS1189" s="18" t="n"/>
      <c r="AT1189" s="16" t="n">
        <v>0</v>
      </c>
      <c r="AU1189" s="18">
        <f>(AS1189-AT1189)+AU1188</f>
        <v/>
      </c>
      <c r="AV1189" s="15" t="n"/>
      <c r="AX1189" s="14" t="n"/>
      <c r="AY1189" s="18" t="n"/>
      <c r="AZ1189" s="16" t="n">
        <v>0</v>
      </c>
      <c r="BA1189" s="18">
        <f>(AY1189-AZ1189)+BA1188</f>
        <v/>
      </c>
      <c r="BB1189" s="15" t="n"/>
      <c r="BD1189" s="14" t="n"/>
      <c r="BE1189" s="18" t="n"/>
      <c r="BF1189" s="16" t="n">
        <v>0</v>
      </c>
      <c r="BG1189" s="18">
        <f>(BE1189-BF1189)+BG1188</f>
        <v/>
      </c>
      <c r="BH1189" s="15" t="n"/>
      <c r="BJ1189" s="86" t="n"/>
      <c r="BK1189" s="86" t="n"/>
      <c r="BL1189" s="24" t="n"/>
      <c r="BM1189" s="24" t="n"/>
      <c r="BN1189" s="24" t="n"/>
      <c r="BO1189" s="24" t="n"/>
      <c r="BP1189" s="24" t="n"/>
      <c r="BQ1189" s="126" t="n"/>
    </row>
    <row r="1190" ht="16.8" customHeight="1" thickBot="1">
      <c r="A1190" s="15" t="n"/>
      <c r="B1190" s="15" t="n"/>
      <c r="C1190" s="15" t="inlineStr">
        <is>
          <t>TOT. PAG. IMPIEGATE</t>
        </is>
      </c>
      <c r="D1190" s="16">
        <f>SUM(G1185:G1189)+SUM(E1185:E1189)</f>
        <v/>
      </c>
      <c r="E1190" s="16" t="n"/>
      <c r="F1190" s="16" t="n"/>
      <c r="G1190" s="16" t="n"/>
      <c r="H1190" s="16" t="n"/>
      <c r="I1190" s="4" t="n"/>
      <c r="J1190" s="14" t="n"/>
      <c r="K1190" s="6" t="inlineStr">
        <is>
          <t>TOTALE AD OGGI</t>
        </is>
      </c>
      <c r="L1190" s="3">
        <f>L1188+L1189</f>
        <v/>
      </c>
      <c r="M1190" s="3">
        <f>M1188+M1189</f>
        <v/>
      </c>
      <c r="N1190" s="16" t="inlineStr">
        <is>
          <t>DIFF. GIROCONTO E SOSPESI AUMENTATI O DIMINUITI</t>
        </is>
      </c>
      <c r="O1190" s="38">
        <f>O1187+O1188-O1189</f>
        <v/>
      </c>
      <c r="P1190" s="39">
        <f>O1190-O1187</f>
        <v/>
      </c>
      <c r="Q1190" s="14" t="n"/>
      <c r="R1190" s="18" t="n"/>
      <c r="S1190" s="16" t="n">
        <v>0</v>
      </c>
      <c r="T1190" s="18">
        <f>(R1190-S1190)+T1189</f>
        <v/>
      </c>
      <c r="U1190" s="15" t="n"/>
      <c r="W1190" s="14" t="n"/>
      <c r="X1190" s="18" t="n"/>
      <c r="Y1190" s="16" t="n"/>
      <c r="Z1190" s="18">
        <f>(X1190-Y1190)+Z1189</f>
        <v/>
      </c>
      <c r="AA1190" s="15" t="n"/>
      <c r="AB1190" s="24" t="n"/>
      <c r="AC1190" s="15" t="n"/>
      <c r="AD1190" s="25" t="n"/>
      <c r="AE1190" s="62">
        <f>G1190</f>
        <v/>
      </c>
      <c r="AF1190" s="63">
        <f>AE1190+AF1129</f>
        <v/>
      </c>
      <c r="AG1190" s="25" t="n"/>
      <c r="AH1190" s="24" t="n"/>
      <c r="AI1190" s="26" t="n"/>
      <c r="AJ1190" s="25" t="n"/>
      <c r="AL1190" s="14" t="n"/>
      <c r="AM1190" s="18" t="n"/>
      <c r="AN1190" s="16" t="n"/>
      <c r="AO1190" s="18">
        <f>(AM1190-AN1190)+AO1189</f>
        <v/>
      </c>
      <c r="AP1190" s="15" t="n"/>
      <c r="AR1190" s="14" t="n"/>
      <c r="AS1190" s="18" t="n"/>
      <c r="AT1190" s="16" t="n"/>
      <c r="AU1190" s="18">
        <f>(AS1190-AT1190)+AU1189</f>
        <v/>
      </c>
      <c r="AV1190" s="15" t="n"/>
      <c r="AX1190" s="14" t="n"/>
      <c r="AY1190" s="18" t="n"/>
      <c r="AZ1190" s="16" t="n"/>
      <c r="BA1190" s="18">
        <f>(AY1190-AZ1190)+BA1189</f>
        <v/>
      </c>
      <c r="BB1190" s="15" t="n"/>
      <c r="BD1190" s="14" t="n"/>
      <c r="BE1190" s="18" t="n"/>
      <c r="BF1190" s="16" t="n"/>
      <c r="BG1190" s="18">
        <f>(BE1190-BF1190)+BG1189</f>
        <v/>
      </c>
      <c r="BH1190" s="15" t="n"/>
      <c r="BJ1190" s="86" t="n"/>
      <c r="BK1190" s="86" t="n"/>
      <c r="BL1190" s="24" t="n"/>
      <c r="BM1190" s="24" t="n"/>
      <c r="BN1190" s="24" t="n"/>
      <c r="BO1190" s="24" t="n"/>
      <c r="BP1190" s="24" t="n"/>
      <c r="BQ1190" s="126" t="n"/>
    </row>
    <row r="1191" ht="16.8" customHeight="1" thickBot="1" thickTop="1">
      <c r="A1191" s="15" t="n"/>
      <c r="B1191" s="15" t="n"/>
      <c r="C1191" s="15" t="inlineStr">
        <is>
          <t>Pag. Bolletta Telecom  780820</t>
        </is>
      </c>
      <c r="D1191" s="16" t="n"/>
      <c r="E1191" s="16" t="n"/>
      <c r="F1191" s="16" t="n"/>
      <c r="G1191" s="16" t="n">
        <v>0</v>
      </c>
      <c r="H1191" s="16" t="n"/>
      <c r="I1191" s="4" t="n"/>
      <c r="J1191" s="14" t="n"/>
      <c r="K1191" s="6" t="inlineStr">
        <is>
          <t>SALDO</t>
        </is>
      </c>
      <c r="L1191" s="3">
        <f>L1190-M1190</f>
        <v/>
      </c>
      <c r="M1191" s="40" t="n"/>
      <c r="N1191" s="29" t="inlineStr">
        <is>
          <t>RISCONTRO</t>
        </is>
      </c>
      <c r="O1191" s="41">
        <f>O1184+O1185+O1186+O1192</f>
        <v/>
      </c>
      <c r="P1191" s="18" t="n"/>
      <c r="Q1191" s="14" t="n"/>
      <c r="R1191" s="18" t="n"/>
      <c r="S1191" s="16">
        <f>G1191</f>
        <v/>
      </c>
      <c r="T1191" s="18">
        <f>(R1191-S1191)+T1190</f>
        <v/>
      </c>
      <c r="U1191" s="15">
        <f>C1191</f>
        <v/>
      </c>
      <c r="W1191" s="14" t="n"/>
      <c r="X1191" s="18" t="n"/>
      <c r="Y1191" s="16" t="n">
        <v>0</v>
      </c>
      <c r="Z1191" s="18">
        <f>(X1191-Y1191)+Z1190</f>
        <v/>
      </c>
      <c r="AA1191" s="15" t="n"/>
      <c r="AB1191" s="24" t="n"/>
      <c r="AC1191" s="15">
        <f>C1191</f>
        <v/>
      </c>
      <c r="AD1191" s="25" t="n"/>
      <c r="AE1191" s="62">
        <f>G1191</f>
        <v/>
      </c>
      <c r="AF1191" s="63">
        <f>AE1191+AF1130</f>
        <v/>
      </c>
      <c r="AG1191" s="25" t="n"/>
      <c r="AH1191" s="24" t="n"/>
      <c r="AI1191" s="26" t="n"/>
      <c r="AJ1191" s="25" t="n"/>
      <c r="AL1191" s="14" t="n"/>
      <c r="AM1191" s="18" t="n"/>
      <c r="AN1191" s="16" t="n">
        <v>0</v>
      </c>
      <c r="AO1191" s="18">
        <f>(AM1191-AN1191)+AO1190</f>
        <v/>
      </c>
      <c r="AP1191" s="15" t="n"/>
      <c r="AR1191" s="14" t="n"/>
      <c r="AS1191" s="18" t="n"/>
      <c r="AT1191" s="16" t="n">
        <v>0</v>
      </c>
      <c r="AU1191" s="18">
        <f>(AS1191-AT1191)+AU1190</f>
        <v/>
      </c>
      <c r="AV1191" s="15" t="n"/>
      <c r="AX1191" s="14" t="n"/>
      <c r="AY1191" s="18" t="n"/>
      <c r="AZ1191" s="16" t="n">
        <v>0</v>
      </c>
      <c r="BA1191" s="18">
        <f>(AY1191-AZ1191)+BA1190</f>
        <v/>
      </c>
      <c r="BB1191" s="15" t="n"/>
      <c r="BD1191" s="14" t="n"/>
      <c r="BE1191" s="18" t="n"/>
      <c r="BF1191" s="16" t="n">
        <v>0</v>
      </c>
      <c r="BG1191" s="18">
        <f>(BE1191-BF1191)+BG1190</f>
        <v/>
      </c>
      <c r="BH1191" s="15" t="n"/>
      <c r="BJ1191" s="86" t="n"/>
      <c r="BK1191" s="86" t="n"/>
      <c r="BL1191" s="24" t="n"/>
      <c r="BM1191" s="24" t="n"/>
      <c r="BN1191" s="24" t="n"/>
      <c r="BO1191" s="24" t="n"/>
      <c r="BP1191" s="24" t="n"/>
      <c r="BQ1191" s="126" t="n"/>
    </row>
    <row r="1192" ht="16.8" customHeight="1" thickBot="1" thickTop="1">
      <c r="A1192" s="15" t="n"/>
      <c r="B1192" s="15" t="n"/>
      <c r="C1192" s="15" t="inlineStr">
        <is>
          <t>Pag. Bolletta Telecom 780344</t>
        </is>
      </c>
      <c r="D1192" s="16" t="n"/>
      <c r="E1192" s="16" t="n"/>
      <c r="F1192" s="16" t="n"/>
      <c r="G1192" s="16" t="n">
        <v>0</v>
      </c>
      <c r="H1192" s="16" t="n"/>
      <c r="I1192" s="4" t="n"/>
      <c r="J1192" s="14" t="n"/>
      <c r="K1192" s="17" t="n"/>
      <c r="L1192" s="16" t="n"/>
      <c r="M1192" s="16" t="n"/>
      <c r="N1192" s="42" t="inlineStr">
        <is>
          <t>GIROCONTO DEL GIORNO</t>
        </is>
      </c>
      <c r="O1192" s="43">
        <f>P1186-O1185-O1186-O1184</f>
        <v/>
      </c>
      <c r="P1192" s="18" t="n"/>
      <c r="Q1192" s="14" t="n"/>
      <c r="R1192" s="18" t="n"/>
      <c r="S1192" s="16">
        <f>G1192</f>
        <v/>
      </c>
      <c r="T1192" s="18">
        <f>(R1192-S1192)+T1191</f>
        <v/>
      </c>
      <c r="U1192" s="15">
        <f>C1192</f>
        <v/>
      </c>
      <c r="W1192" s="14" t="n"/>
      <c r="X1192" s="18" t="n"/>
      <c r="Y1192" s="16" t="n">
        <v>0</v>
      </c>
      <c r="Z1192" s="18">
        <f>(X1192-Y1192)+Z1191</f>
        <v/>
      </c>
      <c r="AA1192" s="15" t="n"/>
      <c r="AB1192" s="24" t="n"/>
      <c r="AC1192" s="15">
        <f>C1192</f>
        <v/>
      </c>
      <c r="AD1192" s="25" t="n"/>
      <c r="AE1192" s="62">
        <f>G1192</f>
        <v/>
      </c>
      <c r="AF1192" s="63">
        <f>AE1192+AF1131</f>
        <v/>
      </c>
      <c r="AG1192" s="25" t="n"/>
      <c r="AH1192" s="24" t="n"/>
      <c r="AI1192" s="26" t="n"/>
      <c r="AJ1192" s="25" t="n"/>
      <c r="AL1192" s="14" t="n"/>
      <c r="AM1192" s="18" t="n"/>
      <c r="AN1192" s="16" t="n">
        <v>0</v>
      </c>
      <c r="AO1192" s="18">
        <f>(AM1192-AN1192)+AO1191</f>
        <v/>
      </c>
      <c r="AP1192" s="15" t="n"/>
      <c r="AR1192" s="14" t="n"/>
      <c r="AS1192" s="18" t="n"/>
      <c r="AT1192" s="16" t="n">
        <v>0</v>
      </c>
      <c r="AU1192" s="18">
        <f>(AS1192-AT1192)+AU1191</f>
        <v/>
      </c>
      <c r="AV1192" s="15" t="n"/>
      <c r="AX1192" s="14" t="n"/>
      <c r="AY1192" s="18" t="n"/>
      <c r="AZ1192" s="16" t="n">
        <v>0</v>
      </c>
      <c r="BA1192" s="18">
        <f>(AY1192-AZ1192)+BA1191</f>
        <v/>
      </c>
      <c r="BB1192" s="15" t="n"/>
      <c r="BD1192" s="14" t="n"/>
      <c r="BE1192" s="18" t="n"/>
      <c r="BF1192" s="16" t="n">
        <v>0</v>
      </c>
      <c r="BG1192" s="18">
        <f>(BE1192-BF1192)+BG1191</f>
        <v/>
      </c>
      <c r="BH1192" s="15" t="n"/>
      <c r="BJ1192" s="86" t="n"/>
      <c r="BK1192" s="86" t="n"/>
      <c r="BL1192" s="24" t="n"/>
      <c r="BM1192" s="24" t="n"/>
      <c r="BN1192" s="24" t="n"/>
      <c r="BO1192" s="24" t="n"/>
      <c r="BP1192" s="24" t="n"/>
      <c r="BQ1192" s="126" t="n"/>
    </row>
    <row r="1193" ht="16.8" customHeight="1" thickTop="1">
      <c r="A1193" s="15" t="n"/>
      <c r="B1193" s="15" t="n"/>
      <c r="C1193" s="15" t="inlineStr">
        <is>
          <t>Pag. Bolletta Telecom</t>
        </is>
      </c>
      <c r="D1193" s="16">
        <f>SUM(G1191:G1193)</f>
        <v/>
      </c>
      <c r="E1193" s="16" t="n"/>
      <c r="F1193" s="16" t="n"/>
      <c r="G1193" s="16" t="n">
        <v>0</v>
      </c>
      <c r="H1193" s="16" t="n"/>
      <c r="I1193" s="4" t="n"/>
      <c r="J1193" s="14" t="n"/>
      <c r="K1193" s="6" t="inlineStr">
        <is>
          <t>C/C ANTICIPI</t>
        </is>
      </c>
      <c r="L1193" s="3">
        <f>N1132</f>
        <v/>
      </c>
      <c r="M1193" s="3" t="n">
        <v>0</v>
      </c>
      <c r="N1193" s="3">
        <f>SUM(L1193:M1193)</f>
        <v/>
      </c>
      <c r="O1193" s="44" t="n"/>
      <c r="P1193" s="18" t="n"/>
      <c r="Q1193" s="14" t="n"/>
      <c r="R1193" s="18" t="n"/>
      <c r="S1193" s="16">
        <f>G1193</f>
        <v/>
      </c>
      <c r="T1193" s="18">
        <f>(R1193-S1193)+T1192</f>
        <v/>
      </c>
      <c r="U1193" s="15">
        <f>C1193</f>
        <v/>
      </c>
      <c r="W1193" s="14" t="n"/>
      <c r="X1193" s="18" t="n"/>
      <c r="Y1193" s="16" t="n">
        <v>0</v>
      </c>
      <c r="Z1193" s="18">
        <f>(X1193-Y1193)+Z1192</f>
        <v/>
      </c>
      <c r="AA1193" s="15" t="n"/>
      <c r="AB1193" s="24" t="n"/>
      <c r="AC1193" s="15">
        <f>C1193</f>
        <v/>
      </c>
      <c r="AD1193" s="25" t="n"/>
      <c r="AE1193" s="62">
        <f>G1193</f>
        <v/>
      </c>
      <c r="AF1193" s="63">
        <f>AE1193+AF1132</f>
        <v/>
      </c>
      <c r="AG1193" s="25" t="n"/>
      <c r="AH1193" s="24" t="n"/>
      <c r="AI1193" s="26" t="n"/>
      <c r="AJ1193" s="25" t="n"/>
      <c r="AL1193" s="14" t="n"/>
      <c r="AM1193" s="18" t="n"/>
      <c r="AN1193" s="16" t="n">
        <v>0</v>
      </c>
      <c r="AO1193" s="18">
        <f>(AM1193-AN1193)+AO1192</f>
        <v/>
      </c>
      <c r="AP1193" s="15" t="n"/>
      <c r="AR1193" s="14" t="n"/>
      <c r="AS1193" s="18" t="n"/>
      <c r="AT1193" s="16" t="n">
        <v>0</v>
      </c>
      <c r="AU1193" s="18">
        <f>(AS1193-AT1193)+AU1192</f>
        <v/>
      </c>
      <c r="AV1193" s="15" t="n"/>
      <c r="AX1193" s="14" t="n"/>
      <c r="AY1193" s="18" t="n"/>
      <c r="AZ1193" s="16" t="n">
        <v>0</v>
      </c>
      <c r="BA1193" s="18">
        <f>(AY1193-AZ1193)+BA1192</f>
        <v/>
      </c>
      <c r="BB1193" s="15" t="n"/>
      <c r="BD1193" s="14" t="n"/>
      <c r="BE1193" s="18" t="n"/>
      <c r="BF1193" s="16" t="n">
        <v>0</v>
      </c>
      <c r="BG1193" s="18">
        <f>(BE1193-BF1193)+BG1192</f>
        <v/>
      </c>
      <c r="BH1193" s="15" t="n"/>
      <c r="BJ1193" s="86" t="n"/>
      <c r="BK1193" s="86" t="n"/>
      <c r="BL1193" s="24" t="n"/>
      <c r="BM1193" s="24" t="n"/>
      <c r="BN1193" s="24" t="n"/>
      <c r="BO1193" s="24" t="n"/>
      <c r="BP1193" s="24" t="n"/>
      <c r="BQ1193" s="126" t="n"/>
    </row>
    <row r="1194" ht="16.8" customHeight="1">
      <c r="A1194" s="15" t="n"/>
      <c r="B1194" s="15" t="n"/>
      <c r="C1194" s="15" t="inlineStr">
        <is>
          <t xml:space="preserve">PAG. BOLLETTA ENEL  </t>
        </is>
      </c>
      <c r="D1194" s="16" t="n"/>
      <c r="E1194" s="16" t="n"/>
      <c r="F1194" s="16" t="n"/>
      <c r="G1194" s="16" t="n">
        <v>0</v>
      </c>
      <c r="H1194" s="16" t="n"/>
      <c r="I1194" s="4" t="n"/>
      <c r="J1194" s="14" t="n"/>
      <c r="K1194" s="6" t="inlineStr">
        <is>
          <t>C/CPOSTALE</t>
        </is>
      </c>
      <c r="L1194" s="3">
        <f>L1133</f>
        <v/>
      </c>
      <c r="M1194" s="3">
        <f>H1201+G1201</f>
        <v/>
      </c>
      <c r="N1194" s="45">
        <f>L1194+M1194</f>
        <v/>
      </c>
      <c r="O1194" s="45">
        <f>BA1218+BG1218</f>
        <v/>
      </c>
      <c r="P1194" s="18" t="n"/>
      <c r="Q1194" s="14" t="n"/>
      <c r="R1194" s="18" t="n"/>
      <c r="S1194" s="16">
        <f>G1194</f>
        <v/>
      </c>
      <c r="T1194" s="18">
        <f>(R1194-S1194)+T1193</f>
        <v/>
      </c>
      <c r="U1194" s="15">
        <f>C1194</f>
        <v/>
      </c>
      <c r="W1194" s="14" t="n"/>
      <c r="X1194" s="18" t="n">
        <v>0</v>
      </c>
      <c r="Y1194" s="16" t="n">
        <v>0</v>
      </c>
      <c r="Z1194" s="18">
        <f>(X1194-Y1194)+Z1193</f>
        <v/>
      </c>
      <c r="AA1194" s="15" t="n"/>
      <c r="AB1194" s="24" t="n"/>
      <c r="AC1194" s="15">
        <f>C1194</f>
        <v/>
      </c>
      <c r="AD1194" s="25" t="n"/>
      <c r="AE1194" s="62">
        <f>G1194</f>
        <v/>
      </c>
      <c r="AF1194" s="63">
        <f>AE1194+AF1133</f>
        <v/>
      </c>
      <c r="AG1194" s="25" t="n"/>
      <c r="AH1194" s="24" t="n"/>
      <c r="AI1194" s="26" t="n"/>
      <c r="AJ1194" s="25" t="n"/>
      <c r="AL1194" s="14" t="n"/>
      <c r="AM1194" s="18" t="n"/>
      <c r="AN1194" s="16" t="n">
        <v>0</v>
      </c>
      <c r="AO1194" s="18">
        <f>(AM1194-AN1194)+AO1193</f>
        <v/>
      </c>
      <c r="AP1194" s="15" t="n"/>
      <c r="AR1194" s="14" t="n"/>
      <c r="AS1194" s="18" t="n"/>
      <c r="AT1194" s="16" t="n">
        <v>0</v>
      </c>
      <c r="AU1194" s="18">
        <f>(AS1194-AT1194)+AU1193</f>
        <v/>
      </c>
      <c r="AV1194" s="15" t="n"/>
      <c r="AX1194" s="14" t="n"/>
      <c r="AY1194" s="18" t="n"/>
      <c r="AZ1194" s="16" t="n">
        <v>0</v>
      </c>
      <c r="BA1194" s="18">
        <f>(AY1194-AZ1194)+BA1193</f>
        <v/>
      </c>
      <c r="BB1194" s="15" t="n"/>
      <c r="BD1194" s="14" t="n"/>
      <c r="BE1194" s="18" t="n"/>
      <c r="BF1194" s="16" t="n">
        <v>0</v>
      </c>
      <c r="BG1194" s="18">
        <f>(BE1194-BF1194)+BG1193</f>
        <v/>
      </c>
      <c r="BH1194" s="15" t="n"/>
      <c r="BJ1194" s="86" t="n"/>
      <c r="BK1194" s="86" t="n"/>
      <c r="BL1194" s="24" t="n"/>
      <c r="BM1194" s="24" t="n"/>
      <c r="BN1194" s="24" t="n"/>
      <c r="BO1194" s="24" t="n"/>
      <c r="BP1194" s="24" t="n"/>
      <c r="BQ1194" s="126" t="n"/>
    </row>
    <row r="1195" ht="16.8" customHeight="1">
      <c r="A1195" s="15" t="n"/>
      <c r="B1195" s="15" t="n"/>
      <c r="C1195" s="15" t="inlineStr">
        <is>
          <t>Locazione immobili</t>
        </is>
      </c>
      <c r="D1195" s="16" t="n"/>
      <c r="E1195" s="16" t="n"/>
      <c r="F1195" s="16" t="n"/>
      <c r="G1195" s="16" t="n">
        <v>0</v>
      </c>
      <c r="H1195" s="16" t="n"/>
      <c r="I1195" s="4" t="n"/>
      <c r="J1195" s="14" t="n"/>
      <c r="K1195" s="6" t="inlineStr">
        <is>
          <t>C/C BANCARIO</t>
        </is>
      </c>
      <c r="L1195" s="3">
        <f>T1218+Z1218+AO1218+AU1218</f>
        <v/>
      </c>
      <c r="M1195" s="16" t="n"/>
      <c r="N1195" s="16" t="n"/>
      <c r="O1195" s="16" t="n"/>
      <c r="P1195" s="18" t="n"/>
      <c r="Q1195" s="14" t="n"/>
      <c r="R1195" s="18" t="n"/>
      <c r="S1195" s="16" t="n">
        <v>0</v>
      </c>
      <c r="T1195" s="18">
        <f>(R1195-S1195)+T1194</f>
        <v/>
      </c>
      <c r="U1195" s="15" t="n"/>
      <c r="W1195" s="14" t="n"/>
      <c r="X1195" s="18" t="n"/>
      <c r="Y1195" s="16" t="n">
        <v>0</v>
      </c>
      <c r="Z1195" s="18">
        <f>(X1195-Y1195)+Z1194</f>
        <v/>
      </c>
      <c r="AA1195" s="15" t="n"/>
      <c r="AB1195" s="24" t="n"/>
      <c r="AC1195" s="15">
        <f>C1195</f>
        <v/>
      </c>
      <c r="AD1195" s="25" t="n"/>
      <c r="AE1195" s="62">
        <f>G1195</f>
        <v/>
      </c>
      <c r="AF1195" s="63">
        <f>AE1195+AF1134</f>
        <v/>
      </c>
      <c r="AG1195" s="25" t="n"/>
      <c r="AH1195" s="24" t="n"/>
      <c r="AI1195" s="26" t="n">
        <v>0</v>
      </c>
      <c r="AJ1195" s="25" t="n"/>
      <c r="AL1195" s="14" t="n"/>
      <c r="AM1195" s="18" t="n"/>
      <c r="AN1195" s="16" t="n">
        <v>0</v>
      </c>
      <c r="AO1195" s="18">
        <f>(AM1195-AN1195)+AO1194</f>
        <v/>
      </c>
      <c r="AP1195" s="15" t="n"/>
      <c r="AR1195" s="14" t="n"/>
      <c r="AS1195" s="18" t="n"/>
      <c r="AT1195" s="16" t="n">
        <v>0</v>
      </c>
      <c r="AU1195" s="18">
        <f>(AS1195-AT1195)+AU1194</f>
        <v/>
      </c>
      <c r="AV1195" s="15" t="n"/>
      <c r="AX1195" s="14" t="n"/>
      <c r="AY1195" s="18" t="n"/>
      <c r="AZ1195" s="16" t="n">
        <v>0</v>
      </c>
      <c r="BA1195" s="18">
        <f>(AY1195-AZ1195)+BA1194</f>
        <v/>
      </c>
      <c r="BB1195" s="15" t="n"/>
      <c r="BD1195" s="14" t="n"/>
      <c r="BE1195" s="18" t="n"/>
      <c r="BF1195" s="16" t="n">
        <v>0</v>
      </c>
      <c r="BG1195" s="18">
        <f>(BE1195-BF1195)+BG1194</f>
        <v/>
      </c>
      <c r="BH1195" s="15" t="n"/>
      <c r="BJ1195" s="86" t="n"/>
      <c r="BK1195" s="86" t="n"/>
      <c r="BL1195" s="24" t="n"/>
      <c r="BM1195" s="24" t="n"/>
      <c r="BN1195" s="24" t="n"/>
      <c r="BO1195" s="24" t="n"/>
      <c r="BP1195" s="24" t="n"/>
      <c r="BQ1195" s="126" t="n"/>
    </row>
    <row r="1196" ht="16.8" customHeight="1">
      <c r="A1196" s="15" t="n"/>
      <c r="B1196" s="15" t="n"/>
      <c r="C1196" s="15" t="inlineStr">
        <is>
          <t>Spese condominiali</t>
        </is>
      </c>
      <c r="D1196" s="16" t="n"/>
      <c r="E1196" s="16" t="n"/>
      <c r="F1196" s="16" t="n"/>
      <c r="G1196" s="16" t="n">
        <v>0</v>
      </c>
      <c r="H1196" s="16" t="n"/>
      <c r="I1196" s="4" t="n"/>
      <c r="J1196" s="14" t="n"/>
      <c r="K1196" s="6" t="inlineStr">
        <is>
          <t>CONTO SOSPESI</t>
        </is>
      </c>
      <c r="L1196" s="3" t="n"/>
      <c r="M1196" s="46" t="inlineStr">
        <is>
          <t>SOSPESI DEL GIORNO</t>
        </is>
      </c>
      <c r="N1196" s="46" t="n"/>
      <c r="O1196" s="16" t="n"/>
      <c r="P1196" s="18" t="n"/>
      <c r="Q1196" s="14" t="n"/>
      <c r="R1196" s="18" t="n"/>
      <c r="S1196" s="16">
        <f>G1196</f>
        <v/>
      </c>
      <c r="T1196" s="18">
        <f>(R1196-S1196)+T1195</f>
        <v/>
      </c>
      <c r="U1196" s="15">
        <f>C1196</f>
        <v/>
      </c>
      <c r="W1196" s="14" t="n"/>
      <c r="X1196" s="18" t="n"/>
      <c r="Y1196" s="16" t="n">
        <v>0</v>
      </c>
      <c r="Z1196" s="18">
        <f>(X1196-Y1196)+Z1195</f>
        <v/>
      </c>
      <c r="AA1196" s="15" t="n"/>
      <c r="AB1196" s="24" t="n"/>
      <c r="AC1196" s="15">
        <f>C1196</f>
        <v/>
      </c>
      <c r="AD1196" s="25" t="n"/>
      <c r="AE1196" s="62">
        <f>G1196</f>
        <v/>
      </c>
      <c r="AF1196" s="63">
        <f>AE1196+AF1135</f>
        <v/>
      </c>
      <c r="AG1196" s="25" t="n"/>
      <c r="AH1196" s="24" t="n"/>
      <c r="AI1196" s="26" t="n"/>
      <c r="AJ1196" s="25" t="n"/>
      <c r="AL1196" s="14" t="n"/>
      <c r="AM1196" s="18" t="n"/>
      <c r="AN1196" s="16" t="n">
        <v>0</v>
      </c>
      <c r="AO1196" s="18">
        <f>(AM1196-AN1196)+AO1195</f>
        <v/>
      </c>
      <c r="AP1196" s="15" t="n"/>
      <c r="AR1196" s="14" t="n"/>
      <c r="AS1196" s="18" t="n"/>
      <c r="AT1196" s="16" t="n">
        <v>0</v>
      </c>
      <c r="AU1196" s="18">
        <f>(AS1196-AT1196)+AU1195</f>
        <v/>
      </c>
      <c r="AV1196" s="15" t="n"/>
      <c r="AX1196" s="14" t="n"/>
      <c r="AY1196" s="18" t="n"/>
      <c r="AZ1196" s="16" t="n">
        <v>0</v>
      </c>
      <c r="BA1196" s="18">
        <f>(AY1196-AZ1196)+BA1195</f>
        <v/>
      </c>
      <c r="BB1196" s="15" t="n"/>
      <c r="BD1196" s="14" t="n"/>
      <c r="BE1196" s="18" t="n"/>
      <c r="BF1196" s="16" t="n">
        <v>0</v>
      </c>
      <c r="BG1196" s="18">
        <f>(BE1196-BF1196)+BG1195</f>
        <v/>
      </c>
      <c r="BH1196" s="15" t="n"/>
      <c r="BJ1196" s="86" t="n"/>
      <c r="BK1196" s="86" t="n"/>
      <c r="BL1196" s="24" t="n"/>
      <c r="BM1196" s="24" t="n"/>
      <c r="BN1196" s="24" t="n"/>
      <c r="BO1196" s="24" t="n"/>
      <c r="BP1196" s="24" t="n"/>
      <c r="BQ1196" s="126" t="n"/>
    </row>
    <row r="1197" ht="16.8" customHeight="1">
      <c r="A1197" s="15" t="n"/>
      <c r="B1197" s="15" t="n"/>
      <c r="C1197" s="15" t="inlineStr">
        <is>
          <t>TOT. SPESE AFFITTO  TEL. LUCE</t>
        </is>
      </c>
      <c r="D1197" s="16">
        <f>SUM(G1191:G1196)</f>
        <v/>
      </c>
      <c r="E1197" s="16" t="n"/>
      <c r="F1197" s="16" t="n"/>
      <c r="G1197" s="16" t="n"/>
      <c r="H1197" s="16" t="n"/>
      <c r="I1197" s="4" t="n"/>
      <c r="J1197" s="14" t="n"/>
      <c r="K1197" s="50" t="inlineStr">
        <is>
          <t>SOMMA SOSPESO 10/11</t>
        </is>
      </c>
      <c r="L1197" s="50" t="n">
        <v>114.5</v>
      </c>
      <c r="M1197" s="16" t="inlineStr">
        <is>
          <t>NOME</t>
        </is>
      </c>
      <c r="N1197" s="16" t="inlineStr">
        <is>
          <t>IMPORTO</t>
        </is>
      </c>
      <c r="O1197" s="16" t="n"/>
      <c r="P1197" s="18" t="n"/>
      <c r="Q1197" s="14" t="n"/>
      <c r="R1197" s="18" t="n"/>
      <c r="S1197" s="16" t="n">
        <v>0</v>
      </c>
      <c r="T1197" s="18">
        <f>(R1197-S1197)+T1196</f>
        <v/>
      </c>
      <c r="U1197" s="15" t="n"/>
      <c r="W1197" s="14" t="n"/>
      <c r="X1197" s="18" t="n"/>
      <c r="Y1197" s="16" t="n"/>
      <c r="Z1197" s="18">
        <f>(X1197-Y1197)+Z1196</f>
        <v/>
      </c>
      <c r="AA1197" s="15" t="n"/>
      <c r="AB1197" s="24" t="n"/>
      <c r="AC1197" s="15">
        <f>C1197</f>
        <v/>
      </c>
      <c r="AD1197" s="25" t="n"/>
      <c r="AE1197" s="62">
        <f>G1197</f>
        <v/>
      </c>
      <c r="AF1197" s="63">
        <f>AE1197+AF1136</f>
        <v/>
      </c>
      <c r="AG1197" s="25" t="n"/>
      <c r="AH1197" s="24" t="n"/>
      <c r="AI1197" s="26" t="n"/>
      <c r="AJ1197" s="25" t="n"/>
      <c r="AL1197" s="14" t="n"/>
      <c r="AM1197" s="18" t="n"/>
      <c r="AN1197" s="16" t="n"/>
      <c r="AO1197" s="18">
        <f>(AM1197-AN1197)+AO1196</f>
        <v/>
      </c>
      <c r="AP1197" s="15" t="n"/>
      <c r="AR1197" s="14" t="n"/>
      <c r="AS1197" s="18" t="n"/>
      <c r="AT1197" s="16" t="n"/>
      <c r="AU1197" s="18">
        <f>(AS1197-AT1197)+AU1196</f>
        <v/>
      </c>
      <c r="AV1197" s="15" t="n"/>
      <c r="AX1197" s="14" t="n"/>
      <c r="AY1197" s="18" t="n"/>
      <c r="AZ1197" s="16" t="n"/>
      <c r="BA1197" s="18">
        <f>(AY1197-AZ1197)+BA1196</f>
        <v/>
      </c>
      <c r="BB1197" s="15" t="n"/>
      <c r="BD1197" s="14" t="n"/>
      <c r="BE1197" s="18" t="n"/>
      <c r="BF1197" s="16" t="n"/>
      <c r="BG1197" s="18">
        <f>(BE1197-BF1197)+BG1196</f>
        <v/>
      </c>
      <c r="BH1197" s="15" t="n"/>
      <c r="BJ1197" s="86" t="n"/>
      <c r="BK1197" s="86" t="n"/>
      <c r="BL1197" s="24" t="n"/>
      <c r="BM1197" s="24" t="n"/>
      <c r="BN1197" s="24" t="n"/>
      <c r="BO1197" s="24" t="n"/>
      <c r="BP1197" s="24" t="n"/>
      <c r="BQ1197" s="126" t="n"/>
    </row>
    <row r="1198" ht="16.8" customHeight="1">
      <c r="A1198" s="15" t="n"/>
      <c r="B1198" s="15" t="n"/>
      <c r="C1198" s="15" t="inlineStr">
        <is>
          <t xml:space="preserve">RIVALSA </t>
        </is>
      </c>
      <c r="D1198" s="16" t="n"/>
      <c r="E1198" s="16" t="n"/>
      <c r="F1198" s="16" t="n"/>
      <c r="G1198" s="16" t="n">
        <v>0</v>
      </c>
      <c r="H1198" s="16" t="n"/>
      <c r="I1198" s="4" t="n"/>
      <c r="J1198" s="14" t="n"/>
      <c r="K1198" s="16" t="inlineStr">
        <is>
          <t xml:space="preserve">GALLARATE 24/1   </t>
        </is>
      </c>
      <c r="L1198" s="73" t="n">
        <v>193</v>
      </c>
      <c r="M1198" s="30" t="n"/>
      <c r="N1198" s="30" t="n">
        <v>0</v>
      </c>
      <c r="O1198" s="16" t="n"/>
      <c r="P1198" s="18" t="n"/>
      <c r="Q1198" s="14" t="n"/>
      <c r="R1198" s="18" t="n"/>
      <c r="S1198" s="16">
        <f>G1198</f>
        <v/>
      </c>
      <c r="T1198" s="18">
        <f>(R1198-S1198)+T1197</f>
        <v/>
      </c>
      <c r="U1198" s="15" t="n"/>
      <c r="W1198" s="14" t="n"/>
      <c r="X1198" s="18" t="n">
        <v>0</v>
      </c>
      <c r="Y1198" s="16" t="n">
        <v>0</v>
      </c>
      <c r="Z1198" s="18">
        <f>(X1198-Y1198)+Z1197</f>
        <v/>
      </c>
      <c r="AA1198" s="15" t="n"/>
      <c r="AB1198" s="24" t="n"/>
      <c r="AC1198" s="15">
        <f>C1198</f>
        <v/>
      </c>
      <c r="AD1198" s="25" t="n"/>
      <c r="AE1198" s="62">
        <f>G1198</f>
        <v/>
      </c>
      <c r="AF1198" s="63">
        <f>AE1198+AF1137</f>
        <v/>
      </c>
      <c r="AG1198" s="25" t="n"/>
      <c r="AH1198" s="24" t="n"/>
      <c r="AI1198" s="26" t="n"/>
      <c r="AJ1198" s="25" t="n"/>
      <c r="AL1198" s="14" t="n"/>
      <c r="AM1198" s="18" t="n"/>
      <c r="AN1198" s="16" t="n"/>
      <c r="AO1198" s="18">
        <f>(AM1198-AN1198)+AO1197</f>
        <v/>
      </c>
      <c r="AP1198" s="15" t="n"/>
      <c r="AR1198" s="14" t="n"/>
      <c r="AS1198" s="18" t="n"/>
      <c r="AT1198" s="16" t="n"/>
      <c r="AU1198" s="18">
        <f>(AS1198-AT1198)+AU1197</f>
        <v/>
      </c>
      <c r="AV1198" s="15" t="n"/>
      <c r="AX1198" s="14" t="n"/>
      <c r="AY1198" s="18" t="n"/>
      <c r="AZ1198" s="16" t="n"/>
      <c r="BA1198" s="18">
        <f>(AY1198-AZ1198)+BA1197</f>
        <v/>
      </c>
      <c r="BB1198" s="15" t="n"/>
      <c r="BD1198" s="14" t="n"/>
      <c r="BE1198" s="18" t="n"/>
      <c r="BF1198" s="16" t="n"/>
      <c r="BG1198" s="18">
        <f>(BE1198-BF1198)+BG1197</f>
        <v/>
      </c>
      <c r="BH1198" s="15" t="n"/>
      <c r="BJ1198" s="86" t="n"/>
      <c r="BK1198" s="86" t="n"/>
      <c r="BL1198" s="24" t="n"/>
      <c r="BM1198" s="24" t="n"/>
      <c r="BN1198" s="24" t="n"/>
      <c r="BO1198" s="24" t="n"/>
      <c r="BP1198" s="24" t="n"/>
      <c r="BQ1198" s="126" t="n"/>
    </row>
    <row r="1199" ht="16.8" customHeight="1">
      <c r="A1199" s="15" t="n"/>
      <c r="B1199" s="15" t="n"/>
      <c r="C1199" s="15" t="inlineStr">
        <is>
          <t>COMMERCIALISTA</t>
        </is>
      </c>
      <c r="D1199" s="16" t="n"/>
      <c r="E1199" s="16" t="n"/>
      <c r="F1199" s="16" t="n"/>
      <c r="G1199" s="16" t="n">
        <v>0</v>
      </c>
      <c r="H1199" s="16" t="n"/>
      <c r="I1199" s="4" t="n"/>
      <c r="J1199" s="14" t="n"/>
      <c r="K1199" s="50" t="inlineStr">
        <is>
          <t>GALL.  24/1</t>
        </is>
      </c>
      <c r="L1199" s="50" t="n">
        <v>337</v>
      </c>
      <c r="M1199" s="16" t="n"/>
      <c r="N1199" s="16" t="n">
        <v>0</v>
      </c>
      <c r="O1199" s="16" t="n"/>
      <c r="P1199" s="18" t="n"/>
      <c r="Q1199" s="14" t="n"/>
      <c r="R1199" s="18" t="n"/>
      <c r="S1199" s="16">
        <f>G1199</f>
        <v/>
      </c>
      <c r="T1199" s="18">
        <f>(R1199-S1199)+T1198</f>
        <v/>
      </c>
      <c r="U1199" s="15">
        <f>C1199</f>
        <v/>
      </c>
      <c r="W1199" s="14" t="n"/>
      <c r="X1199" s="18" t="n">
        <v>0</v>
      </c>
      <c r="Y1199" s="16" t="n">
        <v>0</v>
      </c>
      <c r="Z1199" s="18">
        <f>(X1199-Y1199)+Z1198</f>
        <v/>
      </c>
      <c r="AA1199" s="15" t="n"/>
      <c r="AB1199" s="24" t="n"/>
      <c r="AC1199" s="15">
        <f>C1199</f>
        <v/>
      </c>
      <c r="AD1199" s="25" t="n"/>
      <c r="AE1199" s="62">
        <f>G1199</f>
        <v/>
      </c>
      <c r="AF1199" s="63">
        <f>AE1199+AF1138</f>
        <v/>
      </c>
      <c r="AG1199" s="25" t="n"/>
      <c r="AH1199" s="24" t="n"/>
      <c r="AI1199" s="26" t="n"/>
      <c r="AJ1199" s="25" t="n"/>
      <c r="AL1199" s="14" t="n"/>
      <c r="AM1199" s="18" t="n"/>
      <c r="AN1199" s="16" t="n">
        <v>0</v>
      </c>
      <c r="AO1199" s="18">
        <f>(AM1199-AN1199)+AO1198</f>
        <v/>
      </c>
      <c r="AP1199" s="15" t="n"/>
      <c r="AR1199" s="14" t="n"/>
      <c r="AS1199" s="18" t="n"/>
      <c r="AT1199" s="16" t="n">
        <v>0</v>
      </c>
      <c r="AU1199" s="18">
        <f>(AS1199-AT1199)+AU1198</f>
        <v/>
      </c>
      <c r="AV1199" s="15" t="n"/>
      <c r="AX1199" s="14" t="n"/>
      <c r="AY1199" s="18" t="n"/>
      <c r="AZ1199" s="16" t="n">
        <v>0</v>
      </c>
      <c r="BA1199" s="18">
        <f>(AY1199-AZ1199)+BA1198</f>
        <v/>
      </c>
      <c r="BB1199" s="15" t="n"/>
      <c r="BD1199" s="14" t="n"/>
      <c r="BE1199" s="18" t="n"/>
      <c r="BF1199" s="16" t="n">
        <v>0</v>
      </c>
      <c r="BG1199" s="18">
        <f>(BE1199-BF1199)+BG1198</f>
        <v/>
      </c>
      <c r="BH1199" s="15" t="n"/>
      <c r="BJ1199" s="86" t="n"/>
      <c r="BK1199" s="86" t="n"/>
      <c r="BL1199" s="24" t="n"/>
      <c r="BM1199" s="24" t="n"/>
      <c r="BN1199" s="24" t="n"/>
      <c r="BO1199" s="24" t="n"/>
      <c r="BP1199" s="24" t="n"/>
      <c r="BQ1199" s="126" t="n"/>
    </row>
    <row r="1200" ht="16.8" customHeight="1">
      <c r="A1200" s="15" t="n"/>
      <c r="B1200" s="15" t="n"/>
      <c r="C1200" s="64" t="inlineStr">
        <is>
          <t>CASSA PREVIDENZA  AGENTI  + QUOTA GAA</t>
        </is>
      </c>
      <c r="D1200" s="16" t="n"/>
      <c r="E1200" s="16" t="n"/>
      <c r="F1200" s="16" t="n"/>
      <c r="G1200" s="16" t="n">
        <v>0</v>
      </c>
      <c r="H1200" s="16" t="n">
        <v>0</v>
      </c>
      <c r="I1200" s="4" t="n"/>
      <c r="J1200" s="14" t="n"/>
      <c r="K1200" s="16" t="inlineStr">
        <is>
          <t>RHO ANTICIPO A. 22/1</t>
        </is>
      </c>
      <c r="L1200" s="16" t="n">
        <v>1045</v>
      </c>
      <c r="M1200" s="16" t="n"/>
      <c r="N1200" s="16" t="n">
        <v>0</v>
      </c>
      <c r="O1200" s="16" t="n"/>
      <c r="P1200" s="18" t="n"/>
      <c r="Q1200" s="14" t="n"/>
      <c r="R1200" s="18" t="n"/>
      <c r="S1200" s="16">
        <f>G1200</f>
        <v/>
      </c>
      <c r="T1200" s="18">
        <f>(R1200-S1200)+T1199</f>
        <v/>
      </c>
      <c r="U1200" s="15">
        <f>C1200</f>
        <v/>
      </c>
      <c r="W1200" s="14" t="n"/>
      <c r="X1200" s="18" t="n">
        <v>0</v>
      </c>
      <c r="Y1200" s="16" t="n">
        <v>0</v>
      </c>
      <c r="Z1200" s="18">
        <f>(X1200-Y1200)+Z1199</f>
        <v/>
      </c>
      <c r="AA1200" s="15" t="n"/>
      <c r="AB1200" s="24" t="n"/>
      <c r="AC1200" s="15">
        <f>C1200</f>
        <v/>
      </c>
      <c r="AD1200" s="25" t="n"/>
      <c r="AE1200" s="62">
        <f>G1200</f>
        <v/>
      </c>
      <c r="AF1200" s="63">
        <f>AE1200+AF1139</f>
        <v/>
      </c>
      <c r="AG1200" s="25" t="n"/>
      <c r="AH1200" s="24" t="n"/>
      <c r="AI1200" s="26" t="n"/>
      <c r="AJ1200" s="25" t="n"/>
      <c r="AL1200" s="14" t="n"/>
      <c r="AM1200" s="18" t="n"/>
      <c r="AN1200" s="16" t="n">
        <v>0</v>
      </c>
      <c r="AO1200" s="18">
        <f>(AM1200-AN1200)+AO1199</f>
        <v/>
      </c>
      <c r="AP1200" s="15" t="n"/>
      <c r="AR1200" s="14" t="n"/>
      <c r="AS1200" s="18" t="n"/>
      <c r="AT1200" s="16" t="n">
        <v>0</v>
      </c>
      <c r="AU1200" s="18">
        <f>(AS1200-AT1200)+AU1199</f>
        <v/>
      </c>
      <c r="AV1200" s="15" t="n"/>
      <c r="AX1200" s="14" t="n"/>
      <c r="AY1200" s="18" t="n"/>
      <c r="AZ1200" s="16" t="n">
        <v>0</v>
      </c>
      <c r="BA1200" s="18">
        <f>(AY1200-AZ1200)+BA1199</f>
        <v/>
      </c>
      <c r="BB1200" s="15" t="n"/>
      <c r="BD1200" s="14" t="n"/>
      <c r="BE1200" s="18" t="n"/>
      <c r="BF1200" s="16" t="n">
        <v>0</v>
      </c>
      <c r="BG1200" s="18">
        <f>(BE1200-BF1200)+BG1199</f>
        <v/>
      </c>
      <c r="BH1200" s="15" t="n"/>
      <c r="BJ1200" s="86" t="n"/>
      <c r="BK1200" s="86" t="n"/>
      <c r="BL1200" s="24" t="n"/>
      <c r="BM1200" s="24" t="n"/>
      <c r="BN1200" s="24" t="n"/>
      <c r="BO1200" s="24" t="n"/>
      <c r="BP1200" s="24" t="n"/>
      <c r="BQ1200" s="126" t="n"/>
    </row>
    <row r="1201" ht="16.8" customHeight="1">
      <c r="A1201" s="15" t="n"/>
      <c r="B1201" s="15" t="n"/>
      <c r="C1201" s="15" t="inlineStr">
        <is>
          <t>GIROCONTO PROVV. GENERALI</t>
        </is>
      </c>
      <c r="D1201" s="16" t="n"/>
      <c r="E1201" s="16" t="n"/>
      <c r="F1201" s="85" t="n">
        <v>0</v>
      </c>
      <c r="G1201" s="16" t="n">
        <v>0</v>
      </c>
      <c r="H1201" s="16" t="n">
        <v>0</v>
      </c>
      <c r="I1201" s="4" t="n"/>
      <c r="J1201" s="14" t="n"/>
      <c r="K1201" s="30" t="inlineStr">
        <is>
          <t>LEGNANO 25/1</t>
        </is>
      </c>
      <c r="L1201" s="30" t="n">
        <v>294.5</v>
      </c>
      <c r="M1201" s="16" t="n"/>
      <c r="N1201" s="16" t="n">
        <v>0</v>
      </c>
      <c r="O1201" s="16" t="n"/>
      <c r="P1201" s="18" t="n"/>
      <c r="Q1201" s="14" t="n"/>
      <c r="R1201" s="18">
        <f>F1201</f>
        <v/>
      </c>
      <c r="S1201" s="16" t="n">
        <v>0</v>
      </c>
      <c r="T1201" s="18">
        <f>(R1201-S1201)+T1200</f>
        <v/>
      </c>
      <c r="U1201" s="15" t="n"/>
      <c r="W1201" s="14" t="inlineStr">
        <is>
          <t>\</t>
        </is>
      </c>
      <c r="X1201" s="18" t="n">
        <v>0</v>
      </c>
      <c r="Y1201" s="16" t="n"/>
      <c r="Z1201" s="18">
        <f>(X1201-Y1201)+Z1200</f>
        <v/>
      </c>
      <c r="AA1201" s="15" t="n"/>
      <c r="AB1201" s="24" t="n"/>
      <c r="AC1201" s="15">
        <f>C1201</f>
        <v/>
      </c>
      <c r="AD1201" s="25" t="n"/>
      <c r="AE1201" s="62">
        <f>G1201</f>
        <v/>
      </c>
      <c r="AF1201" s="63">
        <f>AE1201+AF1140</f>
        <v/>
      </c>
      <c r="AG1201" s="25" t="n"/>
      <c r="AH1201" s="24" t="n"/>
      <c r="AI1201" s="26" t="n"/>
      <c r="AJ1201" s="25" t="n"/>
      <c r="AL1201" s="14" t="n"/>
      <c r="AM1201" s="18" t="n"/>
      <c r="AN1201" s="16" t="n"/>
      <c r="AO1201" s="18">
        <f>(AM1201-AN1201)+AO1200</f>
        <v/>
      </c>
      <c r="AP1201" s="15" t="n"/>
      <c r="AR1201" s="14" t="n"/>
      <c r="AS1201" s="18" t="n"/>
      <c r="AT1201" s="16" t="n"/>
      <c r="AU1201" s="18">
        <f>(AS1201-AT1201)+AU1200</f>
        <v/>
      </c>
      <c r="AV1201" s="15" t="n"/>
      <c r="AX1201" s="14" t="n"/>
      <c r="AY1201" s="18" t="n"/>
      <c r="AZ1201" s="16" t="n"/>
      <c r="BA1201" s="18">
        <f>(AY1201-AZ1201)+BA1200</f>
        <v/>
      </c>
      <c r="BB1201" s="15" t="n"/>
      <c r="BD1201" s="14" t="n"/>
      <c r="BE1201" s="18">
        <f>H1201</f>
        <v/>
      </c>
      <c r="BF1201" s="16" t="n"/>
      <c r="BG1201" s="18">
        <f>(BE1201-BF1201)+BG1200</f>
        <v/>
      </c>
      <c r="BH1201" s="15" t="n"/>
      <c r="BJ1201" s="86" t="n"/>
      <c r="BK1201" s="86" t="n"/>
      <c r="BL1201" s="24" t="n"/>
      <c r="BM1201" s="24" t="n"/>
      <c r="BN1201" s="24" t="n"/>
      <c r="BO1201" s="24" t="n"/>
      <c r="BP1201" s="24" t="n"/>
      <c r="BQ1201" s="126" t="n"/>
    </row>
    <row r="1202" ht="16.8" customHeight="1">
      <c r="A1202" s="15" t="n"/>
      <c r="B1202" s="15" t="n"/>
      <c r="C1202" s="47" t="inlineStr">
        <is>
          <t>VERSAMENTO PROVV. MATURATE</t>
        </is>
      </c>
      <c r="D1202" s="16" t="n"/>
      <c r="E1202" s="16" t="n"/>
      <c r="F1202" s="1" t="n">
        <v>0</v>
      </c>
      <c r="G1202" s="16" t="n">
        <v>0</v>
      </c>
      <c r="H1202" s="16" t="n"/>
      <c r="I1202" s="4" t="n"/>
      <c r="J1202" s="147" t="n"/>
      <c r="K1202" s="148" t="n"/>
      <c r="L1202" s="67" t="n">
        <v>0</v>
      </c>
      <c r="M1202" s="25" t="n"/>
      <c r="N1202" s="50" t="n">
        <v>0</v>
      </c>
      <c r="O1202" s="16" t="n"/>
      <c r="P1202" s="18" t="n"/>
      <c r="Q1202" s="14" t="n"/>
      <c r="R1202" s="49">
        <f>F1202</f>
        <v/>
      </c>
      <c r="S1202" s="16" t="n">
        <v>0</v>
      </c>
      <c r="T1202" s="18">
        <f>(R1202-S1202)+T1201</f>
        <v/>
      </c>
      <c r="U1202" s="17">
        <f>C1202</f>
        <v/>
      </c>
      <c r="W1202" s="14" t="n"/>
      <c r="X1202" s="18" t="n">
        <v>0</v>
      </c>
      <c r="Y1202" s="16" t="n">
        <v>0</v>
      </c>
      <c r="Z1202" s="18">
        <f>(X1202-Y1202)+Z1201</f>
        <v/>
      </c>
      <c r="AA1202" s="15" t="n"/>
      <c r="AB1202" s="24" t="n"/>
      <c r="AC1202" s="64" t="inlineStr">
        <is>
          <t>QUOTA GAA</t>
        </is>
      </c>
      <c r="AD1202" s="65" t="n"/>
      <c r="AE1202" s="65">
        <f>G1202</f>
        <v/>
      </c>
      <c r="AF1202" s="63">
        <f>AE1202+AF1141</f>
        <v/>
      </c>
      <c r="AG1202" s="25" t="n"/>
      <c r="AH1202" s="24" t="n"/>
      <c r="AI1202" s="26" t="n"/>
      <c r="AJ1202" s="25" t="n"/>
      <c r="AL1202" s="14" t="n"/>
      <c r="AM1202" s="18" t="n">
        <v>0</v>
      </c>
      <c r="AN1202" s="16" t="n">
        <v>0</v>
      </c>
      <c r="AO1202" s="18">
        <f>(AM1202-AN1202)+AO1201</f>
        <v/>
      </c>
      <c r="AP1202" s="15" t="n"/>
      <c r="AR1202" s="14" t="n"/>
      <c r="AS1202" s="18" t="n"/>
      <c r="AT1202" s="16" t="n">
        <v>0</v>
      </c>
      <c r="AU1202" s="18">
        <f>(AS1202-AT1202)+AU1201</f>
        <v/>
      </c>
      <c r="AV1202" s="15" t="n"/>
      <c r="AX1202" s="14" t="n"/>
      <c r="AY1202" s="18" t="n"/>
      <c r="AZ1202" s="16" t="n">
        <v>0</v>
      </c>
      <c r="BA1202" s="18">
        <f>(AY1202-AZ1202)+BA1201</f>
        <v/>
      </c>
      <c r="BB1202" s="15" t="n"/>
      <c r="BD1202" s="14" t="n"/>
      <c r="BE1202" s="18" t="n"/>
      <c r="BF1202" s="16" t="n">
        <v>0</v>
      </c>
      <c r="BG1202" s="18">
        <f>(BE1202-BF1202)+BG1201</f>
        <v/>
      </c>
      <c r="BH1202" s="15" t="n"/>
      <c r="BJ1202" s="86" t="n"/>
      <c r="BK1202" s="86" t="n"/>
      <c r="BL1202" s="24" t="n"/>
      <c r="BM1202" s="24" t="n"/>
      <c r="BN1202" s="24" t="n"/>
      <c r="BO1202" s="24" t="n"/>
      <c r="BP1202" s="24" t="n"/>
      <c r="BQ1202" s="126" t="n"/>
    </row>
    <row r="1203" ht="16.8" customHeight="1">
      <c r="A1203" s="15" t="n"/>
      <c r="B1203" s="15" t="n"/>
      <c r="C1203" s="15" t="inlineStr">
        <is>
          <t>TASSE</t>
        </is>
      </c>
      <c r="D1203" s="16" t="n"/>
      <c r="E1203" s="16" t="n"/>
      <c r="F1203" s="16" t="n"/>
      <c r="G1203" s="16" t="n">
        <v>0</v>
      </c>
      <c r="H1203" s="16" t="n"/>
      <c r="I1203" s="4" t="n"/>
      <c r="J1203" s="14" t="n"/>
      <c r="K1203" s="16" t="inlineStr">
        <is>
          <t>AGOS 25/1</t>
        </is>
      </c>
      <c r="L1203" s="16" t="n">
        <v>515</v>
      </c>
      <c r="M1203" s="25" t="n"/>
      <c r="N1203" s="50" t="n">
        <v>0</v>
      </c>
      <c r="O1203" s="16" t="n"/>
      <c r="P1203" s="18" t="n"/>
      <c r="Q1203" s="14" t="n"/>
      <c r="R1203" s="18" t="n"/>
      <c r="S1203" s="16">
        <f>G1203</f>
        <v/>
      </c>
      <c r="T1203" s="18">
        <f>(R1203-S1203)+T1202</f>
        <v/>
      </c>
      <c r="U1203" s="15" t="inlineStr">
        <is>
          <t>Tasse</t>
        </is>
      </c>
      <c r="W1203" s="14" t="n"/>
      <c r="X1203" s="18" t="n"/>
      <c r="Y1203" s="16" t="n">
        <v>0</v>
      </c>
      <c r="Z1203" s="18">
        <f>(X1203-Y1203)+Z1202</f>
        <v/>
      </c>
      <c r="AA1203" s="15" t="n"/>
      <c r="AB1203" s="24" t="n"/>
      <c r="AC1203" s="15">
        <f>C1203</f>
        <v/>
      </c>
      <c r="AD1203" s="25" t="n"/>
      <c r="AE1203" s="62">
        <f>G1203</f>
        <v/>
      </c>
      <c r="AF1203" s="63">
        <f>AE1203+AF1142</f>
        <v/>
      </c>
      <c r="AG1203" s="25" t="n"/>
      <c r="AH1203" s="24" t="n"/>
      <c r="AI1203" s="26" t="n"/>
      <c r="AJ1203" s="25" t="n"/>
      <c r="AL1203" s="14" t="n"/>
      <c r="AM1203" s="18" t="n">
        <v>0</v>
      </c>
      <c r="AN1203" s="16" t="n">
        <v>0</v>
      </c>
      <c r="AO1203" s="18">
        <f>(AM1203-AN1203)+AO1202</f>
        <v/>
      </c>
      <c r="AP1203" s="15" t="n"/>
      <c r="AR1203" s="14" t="n"/>
      <c r="AS1203" s="18" t="n">
        <v>0</v>
      </c>
      <c r="AT1203" s="16" t="n">
        <v>0</v>
      </c>
      <c r="AU1203" s="18">
        <f>(AS1203-AT1203)+AU1202</f>
        <v/>
      </c>
      <c r="AV1203" s="15" t="n"/>
      <c r="AX1203" s="14" t="n"/>
      <c r="AY1203" s="18" t="n">
        <v>0</v>
      </c>
      <c r="AZ1203" s="16" t="n">
        <v>0</v>
      </c>
      <c r="BA1203" s="18">
        <f>(AY1203-AZ1203)+BA1202</f>
        <v/>
      </c>
      <c r="BB1203" s="15" t="n"/>
      <c r="BD1203" s="14" t="n"/>
      <c r="BE1203" s="18" t="n">
        <v>0</v>
      </c>
      <c r="BF1203" s="16" t="n">
        <v>0</v>
      </c>
      <c r="BG1203" s="18">
        <f>(BE1203-BF1203)+BG1202</f>
        <v/>
      </c>
      <c r="BH1203" s="15" t="n"/>
      <c r="BJ1203" s="86" t="n"/>
      <c r="BK1203" s="86" t="n"/>
      <c r="BL1203" s="24" t="n"/>
      <c r="BM1203" s="24" t="n"/>
      <c r="BN1203" s="24" t="n"/>
      <c r="BO1203" s="24" t="n"/>
      <c r="BP1203" s="24" t="n"/>
      <c r="BQ1203" s="126" t="n"/>
    </row>
    <row r="1204" ht="16.8" customHeight="1">
      <c r="A1204" s="15" t="n"/>
      <c r="B1204" s="15" t="n"/>
      <c r="C1204" s="15" t="inlineStr">
        <is>
          <t>PREL.  ACC. PER AMM-  GIGI</t>
        </is>
      </c>
      <c r="D1204" s="16" t="n"/>
      <c r="E1204" s="16" t="n"/>
      <c r="F1204" s="16" t="n">
        <v>0</v>
      </c>
      <c r="G1204" s="16" t="n">
        <v>0</v>
      </c>
      <c r="H1204" s="16" t="n"/>
      <c r="I1204" s="4" t="n"/>
      <c r="J1204" s="14" t="n"/>
      <c r="K1204" s="50" t="n"/>
      <c r="L1204" s="25" t="n">
        <v>0</v>
      </c>
      <c r="M1204" s="16" t="n"/>
      <c r="N1204" s="16" t="n">
        <v>0</v>
      </c>
      <c r="O1204" s="16" t="n"/>
      <c r="P1204" s="18" t="n"/>
      <c r="Q1204" s="14" t="n"/>
      <c r="R1204" s="18" t="n"/>
      <c r="S1204" s="16">
        <f>G1204</f>
        <v/>
      </c>
      <c r="T1204" s="18">
        <f>(R1204-S1204)+T1203</f>
        <v/>
      </c>
      <c r="U1204" s="15">
        <f>C1204</f>
        <v/>
      </c>
      <c r="W1204" s="14" t="n"/>
      <c r="X1204" s="18" t="n"/>
      <c r="Y1204" s="16" t="n">
        <v>0</v>
      </c>
      <c r="Z1204" s="18">
        <f>(X1204-Y1204)+Z1203</f>
        <v/>
      </c>
      <c r="AA1204" s="15" t="n"/>
      <c r="AB1204" s="24" t="n"/>
      <c r="AC1204" s="15">
        <f>C1204</f>
        <v/>
      </c>
      <c r="AD1204" s="25" t="n"/>
      <c r="AE1204" s="62">
        <f>G1204</f>
        <v/>
      </c>
      <c r="AF1204" s="63">
        <f>AE1204+AF1143</f>
        <v/>
      </c>
      <c r="AG1204" s="25" t="n"/>
      <c r="AH1204" s="24" t="n"/>
      <c r="AI1204" s="26" t="n"/>
      <c r="AJ1204" s="25" t="n"/>
      <c r="AL1204" s="14" t="n"/>
      <c r="AM1204" s="18" t="n">
        <v>0</v>
      </c>
      <c r="AN1204" s="16" t="n">
        <v>0</v>
      </c>
      <c r="AO1204" s="18">
        <f>(AM1204-AN1204)+AO1203</f>
        <v/>
      </c>
      <c r="AP1204" s="15" t="n"/>
      <c r="AR1204" s="14" t="n"/>
      <c r="AS1204" s="18" t="n">
        <v>0</v>
      </c>
      <c r="AT1204" s="16" t="n">
        <v>0</v>
      </c>
      <c r="AU1204" s="18">
        <f>(AS1204-AT1204)+AU1203</f>
        <v/>
      </c>
      <c r="AV1204" s="15" t="n"/>
      <c r="AX1204" s="14" t="n"/>
      <c r="AY1204" s="18" t="n">
        <v>0</v>
      </c>
      <c r="AZ1204" s="16" t="n">
        <v>0</v>
      </c>
      <c r="BA1204" s="18">
        <f>(AY1204-AZ1204)+BA1203</f>
        <v/>
      </c>
      <c r="BB1204" s="15" t="n"/>
      <c r="BD1204" s="14" t="n"/>
      <c r="BE1204" s="18" t="n">
        <v>0</v>
      </c>
      <c r="BF1204" s="16" t="n">
        <v>0</v>
      </c>
      <c r="BG1204" s="18">
        <f>(BE1204-BF1204)+BG1203</f>
        <v/>
      </c>
      <c r="BH1204" s="15" t="n"/>
      <c r="BJ1204" s="86" t="n"/>
      <c r="BK1204" s="86" t="n"/>
      <c r="BL1204" s="24" t="n"/>
      <c r="BM1204" s="24" t="n"/>
      <c r="BN1204" s="24" t="n"/>
      <c r="BO1204" s="24" t="n"/>
      <c r="BP1204" s="24" t="n"/>
      <c r="BQ1204" s="126" t="n"/>
    </row>
    <row r="1205" ht="16.8" customHeight="1">
      <c r="A1205" s="15" t="n"/>
      <c r="B1205" s="15" t="n"/>
      <c r="C1205" s="15" t="inlineStr">
        <is>
          <t>PREL.  ACC. PER AMM-. RENZO</t>
        </is>
      </c>
      <c r="D1205" s="16" t="n"/>
      <c r="E1205" s="16" t="n"/>
      <c r="F1205" s="16" t="n">
        <v>0</v>
      </c>
      <c r="G1205" s="16" t="n">
        <v>0</v>
      </c>
      <c r="H1205" s="16" t="n"/>
      <c r="I1205" s="4" t="n"/>
      <c r="J1205" s="14" t="n"/>
      <c r="K1205" s="16" t="n"/>
      <c r="L1205" s="16" t="n">
        <v>0</v>
      </c>
      <c r="M1205" s="16" t="n"/>
      <c r="N1205" s="16" t="n">
        <v>0</v>
      </c>
      <c r="O1205" s="16" t="n"/>
      <c r="P1205" s="18" t="n"/>
      <c r="Q1205" s="14" t="n"/>
      <c r="R1205" s="18" t="n">
        <v>0</v>
      </c>
      <c r="S1205" s="16">
        <f>G1205</f>
        <v/>
      </c>
      <c r="T1205" s="18">
        <f>(R1205-S1205)+T1204</f>
        <v/>
      </c>
      <c r="U1205" s="15">
        <f>C1205</f>
        <v/>
      </c>
      <c r="W1205" s="14" t="n"/>
      <c r="X1205" s="18" t="n">
        <v>0</v>
      </c>
      <c r="Y1205" s="16" t="n"/>
      <c r="Z1205" s="18">
        <f>(X1205-Y1205)+Z1204</f>
        <v/>
      </c>
      <c r="AA1205" s="15" t="n"/>
      <c r="AB1205" s="24" t="n"/>
      <c r="AC1205" s="15">
        <f>C1205</f>
        <v/>
      </c>
      <c r="AD1205" s="25" t="n"/>
      <c r="AE1205" s="62">
        <f>G1205</f>
        <v/>
      </c>
      <c r="AF1205" s="63">
        <f>AE1205+AF1144</f>
        <v/>
      </c>
      <c r="AG1205" s="25" t="n"/>
      <c r="AH1205" s="24" t="n"/>
      <c r="AI1205" s="26" t="n"/>
      <c r="AJ1205" s="25" t="n"/>
      <c r="AL1205" s="14" t="n"/>
      <c r="AM1205" s="18" t="n">
        <v>0</v>
      </c>
      <c r="AN1205" s="16" t="n"/>
      <c r="AO1205" s="18">
        <f>(AM1205-AN1205)+AO1204</f>
        <v/>
      </c>
      <c r="AP1205" s="15" t="n"/>
      <c r="AR1205" s="14" t="n"/>
      <c r="AS1205" s="18" t="n">
        <v>0</v>
      </c>
      <c r="AT1205" s="16" t="n"/>
      <c r="AU1205" s="18">
        <f>(AS1205-AT1205)+AU1204</f>
        <v/>
      </c>
      <c r="AV1205" s="15" t="n"/>
      <c r="AX1205" s="14" t="n"/>
      <c r="AY1205" s="18" t="n">
        <v>0</v>
      </c>
      <c r="AZ1205" s="16" t="n"/>
      <c r="BA1205" s="18">
        <f>(AY1205-AZ1205)+BA1204</f>
        <v/>
      </c>
      <c r="BB1205" s="15" t="n"/>
      <c r="BD1205" s="14" t="n"/>
      <c r="BE1205" s="18" t="n">
        <v>0</v>
      </c>
      <c r="BF1205" s="16" t="n"/>
      <c r="BG1205" s="18">
        <f>(BE1205-BF1205)+BG1204</f>
        <v/>
      </c>
      <c r="BH1205" s="15" t="n"/>
      <c r="BJ1205" s="86" t="n"/>
      <c r="BK1205" s="86" t="n"/>
      <c r="BL1205" s="24" t="n"/>
      <c r="BM1205" s="24" t="n"/>
      <c r="BN1205" s="24" t="n"/>
      <c r="BO1205" s="24" t="n"/>
      <c r="BP1205" s="24" t="n"/>
      <c r="BQ1205" s="126" t="n"/>
    </row>
    <row r="1206" ht="16.8" customHeight="1">
      <c r="A1206" s="15" t="n"/>
      <c r="B1206" s="15" t="n"/>
      <c r="C1206" s="15" t="inlineStr">
        <is>
          <t>AGOS  24/1</t>
        </is>
      </c>
      <c r="D1206" s="16" t="n"/>
      <c r="E1206" s="16" t="n"/>
      <c r="F1206" s="16" t="n">
        <v>1317</v>
      </c>
      <c r="G1206" s="16" t="n"/>
      <c r="H1206" s="16" t="n"/>
      <c r="I1206" s="4" t="n"/>
      <c r="J1206" s="147" t="n"/>
      <c r="K1206" s="29" t="inlineStr">
        <is>
          <t>RHO 25/1</t>
        </is>
      </c>
      <c r="L1206" s="16" t="n">
        <v>100</v>
      </c>
      <c r="M1206" s="67" t="n"/>
      <c r="N1206" s="16" t="n">
        <v>0</v>
      </c>
      <c r="O1206" s="16" t="n"/>
      <c r="P1206" s="18" t="n"/>
      <c r="Q1206" s="14" t="n"/>
      <c r="R1206" s="18" t="n">
        <v>0</v>
      </c>
      <c r="S1206" s="16" t="n">
        <v>0</v>
      </c>
      <c r="T1206" s="18">
        <f>(R1206-S1206)+T1205</f>
        <v/>
      </c>
      <c r="U1206" s="15" t="n"/>
      <c r="W1206" s="14" t="n"/>
      <c r="X1206" s="18">
        <f>F1206</f>
        <v/>
      </c>
      <c r="Y1206" s="16" t="n">
        <v>0</v>
      </c>
      <c r="Z1206" s="18">
        <f>(X1206-Y1206)+Z1205</f>
        <v/>
      </c>
      <c r="AA1206" s="15">
        <f>C1206</f>
        <v/>
      </c>
      <c r="AB1206" s="24" t="n"/>
      <c r="AC1206" s="15" t="n"/>
      <c r="AD1206" s="25" t="n"/>
      <c r="AE1206" s="62" t="n"/>
      <c r="AF1206" s="63" t="n"/>
      <c r="AG1206" s="25" t="n"/>
      <c r="AH1206" s="24" t="n"/>
      <c r="AI1206" s="26" t="n"/>
      <c r="AJ1206" s="25" t="n"/>
      <c r="AL1206" s="14" t="n"/>
      <c r="AM1206" s="18" t="n">
        <v>0</v>
      </c>
      <c r="AN1206" s="16" t="n"/>
      <c r="AO1206" s="18">
        <f>(AM1206-AN1206)+AO1205</f>
        <v/>
      </c>
      <c r="AP1206" s="15" t="n"/>
      <c r="AR1206" s="14" t="n"/>
      <c r="AS1206" s="18" t="n">
        <v>0</v>
      </c>
      <c r="AT1206" s="16" t="n"/>
      <c r="AU1206" s="18">
        <f>(AS1206-AT1206)+AU1205</f>
        <v/>
      </c>
      <c r="AV1206" s="15" t="n"/>
      <c r="AX1206" s="14" t="n"/>
      <c r="AY1206" s="18" t="n">
        <v>0</v>
      </c>
      <c r="AZ1206" s="16" t="n"/>
      <c r="BA1206" s="18">
        <f>(AY1206-AZ1206)+BA1205</f>
        <v/>
      </c>
      <c r="BB1206" s="15" t="n"/>
      <c r="BD1206" s="14" t="n"/>
      <c r="BE1206" s="18" t="n">
        <v>0</v>
      </c>
      <c r="BF1206" s="16" t="n"/>
      <c r="BG1206" s="18">
        <f>(BE1206-BF1206)+BG1205</f>
        <v/>
      </c>
      <c r="BH1206" s="15" t="n"/>
      <c r="BJ1206" s="86" t="n"/>
      <c r="BK1206" s="86" t="n"/>
      <c r="BL1206" s="24" t="n"/>
      <c r="BM1206" s="24" t="n"/>
      <c r="BN1206" s="24" t="n"/>
      <c r="BO1206" s="24" t="n"/>
      <c r="BP1206" s="24" t="n"/>
      <c r="BQ1206" s="126" t="n"/>
    </row>
    <row r="1207" ht="16.8" customHeight="1">
      <c r="A1207" s="15" t="n"/>
      <c r="B1207" s="15" t="n"/>
      <c r="C1207" s="15" t="inlineStr">
        <is>
          <t>VERS. SOMMA 19/1 270,49+250,5 22/1 + 24/1 1.019,50+ 25/1 980,50</t>
        </is>
      </c>
      <c r="D1207" s="16" t="n"/>
      <c r="E1207" s="16" t="n"/>
      <c r="F1207" s="16" t="n">
        <v>2520.99</v>
      </c>
      <c r="G1207" s="16" t="n"/>
      <c r="H1207" s="16" t="n">
        <v>0</v>
      </c>
      <c r="I1207" s="4" t="n"/>
      <c r="J1207" s="14" t="n"/>
      <c r="K1207" s="16" t="n"/>
      <c r="L1207" s="16" t="n">
        <v>0</v>
      </c>
      <c r="M1207" s="16" t="n"/>
      <c r="N1207" s="16" t="n">
        <v>0</v>
      </c>
      <c r="O1207" s="16" t="n"/>
      <c r="P1207" s="18" t="n"/>
      <c r="Q1207" s="14" t="n"/>
      <c r="R1207" s="18" t="n">
        <v>0</v>
      </c>
      <c r="S1207" s="16" t="n">
        <v>0</v>
      </c>
      <c r="T1207" s="18">
        <f>(R1207-S1207)+T1206</f>
        <v/>
      </c>
      <c r="U1207" s="15" t="n"/>
      <c r="W1207" s="14" t="n"/>
      <c r="X1207" s="18">
        <f>F1207</f>
        <v/>
      </c>
      <c r="Y1207" s="16" t="n"/>
      <c r="Z1207" s="18">
        <f>(X1207-Y1207)+Z1206</f>
        <v/>
      </c>
      <c r="AA1207" s="15" t="n"/>
      <c r="AB1207" s="24" t="n"/>
      <c r="AC1207" s="15" t="n"/>
      <c r="AD1207" s="25" t="n"/>
      <c r="AE1207" s="62" t="n"/>
      <c r="AF1207" s="63" t="n"/>
      <c r="AG1207" s="25" t="n"/>
      <c r="AH1207" s="24" t="n"/>
      <c r="AI1207" s="26" t="n"/>
      <c r="AJ1207" s="25" t="n"/>
      <c r="AL1207" s="14" t="n"/>
      <c r="AM1207" s="18" t="n">
        <v>0</v>
      </c>
      <c r="AN1207" s="16" t="n"/>
      <c r="AO1207" s="18">
        <f>(AM1207-AN1207)+AO1206</f>
        <v/>
      </c>
      <c r="AP1207" s="15" t="n"/>
      <c r="AR1207" s="14" t="n"/>
      <c r="AS1207" s="18" t="n">
        <v>0</v>
      </c>
      <c r="AT1207" s="16" t="n"/>
      <c r="AU1207" s="18">
        <f>(AS1207-AT1207)+AU1206</f>
        <v/>
      </c>
      <c r="AV1207" s="15" t="n"/>
      <c r="AX1207" s="14" t="n"/>
      <c r="AY1207" s="18" t="n">
        <v>0</v>
      </c>
      <c r="AZ1207" s="16" t="n"/>
      <c r="BA1207" s="18">
        <f>(AY1207-AZ1207)+BA1206</f>
        <v/>
      </c>
      <c r="BB1207" s="15" t="n"/>
      <c r="BD1207" s="14" t="n"/>
      <c r="BE1207" s="18" t="n">
        <v>0</v>
      </c>
      <c r="BF1207" s="16" t="n"/>
      <c r="BG1207" s="18">
        <f>(BE1207-BF1207)+BG1206</f>
        <v/>
      </c>
      <c r="BH1207" s="15" t="n"/>
      <c r="BJ1207" s="86" t="n"/>
      <c r="BK1207" s="86" t="n"/>
      <c r="BL1207" s="24" t="n"/>
      <c r="BM1207" s="24" t="n"/>
      <c r="BN1207" s="24" t="n"/>
      <c r="BO1207" s="24" t="n"/>
      <c r="BP1207" s="24" t="n"/>
      <c r="BQ1207" s="126" t="n"/>
    </row>
    <row r="1208" ht="16.8" customHeight="1">
      <c r="A1208" s="15" t="n"/>
      <c r="B1208" s="15" t="n"/>
      <c r="C1208" s="15" t="inlineStr">
        <is>
          <t>VERS. LEGNANO  19/1 511+17/1 309,5+22/1  712,50</t>
        </is>
      </c>
      <c r="D1208" s="16" t="n"/>
      <c r="E1208" s="16" t="n"/>
      <c r="F1208" s="16" t="n">
        <v>1533</v>
      </c>
      <c r="G1208" s="16" t="n"/>
      <c r="H1208" s="16" t="n"/>
      <c r="I1208" s="4" t="n"/>
      <c r="J1208" s="147" t="n"/>
      <c r="K1208" s="16" t="n"/>
      <c r="L1208" s="67" t="n">
        <v>0</v>
      </c>
      <c r="M1208" s="30" t="n"/>
      <c r="N1208" s="16" t="n">
        <v>0</v>
      </c>
      <c r="O1208" s="16" t="n"/>
      <c r="P1208" s="18" t="n"/>
      <c r="Q1208" s="14" t="n"/>
      <c r="R1208" s="18" t="n">
        <v>0</v>
      </c>
      <c r="S1208" s="16" t="n">
        <v>0</v>
      </c>
      <c r="T1208" s="18">
        <f>(R1208-S1208)+T1207</f>
        <v/>
      </c>
      <c r="U1208" s="15" t="n"/>
      <c r="W1208" s="14" t="n"/>
      <c r="X1208" s="18">
        <f>F1208</f>
        <v/>
      </c>
      <c r="Y1208" s="16" t="n"/>
      <c r="Z1208" s="18">
        <f>(X1208-Y1208)+Z1207</f>
        <v/>
      </c>
      <c r="AA1208" s="15" t="n"/>
      <c r="AB1208" s="24" t="n"/>
      <c r="AC1208" s="15" t="n"/>
      <c r="AD1208" s="25" t="n"/>
      <c r="AE1208" s="62" t="n"/>
      <c r="AF1208" s="63" t="n"/>
      <c r="AG1208" s="25" t="n"/>
      <c r="AH1208" s="24" t="n"/>
      <c r="AI1208" s="26" t="n"/>
      <c r="AJ1208" s="25" t="n"/>
      <c r="AL1208" s="14" t="n"/>
      <c r="AM1208" s="18" t="n">
        <v>0</v>
      </c>
      <c r="AN1208" s="16" t="n"/>
      <c r="AO1208" s="18">
        <f>(AM1208-AN1208)+AO1207</f>
        <v/>
      </c>
      <c r="AP1208" s="15" t="n"/>
      <c r="AR1208" s="14" t="n"/>
      <c r="AS1208" s="18" t="n">
        <v>0</v>
      </c>
      <c r="AT1208" s="16" t="n"/>
      <c r="AU1208" s="18">
        <f>(AS1208-AT1208)+AU1207</f>
        <v/>
      </c>
      <c r="AV1208" s="15" t="n"/>
      <c r="AX1208" s="14" t="n"/>
      <c r="AY1208" s="18" t="n">
        <v>0</v>
      </c>
      <c r="AZ1208" s="16" t="n"/>
      <c r="BA1208" s="18">
        <f>(AY1208-AZ1208)+BA1207</f>
        <v/>
      </c>
      <c r="BB1208" s="15" t="n"/>
      <c r="BD1208" s="14" t="n"/>
      <c r="BE1208" s="18" t="n">
        <v>0</v>
      </c>
      <c r="BF1208" s="16" t="n"/>
      <c r="BG1208" s="18">
        <f>(BE1208-BF1208)+BG1207</f>
        <v/>
      </c>
      <c r="BH1208" s="15" t="n"/>
      <c r="BJ1208" s="86" t="n"/>
      <c r="BK1208" s="86" t="n"/>
      <c r="BL1208" s="24" t="n"/>
      <c r="BM1208" s="24" t="n"/>
      <c r="BN1208" s="24" t="n"/>
      <c r="BO1208" s="24" t="n"/>
      <c r="BP1208" s="24" t="n"/>
      <c r="BQ1208" s="126" t="n"/>
    </row>
    <row r="1209" ht="16.8" customHeight="1">
      <c r="A1209" s="15" t="n"/>
      <c r="B1209" s="15" t="n"/>
      <c r="C1209" s="15" t="inlineStr">
        <is>
          <t>VERS. RHO 24/1  715 + 19/1 454+18/1 1517,50+22/1 3270</t>
        </is>
      </c>
      <c r="D1209" s="16" t="n"/>
      <c r="E1209" s="16" t="n"/>
      <c r="F1209" s="16" t="n">
        <v>5957.5</v>
      </c>
      <c r="G1209" s="16" t="n">
        <v>0</v>
      </c>
      <c r="H1209" s="16" t="n"/>
      <c r="I1209" s="4" t="n"/>
      <c r="J1209" s="14" t="n"/>
      <c r="K1209" s="17" t="inlineStr">
        <is>
          <t>SOSPESI PARTICOLARI</t>
        </is>
      </c>
      <c r="L1209" s="51">
        <f>AI1218</f>
        <v/>
      </c>
      <c r="M1209" s="16" t="n"/>
      <c r="N1209" s="16" t="n">
        <v>0</v>
      </c>
      <c r="O1209" s="16" t="n"/>
      <c r="P1209" s="18" t="n"/>
      <c r="Q1209" s="14" t="n"/>
      <c r="R1209" s="18" t="n">
        <v>0</v>
      </c>
      <c r="S1209" s="16" t="n">
        <v>0</v>
      </c>
      <c r="T1209" s="18">
        <f>(R1209-S1209)+T1208</f>
        <v/>
      </c>
      <c r="U1209" s="15" t="n"/>
      <c r="W1209" s="14" t="n"/>
      <c r="X1209" s="18">
        <f>F1209</f>
        <v/>
      </c>
      <c r="Y1209" s="16" t="n">
        <v>0</v>
      </c>
      <c r="Z1209" s="18">
        <f>(X1209-Y1209)+Z1208</f>
        <v/>
      </c>
      <c r="AA1209" s="15">
        <f>C1209</f>
        <v/>
      </c>
      <c r="AB1209" s="24" t="n"/>
      <c r="AC1209" s="15" t="n"/>
      <c r="AD1209" s="25" t="n"/>
      <c r="AE1209" s="62" t="n"/>
      <c r="AF1209" s="63" t="n"/>
      <c r="AG1209" s="25" t="n"/>
      <c r="AH1209" s="24" t="n"/>
      <c r="AI1209" s="26" t="n"/>
      <c r="AJ1209" s="25" t="n"/>
      <c r="AL1209" s="14" t="n"/>
      <c r="AM1209" s="18" t="n">
        <v>0</v>
      </c>
      <c r="AN1209" s="16" t="n"/>
      <c r="AO1209" s="18">
        <f>(AM1209-AN1209)+AO1208</f>
        <v/>
      </c>
      <c r="AP1209" s="15" t="n"/>
      <c r="AR1209" s="14" t="n"/>
      <c r="AS1209" s="18" t="n">
        <v>0</v>
      </c>
      <c r="AT1209" s="16" t="n"/>
      <c r="AU1209" s="18">
        <f>(AS1209-AT1209)+AU1208</f>
        <v/>
      </c>
      <c r="AV1209" s="15" t="n"/>
      <c r="AX1209" s="14" t="n"/>
      <c r="AY1209" s="18" t="n">
        <v>0</v>
      </c>
      <c r="AZ1209" s="16" t="n"/>
      <c r="BA1209" s="18">
        <f>(AY1209-AZ1209)+BA1208</f>
        <v/>
      </c>
      <c r="BB1209" s="15" t="n"/>
      <c r="BD1209" s="14" t="n"/>
      <c r="BE1209" s="18" t="n">
        <v>0</v>
      </c>
      <c r="BF1209" s="16" t="n"/>
      <c r="BG1209" s="18">
        <f>(BE1209-BF1209)+BG1208</f>
        <v/>
      </c>
      <c r="BH1209" s="15" t="n"/>
      <c r="BJ1209" s="86" t="n"/>
      <c r="BK1209" s="86" t="n"/>
      <c r="BL1209" s="24" t="n"/>
      <c r="BM1209" s="24" t="n"/>
      <c r="BN1209" s="24" t="n"/>
      <c r="BO1209" s="24" t="n"/>
      <c r="BP1209" s="24" t="n"/>
      <c r="BQ1209" s="126" t="n"/>
    </row>
    <row r="1210" ht="16.8" customHeight="1">
      <c r="A1210" s="15" t="n"/>
      <c r="B1210" s="15" t="n"/>
      <c r="C1210" s="68" t="inlineStr">
        <is>
          <t>VERS.  4/1  204+16/1 908+18/1 0,01+ 24/1 576,50+ 17/1 1000+ 19/1 608,5+ 24/1 1352+ 22/1 + ,31+ 0,10-0,02+  1,00  24/1</t>
        </is>
      </c>
      <c r="D1210" s="16" t="n"/>
      <c r="E1210" s="16" t="n"/>
      <c r="F1210" s="16" t="n">
        <v>5289.4</v>
      </c>
      <c r="G1210" s="16" t="n"/>
      <c r="H1210" s="16" t="n"/>
      <c r="I1210" s="4" t="n"/>
      <c r="J1210" s="14" t="n"/>
      <c r="K1210" s="17" t="inlineStr">
        <is>
          <t>TOTALE SOSPESI</t>
        </is>
      </c>
      <c r="L1210" s="16">
        <f>SUM(L1197:L1209)</f>
        <v/>
      </c>
      <c r="M1210" s="16" t="n"/>
      <c r="N1210" s="16" t="n">
        <v>0</v>
      </c>
      <c r="O1210" s="16" t="n"/>
      <c r="P1210" s="18" t="n"/>
      <c r="Q1210" s="14" t="n"/>
      <c r="R1210" s="18" t="n">
        <v>0</v>
      </c>
      <c r="S1210" s="16" t="n"/>
      <c r="T1210" s="18">
        <f>(R1210-S1210)+T1209</f>
        <v/>
      </c>
      <c r="U1210" s="15" t="n"/>
      <c r="W1210" s="14" t="n"/>
      <c r="X1210" s="18">
        <f>F1210</f>
        <v/>
      </c>
      <c r="Y1210" s="16" t="n"/>
      <c r="Z1210" s="18">
        <f>(X1210-Y1210)+Z1209</f>
        <v/>
      </c>
      <c r="AA1210" s="15">
        <f>C1210</f>
        <v/>
      </c>
      <c r="AB1210" s="24" t="n"/>
      <c r="AC1210" s="15" t="n"/>
      <c r="AD1210" s="25" t="n"/>
      <c r="AE1210" s="62" t="n"/>
      <c r="AF1210" s="63" t="n"/>
      <c r="AG1210" s="25" t="n"/>
      <c r="AH1210" s="24" t="n"/>
      <c r="AI1210" s="26" t="n"/>
      <c r="AJ1210" s="25" t="n"/>
      <c r="AL1210" s="14" t="n"/>
      <c r="AM1210" s="18" t="n">
        <v>0</v>
      </c>
      <c r="AN1210" s="16" t="n"/>
      <c r="AO1210" s="18">
        <f>(AM1210-AN1210)+AO1209</f>
        <v/>
      </c>
      <c r="AP1210" s="15" t="n"/>
      <c r="AR1210" s="14" t="n"/>
      <c r="AS1210" s="18" t="n">
        <v>0</v>
      </c>
      <c r="AT1210" s="16" t="n"/>
      <c r="AU1210" s="18">
        <f>(AS1210-AT1210)+AU1209</f>
        <v/>
      </c>
      <c r="AV1210" s="15" t="n"/>
      <c r="AX1210" s="14" t="n"/>
      <c r="AY1210" s="18" t="n">
        <v>0</v>
      </c>
      <c r="AZ1210" s="16" t="n"/>
      <c r="BA1210" s="18">
        <f>(AY1210-AZ1210)+BA1209</f>
        <v/>
      </c>
      <c r="BB1210" s="15" t="n"/>
      <c r="BD1210" s="14" t="n"/>
      <c r="BE1210" s="18" t="n">
        <v>0</v>
      </c>
      <c r="BF1210" s="16" t="n"/>
      <c r="BG1210" s="18">
        <f>(BE1210-BF1210)+BG1209</f>
        <v/>
      </c>
      <c r="BH1210" s="15" t="n"/>
      <c r="BJ1210" s="86" t="n"/>
      <c r="BK1210" s="86" t="n"/>
      <c r="BL1210" s="24" t="n"/>
      <c r="BM1210" s="24" t="n"/>
      <c r="BN1210" s="24" t="n"/>
      <c r="BO1210" s="24" t="n"/>
      <c r="BP1210" s="24" t="n"/>
      <c r="BQ1210" s="126" t="n"/>
    </row>
    <row r="1211" ht="16.8" customHeight="1">
      <c r="A1211" s="15" t="n"/>
      <c r="B1211" s="15" t="n"/>
      <c r="C1211" s="15" t="inlineStr">
        <is>
          <t>BONIFICI</t>
        </is>
      </c>
      <c r="D1211" s="16" t="n"/>
      <c r="E1211" s="16" t="n"/>
      <c r="F1211" s="16">
        <f>'BONIFICI GENERALI '!B934+'BONIFICI CATTOLICA'!B934+'BONIFICI TUTELA'!B518</f>
        <v/>
      </c>
      <c r="G1211" s="85">
        <f>F1201</f>
        <v/>
      </c>
      <c r="H1211" s="16" t="n"/>
      <c r="I1211" s="4" t="n"/>
      <c r="J1211" s="14" t="n"/>
      <c r="K1211" s="17" t="inlineStr">
        <is>
          <t>SOSPESI DEL GIORNO</t>
        </is>
      </c>
      <c r="L1211" s="16">
        <f>SUM(N1198:N1212)</f>
        <v/>
      </c>
      <c r="M1211" s="44" t="n"/>
      <c r="N1211" s="16" t="n">
        <v>0</v>
      </c>
      <c r="O1211" s="16" t="n"/>
      <c r="P1211" s="18" t="n"/>
      <c r="Q1211" s="14" t="n"/>
      <c r="R1211" s="18" t="n">
        <v>0</v>
      </c>
      <c r="S1211" s="16" t="n"/>
      <c r="T1211" s="18">
        <f>(R1211-S1211)+T1210</f>
        <v/>
      </c>
      <c r="U1211" s="15" t="n"/>
      <c r="W1211" s="14" t="n"/>
      <c r="X1211" s="18">
        <f>F1211</f>
        <v/>
      </c>
      <c r="Y1211" s="16">
        <f>G1211</f>
        <v/>
      </c>
      <c r="Z1211" s="18">
        <f>(X1211-Y1211)+Z1210</f>
        <v/>
      </c>
      <c r="AA1211" s="15">
        <f>C1211</f>
        <v/>
      </c>
      <c r="AB1211" s="24" t="n"/>
      <c r="AC1211" s="15" t="n"/>
      <c r="AD1211" s="25" t="n"/>
      <c r="AE1211" s="62" t="n"/>
      <c r="AF1211" s="63" t="n"/>
      <c r="AG1211" s="25" t="n"/>
      <c r="AH1211" s="24" t="n"/>
      <c r="AI1211" s="26" t="n"/>
      <c r="AJ1211" s="25" t="n"/>
      <c r="AL1211" s="14" t="n"/>
      <c r="AM1211" s="18" t="n">
        <v>0</v>
      </c>
      <c r="AN1211" s="16" t="n"/>
      <c r="AO1211" s="18">
        <f>(AM1211-AN1211)+AO1210</f>
        <v/>
      </c>
      <c r="AP1211" s="15" t="n"/>
      <c r="AR1211" s="14" t="n"/>
      <c r="AS1211" s="18" t="n">
        <v>0</v>
      </c>
      <c r="AT1211" s="16" t="n"/>
      <c r="AU1211" s="18">
        <f>(AS1211-AT1211)+AU1210</f>
        <v/>
      </c>
      <c r="AV1211" s="15">
        <f>C1211</f>
        <v/>
      </c>
      <c r="AX1211" s="14" t="n"/>
      <c r="AY1211" s="18" t="n">
        <v>0</v>
      </c>
      <c r="AZ1211" s="16" t="n"/>
      <c r="BA1211" s="18">
        <f>(AY1211-AZ1211)+BA1210</f>
        <v/>
      </c>
      <c r="BB1211" s="15" t="n"/>
      <c r="BD1211" s="14" t="n"/>
      <c r="BE1211" s="18" t="n">
        <v>0</v>
      </c>
      <c r="BF1211" s="16" t="n"/>
      <c r="BG1211" s="18">
        <f>(BE1211-BF1211)+BG1210</f>
        <v/>
      </c>
      <c r="BH1211" s="15" t="n"/>
      <c r="BJ1211" s="86" t="n"/>
      <c r="BK1211" s="86" t="n"/>
      <c r="BL1211" s="24" t="n"/>
      <c r="BM1211" s="24" t="n"/>
      <c r="BN1211" s="24" t="n"/>
      <c r="BO1211" s="24" t="n"/>
      <c r="BP1211" s="24" t="n"/>
      <c r="BQ1211" s="126" t="n"/>
    </row>
    <row r="1212" ht="16.8" customHeight="1">
      <c r="A1212" s="15" t="n"/>
      <c r="B1212" s="15" t="n"/>
      <c r="C1212" s="47" t="inlineStr">
        <is>
          <t>PREL .PROVVIGIONI MATURATE</t>
        </is>
      </c>
      <c r="D1212" s="16" t="n"/>
      <c r="E1212" s="16" t="n"/>
      <c r="F1212" s="16" t="n">
        <v>0</v>
      </c>
      <c r="G1212" s="1">
        <f>F1202</f>
        <v/>
      </c>
      <c r="H1212" s="16">
        <f>G1212-D1103-D1104-D1106</f>
        <v/>
      </c>
      <c r="I1212" s="4" t="n"/>
      <c r="J1212" s="14" t="n"/>
      <c r="K1212" s="53">
        <f>A1161</f>
        <v/>
      </c>
      <c r="L1212" s="3">
        <f>D1161+D1162-E1166+D1163-E1163+D1166-E1161+B1164</f>
        <v/>
      </c>
      <c r="M1212" s="3" t="n"/>
      <c r="N1212" s="3" t="n">
        <v>0</v>
      </c>
      <c r="O1212" s="16" t="n"/>
      <c r="P1212" s="18" t="n"/>
      <c r="Q1212" s="14" t="n"/>
      <c r="R1212" s="18" t="n"/>
      <c r="S1212" s="16" t="n"/>
      <c r="T1212" s="18">
        <f>(R1212-S1212)+T1211</f>
        <v/>
      </c>
      <c r="U1212" s="15" t="n"/>
      <c r="W1212" s="14" t="n"/>
      <c r="X1212" s="18" t="n"/>
      <c r="Y1212" s="1">
        <f>G1212</f>
        <v/>
      </c>
      <c r="Z1212" s="18">
        <f>(X1212-Y1212)+Z1211</f>
        <v/>
      </c>
      <c r="AA1212" s="15">
        <f>C1212</f>
        <v/>
      </c>
      <c r="AB1212" s="24" t="n"/>
      <c r="AC1212" s="15" t="inlineStr">
        <is>
          <t>BOLLO AUTO</t>
        </is>
      </c>
      <c r="AD1212" s="25" t="n"/>
      <c r="AE1212" s="62">
        <f>H1213</f>
        <v/>
      </c>
      <c r="AF1212" s="63">
        <f>AE1212+AF1151</f>
        <v/>
      </c>
      <c r="AG1212" s="25" t="n"/>
      <c r="AH1212" s="24" t="n"/>
      <c r="AI1212" s="26" t="n"/>
      <c r="AJ1212" s="25" t="n"/>
      <c r="AL1212" s="14" t="n"/>
      <c r="AM1212" s="18" t="n"/>
      <c r="AN1212" s="25" t="n">
        <v>0</v>
      </c>
      <c r="AO1212" s="18">
        <f>(AM1212-AN1212)+AO1211</f>
        <v/>
      </c>
      <c r="AP1212" s="15" t="n"/>
      <c r="AR1212" s="14" t="n"/>
      <c r="AS1212" s="18" t="n"/>
      <c r="AT1212" s="25" t="n">
        <v>0</v>
      </c>
      <c r="AU1212" s="18">
        <f>(AS1212-AT1212)+AU1211</f>
        <v/>
      </c>
      <c r="AV1212" s="15" t="n"/>
      <c r="AX1212" s="14" t="n"/>
      <c r="AY1212" s="18" t="n"/>
      <c r="AZ1212" s="25" t="n">
        <v>0</v>
      </c>
      <c r="BA1212" s="18">
        <f>(AY1212-AZ1212)+BA1211</f>
        <v/>
      </c>
      <c r="BB1212" s="15" t="n"/>
      <c r="BD1212" s="14" t="n"/>
      <c r="BE1212" s="18" t="n"/>
      <c r="BF1212" s="25" t="n">
        <v>0</v>
      </c>
      <c r="BG1212" s="18">
        <f>(BE1212-BF1212)+BG1211</f>
        <v/>
      </c>
      <c r="BH1212" s="15" t="n"/>
      <c r="BJ1212" s="86" t="n"/>
      <c r="BK1212" s="86" t="n"/>
      <c r="BL1212" s="24" t="n"/>
      <c r="BM1212" s="24" t="n"/>
      <c r="BN1212" s="24" t="n"/>
      <c r="BO1212" s="24" t="n"/>
      <c r="BP1212" s="24" t="n"/>
      <c r="BQ1212" s="126" t="n"/>
    </row>
    <row r="1213" ht="16.8" customHeight="1">
      <c r="A1213" s="15" t="n"/>
      <c r="B1213" s="15" t="n"/>
      <c r="C1213" s="15" t="inlineStr">
        <is>
          <t>Spese manutenzione auto</t>
        </is>
      </c>
      <c r="D1213" s="16" t="n"/>
      <c r="E1213" s="16" t="n">
        <v>0</v>
      </c>
      <c r="F1213" s="16" t="n">
        <v>0</v>
      </c>
      <c r="G1213" s="16" t="n">
        <v>0</v>
      </c>
      <c r="H1213" s="16" t="n"/>
      <c r="I1213" s="4" t="n"/>
      <c r="J1213" s="14" t="n"/>
      <c r="K1213" s="17" t="n"/>
      <c r="L1213" s="16" t="n"/>
      <c r="M1213" s="16" t="n"/>
      <c r="N1213" s="16" t="n"/>
      <c r="O1213" s="16" t="n"/>
      <c r="P1213" s="18" t="n"/>
      <c r="Q1213" s="14" t="n"/>
      <c r="R1213" s="18" t="n"/>
      <c r="S1213" s="16">
        <f>G1213</f>
        <v/>
      </c>
      <c r="T1213" s="18">
        <f>(R1213-S1213)+T1212</f>
        <v/>
      </c>
      <c r="U1213" s="15">
        <f>C1213</f>
        <v/>
      </c>
      <c r="W1213" s="14" t="n"/>
      <c r="X1213" s="18" t="n"/>
      <c r="Y1213" s="16" t="n">
        <v>0</v>
      </c>
      <c r="Z1213" s="18">
        <f>(X1213-Y1213)+Z1212</f>
        <v/>
      </c>
      <c r="AA1213" s="15" t="n"/>
      <c r="AB1213" s="24" t="n"/>
      <c r="AC1213" s="15">
        <f>C1213</f>
        <v/>
      </c>
      <c r="AD1213" s="25" t="n"/>
      <c r="AE1213" s="62">
        <f>G1213</f>
        <v/>
      </c>
      <c r="AF1213" s="63">
        <f>AE1213+AF1152</f>
        <v/>
      </c>
      <c r="AG1213" s="25" t="n"/>
      <c r="AH1213" s="24" t="n"/>
      <c r="AI1213" s="26" t="n"/>
      <c r="AJ1213" s="25" t="n"/>
      <c r="AL1213" s="14" t="n"/>
      <c r="AM1213" s="18" t="n"/>
      <c r="AN1213" s="16" t="n"/>
      <c r="AO1213" s="18">
        <f>(AM1213-AN1213)+AO1212</f>
        <v/>
      </c>
      <c r="AP1213" s="15" t="n"/>
      <c r="AR1213" s="14" t="n"/>
      <c r="AS1213" s="18" t="n"/>
      <c r="AT1213" s="16" t="n"/>
      <c r="AU1213" s="18">
        <f>(AS1213-AT1213)+AU1212</f>
        <v/>
      </c>
      <c r="AV1213" s="15" t="n"/>
      <c r="AX1213" s="14" t="n"/>
      <c r="AY1213" s="18" t="n"/>
      <c r="AZ1213" s="16" t="n"/>
      <c r="BA1213" s="18">
        <f>(AY1213-AZ1213)+BA1212</f>
        <v/>
      </c>
      <c r="BB1213" s="15" t="n"/>
      <c r="BD1213" s="14" t="n"/>
      <c r="BE1213" s="18" t="n"/>
      <c r="BF1213" s="16" t="n"/>
      <c r="BG1213" s="18">
        <f>(BE1213-BF1213)+BG1212</f>
        <v/>
      </c>
      <c r="BH1213" s="15" t="n"/>
      <c r="BJ1213" s="86" t="n"/>
      <c r="BK1213" s="86" t="n"/>
      <c r="BL1213" s="24" t="n"/>
      <c r="BM1213" s="24" t="n"/>
      <c r="BN1213" s="24" t="n"/>
      <c r="BO1213" s="24" t="n"/>
      <c r="BP1213" s="24" t="n"/>
      <c r="BQ1213" s="126" t="n"/>
    </row>
    <row r="1214" ht="16.8" customHeight="1">
      <c r="A1214" s="15" t="n"/>
      <c r="B1214" s="15" t="n"/>
      <c r="C1214" s="15" t="inlineStr">
        <is>
          <t>Spese alberghi etc</t>
        </is>
      </c>
      <c r="D1214" s="16" t="n">
        <v>0</v>
      </c>
      <c r="E1214" s="16" t="n"/>
      <c r="F1214" s="16" t="n">
        <v>0</v>
      </c>
      <c r="G1214" s="16" t="n">
        <v>0</v>
      </c>
      <c r="H1214" s="16" t="n"/>
      <c r="I1214" s="4" t="n"/>
      <c r="J1214" s="14" t="n"/>
      <c r="K1214" s="17" t="n"/>
      <c r="L1214" s="16" t="n">
        <v>0</v>
      </c>
      <c r="M1214" s="16" t="n"/>
      <c r="N1214" s="16" t="n"/>
      <c r="O1214" s="16" t="n"/>
      <c r="P1214" s="18" t="n"/>
      <c r="Q1214" s="14" t="n"/>
      <c r="R1214" s="18" t="n"/>
      <c r="S1214" s="16" t="n">
        <v>0</v>
      </c>
      <c r="T1214" s="18">
        <f>(R1214-S1214)+T1213</f>
        <v/>
      </c>
      <c r="U1214" s="15">
        <f>C1214</f>
        <v/>
      </c>
      <c r="W1214" s="14" t="n"/>
      <c r="X1214" s="18" t="n">
        <v>0</v>
      </c>
      <c r="Y1214" s="16" t="n">
        <v>0</v>
      </c>
      <c r="Z1214" s="18">
        <f>(X1214-Y1214)+Z1213</f>
        <v/>
      </c>
      <c r="AA1214" s="15" t="n"/>
      <c r="AB1214" s="24" t="n"/>
      <c r="AC1214" s="15">
        <f>C1214</f>
        <v/>
      </c>
      <c r="AD1214" s="25" t="n"/>
      <c r="AE1214" s="62">
        <f>G1214</f>
        <v/>
      </c>
      <c r="AF1214" s="63">
        <f>AE1214+AF1153</f>
        <v/>
      </c>
      <c r="AG1214" s="25" t="n"/>
      <c r="AH1214" s="24" t="n"/>
      <c r="AI1214" s="26" t="n"/>
      <c r="AJ1214" s="25" t="n"/>
      <c r="AL1214" s="14" t="n"/>
      <c r="AM1214" s="18" t="n"/>
      <c r="AN1214" s="16" t="n">
        <v>0</v>
      </c>
      <c r="AO1214" s="18">
        <f>(AM1214-AN1214)+AO1213</f>
        <v/>
      </c>
      <c r="AP1214" s="15" t="n"/>
      <c r="AR1214" s="14" t="n"/>
      <c r="AS1214" s="18" t="n"/>
      <c r="AT1214" s="16" t="n">
        <v>0</v>
      </c>
      <c r="AU1214" s="18">
        <f>(AS1214-AT1214)+AU1213</f>
        <v/>
      </c>
      <c r="AV1214" s="15" t="n"/>
      <c r="AX1214" s="14" t="n"/>
      <c r="AY1214" s="18" t="n"/>
      <c r="AZ1214" s="16" t="n">
        <v>0</v>
      </c>
      <c r="BA1214" s="18">
        <f>(AY1214-AZ1214)+BA1213</f>
        <v/>
      </c>
      <c r="BB1214" s="15" t="n"/>
      <c r="BD1214" s="14" t="n"/>
      <c r="BE1214" s="18" t="n"/>
      <c r="BF1214" s="16" t="n">
        <v>0</v>
      </c>
      <c r="BG1214" s="18">
        <f>(BE1214-BF1214)+BG1213</f>
        <v/>
      </c>
      <c r="BH1214" s="15" t="n"/>
      <c r="BJ1214" s="86" t="n"/>
      <c r="BK1214" s="86" t="n"/>
      <c r="BL1214" s="24" t="n"/>
      <c r="BM1214" s="24" t="n"/>
      <c r="BN1214" s="24" t="n"/>
      <c r="BO1214" s="24" t="n"/>
      <c r="BP1214" s="24" t="n"/>
      <c r="BQ1214" s="126" t="n"/>
    </row>
    <row r="1215" ht="16.8" customHeight="1">
      <c r="A1215" s="15" t="n"/>
      <c r="B1215" s="15" t="n"/>
      <c r="C1215" s="15" t="inlineStr">
        <is>
          <t>RIMBORSO VISMARA</t>
        </is>
      </c>
      <c r="D1215" s="16">
        <f>SUM(G1213:G1215)</f>
        <v/>
      </c>
      <c r="E1215" s="16" t="n">
        <v>0</v>
      </c>
      <c r="F1215" s="16" t="n"/>
      <c r="G1215" s="16" t="n">
        <v>39.5</v>
      </c>
      <c r="H1215" s="16" t="n"/>
      <c r="I1215" s="4" t="n"/>
      <c r="J1215" s="14" t="n"/>
      <c r="K1215" s="6" t="inlineStr">
        <is>
          <t>TOTALE SOMMA</t>
        </is>
      </c>
      <c r="L1215" s="3">
        <f>SUM(L1195:L1209)+N1194+L1211+L1212</f>
        <v/>
      </c>
      <c r="M1215" s="3">
        <f>SUM(O1164:O1183)+N1193</f>
        <v/>
      </c>
      <c r="N1215" s="16" t="n"/>
      <c r="O1215" s="16" t="n"/>
      <c r="P1215" s="18" t="n"/>
      <c r="Q1215" s="14" t="n"/>
      <c r="R1215" s="18" t="n"/>
      <c r="S1215" s="16" t="n">
        <v>0</v>
      </c>
      <c r="T1215" s="18">
        <f>(R1215-S1215)+T1214</f>
        <v/>
      </c>
      <c r="U1215" s="15" t="n"/>
      <c r="W1215" s="14" t="n"/>
      <c r="X1215" s="18" t="n">
        <v>0</v>
      </c>
      <c r="Y1215" s="16" t="n">
        <v>0</v>
      </c>
      <c r="Z1215" s="18">
        <f>(X1215-Y1215)+Z1214</f>
        <v/>
      </c>
      <c r="AA1215" s="15" t="n"/>
      <c r="AB1215" s="24" t="n"/>
      <c r="AC1215" s="15">
        <f>C1215</f>
        <v/>
      </c>
      <c r="AD1215" s="25" t="n"/>
      <c r="AE1215" s="62">
        <f>G1215</f>
        <v/>
      </c>
      <c r="AF1215" s="63">
        <f>AE1215+AF1154</f>
        <v/>
      </c>
      <c r="AG1215" s="25" t="n"/>
      <c r="AH1215" s="24" t="inlineStr">
        <is>
          <t>TOTALE SOSPESI</t>
        </is>
      </c>
      <c r="AI1215" s="26">
        <f>SUM(AI1162:AI1214)</f>
        <v/>
      </c>
      <c r="AJ1215" s="25" t="n"/>
      <c r="AL1215" s="14" t="n"/>
      <c r="AM1215" s="18" t="n"/>
      <c r="AN1215" s="16" t="n">
        <v>0</v>
      </c>
      <c r="AO1215" s="18">
        <f>(AM1215-AN1215)+AO1214</f>
        <v/>
      </c>
      <c r="AP1215" s="15" t="n"/>
      <c r="AR1215" s="14" t="n"/>
      <c r="AS1215" s="18" t="n"/>
      <c r="AT1215" s="16" t="n">
        <v>0</v>
      </c>
      <c r="AU1215" s="18">
        <f>(AS1215-AT1215)+AU1214</f>
        <v/>
      </c>
      <c r="AV1215" s="16" t="n"/>
      <c r="AX1215" s="14" t="n"/>
      <c r="AY1215" s="18" t="n"/>
      <c r="AZ1215" s="16" t="n">
        <v>0</v>
      </c>
      <c r="BA1215" s="18">
        <f>(AY1215-AZ1215)+BA1214</f>
        <v/>
      </c>
      <c r="BB1215" s="15" t="n"/>
      <c r="BD1215" s="14" t="n"/>
      <c r="BE1215" s="18" t="n"/>
      <c r="BF1215" s="16" t="n">
        <v>0</v>
      </c>
      <c r="BG1215" s="18">
        <f>(BE1215-BF1215)+BG1214</f>
        <v/>
      </c>
      <c r="BH1215" s="15" t="n"/>
      <c r="BJ1215" s="86" t="n"/>
      <c r="BK1215" s="86" t="n"/>
      <c r="BL1215" s="24" t="n"/>
      <c r="BM1215" s="24" t="n"/>
      <c r="BN1215" s="24" t="n"/>
      <c r="BO1215" s="24" t="n"/>
      <c r="BP1215" s="24" t="n"/>
      <c r="BQ1215" s="126" t="n"/>
    </row>
    <row r="1216" ht="16.8" customHeight="1">
      <c r="A1216" s="15" t="n"/>
      <c r="B1216" s="15" t="n"/>
      <c r="C1216" s="64" t="inlineStr">
        <is>
          <t>BONIFICO ZOTTI PATRIZIA</t>
        </is>
      </c>
      <c r="D1216" s="16" t="n"/>
      <c r="E1216" s="16" t="n">
        <v>0</v>
      </c>
      <c r="F1216" s="16" t="n"/>
      <c r="G1216" s="16" t="n">
        <v>175</v>
      </c>
      <c r="H1216" s="16" t="n">
        <v>0</v>
      </c>
      <c r="I1216" s="84">
        <f>I1218-I1167</f>
        <v/>
      </c>
      <c r="J1216" s="14" t="n"/>
      <c r="K1216" s="6" t="inlineStr">
        <is>
          <t>SALDO C-D</t>
        </is>
      </c>
      <c r="L1216" s="3">
        <f>L1215-M1215</f>
        <v/>
      </c>
      <c r="M1216" s="16" t="n"/>
      <c r="N1216" s="16" t="n"/>
      <c r="O1216" s="16" t="n"/>
      <c r="P1216" s="18" t="n"/>
      <c r="Q1216" s="14" t="n"/>
      <c r="R1216" s="18" t="n"/>
      <c r="S1216" s="16" t="n">
        <v>0</v>
      </c>
      <c r="T1216" s="18">
        <f>(R1216-S1216)+T1215</f>
        <v/>
      </c>
      <c r="U1216" s="15" t="n"/>
      <c r="W1216" s="14" t="n"/>
      <c r="X1216" s="18" t="n"/>
      <c r="Y1216" s="16">
        <f>G1216</f>
        <v/>
      </c>
      <c r="Z1216" s="18">
        <f>(X1216-Y1216)+Z1215</f>
        <v/>
      </c>
      <c r="AA1216" s="16">
        <f>C1216</f>
        <v/>
      </c>
      <c r="AB1216" s="24" t="n"/>
      <c r="AC1216" s="71" t="inlineStr">
        <is>
          <t>TOTALE SPESE AD OGGI</t>
        </is>
      </c>
      <c r="AD1216" s="65" t="n"/>
      <c r="AE1216" s="65" t="n">
        <v>0</v>
      </c>
      <c r="AF1216" s="63">
        <f>SUM(AF1168:AF1215)</f>
        <v/>
      </c>
      <c r="AG1216" s="25" t="n"/>
      <c r="AH1216" s="24" t="inlineStr">
        <is>
          <t>SOSPESI VERSATI</t>
        </is>
      </c>
      <c r="AI1216" s="26" t="n"/>
      <c r="AJ1216" s="25">
        <f>SUM(AJ1162:AJ1215)</f>
        <v/>
      </c>
      <c r="AL1216" s="14" t="n"/>
      <c r="AM1216" s="18" t="n"/>
      <c r="AN1216" s="16" t="n"/>
      <c r="AO1216" s="18">
        <f>(AM1216-AN1216)+AO1215</f>
        <v/>
      </c>
      <c r="AP1216" s="15" t="n"/>
      <c r="AR1216" s="14" t="n"/>
      <c r="AS1216" s="18" t="n"/>
      <c r="AT1216" s="16" t="n">
        <v>0</v>
      </c>
      <c r="AU1216" s="18">
        <f>(AS1216-AT1216)+AU1215</f>
        <v/>
      </c>
      <c r="AV1216" s="15" t="n"/>
      <c r="AX1216" s="14" t="n"/>
      <c r="AY1216" s="18" t="n"/>
      <c r="AZ1216" s="16" t="n"/>
      <c r="BA1216" s="18">
        <f>(AY1216-AZ1216)+BA1215</f>
        <v/>
      </c>
      <c r="BB1216" s="15" t="n"/>
      <c r="BD1216" s="14" t="n"/>
      <c r="BE1216" s="18" t="n"/>
      <c r="BF1216" s="16" t="n"/>
      <c r="BG1216" s="18">
        <f>(BE1216-BF1216)+BG1215</f>
        <v/>
      </c>
      <c r="BH1216" s="15" t="n"/>
      <c r="BJ1216" s="86" t="n"/>
      <c r="BK1216" s="86" t="n"/>
      <c r="BL1216" s="24" t="n"/>
      <c r="BM1216" s="24" t="n"/>
      <c r="BN1216" s="24" t="n"/>
      <c r="BO1216" s="24" t="n"/>
      <c r="BP1216" s="24" t="n"/>
      <c r="BQ1216" s="126" t="n"/>
    </row>
    <row r="1217" ht="16.8" customHeight="1">
      <c r="A1217" s="15" t="n"/>
      <c r="B1217" s="15" t="n"/>
      <c r="C1217" s="64" t="inlineStr">
        <is>
          <t>BONIFICO RIMBORSO MARINI ALESSIO</t>
        </is>
      </c>
      <c r="D1217" s="16" t="n"/>
      <c r="E1217" s="16" t="n"/>
      <c r="F1217" s="16" t="n"/>
      <c r="G1217" s="16" t="n">
        <v>26</v>
      </c>
      <c r="H1217" s="16" t="n">
        <v>0</v>
      </c>
      <c r="I1217" s="4" t="n"/>
      <c r="J1217" s="14" t="n"/>
      <c r="K1217" s="6" t="inlineStr">
        <is>
          <t>SALDO CATTOLICA</t>
        </is>
      </c>
      <c r="L1217" s="55">
        <f>D1218+E1218+A1218+B1218+B1165</f>
        <v/>
      </c>
      <c r="M1217" s="16" t="n"/>
      <c r="N1217" s="16" t="n"/>
      <c r="O1217" s="56" t="n"/>
      <c r="P1217" s="18" t="n"/>
      <c r="Q1217" s="14" t="n"/>
      <c r="R1217" s="18" t="n"/>
      <c r="S1217" s="16" t="n">
        <v>0</v>
      </c>
      <c r="T1217" s="18">
        <f>(R1217-S1217)+T1216</f>
        <v/>
      </c>
      <c r="U1217" s="15" t="n"/>
      <c r="W1217" s="14" t="n"/>
      <c r="X1217" s="18" t="n"/>
      <c r="Y1217" s="16">
        <f>G1217</f>
        <v/>
      </c>
      <c r="Z1217" s="18">
        <f>(X1217-Y1217)+Z1216</f>
        <v/>
      </c>
      <c r="AA1217" s="15">
        <f>C1217</f>
        <v/>
      </c>
      <c r="AB1217" s="24" t="n"/>
      <c r="AC1217" s="71" t="inlineStr">
        <is>
          <t>TOTALE PROVVIGIONI AD OGGI</t>
        </is>
      </c>
      <c r="AD1217" s="65" t="n"/>
      <c r="AE1217" s="65">
        <f>G1217</f>
        <v/>
      </c>
      <c r="AF1217" s="63">
        <f>AF1156+AD1161+AD1162</f>
        <v/>
      </c>
      <c r="AG1217" s="25" t="n"/>
      <c r="AH1217" s="24" t="n"/>
      <c r="AI1217" s="26" t="n"/>
      <c r="AJ1217" s="25" t="n"/>
      <c r="AL1217" s="14" t="n"/>
      <c r="AM1217" s="18" t="n"/>
      <c r="AN1217" s="16" t="n"/>
      <c r="AO1217" s="18">
        <f>(AM1217-AN1217)+AO1216</f>
        <v/>
      </c>
      <c r="AP1217" s="15" t="n"/>
      <c r="AR1217" s="14" t="n"/>
      <c r="AS1217" s="18" t="n"/>
      <c r="AT1217" s="16" t="n"/>
      <c r="AU1217" s="18">
        <f>(AS1217-AT1217)+AU1216</f>
        <v/>
      </c>
      <c r="AV1217" s="15" t="n"/>
      <c r="AX1217" s="14" t="n"/>
      <c r="AY1217" s="18" t="n"/>
      <c r="AZ1217" s="16" t="n"/>
      <c r="BA1217" s="18">
        <f>(AY1217-AZ1217)+BA1216</f>
        <v/>
      </c>
      <c r="BB1217" s="15" t="n"/>
      <c r="BD1217" s="14" t="n"/>
      <c r="BE1217" s="18" t="n"/>
      <c r="BF1217" s="16" t="n"/>
      <c r="BG1217" s="18">
        <f>(BE1217-BF1217)+BG1216</f>
        <v/>
      </c>
      <c r="BH1217" s="15" t="n"/>
      <c r="BJ1217" s="86" t="n"/>
      <c r="BK1217" s="86" t="n"/>
      <c r="BL1217" s="24" t="n"/>
      <c r="BM1217" s="24" t="n"/>
      <c r="BN1217" s="24" t="n"/>
      <c r="BO1217" s="24" t="n"/>
      <c r="BP1217" s="24" t="n"/>
      <c r="BQ1217" s="126" t="n"/>
    </row>
    <row r="1218" ht="16.8" customHeight="1">
      <c r="A1218" s="92">
        <f>D1163-D1165+A1157-E1163</f>
        <v/>
      </c>
      <c r="B1218" s="44">
        <f>D1166-D1168+B1157</f>
        <v/>
      </c>
      <c r="C1218" s="57" t="inlineStr">
        <is>
          <t>Check = controllo Saldo Cattolica</t>
        </is>
      </c>
      <c r="D1218" s="44">
        <f>D1161-D1164-E1161+D1157</f>
        <v/>
      </c>
      <c r="E1218" s="44">
        <f>D1162-D1167+E1157</f>
        <v/>
      </c>
      <c r="F1218" s="72">
        <f>D1164+D1165+D1167+F1157-E1165</f>
        <v/>
      </c>
      <c r="G1218" s="81">
        <f>D1164+D1165-E1165+D1167+G1157</f>
        <v/>
      </c>
      <c r="H1218" s="44">
        <f>G1212+G1211+H1157</f>
        <v/>
      </c>
      <c r="I1218" s="79">
        <f>G1218-H1218</f>
        <v/>
      </c>
      <c r="J1218" s="58" t="n"/>
      <c r="K1218" s="6" t="inlineStr">
        <is>
          <t>SALDO PROVVIGIONALE</t>
        </is>
      </c>
      <c r="L1218" s="3">
        <f>L1216-L1217</f>
        <v/>
      </c>
      <c r="M1218" s="27" t="inlineStr">
        <is>
          <t>DIFF. S.DO CATTOLICA</t>
        </is>
      </c>
      <c r="N1218" s="27">
        <f>O1218-L1217</f>
        <v/>
      </c>
      <c r="O1218" s="44">
        <f>Z1218+AU1218+N1194+SUM(L1197:L1208)+SUM(N1198:N1208)+L1212-D1164-D1167-D1163+E1165</f>
        <v/>
      </c>
      <c r="P1218" s="18" t="n"/>
      <c r="Q1218" s="58" t="n"/>
      <c r="R1218" s="59" t="n"/>
      <c r="S1218" s="44" t="n"/>
      <c r="T1218" s="59">
        <f>(R1218-S1218)+T1217</f>
        <v/>
      </c>
      <c r="U1218" s="57" t="n"/>
      <c r="W1218" s="58" t="n"/>
      <c r="X1218" s="59" t="n"/>
      <c r="Y1218" s="44" t="n"/>
      <c r="Z1218" s="59">
        <f>(X1218-Y1218)+Z1217</f>
        <v/>
      </c>
      <c r="AA1218" s="57" t="n"/>
      <c r="AB1218" s="60" t="n"/>
      <c r="AC1218" s="60" t="inlineStr">
        <is>
          <t>UTILE NETTO</t>
        </is>
      </c>
      <c r="AD1218" s="23">
        <f>SUM(AD1161:AD1217)-SUM(AE1161:AE1215)+AD1157</f>
        <v/>
      </c>
      <c r="AE1218" s="23">
        <f>AF1204+AF1205</f>
        <v/>
      </c>
      <c r="AF1218" s="23">
        <f>AD1218+AE1218</f>
        <v/>
      </c>
      <c r="AG1218" s="23" t="inlineStr">
        <is>
          <t>UTILE LORDO</t>
        </is>
      </c>
      <c r="AH1218" s="60" t="inlineStr">
        <is>
          <t>SALDO</t>
        </is>
      </c>
      <c r="AI1218" s="61">
        <f>AI1215-AJ1216</f>
        <v/>
      </c>
      <c r="AJ1218" s="23" t="n"/>
      <c r="AL1218" s="58" t="n"/>
      <c r="AM1218" s="59" t="n"/>
      <c r="AN1218" s="44" t="n"/>
      <c r="AO1218" s="59">
        <f>(AM1218-AN1218)+AO1217</f>
        <v/>
      </c>
      <c r="AP1218" s="57" t="n"/>
      <c r="AR1218" s="58" t="n"/>
      <c r="AS1218" s="59" t="n"/>
      <c r="AT1218" s="44" t="n"/>
      <c r="AU1218" s="59">
        <f>(AS1218-AT1218)+AU1217</f>
        <v/>
      </c>
      <c r="AV1218" s="57" t="n"/>
      <c r="AX1218" s="58" t="n"/>
      <c r="AY1218" s="59" t="n"/>
      <c r="AZ1218" s="44" t="n"/>
      <c r="BA1218" s="59">
        <f>(AY1218-AZ1218)+BA1217</f>
        <v/>
      </c>
      <c r="BB1218" s="57" t="n"/>
      <c r="BD1218" s="58" t="n"/>
      <c r="BE1218" s="59" t="n"/>
      <c r="BF1218" s="44" t="n"/>
      <c r="BG1218" s="59">
        <f>(BE1218-BF1218)+BG1217</f>
        <v/>
      </c>
      <c r="BH1218" s="57" t="n"/>
      <c r="BJ1218" s="21">
        <f>SUM(BJ1162:BJ1217)</f>
        <v/>
      </c>
      <c r="BK1218" s="21" t="n"/>
      <c r="BL1218" s="89">
        <f>SUM(BL1161:BL1217)</f>
        <v/>
      </c>
      <c r="BM1218" s="8" t="inlineStr">
        <is>
          <t>TOTALE GENERALI</t>
        </is>
      </c>
      <c r="BN1218" s="89">
        <f>SUM(BN1161:BN1217)</f>
        <v/>
      </c>
      <c r="BO1218" s="8">
        <f>SUM(BO1162:BO1217)</f>
        <v/>
      </c>
      <c r="BP1218" s="8">
        <f>BL1218+BN1218</f>
        <v/>
      </c>
      <c r="BQ1218" s="8" t="n"/>
    </row>
    <row r="1220" ht="16.8" customHeight="1">
      <c r="A1220" s="50" t="n"/>
    </row>
    <row r="1221" ht="16.8" customHeight="1">
      <c r="A1221" s="2" t="n"/>
      <c r="B1221" s="2" t="n"/>
      <c r="C1221" s="2" t="inlineStr">
        <is>
          <t>DESCRIZIONE</t>
        </is>
      </c>
      <c r="D1221" s="3" t="inlineStr">
        <is>
          <t>CASSA E.</t>
        </is>
      </c>
      <c r="E1221" s="3" t="inlineStr">
        <is>
          <t>CASSA U.</t>
        </is>
      </c>
      <c r="F1221" s="3" t="inlineStr">
        <is>
          <t>BANCA E.</t>
        </is>
      </c>
      <c r="G1221" s="3" t="inlineStr">
        <is>
          <t>BANCA U.</t>
        </is>
      </c>
      <c r="H1221" s="104" t="inlineStr">
        <is>
          <t>PROVVIGIONI</t>
        </is>
      </c>
      <c r="I1221" s="76" t="n"/>
      <c r="J1221" s="5" t="inlineStr">
        <is>
          <t>DATA</t>
        </is>
      </c>
      <c r="K1221" s="6" t="inlineStr">
        <is>
          <t>DESCRIZIONE</t>
        </is>
      </c>
      <c r="L1221" s="3" t="inlineStr">
        <is>
          <t>ENTRATE</t>
        </is>
      </c>
      <c r="M1221" s="3" t="inlineStr">
        <is>
          <t>USCITE</t>
        </is>
      </c>
      <c r="N1221" s="3" t="inlineStr">
        <is>
          <t xml:space="preserve">PREL. </t>
        </is>
      </c>
      <c r="O1221" s="3" t="inlineStr">
        <is>
          <t>TOTALE</t>
        </is>
      </c>
      <c r="P1221" s="3" t="inlineStr">
        <is>
          <t>BUDGET</t>
        </is>
      </c>
      <c r="Q1221" s="5" t="inlineStr">
        <is>
          <t>DATA</t>
        </is>
      </c>
      <c r="R1221" s="3" t="inlineStr">
        <is>
          <t>ENTRATE</t>
        </is>
      </c>
      <c r="S1221" s="3" t="inlineStr">
        <is>
          <t>USCITE</t>
        </is>
      </c>
      <c r="T1221" s="3" t="inlineStr">
        <is>
          <t>SALDO</t>
        </is>
      </c>
      <c r="U1221" s="2" t="inlineStr">
        <is>
          <t>CONTO A3T  10223</t>
        </is>
      </c>
      <c r="W1221" s="5" t="inlineStr">
        <is>
          <t>DATA</t>
        </is>
      </c>
      <c r="X1221" s="3" t="inlineStr">
        <is>
          <t>ENTRATE</t>
        </is>
      </c>
      <c r="Y1221" s="3" t="inlineStr">
        <is>
          <t>USCITE</t>
        </is>
      </c>
      <c r="Z1221" s="3" t="inlineStr">
        <is>
          <t>SALDO</t>
        </is>
      </c>
      <c r="AA1221" s="2" t="inlineStr">
        <is>
          <t>CONTO SEPARATO 10226</t>
        </is>
      </c>
      <c r="AB1221" s="8" t="inlineStr">
        <is>
          <t>DATA</t>
        </is>
      </c>
      <c r="AC1221" s="9" t="inlineStr">
        <is>
          <t>DESCRIZIONE</t>
        </is>
      </c>
      <c r="AD1221" s="10" t="inlineStr">
        <is>
          <t xml:space="preserve">ENTRATE </t>
        </is>
      </c>
      <c r="AE1221" s="10" t="inlineStr">
        <is>
          <t>USCITE</t>
        </is>
      </c>
      <c r="AF1221" s="11" t="inlineStr">
        <is>
          <t>TOTALI</t>
        </is>
      </c>
      <c r="AG1221" s="11" t="inlineStr">
        <is>
          <t>FINE MESE</t>
        </is>
      </c>
      <c r="AH1221" s="12" t="inlineStr">
        <is>
          <t>CARTELLA SOSPESI</t>
        </is>
      </c>
      <c r="AI1221" s="13" t="n"/>
      <c r="AJ1221" s="11" t="n"/>
      <c r="AL1221" s="5" t="inlineStr">
        <is>
          <t>DATA</t>
        </is>
      </c>
      <c r="AM1221" s="3" t="inlineStr">
        <is>
          <t>ENTRATE</t>
        </is>
      </c>
      <c r="AN1221" s="3" t="inlineStr">
        <is>
          <t>USCITE</t>
        </is>
      </c>
      <c r="AO1221" s="3" t="inlineStr">
        <is>
          <t>SALDO</t>
        </is>
      </c>
      <c r="AP1221" s="2" t="inlineStr">
        <is>
          <t>CONTO A3T 2</t>
        </is>
      </c>
      <c r="AR1221" s="5" t="inlineStr">
        <is>
          <t>DATA</t>
        </is>
      </c>
      <c r="AS1221" s="3" t="inlineStr">
        <is>
          <t>ENTRATE</t>
        </is>
      </c>
      <c r="AT1221" s="3" t="inlineStr">
        <is>
          <t>USCITE</t>
        </is>
      </c>
      <c r="AU1221" s="3" t="inlineStr">
        <is>
          <t>SALDO</t>
        </is>
      </c>
      <c r="AV1221" s="2" t="inlineStr">
        <is>
          <t>CONTO SEPARATO 2</t>
        </is>
      </c>
      <c r="AX1221" s="5" t="inlineStr">
        <is>
          <t>DATA</t>
        </is>
      </c>
      <c r="AY1221" s="3" t="inlineStr">
        <is>
          <t>ENTRATE</t>
        </is>
      </c>
      <c r="AZ1221" s="3" t="inlineStr">
        <is>
          <t>USCITE</t>
        </is>
      </c>
      <c r="BA1221" s="3" t="inlineStr">
        <is>
          <t>SALDO</t>
        </is>
      </c>
      <c r="BB1221" s="2" t="inlineStr">
        <is>
          <t>CCP AMICONE</t>
        </is>
      </c>
      <c r="BD1221" s="5" t="inlineStr">
        <is>
          <t>DATA</t>
        </is>
      </c>
      <c r="BE1221" s="3" t="inlineStr">
        <is>
          <t>ENTRATE</t>
        </is>
      </c>
      <c r="BF1221" s="3" t="inlineStr">
        <is>
          <t>USCITE</t>
        </is>
      </c>
      <c r="BG1221" s="3" t="inlineStr">
        <is>
          <t>SALDO</t>
        </is>
      </c>
      <c r="BH1221" s="2" t="inlineStr">
        <is>
          <t>CCP A.R.L.</t>
        </is>
      </c>
      <c r="BJ1221" s="21" t="inlineStr">
        <is>
          <t>A/B CONT CATTOLICA</t>
        </is>
      </c>
      <c r="BK1221" s="21" t="inlineStr">
        <is>
          <t>DATA</t>
        </is>
      </c>
      <c r="BL1221" s="8" t="inlineStr">
        <is>
          <t>CATTOLICA</t>
        </is>
      </c>
      <c r="BM1221" s="8" t="inlineStr">
        <is>
          <t>DATA</t>
        </is>
      </c>
      <c r="BN1221" s="8" t="inlineStr">
        <is>
          <t>GENERALI</t>
        </is>
      </c>
      <c r="BO1221" s="8" t="inlineStr">
        <is>
          <t>ASSEGNI /CONTANTI</t>
        </is>
      </c>
      <c r="BP1221" s="8" t="inlineStr">
        <is>
          <t>DATA</t>
        </is>
      </c>
      <c r="BQ1221" s="9" t="inlineStr">
        <is>
          <t>NOTE</t>
        </is>
      </c>
    </row>
    <row r="1222" ht="16.8" customHeight="1">
      <c r="A1222" s="14" t="n">
        <v>45320</v>
      </c>
      <c r="B1222" s="15" t="inlineStr">
        <is>
          <t>GENERTEL</t>
        </is>
      </c>
      <c r="C1222" s="15" t="inlineStr">
        <is>
          <t>Incasso CATTOLICA</t>
        </is>
      </c>
      <c r="D1222" s="16" t="n">
        <v>14018.09</v>
      </c>
      <c r="E1222" s="16" t="n">
        <v>0</v>
      </c>
      <c r="F1222" s="16" t="n"/>
      <c r="G1222" s="16" t="n"/>
      <c r="H1222" s="105" t="n"/>
      <c r="I1222" s="4" t="n"/>
      <c r="J1222" s="14">
        <f>A1222</f>
        <v/>
      </c>
      <c r="K1222" s="17" t="inlineStr">
        <is>
          <t>PROVVIGIONI</t>
        </is>
      </c>
      <c r="L1222" s="16">
        <f>D1225+D1228+D1226+D1229</f>
        <v/>
      </c>
      <c r="M1222" s="16" t="n"/>
      <c r="N1222" s="82">
        <f>L1222+L1223-M1223</f>
        <v/>
      </c>
      <c r="O1222" s="80">
        <f>D1225+D1228+D1226-E1226-E1225+O1161</f>
        <v/>
      </c>
      <c r="P1222" s="18" t="n"/>
      <c r="Q1222" s="14">
        <f>J1222</f>
        <v/>
      </c>
      <c r="R1222" s="18" t="n"/>
      <c r="S1222" s="16" t="n"/>
      <c r="T1222" s="18">
        <f>T1218</f>
        <v/>
      </c>
      <c r="U1222" s="15" t="n"/>
      <c r="W1222" s="14">
        <f>A1222</f>
        <v/>
      </c>
      <c r="X1222" s="18" t="n"/>
      <c r="Y1222" s="16" t="n"/>
      <c r="Z1222" s="18">
        <f>Z1218</f>
        <v/>
      </c>
      <c r="AA1222" s="15" t="n"/>
      <c r="AB1222" s="19">
        <f>A1222</f>
        <v/>
      </c>
      <c r="AC1222" s="12" t="inlineStr">
        <is>
          <t>PROVV. + PROVV. COL 10</t>
        </is>
      </c>
      <c r="AD1222" s="11">
        <f>N1222</f>
        <v/>
      </c>
      <c r="AE1222" s="11" t="n"/>
      <c r="AF1222" s="20" t="n"/>
      <c r="AG1222" s="20" t="n"/>
      <c r="AH1222" s="21" t="inlineStr">
        <is>
          <t>NOME</t>
        </is>
      </c>
      <c r="AI1222" s="22" t="inlineStr">
        <is>
          <t>IMPORTO</t>
        </is>
      </c>
      <c r="AJ1222" s="23" t="inlineStr">
        <is>
          <t>VERSAMENTI</t>
        </is>
      </c>
      <c r="AL1222" s="14">
        <f>A1222</f>
        <v/>
      </c>
      <c r="AM1222" s="18" t="n"/>
      <c r="AN1222" s="16" t="n"/>
      <c r="AO1222" s="18" t="n">
        <v>0</v>
      </c>
      <c r="AP1222" s="15" t="n"/>
      <c r="AR1222" s="14">
        <f>A1222</f>
        <v/>
      </c>
      <c r="AS1222" s="18" t="n"/>
      <c r="AT1222" s="16" t="n"/>
      <c r="AU1222" s="18" t="n">
        <v>0</v>
      </c>
      <c r="AV1222" s="15" t="n"/>
      <c r="AX1222" s="14">
        <f>A1222</f>
        <v/>
      </c>
      <c r="AY1222" s="18" t="n"/>
      <c r="AZ1222" s="16" t="n"/>
      <c r="BA1222" s="18">
        <f>BA1218</f>
        <v/>
      </c>
      <c r="BB1222" s="15" t="n"/>
      <c r="BD1222" s="14">
        <f>AX1222</f>
        <v/>
      </c>
      <c r="BE1222" s="18" t="n"/>
      <c r="BF1222" s="16" t="n"/>
      <c r="BG1222" s="18">
        <f>BG1218</f>
        <v/>
      </c>
      <c r="BH1222" s="15" t="n"/>
      <c r="BJ1222" s="87">
        <f>A1222</f>
        <v/>
      </c>
      <c r="BK1222" s="87">
        <f>A1222</f>
        <v/>
      </c>
      <c r="BL1222" s="24" t="inlineStr">
        <is>
          <t>BONIFICI</t>
        </is>
      </c>
      <c r="BM1222" s="88">
        <f>BK1222</f>
        <v/>
      </c>
      <c r="BN1222" s="24" t="inlineStr">
        <is>
          <t>BONIFICI</t>
        </is>
      </c>
      <c r="BO1222" s="24" t="n"/>
      <c r="BP1222" s="88">
        <f>BK1222</f>
        <v/>
      </c>
      <c r="BQ1222" s="126" t="n"/>
    </row>
    <row r="1223" ht="16.8" customHeight="1">
      <c r="A1223" s="15" t="n"/>
      <c r="B1223" s="15" t="n"/>
      <c r="C1223" s="15" t="inlineStr">
        <is>
          <t>Incasso UCA</t>
        </is>
      </c>
      <c r="D1223" s="16" t="n">
        <v>0</v>
      </c>
      <c r="E1223" s="16" t="n"/>
      <c r="F1223" s="16" t="n"/>
      <c r="G1223" s="16" t="n"/>
      <c r="H1223" s="105" t="inlineStr">
        <is>
          <t>CATTOLICA</t>
        </is>
      </c>
      <c r="I1223" s="4" t="n"/>
      <c r="J1223" s="14" t="n"/>
      <c r="K1223" s="17" t="inlineStr">
        <is>
          <t>PROVVIGIONI COL 10</t>
        </is>
      </c>
      <c r="L1223" s="16" t="n">
        <v>0</v>
      </c>
      <c r="M1223" s="16">
        <f>E1226</f>
        <v/>
      </c>
      <c r="N1223" s="16" t="n"/>
      <c r="O1223" s="16" t="n"/>
      <c r="P1223" s="18" t="n"/>
      <c r="Q1223" s="14" t="n"/>
      <c r="R1223" s="18" t="n"/>
      <c r="S1223" s="16" t="n"/>
      <c r="T1223" s="18">
        <f>(R1223-S1223)+T1222</f>
        <v/>
      </c>
      <c r="U1223" s="15" t="n"/>
      <c r="W1223" s="14" t="n"/>
      <c r="X1223" s="18" t="n"/>
      <c r="Y1223" s="16" t="n"/>
      <c r="Z1223" s="18">
        <f>(X1223-Y1223)+Z1222</f>
        <v/>
      </c>
      <c r="AA1223" s="15" t="n"/>
      <c r="AB1223" s="24" t="n"/>
      <c r="AC1223" s="24" t="inlineStr">
        <is>
          <t>RICAVI DIVERSI</t>
        </is>
      </c>
      <c r="AD1223" s="25" t="n"/>
      <c r="AE1223" s="25" t="n"/>
      <c r="AF1223" s="25" t="n"/>
      <c r="AG1223" s="25" t="n"/>
      <c r="AH1223" s="12" t="inlineStr">
        <is>
          <t>RIPORTO</t>
        </is>
      </c>
      <c r="AI1223" s="26">
        <f>AI1218</f>
        <v/>
      </c>
      <c r="AJ1223" s="25" t="n"/>
      <c r="AL1223" s="14" t="n"/>
      <c r="AM1223" s="18" t="n"/>
      <c r="AN1223" s="16" t="n"/>
      <c r="AO1223" s="18">
        <f>(AM1223-AN1223)+AO1222</f>
        <v/>
      </c>
      <c r="AP1223" s="15" t="n"/>
      <c r="AR1223" s="14" t="n"/>
      <c r="AS1223" s="18" t="n"/>
      <c r="AT1223" s="16" t="n"/>
      <c r="AU1223" s="18">
        <f>(AS1223-AT1223)+AU1222</f>
        <v/>
      </c>
      <c r="AV1223" s="15" t="n"/>
      <c r="AX1223" s="14" t="n"/>
      <c r="AY1223" s="18" t="n"/>
      <c r="AZ1223" s="16" t="n"/>
      <c r="BA1223" s="18">
        <f>(AY1223-AZ1223)+BA1222</f>
        <v/>
      </c>
      <c r="BB1223" s="15" t="n"/>
      <c r="BD1223" s="14" t="n"/>
      <c r="BE1223" s="18" t="n"/>
      <c r="BF1223" s="16" t="n"/>
      <c r="BG1223" s="18">
        <f>(BE1223-BF1223)+BG1222</f>
        <v/>
      </c>
      <c r="BH1223" s="15" t="n"/>
      <c r="BJ1223" s="86" t="n">
        <v>0</v>
      </c>
      <c r="BK1223" s="90" t="n"/>
      <c r="BL1223" s="24" t="n">
        <v>0</v>
      </c>
      <c r="BM1223" s="91" t="n"/>
      <c r="BN1223" s="24" t="n">
        <v>0</v>
      </c>
      <c r="BO1223" s="24" t="n">
        <v>0</v>
      </c>
      <c r="BP1223" s="91" t="n"/>
      <c r="BQ1223" s="126" t="n"/>
    </row>
    <row r="1224" ht="16.8" customHeight="1">
      <c r="A1224" s="15" t="n"/>
      <c r="B1224" s="15" t="n"/>
      <c r="C1224" s="15" t="inlineStr">
        <is>
          <t>Incassi GENERALI</t>
        </is>
      </c>
      <c r="D1224" s="16" t="n">
        <v>12001.98</v>
      </c>
      <c r="E1224" s="16" t="n">
        <v>1824.48</v>
      </c>
      <c r="F1224" s="16" t="n"/>
      <c r="G1224" s="16" t="n"/>
      <c r="H1224" s="105">
        <f>D1225+H1163</f>
        <v/>
      </c>
      <c r="I1224" s="4" t="n"/>
      <c r="J1224" s="14" t="n"/>
      <c r="K1224" s="17" t="inlineStr">
        <is>
          <t>SALDO CATTOLICA</t>
        </is>
      </c>
      <c r="L1224" s="16">
        <f>D1222+D1223+D1224+D1227-D1225-D1226-D1228-D1229-E1224-E1222+B1225</f>
        <v/>
      </c>
      <c r="M1224" s="16" t="n">
        <v>0</v>
      </c>
      <c r="N1224" s="16" t="n"/>
      <c r="O1224" s="16" t="n">
        <v>0</v>
      </c>
      <c r="P1224" s="18" t="n"/>
      <c r="Q1224" s="14" t="n"/>
      <c r="R1224" s="18" t="n"/>
      <c r="S1224" s="16" t="n"/>
      <c r="T1224" s="18">
        <f>(R1224-S1224)+T1223</f>
        <v/>
      </c>
      <c r="U1224" s="15" t="n"/>
      <c r="W1224" s="14" t="n"/>
      <c r="X1224" s="18" t="n"/>
      <c r="Y1224" s="16" t="n"/>
      <c r="Z1224" s="18">
        <f>(X1224-Y1224)+Z1223</f>
        <v/>
      </c>
      <c r="AA1224" s="15" t="n"/>
      <c r="AB1224" s="24" t="n"/>
      <c r="AC1224" s="24" t="n"/>
      <c r="AD1224" s="25" t="n"/>
      <c r="AE1224" s="25" t="n"/>
      <c r="AF1224" s="25" t="n"/>
      <c r="AG1224" s="25" t="n"/>
      <c r="AH1224" s="24" t="n"/>
      <c r="AI1224" s="26" t="n"/>
      <c r="AJ1224" s="25" t="n"/>
      <c r="AL1224" s="14" t="n"/>
      <c r="AM1224" s="18" t="n"/>
      <c r="AN1224" s="16" t="n"/>
      <c r="AO1224" s="18">
        <f>(AM1224-AN1224)+AO1223</f>
        <v/>
      </c>
      <c r="AP1224" s="15" t="n"/>
      <c r="AR1224" s="14" t="n"/>
      <c r="AS1224" s="18" t="n"/>
      <c r="AT1224" s="16" t="n"/>
      <c r="AU1224" s="18">
        <f>(AS1224-AT1224)+AU1223</f>
        <v/>
      </c>
      <c r="AV1224" s="15" t="n"/>
      <c r="AX1224" s="14" t="n"/>
      <c r="AY1224" s="18" t="n"/>
      <c r="AZ1224" s="16" t="n"/>
      <c r="BA1224" s="18">
        <f>(AY1224-AZ1224)+BA1223</f>
        <v/>
      </c>
      <c r="BB1224" s="15" t="n"/>
      <c r="BD1224" s="14" t="n"/>
      <c r="BE1224" s="18" t="n"/>
      <c r="BF1224" s="16" t="n"/>
      <c r="BG1224" s="18">
        <f>(BE1224-BF1224)+BG1223</f>
        <v/>
      </c>
      <c r="BH1224" s="15" t="n"/>
      <c r="BJ1224" s="86" t="n">
        <v>0</v>
      </c>
      <c r="BK1224" s="90" t="n"/>
      <c r="BL1224" s="24" t="n">
        <v>0</v>
      </c>
      <c r="BM1224" s="91" t="n"/>
      <c r="BN1224" s="24" t="n">
        <v>0</v>
      </c>
      <c r="BO1224" s="24" t="n">
        <v>0</v>
      </c>
      <c r="BP1224" s="91" t="n"/>
      <c r="BQ1224" s="126" t="n"/>
    </row>
    <row r="1225" ht="16.8" customHeight="1">
      <c r="A1225" s="15" t="inlineStr">
        <is>
          <t>CATTANO  *</t>
        </is>
      </c>
      <c r="B1225" s="15" t="n">
        <v>328</v>
      </c>
      <c r="C1225" s="15" t="inlineStr">
        <is>
          <t>Provvigioni CATTOLICA</t>
        </is>
      </c>
      <c r="D1225" s="16" t="n">
        <v>1359.11</v>
      </c>
      <c r="E1225" s="16" t="n"/>
      <c r="F1225" s="16" t="n"/>
      <c r="G1225" s="16" t="n"/>
      <c r="H1225" s="105" t="inlineStr">
        <is>
          <t>GENERALI</t>
        </is>
      </c>
      <c r="I1225" s="4" t="n"/>
      <c r="J1225" s="14" t="n"/>
      <c r="K1225" s="17">
        <f>C1264</f>
        <v/>
      </c>
      <c r="L1225" s="16" t="n"/>
      <c r="M1225" s="16">
        <f>10*(L1222+L1223-M1223)/100</f>
        <v/>
      </c>
      <c r="N1225" s="16">
        <f>G1264</f>
        <v/>
      </c>
      <c r="O1225" s="16">
        <f>O1164+M1225-N1225</f>
        <v/>
      </c>
      <c r="P1225" s="18">
        <f>P1164+M1225</f>
        <v/>
      </c>
      <c r="Q1225" s="14" t="n"/>
      <c r="R1225" s="18" t="n"/>
      <c r="S1225" s="16" t="n"/>
      <c r="T1225" s="18">
        <f>(R1225-S1225)+T1224</f>
        <v/>
      </c>
      <c r="U1225" s="15" t="n"/>
      <c r="W1225" s="14" t="n"/>
      <c r="X1225" s="18" t="n"/>
      <c r="Y1225" s="16" t="n"/>
      <c r="Z1225" s="18">
        <f>(X1225-Y1225)+Z1224</f>
        <v/>
      </c>
      <c r="AA1225" s="15" t="n"/>
      <c r="AB1225" s="24" t="n"/>
      <c r="AC1225" s="24" t="n"/>
      <c r="AD1225" s="25" t="n"/>
      <c r="AE1225" s="25" t="n"/>
      <c r="AF1225" s="25" t="n"/>
      <c r="AG1225" s="25" t="n"/>
      <c r="AH1225" s="17" t="n"/>
      <c r="AI1225" s="16" t="n">
        <v>0</v>
      </c>
      <c r="AJ1225" s="25" t="n"/>
      <c r="AL1225" s="14" t="n"/>
      <c r="AM1225" s="18" t="n"/>
      <c r="AN1225" s="16" t="n"/>
      <c r="AO1225" s="18">
        <f>(AM1225-AN1225)+AO1224</f>
        <v/>
      </c>
      <c r="AP1225" s="15" t="n"/>
      <c r="AR1225" s="14" t="n"/>
      <c r="AS1225" s="18" t="n"/>
      <c r="AT1225" s="16" t="n"/>
      <c r="AU1225" s="18">
        <f>(AS1225-AT1225)+AU1224</f>
        <v/>
      </c>
      <c r="AV1225" s="15" t="n"/>
      <c r="AX1225" s="14" t="n"/>
      <c r="AY1225" s="18" t="n"/>
      <c r="AZ1225" s="16" t="n"/>
      <c r="BA1225" s="18">
        <f>(AY1225-AZ1225)+BA1224</f>
        <v/>
      </c>
      <c r="BB1225" s="15" t="n"/>
      <c r="BD1225" s="14" t="n"/>
      <c r="BE1225" s="18" t="n"/>
      <c r="BF1225" s="16" t="n"/>
      <c r="BG1225" s="18">
        <f>(BE1225-BF1225)+BG1224</f>
        <v/>
      </c>
      <c r="BH1225" s="15" t="n"/>
      <c r="BJ1225" s="86" t="n">
        <v>0</v>
      </c>
      <c r="BK1225" s="90" t="n"/>
      <c r="BL1225" s="24" t="n">
        <v>0</v>
      </c>
      <c r="BM1225" s="91" t="n"/>
      <c r="BN1225" s="24" t="n">
        <v>0</v>
      </c>
      <c r="BO1225" s="24" t="n">
        <v>0</v>
      </c>
      <c r="BP1225" s="91" t="n"/>
      <c r="BQ1225" s="126" t="n"/>
    </row>
    <row r="1226" ht="16.8" customHeight="1">
      <c r="A1226" s="15" t="inlineStr">
        <is>
          <t>SILVIO</t>
        </is>
      </c>
      <c r="B1226" s="16">
        <f>B1225+B1165</f>
        <v/>
      </c>
      <c r="C1226" s="15" t="inlineStr">
        <is>
          <t>Provvigioni GENERALI</t>
        </is>
      </c>
      <c r="D1226" s="16" t="n">
        <v>1690.77</v>
      </c>
      <c r="E1226" s="16" t="n">
        <v>0</v>
      </c>
      <c r="F1226" s="16" t="n"/>
      <c r="G1226" s="16" t="n"/>
      <c r="H1226" s="105">
        <f>D1226+H1165</f>
        <v/>
      </c>
      <c r="I1226" s="4" t="n"/>
      <c r="J1226" s="14" t="n"/>
      <c r="K1226" s="17">
        <f>C1234</f>
        <v/>
      </c>
      <c r="L1226" s="16" t="n"/>
      <c r="M1226" s="16">
        <f>8.37*(L1222+L1223-M1223)/100</f>
        <v/>
      </c>
      <c r="N1226" s="16">
        <f>D1234</f>
        <v/>
      </c>
      <c r="O1226" s="16">
        <f>O1165+M1226-N1226</f>
        <v/>
      </c>
      <c r="P1226" s="18">
        <f>P1165+M1226</f>
        <v/>
      </c>
      <c r="Q1226" s="14" t="n"/>
      <c r="R1226" s="18" t="n"/>
      <c r="S1226" s="16" t="n"/>
      <c r="T1226" s="18">
        <f>(R1226-S1226)+T1225</f>
        <v/>
      </c>
      <c r="U1226" s="15" t="n"/>
      <c r="W1226" s="14" t="n"/>
      <c r="X1226" s="18" t="n"/>
      <c r="Y1226" s="16" t="n"/>
      <c r="Z1226" s="18">
        <f>(X1226-Y1226)+Z1225</f>
        <v/>
      </c>
      <c r="AA1226" s="15" t="n"/>
      <c r="AB1226" s="24" t="n"/>
      <c r="AC1226" s="17" t="n"/>
      <c r="AD1226" s="25" t="n"/>
      <c r="AE1226" s="25" t="n"/>
      <c r="AF1226" s="25" t="n"/>
      <c r="AG1226" s="25" t="n"/>
      <c r="AH1226" s="24" t="n"/>
      <c r="AI1226" s="26" t="n"/>
      <c r="AJ1226" s="25" t="n"/>
      <c r="AL1226" s="14" t="n"/>
      <c r="AM1226" s="18" t="n"/>
      <c r="AN1226" s="16" t="n"/>
      <c r="AO1226" s="18">
        <f>(AM1226-AN1226)+AO1225</f>
        <v/>
      </c>
      <c r="AP1226" s="15" t="n"/>
      <c r="AR1226" s="14" t="n"/>
      <c r="AS1226" s="18" t="n"/>
      <c r="AT1226" s="16" t="n"/>
      <c r="AU1226" s="18">
        <f>(AS1226-AT1226)+AU1225</f>
        <v/>
      </c>
      <c r="AV1226" s="15" t="n"/>
      <c r="AX1226" s="14" t="n"/>
      <c r="AY1226" s="18" t="n"/>
      <c r="AZ1226" s="16" t="n"/>
      <c r="BA1226" s="18">
        <f>(AY1226-AZ1226)+BA1225</f>
        <v/>
      </c>
      <c r="BB1226" s="15" t="n"/>
      <c r="BD1226" s="14" t="n"/>
      <c r="BE1226" s="18" t="n"/>
      <c r="BF1226" s="16" t="n"/>
      <c r="BG1226" s="18">
        <f>(BE1226-BF1226)+BG1225</f>
        <v/>
      </c>
      <c r="BH1226" s="15" t="n"/>
      <c r="BJ1226" s="86" t="n">
        <v>0</v>
      </c>
      <c r="BK1226" s="90" t="n"/>
      <c r="BL1226" s="24" t="n">
        <v>0</v>
      </c>
      <c r="BM1226" s="91" t="n"/>
      <c r="BN1226" s="24" t="n">
        <v>0</v>
      </c>
      <c r="BO1226" s="24" t="n"/>
      <c r="BP1226" s="24" t="n"/>
      <c r="BQ1226" s="126" t="n"/>
    </row>
    <row r="1227" ht="16.8" customHeight="1">
      <c r="A1227" s="15" t="n"/>
      <c r="B1227" s="15" t="n"/>
      <c r="C1227" s="15" t="inlineStr">
        <is>
          <t>Incasso TUTELA LEGALE</t>
        </is>
      </c>
      <c r="D1227" s="16" t="n">
        <v>134</v>
      </c>
      <c r="E1227" s="16" t="n">
        <v>0</v>
      </c>
      <c r="F1227" s="16" t="n"/>
      <c r="G1227" s="16" t="n"/>
      <c r="H1227" s="105" t="inlineStr">
        <is>
          <t>UCA</t>
        </is>
      </c>
      <c r="I1227" s="77" t="inlineStr">
        <is>
          <t>check provv.</t>
        </is>
      </c>
      <c r="J1227" s="14" t="n"/>
      <c r="K1227" s="15">
        <f>C1251</f>
        <v/>
      </c>
      <c r="L1227" s="16" t="n"/>
      <c r="M1227" s="16">
        <f>15.35*(L1222+L1223-M1223)/100</f>
        <v/>
      </c>
      <c r="N1227" s="16">
        <f>D1251</f>
        <v/>
      </c>
      <c r="O1227" s="16">
        <f>O1166+M1227-N1227</f>
        <v/>
      </c>
      <c r="P1227" s="18">
        <f>P1166+M1227</f>
        <v/>
      </c>
      <c r="Q1227" s="14" t="n"/>
      <c r="R1227" s="18" t="n"/>
      <c r="S1227" s="16" t="n"/>
      <c r="T1227" s="18">
        <f>(R1227-S1227)+T1226</f>
        <v/>
      </c>
      <c r="U1227" s="15" t="n"/>
      <c r="W1227" s="14" t="n"/>
      <c r="X1227" s="18" t="n"/>
      <c r="Y1227" s="16" t="n"/>
      <c r="Z1227" s="18">
        <f>(X1227-Y1227)+Z1226</f>
        <v/>
      </c>
      <c r="AA1227" s="15" t="n"/>
      <c r="AB1227" s="24" t="n"/>
      <c r="AC1227" s="17" t="n"/>
      <c r="AD1227" s="25" t="n"/>
      <c r="AE1227" s="25" t="n"/>
      <c r="AF1227" s="25" t="n"/>
      <c r="AG1227" s="25" t="n"/>
      <c r="AH1227" s="24" t="n"/>
      <c r="AI1227" s="26" t="n"/>
      <c r="AJ1227" s="25" t="n"/>
      <c r="AL1227" s="14" t="n"/>
      <c r="AM1227" s="18" t="n"/>
      <c r="AN1227" s="16" t="n"/>
      <c r="AO1227" s="18">
        <f>(AM1227-AN1227)+AO1226</f>
        <v/>
      </c>
      <c r="AP1227" s="15" t="n"/>
      <c r="AR1227" s="14" t="n"/>
      <c r="AS1227" s="18" t="n"/>
      <c r="AT1227" s="16" t="n"/>
      <c r="AU1227" s="18">
        <f>(AS1227-AT1227)+AU1226</f>
        <v/>
      </c>
      <c r="AV1227" s="15" t="n"/>
      <c r="AX1227" s="14" t="n"/>
      <c r="AY1227" s="18" t="n"/>
      <c r="AZ1227" s="16" t="n"/>
      <c r="BA1227" s="18">
        <f>(AY1227-AZ1227)+BA1226</f>
        <v/>
      </c>
      <c r="BB1227" s="15" t="n"/>
      <c r="BD1227" s="14" t="n"/>
      <c r="BE1227" s="18" t="n"/>
      <c r="BF1227" s="16" t="n"/>
      <c r="BG1227" s="18">
        <f>(BE1227-BF1227)+BG1226</f>
        <v/>
      </c>
      <c r="BH1227" s="15" t="n"/>
      <c r="BJ1227" s="86" t="n">
        <v>0</v>
      </c>
      <c r="BK1227" s="90" t="n"/>
      <c r="BL1227" s="24" t="n">
        <v>0</v>
      </c>
      <c r="BM1227" s="91" t="n"/>
      <c r="BN1227" s="24" t="n">
        <v>0</v>
      </c>
      <c r="BO1227" s="24" t="n"/>
      <c r="BP1227" s="24" t="n"/>
      <c r="BQ1227" s="126" t="n"/>
    </row>
    <row r="1228" ht="16.8" customHeight="1">
      <c r="A1228" s="15" t="n"/>
      <c r="B1228" s="15" t="inlineStr">
        <is>
          <t>***</t>
        </is>
      </c>
      <c r="C1228" s="15" t="inlineStr">
        <is>
          <t>Provvigioni UCA</t>
        </is>
      </c>
      <c r="D1228" s="16" t="n">
        <v>0</v>
      </c>
      <c r="E1228" s="16" t="n"/>
      <c r="F1228" s="16" t="n"/>
      <c r="G1228" s="16" t="n"/>
      <c r="H1228" s="105">
        <f>D1228+H1167</f>
        <v/>
      </c>
      <c r="I1228" s="78">
        <f>D1225+D1226-E1226+D1228</f>
        <v/>
      </c>
      <c r="J1228" s="14" t="n"/>
      <c r="K1228" s="15" t="inlineStr">
        <is>
          <t>Benzina auto gigi e papà</t>
        </is>
      </c>
      <c r="L1228" s="16" t="n"/>
      <c r="M1228" s="16">
        <f>2.6*(L1222+L1223-M1223)/100</f>
        <v/>
      </c>
      <c r="N1228" s="16">
        <f>D1239</f>
        <v/>
      </c>
      <c r="O1228" s="16">
        <f>O1167+M1228-N1228</f>
        <v/>
      </c>
      <c r="P1228" s="18">
        <f>P1167+M1228</f>
        <v/>
      </c>
      <c r="Q1228" s="14" t="n"/>
      <c r="R1228" s="18" t="n"/>
      <c r="S1228" s="16" t="n"/>
      <c r="T1228" s="18">
        <f>(R1228-S1228)+T1227</f>
        <v/>
      </c>
      <c r="U1228" s="15" t="n"/>
      <c r="W1228" s="14" t="n"/>
      <c r="X1228" s="18" t="n"/>
      <c r="Y1228" s="16" t="n"/>
      <c r="Z1228" s="18">
        <f>(X1228-Y1228)+Z1227</f>
        <v/>
      </c>
      <c r="AA1228" s="15" t="n"/>
      <c r="AB1228" s="24" t="n"/>
      <c r="AC1228" s="17" t="n"/>
      <c r="AD1228" s="25" t="n"/>
      <c r="AE1228" s="25" t="n"/>
      <c r="AF1228" s="25" t="n"/>
      <c r="AG1228" s="25" t="n"/>
      <c r="AH1228" s="24" t="n"/>
      <c r="AI1228" s="26" t="n"/>
      <c r="AJ1228" s="25" t="n"/>
      <c r="AL1228" s="14" t="n"/>
      <c r="AM1228" s="18" t="n"/>
      <c r="AN1228" s="16" t="n"/>
      <c r="AO1228" s="18">
        <f>(AM1228-AN1228)+AO1227</f>
        <v/>
      </c>
      <c r="AP1228" s="15" t="n"/>
      <c r="AR1228" s="14" t="n"/>
      <c r="AS1228" s="18" t="n"/>
      <c r="AT1228" s="16" t="n"/>
      <c r="AU1228" s="18">
        <f>(AS1228-AT1228)+AU1227</f>
        <v/>
      </c>
      <c r="AV1228" s="15" t="n"/>
      <c r="AX1228" s="14" t="n"/>
      <c r="AY1228" s="18" t="n"/>
      <c r="AZ1228" s="16" t="n"/>
      <c r="BA1228" s="18">
        <f>(AY1228-AZ1228)+BA1227</f>
        <v/>
      </c>
      <c r="BB1228" s="15" t="n"/>
      <c r="BD1228" s="14" t="n"/>
      <c r="BE1228" s="18" t="n"/>
      <c r="BF1228" s="16" t="n"/>
      <c r="BG1228" s="18">
        <f>(BE1228-BF1228)+BG1227</f>
        <v/>
      </c>
      <c r="BH1228" s="15" t="n"/>
      <c r="BJ1228" s="86" t="n">
        <v>0</v>
      </c>
      <c r="BK1228" s="90" t="n"/>
      <c r="BL1228" s="24" t="n">
        <v>0</v>
      </c>
      <c r="BM1228" s="91" t="n"/>
      <c r="BN1228" s="24" t="n">
        <v>0</v>
      </c>
      <c r="BO1228" s="24" t="n"/>
      <c r="BP1228" s="24" t="n"/>
      <c r="BQ1228" s="126" t="n"/>
    </row>
    <row r="1229" ht="16.8" customHeight="1">
      <c r="A1229" s="15" t="n"/>
      <c r="B1229" s="15" t="n"/>
      <c r="C1229" s="15" t="inlineStr">
        <is>
          <t>Provvigioni TUTELA LEGALE</t>
        </is>
      </c>
      <c r="D1229" s="16" t="n">
        <v>35.73</v>
      </c>
      <c r="E1229" s="16" t="n"/>
      <c r="F1229" s="16" t="n"/>
      <c r="G1229" s="16" t="n">
        <v>0</v>
      </c>
      <c r="H1229" s="105" t="inlineStr">
        <is>
          <t>TUTELA</t>
        </is>
      </c>
      <c r="I1229" s="4" t="n"/>
      <c r="J1229" s="14" t="n"/>
      <c r="K1229" s="15" t="inlineStr">
        <is>
          <t>Spese bancari einteressi passivi e spese postali</t>
        </is>
      </c>
      <c r="L1229" s="16" t="n"/>
      <c r="M1229" s="16">
        <f>2.6*(L1222+L1223-M1223)/100</f>
        <v/>
      </c>
      <c r="N1229" s="16">
        <f>G1240+H1240</f>
        <v/>
      </c>
      <c r="O1229" s="16">
        <f>O1168+M1229-N1229</f>
        <v/>
      </c>
      <c r="P1229" s="18">
        <f>P1168+M1229</f>
        <v/>
      </c>
      <c r="Q1229" s="14" t="n"/>
      <c r="R1229" s="18" t="n"/>
      <c r="S1229" s="16">
        <f>G1229</f>
        <v/>
      </c>
      <c r="T1229" s="18">
        <f>(R1229-S1229)+T1228</f>
        <v/>
      </c>
      <c r="U1229" s="15">
        <f>C1229</f>
        <v/>
      </c>
      <c r="W1229" s="14" t="n"/>
      <c r="X1229" s="18" t="n"/>
      <c r="Y1229" s="16" t="n">
        <v>0</v>
      </c>
      <c r="Z1229" s="18">
        <f>(X1229-Y1229)+Z1228</f>
        <v/>
      </c>
      <c r="AA1229" s="15" t="n"/>
      <c r="AB1229" s="24" t="n"/>
      <c r="AC1229" s="15">
        <f>C1229</f>
        <v/>
      </c>
      <c r="AD1229" s="25" t="n"/>
      <c r="AE1229" s="62">
        <f>G1229</f>
        <v/>
      </c>
      <c r="AF1229" s="63">
        <f>AE1229+AF1168</f>
        <v/>
      </c>
      <c r="AG1229" s="25" t="n"/>
      <c r="AH1229" s="17" t="n"/>
      <c r="AI1229" s="16" t="n">
        <v>0</v>
      </c>
      <c r="AJ1229" s="25" t="n"/>
      <c r="AL1229" s="14" t="n"/>
      <c r="AM1229" s="18" t="n"/>
      <c r="AN1229" s="16" t="n">
        <v>0</v>
      </c>
      <c r="AO1229" s="18">
        <f>(AM1229-AN1229)+AO1228</f>
        <v/>
      </c>
      <c r="AP1229" s="15" t="n"/>
      <c r="AR1229" s="14" t="n"/>
      <c r="AS1229" s="18" t="n"/>
      <c r="AT1229" s="16" t="n">
        <v>0</v>
      </c>
      <c r="AU1229" s="18">
        <f>(AS1229-AT1229)+AU1228</f>
        <v/>
      </c>
      <c r="AV1229" s="15" t="n"/>
      <c r="AX1229" s="14" t="n"/>
      <c r="AY1229" s="18" t="n"/>
      <c r="AZ1229" s="16" t="n">
        <v>0</v>
      </c>
      <c r="BA1229" s="18">
        <f>(AY1229-AZ1229)+BA1228</f>
        <v/>
      </c>
      <c r="BB1229" s="15" t="n"/>
      <c r="BD1229" s="14" t="n"/>
      <c r="BE1229" s="18" t="n"/>
      <c r="BF1229" s="16" t="n">
        <v>0</v>
      </c>
      <c r="BG1229" s="18">
        <f>(BE1229-BF1229)+BG1228</f>
        <v/>
      </c>
      <c r="BH1229" s="15" t="n"/>
      <c r="BJ1229" s="86" t="n">
        <v>0</v>
      </c>
      <c r="BK1229" s="90" t="n"/>
      <c r="BL1229" s="24" t="n">
        <v>0</v>
      </c>
      <c r="BM1229" s="91" t="n"/>
      <c r="BN1229" s="24" t="n">
        <v>0</v>
      </c>
      <c r="BO1229" s="24" t="n"/>
      <c r="BP1229" s="24" t="n"/>
      <c r="BQ1229" s="126" t="n"/>
    </row>
    <row r="1230" ht="16.8" customHeight="1">
      <c r="A1230" s="15" t="n"/>
      <c r="B1230" s="15" t="n"/>
      <c r="C1230" s="15" t="inlineStr">
        <is>
          <t xml:space="preserve">PAG. PROVV. SILVIO CATTANEO MESE DI </t>
        </is>
      </c>
      <c r="D1230" s="16" t="n"/>
      <c r="E1230" s="16" t="n"/>
      <c r="F1230" s="16" t="n"/>
      <c r="G1230" s="16" t="n">
        <v>0</v>
      </c>
      <c r="H1230" s="105">
        <f>D1229+H1169</f>
        <v/>
      </c>
      <c r="I1230" s="4" t="n"/>
      <c r="J1230" s="14" t="n"/>
      <c r="K1230" s="15" t="inlineStr">
        <is>
          <t>Telepass</t>
        </is>
      </c>
      <c r="L1230" s="16" t="n"/>
      <c r="M1230" s="16">
        <f>0.46*(L1222+L1223-M1223)/100</f>
        <v/>
      </c>
      <c r="N1230" s="16">
        <f>G1244</f>
        <v/>
      </c>
      <c r="O1230" s="16">
        <f>O1169+M1230-N1230</f>
        <v/>
      </c>
      <c r="P1230" s="18">
        <f>P1169+M1230</f>
        <v/>
      </c>
      <c r="Q1230" s="14" t="n"/>
      <c r="R1230" s="18" t="n"/>
      <c r="S1230" s="16">
        <f>G1230</f>
        <v/>
      </c>
      <c r="T1230" s="18">
        <f>(R1230-S1230)+T1229</f>
        <v/>
      </c>
      <c r="U1230" s="15">
        <f>C1230</f>
        <v/>
      </c>
      <c r="W1230" s="14" t="n"/>
      <c r="X1230" s="18" t="n"/>
      <c r="Y1230" s="16" t="n">
        <v>0</v>
      </c>
      <c r="Z1230" s="18">
        <f>(X1230-Y1230)+Z1229</f>
        <v/>
      </c>
      <c r="AA1230" s="15" t="n"/>
      <c r="AB1230" s="24" t="n"/>
      <c r="AC1230" s="15">
        <f>C1230</f>
        <v/>
      </c>
      <c r="AD1230" s="25" t="n"/>
      <c r="AE1230" s="62">
        <f>G1230</f>
        <v/>
      </c>
      <c r="AF1230" s="63">
        <f>AE1230+AF1169</f>
        <v/>
      </c>
      <c r="AG1230" s="25" t="n"/>
      <c r="AH1230" s="16" t="n"/>
      <c r="AI1230" s="16" t="n">
        <v>0</v>
      </c>
      <c r="AJ1230" s="25" t="n"/>
      <c r="AL1230" s="14" t="n"/>
      <c r="AM1230" s="18" t="n">
        <v>0</v>
      </c>
      <c r="AN1230" s="16" t="n">
        <v>0</v>
      </c>
      <c r="AO1230" s="18">
        <f>(AM1230-AN1230)+AO1229</f>
        <v/>
      </c>
      <c r="AP1230" s="15" t="n"/>
      <c r="AR1230" s="14" t="n"/>
      <c r="AS1230" s="18" t="n">
        <v>0</v>
      </c>
      <c r="AT1230" s="16" t="n">
        <v>0</v>
      </c>
      <c r="AU1230" s="18">
        <f>(AS1230-AT1230)+AU1229</f>
        <v/>
      </c>
      <c r="AV1230" s="15" t="n"/>
      <c r="AX1230" s="14" t="n"/>
      <c r="AY1230" s="18" t="n">
        <v>0</v>
      </c>
      <c r="AZ1230" s="16" t="n">
        <v>0</v>
      </c>
      <c r="BA1230" s="18">
        <f>(AY1230-AZ1230)+BA1229</f>
        <v/>
      </c>
      <c r="BB1230" s="15" t="n"/>
      <c r="BD1230" s="14" t="n"/>
      <c r="BE1230" s="18" t="n">
        <v>0</v>
      </c>
      <c r="BF1230" s="16" t="n">
        <v>0</v>
      </c>
      <c r="BG1230" s="18">
        <f>(BE1230-BF1230)+BG1229</f>
        <v/>
      </c>
      <c r="BH1230" s="15" t="n"/>
      <c r="BJ1230" s="86" t="n">
        <v>0</v>
      </c>
      <c r="BK1230" s="90" t="n"/>
      <c r="BL1230" s="24" t="n">
        <v>0</v>
      </c>
      <c r="BM1230" s="91" t="n"/>
      <c r="BN1230" s="24" t="n">
        <v>0</v>
      </c>
      <c r="BO1230" s="24" t="n"/>
      <c r="BP1230" s="24" t="n"/>
      <c r="BQ1230" s="126" t="n"/>
    </row>
    <row r="1231" ht="16.8" customHeight="1">
      <c r="A1231" s="15" t="n"/>
      <c r="B1231" s="15" t="n"/>
      <c r="C1231" s="15" t="inlineStr">
        <is>
          <t>PAG. PROVV. AMICONE RENZO MESE DI</t>
        </is>
      </c>
      <c r="D1231" s="16" t="n"/>
      <c r="E1231" s="16" t="n"/>
      <c r="F1231" s="16" t="n"/>
      <c r="G1231" s="16" t="n">
        <v>0</v>
      </c>
      <c r="H1231" s="105" t="n"/>
      <c r="I1231" s="4" t="n"/>
      <c r="J1231" s="14" t="n"/>
      <c r="K1231" s="15" t="inlineStr">
        <is>
          <t>Spese telefonia</t>
        </is>
      </c>
      <c r="L1231" s="16" t="n"/>
      <c r="M1231" s="16">
        <f>0.28*(L1222+L1223-M1223)/100</f>
        <v/>
      </c>
      <c r="N1231" s="16">
        <f>D1254</f>
        <v/>
      </c>
      <c r="O1231" s="16">
        <f>O1170+M1231-N1231</f>
        <v/>
      </c>
      <c r="P1231" s="18">
        <f>P1170+M1231</f>
        <v/>
      </c>
      <c r="Q1231" s="14" t="n"/>
      <c r="R1231" s="18" t="n"/>
      <c r="S1231" s="16">
        <f>G1231</f>
        <v/>
      </c>
      <c r="T1231" s="18">
        <f>(R1231-S1231)+T1230</f>
        <v/>
      </c>
      <c r="U1231" s="15">
        <f>C1231</f>
        <v/>
      </c>
      <c r="W1231" s="14" t="n"/>
      <c r="X1231" s="18" t="n"/>
      <c r="Y1231" s="16" t="n">
        <v>0</v>
      </c>
      <c r="Z1231" s="18">
        <f>(X1231-Y1231)+Z1230</f>
        <v/>
      </c>
      <c r="AA1231" s="15" t="n"/>
      <c r="AB1231" s="24" t="n"/>
      <c r="AC1231" s="15">
        <f>C1231</f>
        <v/>
      </c>
      <c r="AD1231" s="25" t="n"/>
      <c r="AE1231" s="62">
        <f>G1231</f>
        <v/>
      </c>
      <c r="AF1231" s="63">
        <f>AE1231+AF1170</f>
        <v/>
      </c>
      <c r="AG1231" s="25" t="n"/>
      <c r="AH1231" s="24" t="n"/>
      <c r="AI1231" s="26" t="n"/>
      <c r="AJ1231" s="25" t="n"/>
      <c r="AL1231" s="14" t="n"/>
      <c r="AM1231" s="18" t="n"/>
      <c r="AN1231" s="16" t="n">
        <v>0</v>
      </c>
      <c r="AO1231" s="18">
        <f>(AM1231-AN1231)+AO1230</f>
        <v/>
      </c>
      <c r="AP1231" s="15" t="n"/>
      <c r="AR1231" s="14" t="n"/>
      <c r="AS1231" s="18" t="n"/>
      <c r="AT1231" s="16" t="n">
        <v>0</v>
      </c>
      <c r="AU1231" s="18">
        <f>(AS1231-AT1231)+AU1230</f>
        <v/>
      </c>
      <c r="AV1231" s="15" t="n"/>
      <c r="AX1231" s="14" t="n"/>
      <c r="AY1231" s="18" t="n"/>
      <c r="AZ1231" s="16" t="n">
        <v>0</v>
      </c>
      <c r="BA1231" s="18">
        <f>(AY1231-AZ1231)+BA1230</f>
        <v/>
      </c>
      <c r="BB1231" s="15" t="n"/>
      <c r="BD1231" s="14" t="n"/>
      <c r="BE1231" s="18" t="n"/>
      <c r="BF1231" s="16" t="n">
        <v>0</v>
      </c>
      <c r="BG1231" s="18">
        <f>(BE1231-BF1231)+BG1230</f>
        <v/>
      </c>
      <c r="BH1231" s="15" t="n"/>
      <c r="BJ1231" s="86" t="n">
        <v>0</v>
      </c>
      <c r="BK1231" s="90" t="n"/>
      <c r="BL1231" s="24" t="n">
        <v>0</v>
      </c>
      <c r="BM1231" s="24" t="n"/>
      <c r="BN1231" s="24" t="n"/>
      <c r="BO1231" s="24" t="n"/>
      <c r="BP1231" s="24" t="n"/>
      <c r="BQ1231" s="126" t="n"/>
    </row>
    <row r="1232" ht="16.8" customHeight="1">
      <c r="A1232" s="15" t="n"/>
      <c r="B1232" s="15" t="n"/>
      <c r="C1232" s="15" t="inlineStr">
        <is>
          <t>PAG. PROVV. VINCENZO  DI VITO</t>
        </is>
      </c>
      <c r="D1232" s="16" t="n"/>
      <c r="E1232" s="16" t="n"/>
      <c r="F1232" s="16" t="n"/>
      <c r="G1232" s="16" t="n">
        <v>0</v>
      </c>
      <c r="H1232" s="105" t="n"/>
      <c r="I1232" s="4" t="n"/>
      <c r="J1232" s="14" t="n"/>
      <c r="K1232" s="15">
        <f>C1242</f>
        <v/>
      </c>
      <c r="L1232" s="16" t="n"/>
      <c r="M1232" s="16">
        <f>0.28*(L1222+L1223-M1223)/100</f>
        <v/>
      </c>
      <c r="N1232" s="16">
        <f>G1242</f>
        <v/>
      </c>
      <c r="O1232" s="16">
        <f>O1171+M1232-N1232</f>
        <v/>
      </c>
      <c r="P1232" s="18">
        <f>P1171+M1232</f>
        <v/>
      </c>
      <c r="Q1232" s="14" t="n"/>
      <c r="R1232" s="18" t="n"/>
      <c r="S1232" s="16">
        <f>G1232</f>
        <v/>
      </c>
      <c r="T1232" s="18">
        <f>(R1232-S1232)+T1231</f>
        <v/>
      </c>
      <c r="U1232" s="15">
        <f>C1232</f>
        <v/>
      </c>
      <c r="W1232" s="14" t="n"/>
      <c r="X1232" s="18" t="n"/>
      <c r="Y1232" s="16" t="n">
        <v>0</v>
      </c>
      <c r="Z1232" s="18">
        <f>(X1232-Y1232)+Z1231</f>
        <v/>
      </c>
      <c r="AA1232" s="15" t="n"/>
      <c r="AB1232" s="24" t="n"/>
      <c r="AC1232" s="15">
        <f>C1232</f>
        <v/>
      </c>
      <c r="AD1232" s="25" t="n"/>
      <c r="AE1232" s="62">
        <f>G1232</f>
        <v/>
      </c>
      <c r="AF1232" s="63">
        <f>AE1232+AF1171</f>
        <v/>
      </c>
      <c r="AG1232" s="25" t="n"/>
      <c r="AH1232" s="24" t="n"/>
      <c r="AI1232" s="26" t="n"/>
      <c r="AJ1232" s="25" t="n"/>
      <c r="AL1232" s="14" t="n"/>
      <c r="AM1232" s="18" t="n"/>
      <c r="AN1232" s="16" t="n">
        <v>0</v>
      </c>
      <c r="AO1232" s="18">
        <f>(AM1232-AN1232)+AO1231</f>
        <v/>
      </c>
      <c r="AP1232" s="15" t="n"/>
      <c r="AR1232" s="14" t="n"/>
      <c r="AS1232" s="18" t="n"/>
      <c r="AT1232" s="16" t="n">
        <v>0</v>
      </c>
      <c r="AU1232" s="18">
        <f>(AS1232-AT1232)+AU1231</f>
        <v/>
      </c>
      <c r="AV1232" s="15" t="n"/>
      <c r="AX1232" s="14" t="n"/>
      <c r="AY1232" s="18" t="n"/>
      <c r="AZ1232" s="16" t="n">
        <v>0</v>
      </c>
      <c r="BA1232" s="18">
        <f>(AY1232-AZ1232)+BA1231</f>
        <v/>
      </c>
      <c r="BB1232" s="15" t="n"/>
      <c r="BD1232" s="14" t="n"/>
      <c r="BE1232" s="18" t="n"/>
      <c r="BF1232" s="16" t="n">
        <v>0</v>
      </c>
      <c r="BG1232" s="18">
        <f>(BE1232-BF1232)+BG1231</f>
        <v/>
      </c>
      <c r="BH1232" s="15" t="n"/>
      <c r="BJ1232" s="86" t="n">
        <v>0</v>
      </c>
      <c r="BK1232" s="90" t="n"/>
      <c r="BL1232" s="24" t="n"/>
      <c r="BM1232" s="24" t="n"/>
      <c r="BN1232" s="24" t="n"/>
      <c r="BO1232" s="24" t="n"/>
      <c r="BP1232" s="24" t="n"/>
      <c r="BQ1232" s="126" t="n"/>
    </row>
    <row r="1233" ht="16.8" customHeight="1">
      <c r="A1233" s="15" t="n"/>
      <c r="B1233" s="15" t="n"/>
      <c r="C1233" s="15" t="inlineStr">
        <is>
          <t>PAG. PROVV. FRANCESCOMARCHESOLI</t>
        </is>
      </c>
      <c r="D1233" s="16" t="n"/>
      <c r="E1233" s="16" t="n"/>
      <c r="F1233" s="16" t="n"/>
      <c r="G1233" s="16" t="n">
        <v>0</v>
      </c>
      <c r="H1233" s="16" t="n"/>
      <c r="I1233" s="4" t="n"/>
      <c r="J1233" s="14" t="n"/>
      <c r="K1233" s="15">
        <f>C1245</f>
        <v/>
      </c>
      <c r="L1233" s="16" t="n"/>
      <c r="M1233" s="16">
        <f>0.28*(L1222+L1223-M1223)/100</f>
        <v/>
      </c>
      <c r="N1233" s="16">
        <f>G1245</f>
        <v/>
      </c>
      <c r="O1233" s="16">
        <f>O1172+M1233-N1233</f>
        <v/>
      </c>
      <c r="P1233" s="18">
        <f>P1172+M1233</f>
        <v/>
      </c>
      <c r="Q1233" s="14" t="n"/>
      <c r="R1233" s="18" t="n"/>
      <c r="S1233" s="16">
        <f>G1233</f>
        <v/>
      </c>
      <c r="T1233" s="18">
        <f>(R1233-S1233)+T1232</f>
        <v/>
      </c>
      <c r="U1233" s="15">
        <f>C1233</f>
        <v/>
      </c>
      <c r="W1233" s="14" t="n"/>
      <c r="X1233" s="18" t="n"/>
      <c r="Y1233" s="16" t="n">
        <v>0</v>
      </c>
      <c r="Z1233" s="18">
        <f>(X1233-Y1233)+Z1232</f>
        <v/>
      </c>
      <c r="AA1233" s="15" t="n"/>
      <c r="AB1233" s="24" t="n"/>
      <c r="AC1233" s="15">
        <f>C1233</f>
        <v/>
      </c>
      <c r="AD1233" s="25" t="n"/>
      <c r="AE1233" s="62">
        <f>G1233</f>
        <v/>
      </c>
      <c r="AF1233" s="63">
        <f>AE1233+AF1172</f>
        <v/>
      </c>
      <c r="AG1233" s="25" t="n"/>
      <c r="AH1233" s="24" t="n"/>
      <c r="AI1233" s="26" t="n"/>
      <c r="AJ1233" s="25" t="n"/>
      <c r="AL1233" s="14" t="n"/>
      <c r="AM1233" s="18" t="n"/>
      <c r="AN1233" s="16" t="n">
        <v>0</v>
      </c>
      <c r="AO1233" s="18">
        <f>(AM1233-AN1233)+AO1232</f>
        <v/>
      </c>
      <c r="AP1233" s="15" t="n"/>
      <c r="AR1233" s="14" t="n"/>
      <c r="AS1233" s="18" t="n"/>
      <c r="AT1233" s="16" t="n">
        <v>0</v>
      </c>
      <c r="AU1233" s="18">
        <f>(AS1233-AT1233)+AU1232</f>
        <v/>
      </c>
      <c r="AV1233" s="15" t="n"/>
      <c r="AX1233" s="14" t="n"/>
      <c r="AY1233" s="18" t="n"/>
      <c r="AZ1233" s="16" t="n">
        <v>0</v>
      </c>
      <c r="BA1233" s="18">
        <f>(AY1233-AZ1233)+BA1232</f>
        <v/>
      </c>
      <c r="BB1233" s="15" t="n"/>
      <c r="BD1233" s="14" t="n"/>
      <c r="BE1233" s="18" t="n"/>
      <c r="BF1233" s="16" t="n">
        <v>0</v>
      </c>
      <c r="BG1233" s="18">
        <f>(BE1233-BF1233)+BG1232</f>
        <v/>
      </c>
      <c r="BH1233" s="15" t="n"/>
      <c r="BJ1233" s="86" t="n">
        <v>0</v>
      </c>
      <c r="BK1233" s="90" t="n"/>
      <c r="BL1233" s="24" t="n"/>
      <c r="BM1233" s="24" t="n"/>
      <c r="BN1233" s="24" t="n"/>
      <c r="BO1233" s="24" t="n"/>
      <c r="BP1233" s="24" t="n"/>
      <c r="BQ1233" s="126" t="n"/>
    </row>
    <row r="1234" ht="16.8" customHeight="1">
      <c r="A1234" s="15" t="n"/>
      <c r="B1234" s="15" t="n"/>
      <c r="C1234" s="15" t="inlineStr">
        <is>
          <t>TOT. PAG. PRODUTTORI</t>
        </is>
      </c>
      <c r="D1234" s="16">
        <f>SUM(G1226:G1233)+E1229+E1230+E1231+E1232+E1233</f>
        <v/>
      </c>
      <c r="E1234" s="16" t="n"/>
      <c r="F1234" s="16" t="n"/>
      <c r="G1234" s="16" t="n"/>
      <c r="H1234" s="16" t="n"/>
      <c r="I1234" s="4" t="n"/>
      <c r="J1234" s="14" t="n"/>
      <c r="K1234" s="15">
        <f>C1255</f>
        <v/>
      </c>
      <c r="L1234" s="16" t="n"/>
      <c r="M1234" s="16">
        <f>0.46*(L1222+L1223-M1223)/100</f>
        <v/>
      </c>
      <c r="N1234" s="16">
        <f>G1255</f>
        <v/>
      </c>
      <c r="O1234" s="16">
        <f>O1173+M1234-N1234</f>
        <v/>
      </c>
      <c r="P1234" s="18">
        <f>P1173+M1234</f>
        <v/>
      </c>
      <c r="Q1234" s="14" t="n"/>
      <c r="R1234" s="18" t="n"/>
      <c r="S1234" s="16" t="n">
        <v>0</v>
      </c>
      <c r="T1234" s="18">
        <f>(R1234-S1234)+T1233</f>
        <v/>
      </c>
      <c r="U1234" s="15" t="n"/>
      <c r="W1234" s="14" t="n"/>
      <c r="X1234" s="18" t="n"/>
      <c r="Y1234" s="16" t="n">
        <v>0</v>
      </c>
      <c r="Z1234" s="18">
        <f>(X1234-Y1234)+Z1233</f>
        <v/>
      </c>
      <c r="AA1234" s="15" t="n"/>
      <c r="AB1234" s="24" t="n"/>
      <c r="AC1234" s="15" t="n"/>
      <c r="AD1234" s="25" t="n"/>
      <c r="AE1234" s="62" t="n"/>
      <c r="AF1234" s="63" t="n"/>
      <c r="AG1234" s="25" t="n"/>
      <c r="AH1234" s="24" t="n"/>
      <c r="AI1234" s="26" t="n"/>
      <c r="AJ1234" s="25" t="n"/>
      <c r="AL1234" s="14" t="n"/>
      <c r="AM1234" s="18" t="n"/>
      <c r="AN1234" s="16" t="n">
        <v>0</v>
      </c>
      <c r="AO1234" s="18">
        <f>(AM1234-AN1234)+AO1233</f>
        <v/>
      </c>
      <c r="AP1234" s="15" t="n"/>
      <c r="AR1234" s="14" t="n"/>
      <c r="AS1234" s="18" t="n"/>
      <c r="AT1234" s="16" t="n">
        <v>0</v>
      </c>
      <c r="AU1234" s="18">
        <f>(AS1234-AT1234)+AU1233</f>
        <v/>
      </c>
      <c r="AV1234" s="15" t="n"/>
      <c r="AX1234" s="14" t="n"/>
      <c r="AY1234" s="18" t="n"/>
      <c r="AZ1234" s="16" t="n">
        <v>0</v>
      </c>
      <c r="BA1234" s="18">
        <f>(AY1234-AZ1234)+BA1233</f>
        <v/>
      </c>
      <c r="BB1234" s="15" t="n"/>
      <c r="BD1234" s="14" t="n"/>
      <c r="BE1234" s="18" t="n"/>
      <c r="BF1234" s="16" t="n">
        <v>0</v>
      </c>
      <c r="BG1234" s="18">
        <f>(BE1234-BF1234)+BG1233</f>
        <v/>
      </c>
      <c r="BH1234" s="15" t="n"/>
      <c r="BJ1234" s="86" t="n">
        <v>0</v>
      </c>
      <c r="BK1234" s="90" t="n"/>
      <c r="BL1234" s="24" t="n"/>
      <c r="BM1234" s="24" t="n"/>
      <c r="BN1234" s="24" t="n"/>
      <c r="BO1234" s="24" t="n"/>
      <c r="BP1234" s="24" t="n"/>
      <c r="BQ1234" s="126" t="n"/>
    </row>
    <row r="1235" ht="16.8" customHeight="1">
      <c r="A1235" s="15" t="n"/>
      <c r="B1235" s="15" t="n"/>
      <c r="C1235" s="15" t="inlineStr">
        <is>
          <t>Sinistro</t>
        </is>
      </c>
      <c r="D1235" s="16" t="n"/>
      <c r="E1235" s="16" t="n"/>
      <c r="F1235" s="16" t="n"/>
      <c r="G1235" s="16" t="n"/>
      <c r="H1235" s="16">
        <f>SUM(H1222:H1234)</f>
        <v/>
      </c>
      <c r="I1235" s="4" t="n"/>
      <c r="J1235" s="14" t="n"/>
      <c r="K1235" s="15" t="inlineStr">
        <is>
          <t>Locazioni immobiliari</t>
        </is>
      </c>
      <c r="L1235" s="16" t="n"/>
      <c r="M1235" s="16">
        <f>14.4*(L1222+L1223-M1223)/100</f>
        <v/>
      </c>
      <c r="N1235" s="16">
        <f>G1256</f>
        <v/>
      </c>
      <c r="O1235" s="16">
        <f>O1174+M1235-N1235</f>
        <v/>
      </c>
      <c r="P1235" s="18">
        <f>P1174+M1235</f>
        <v/>
      </c>
      <c r="Q1235" s="14" t="n"/>
      <c r="R1235" s="18" t="n"/>
      <c r="S1235" s="16" t="n">
        <v>0</v>
      </c>
      <c r="T1235" s="18">
        <f>(R1235-S1235)+T1234</f>
        <v/>
      </c>
      <c r="U1235" s="15" t="n"/>
      <c r="W1235" s="14" t="n"/>
      <c r="X1235" s="18" t="n"/>
      <c r="Y1235" s="16" t="n">
        <v>0</v>
      </c>
      <c r="Z1235" s="18">
        <f>(X1235-Y1235)+Z1234</f>
        <v/>
      </c>
      <c r="AA1235" s="15">
        <f>C1235</f>
        <v/>
      </c>
      <c r="AB1235" s="24" t="n"/>
      <c r="AC1235" s="15" t="n"/>
      <c r="AD1235" s="25" t="n"/>
      <c r="AE1235" s="62" t="n"/>
      <c r="AF1235" s="63" t="n"/>
      <c r="AG1235" s="25" t="n"/>
      <c r="AH1235" s="24" t="n"/>
      <c r="AI1235" s="26" t="n"/>
      <c r="AJ1235" s="25" t="n"/>
      <c r="AL1235" s="14" t="n"/>
      <c r="AM1235" s="18" t="n"/>
      <c r="AN1235" s="16" t="n">
        <v>0</v>
      </c>
      <c r="AO1235" s="18">
        <f>(AM1235-AN1235)+AO1234</f>
        <v/>
      </c>
      <c r="AP1235" s="15" t="n"/>
      <c r="AR1235" s="14" t="n"/>
      <c r="AS1235" s="18" t="n"/>
      <c r="AT1235" s="16" t="n">
        <v>0</v>
      </c>
      <c r="AU1235" s="18">
        <f>(AS1235-AT1235)+AU1234</f>
        <v/>
      </c>
      <c r="AV1235" s="15" t="n"/>
      <c r="AX1235" s="14" t="n"/>
      <c r="AY1235" s="18" t="n"/>
      <c r="AZ1235" s="16" t="n">
        <v>0</v>
      </c>
      <c r="BA1235" s="18">
        <f>(AY1235-AZ1235)+BA1234</f>
        <v/>
      </c>
      <c r="BB1235" s="15" t="n"/>
      <c r="BD1235" s="14" t="n"/>
      <c r="BE1235" s="18" t="n"/>
      <c r="BF1235" s="16" t="n">
        <v>0</v>
      </c>
      <c r="BG1235" s="18">
        <f>(BE1235-BF1235)+BG1234</f>
        <v/>
      </c>
      <c r="BH1235" s="15" t="n"/>
      <c r="BJ1235" s="86" t="n">
        <v>0</v>
      </c>
      <c r="BK1235" s="90" t="n"/>
      <c r="BL1235" s="24" t="n"/>
      <c r="BM1235" s="24" t="n"/>
      <c r="BN1235" s="24" t="n"/>
      <c r="BO1235" s="24" t="n"/>
      <c r="BP1235" s="24" t="n"/>
      <c r="BQ1235" s="126" t="n"/>
    </row>
    <row r="1236" ht="16.8" customHeight="1">
      <c r="A1236" s="15" t="n"/>
      <c r="B1236" s="15" t="n"/>
      <c r="C1236" s="15" t="inlineStr">
        <is>
          <t>SINISTRO</t>
        </is>
      </c>
      <c r="D1236" s="16">
        <f>E1235+G1235</f>
        <v/>
      </c>
      <c r="E1236" s="16" t="n"/>
      <c r="F1236" s="16" t="n"/>
      <c r="G1236" s="16" t="n"/>
      <c r="H1236" s="16" t="n"/>
      <c r="I1236" s="4" t="n"/>
      <c r="J1236" s="14" t="n"/>
      <c r="K1236" s="15">
        <f>C1257</f>
        <v/>
      </c>
      <c r="L1236" s="16">
        <f>D1245</f>
        <v/>
      </c>
      <c r="M1236" s="16">
        <f>1.4*(L1222+L1223-M1223)/100</f>
        <v/>
      </c>
      <c r="N1236" s="16">
        <f>G1257</f>
        <v/>
      </c>
      <c r="O1236" s="16">
        <f>O1175+M1236-N1236</f>
        <v/>
      </c>
      <c r="P1236" s="18">
        <f>P1175+M1236</f>
        <v/>
      </c>
      <c r="Q1236" s="14" t="n"/>
      <c r="R1236" s="18" t="n"/>
      <c r="S1236" s="16" t="n">
        <v>0</v>
      </c>
      <c r="T1236" s="18">
        <f>(R1236-S1236)+T1235</f>
        <v/>
      </c>
      <c r="U1236" s="15" t="n"/>
      <c r="W1236" s="14" t="n"/>
      <c r="X1236" s="18" t="n"/>
      <c r="Y1236" s="16" t="n">
        <v>0</v>
      </c>
      <c r="Z1236" s="18">
        <f>(X1236-Y1236)+Z1235</f>
        <v/>
      </c>
      <c r="AA1236" s="15" t="n"/>
      <c r="AB1236" s="24" t="n"/>
      <c r="AC1236" s="64" t="inlineStr">
        <is>
          <t>INTERESSI PASSIIVI</t>
        </is>
      </c>
      <c r="AD1236" s="65" t="n"/>
      <c r="AE1236" s="65">
        <f>H1240</f>
        <v/>
      </c>
      <c r="AF1236" s="63">
        <f>AE1236+AF1175</f>
        <v/>
      </c>
      <c r="AG1236" s="25" t="n"/>
      <c r="AH1236" s="24" t="n"/>
      <c r="AI1236" s="26" t="n"/>
      <c r="AJ1236" s="25" t="n">
        <v>0</v>
      </c>
      <c r="AL1236" s="14" t="n"/>
      <c r="AM1236" s="18" t="n"/>
      <c r="AN1236" s="16" t="n">
        <v>0</v>
      </c>
      <c r="AO1236" s="18">
        <f>(AM1236-AN1236)+AO1235</f>
        <v/>
      </c>
      <c r="AP1236" s="15" t="n"/>
      <c r="AR1236" s="14" t="n"/>
      <c r="AS1236" s="18" t="n"/>
      <c r="AT1236" s="16" t="n">
        <v>0</v>
      </c>
      <c r="AU1236" s="18">
        <f>(AS1236-AT1236)+AU1235</f>
        <v/>
      </c>
      <c r="AV1236" s="15" t="n"/>
      <c r="AX1236" s="14" t="n"/>
      <c r="AY1236" s="18" t="n"/>
      <c r="AZ1236" s="16" t="n">
        <v>0</v>
      </c>
      <c r="BA1236" s="18">
        <f>(AY1236-AZ1236)+BA1235</f>
        <v/>
      </c>
      <c r="BB1236" s="15" t="n"/>
      <c r="BD1236" s="14" t="n"/>
      <c r="BE1236" s="18" t="n"/>
      <c r="BF1236" s="16" t="n">
        <v>0</v>
      </c>
      <c r="BG1236" s="18">
        <f>(BE1236-BF1236)+BG1235</f>
        <v/>
      </c>
      <c r="BH1236" s="15" t="n"/>
      <c r="BJ1236" s="86" t="n"/>
      <c r="BK1236" s="86" t="n"/>
      <c r="BL1236" s="24" t="n"/>
      <c r="BM1236" s="24" t="n"/>
      <c r="BN1236" s="24" t="n"/>
      <c r="BO1236" s="24" t="n"/>
      <c r="BP1236" s="24" t="n"/>
      <c r="BQ1236" s="126" t="n"/>
    </row>
    <row r="1237" ht="16.8" customHeight="1">
      <c r="A1237" s="15" t="n"/>
      <c r="B1237" s="15" t="n"/>
      <c r="C1237" s="15" t="inlineStr">
        <is>
          <t xml:space="preserve">Francobolli    </t>
        </is>
      </c>
      <c r="D1237" s="16" t="n"/>
      <c r="E1237" s="16" t="n"/>
      <c r="F1237" s="16" t="n"/>
      <c r="G1237" s="16" t="n">
        <v>0</v>
      </c>
      <c r="H1237" s="16" t="n"/>
      <c r="I1237" s="4" t="n"/>
      <c r="J1237" s="14" t="n"/>
      <c r="K1237" s="15">
        <f>C1259</f>
        <v/>
      </c>
      <c r="L1237" s="16" t="n"/>
      <c r="M1237" s="16">
        <f>0*(L1222+L1223-M1223)/100</f>
        <v/>
      </c>
      <c r="N1237" s="16">
        <f>G1259</f>
        <v/>
      </c>
      <c r="O1237" s="16">
        <f>O1176+M1237-N1237</f>
        <v/>
      </c>
      <c r="P1237" s="18">
        <f>P1176+M1237</f>
        <v/>
      </c>
      <c r="Q1237" s="14" t="n"/>
      <c r="R1237" s="18" t="n"/>
      <c r="S1237" s="16">
        <f>G1237</f>
        <v/>
      </c>
      <c r="T1237" s="18">
        <f>(R1237-S1237)+T1236</f>
        <v/>
      </c>
      <c r="U1237" s="15">
        <f>C1237</f>
        <v/>
      </c>
      <c r="W1237" s="14" t="n"/>
      <c r="X1237" s="18" t="n"/>
      <c r="Y1237" s="16" t="n"/>
      <c r="Z1237" s="18">
        <f>(X1237-Y1237)+Z1236</f>
        <v/>
      </c>
      <c r="AA1237" s="15" t="n"/>
      <c r="AB1237" s="24" t="n"/>
      <c r="AC1237" s="15">
        <f>C1237</f>
        <v/>
      </c>
      <c r="AD1237" s="25" t="n"/>
      <c r="AE1237" s="62">
        <f>G1237</f>
        <v/>
      </c>
      <c r="AF1237" s="63">
        <f>AE1237+AF1176</f>
        <v/>
      </c>
      <c r="AG1237" s="25" t="n"/>
      <c r="AH1237" s="24" t="n"/>
      <c r="AI1237" s="26" t="n"/>
      <c r="AJ1237" s="25" t="n"/>
      <c r="AL1237" s="14" t="n"/>
      <c r="AM1237" s="18" t="n"/>
      <c r="AN1237" s="16" t="n"/>
      <c r="AO1237" s="18">
        <f>(AM1237-AN1237)+AO1236</f>
        <v/>
      </c>
      <c r="AP1237" s="15" t="n"/>
      <c r="AR1237" s="14" t="n"/>
      <c r="AS1237" s="18" t="n"/>
      <c r="AT1237" s="16" t="n"/>
      <c r="AU1237" s="18">
        <f>(AS1237-AT1237)+AU1236</f>
        <v/>
      </c>
      <c r="AV1237" s="15" t="n"/>
      <c r="AX1237" s="14" t="n"/>
      <c r="AY1237" s="18" t="n"/>
      <c r="AZ1237" s="16" t="n"/>
      <c r="BA1237" s="18">
        <f>(AY1237-AZ1237)+BA1236</f>
        <v/>
      </c>
      <c r="BB1237" s="15" t="n"/>
      <c r="BD1237" s="14" t="n"/>
      <c r="BE1237" s="18" t="n"/>
      <c r="BF1237" s="16" t="n"/>
      <c r="BG1237" s="18">
        <f>(BE1237-BF1237)+BG1236</f>
        <v/>
      </c>
      <c r="BH1237" s="15" t="n"/>
      <c r="BJ1237" s="86" t="n"/>
      <c r="BK1237" s="86" t="n"/>
      <c r="BL1237" s="24" t="n"/>
      <c r="BM1237" s="24" t="n"/>
      <c r="BN1237" s="24" t="n"/>
      <c r="BO1237" s="24" t="n"/>
      <c r="BP1237" s="24" t="n"/>
      <c r="BQ1237" s="126" t="n"/>
    </row>
    <row r="1238" ht="16.8" customHeight="1">
      <c r="A1238" s="15" t="n"/>
      <c r="B1238" s="15" t="n"/>
      <c r="C1238" s="15" t="inlineStr">
        <is>
          <t xml:space="preserve">PAG. FATT. SOMMESE PETROLI </t>
        </is>
      </c>
      <c r="D1238" s="16" t="n"/>
      <c r="E1238" s="16" t="n"/>
      <c r="F1238" s="16" t="n"/>
      <c r="G1238" s="16" t="n">
        <v>0</v>
      </c>
      <c r="H1238" s="16" t="n"/>
      <c r="I1238" s="4" t="n"/>
      <c r="J1238" s="14" t="n"/>
      <c r="K1238" s="15">
        <f>C1260</f>
        <v/>
      </c>
      <c r="L1238" s="16" t="n"/>
      <c r="M1238" s="16">
        <f>1.86*(L1222+L1223-M1223)/100</f>
        <v/>
      </c>
      <c r="N1238" s="16">
        <f>G1260</f>
        <v/>
      </c>
      <c r="O1238" s="16">
        <f>O1177+M1238-N1238</f>
        <v/>
      </c>
      <c r="P1238" s="18">
        <f>P1177+M1238</f>
        <v/>
      </c>
      <c r="Q1238" s="14" t="n"/>
      <c r="R1238" s="18" t="n"/>
      <c r="S1238" s="16">
        <f>G1238</f>
        <v/>
      </c>
      <c r="T1238" s="18">
        <f>(R1238-S1238)+T1237</f>
        <v/>
      </c>
      <c r="U1238" s="15">
        <f>C1238</f>
        <v/>
      </c>
      <c r="W1238" s="14" t="n"/>
      <c r="X1238" s="18" t="n"/>
      <c r="Y1238" s="16" t="n">
        <v>0</v>
      </c>
      <c r="Z1238" s="18">
        <f>(X1238-Y1238)+Z1237</f>
        <v/>
      </c>
      <c r="AA1238" s="15" t="n"/>
      <c r="AB1238" s="24" t="n"/>
      <c r="AC1238" s="15">
        <f>C1238</f>
        <v/>
      </c>
      <c r="AD1238" s="25" t="n"/>
      <c r="AE1238" s="62">
        <f>G1238</f>
        <v/>
      </c>
      <c r="AF1238" s="63">
        <f>AE1238+AF1177</f>
        <v/>
      </c>
      <c r="AG1238" s="25" t="n"/>
      <c r="AH1238" s="24" t="n"/>
      <c r="AI1238" s="26" t="n"/>
      <c r="AJ1238" s="25" t="n"/>
      <c r="AL1238" s="14" t="n"/>
      <c r="AM1238" s="18" t="n"/>
      <c r="AN1238" s="16" t="n">
        <v>0</v>
      </c>
      <c r="AO1238" s="18">
        <f>(AM1238-AN1238)+AO1237</f>
        <v/>
      </c>
      <c r="AP1238" s="15" t="n"/>
      <c r="AR1238" s="14" t="n"/>
      <c r="AS1238" s="18" t="n"/>
      <c r="AT1238" s="16" t="n">
        <v>0</v>
      </c>
      <c r="AU1238" s="18">
        <f>(AS1238-AT1238)+AU1237</f>
        <v/>
      </c>
      <c r="AV1238" s="15" t="n"/>
      <c r="AX1238" s="14" t="n"/>
      <c r="AY1238" s="18" t="n"/>
      <c r="AZ1238" s="16" t="n">
        <v>0</v>
      </c>
      <c r="BA1238" s="18">
        <f>(AY1238-AZ1238)+BA1237</f>
        <v/>
      </c>
      <c r="BB1238" s="15" t="n"/>
      <c r="BD1238" s="14" t="n"/>
      <c r="BE1238" s="18" t="n"/>
      <c r="BF1238" s="16" t="n">
        <v>0</v>
      </c>
      <c r="BG1238" s="18">
        <f>(BE1238-BF1238)+BG1237</f>
        <v/>
      </c>
      <c r="BH1238" s="15" t="n"/>
      <c r="BJ1238" s="86" t="n"/>
      <c r="BK1238" s="86" t="n"/>
      <c r="BL1238" s="24" t="n"/>
      <c r="BM1238" s="24" t="n"/>
      <c r="BN1238" s="24" t="n"/>
      <c r="BO1238" s="24" t="n"/>
      <c r="BP1238" s="24" t="n"/>
      <c r="BQ1238" s="126" t="n"/>
    </row>
    <row r="1239" ht="16.8" customHeight="1">
      <c r="A1239" s="15" t="n"/>
      <c r="B1239" s="15" t="n"/>
      <c r="C1239" s="15" t="inlineStr">
        <is>
          <t>Benzina auto papa'</t>
        </is>
      </c>
      <c r="D1239" s="16">
        <f>SUM(G1238:G1239)</f>
        <v/>
      </c>
      <c r="E1239" s="16" t="n">
        <v>0</v>
      </c>
      <c r="F1239" s="16" t="n"/>
      <c r="G1239" s="16" t="n">
        <v>0</v>
      </c>
      <c r="H1239" s="16" t="n"/>
      <c r="I1239" s="4" t="n"/>
      <c r="J1239" s="14" t="n"/>
      <c r="K1239" s="15">
        <f>C1261</f>
        <v/>
      </c>
      <c r="L1239" s="16" t="n">
        <v>0</v>
      </c>
      <c r="M1239" s="16">
        <f>0.7*(L1222+L1223-M1223)/100</f>
        <v/>
      </c>
      <c r="N1239" s="16">
        <f>G1261</f>
        <v/>
      </c>
      <c r="O1239" s="16">
        <f>O1178+M1239-N1239</f>
        <v/>
      </c>
      <c r="P1239" s="18">
        <f>P1178+M1239</f>
        <v/>
      </c>
      <c r="Q1239" s="14" t="n"/>
      <c r="R1239" s="18" t="n"/>
      <c r="S1239" s="16">
        <f>G1239</f>
        <v/>
      </c>
      <c r="T1239" s="18">
        <f>(R1239-S1239)+T1238</f>
        <v/>
      </c>
      <c r="U1239" s="15">
        <f>C1239</f>
        <v/>
      </c>
      <c r="W1239" s="14" t="n"/>
      <c r="X1239" s="18" t="n"/>
      <c r="Y1239" s="16" t="n">
        <v>0</v>
      </c>
      <c r="Z1239" s="18">
        <f>(X1239-Y1239)+Z1238</f>
        <v/>
      </c>
      <c r="AA1239" s="15" t="n"/>
      <c r="AB1239" s="24" t="n"/>
      <c r="AC1239" s="15">
        <f>C1239</f>
        <v/>
      </c>
      <c r="AD1239" s="25" t="n"/>
      <c r="AE1239" s="62">
        <f>G1239</f>
        <v/>
      </c>
      <c r="AF1239" s="63">
        <f>AE1239+AF1178</f>
        <v/>
      </c>
      <c r="AG1239" s="25" t="n"/>
      <c r="AH1239" s="24" t="n"/>
      <c r="AI1239" s="26" t="n">
        <v>0</v>
      </c>
      <c r="AJ1239" s="25" t="n"/>
      <c r="AL1239" s="14" t="n"/>
      <c r="AM1239" s="18" t="n"/>
      <c r="AN1239" s="16" t="n">
        <v>0</v>
      </c>
      <c r="AO1239" s="18">
        <f>(AM1239-AN1239)+AO1238</f>
        <v/>
      </c>
      <c r="AP1239" s="15" t="n"/>
      <c r="AR1239" s="14" t="n"/>
      <c r="AS1239" s="18" t="n"/>
      <c r="AT1239" s="16" t="n">
        <v>0</v>
      </c>
      <c r="AU1239" s="18">
        <f>(AS1239-AT1239)+AU1238</f>
        <v/>
      </c>
      <c r="AV1239" s="15" t="n"/>
      <c r="AX1239" s="14" t="n"/>
      <c r="AY1239" s="18" t="n"/>
      <c r="AZ1239" s="16" t="n">
        <v>0</v>
      </c>
      <c r="BA1239" s="18">
        <f>(AY1239-AZ1239)+BA1238</f>
        <v/>
      </c>
      <c r="BB1239" s="15" t="n"/>
      <c r="BD1239" s="14" t="n"/>
      <c r="BE1239" s="18" t="n"/>
      <c r="BF1239" s="16" t="n">
        <v>0</v>
      </c>
      <c r="BG1239" s="18">
        <f>(BE1239-BF1239)+BG1238</f>
        <v/>
      </c>
      <c r="BH1239" s="15" t="n"/>
      <c r="BJ1239" s="86" t="n"/>
      <c r="BK1239" s="86" t="n"/>
      <c r="BL1239" s="24" t="n"/>
      <c r="BM1239" s="24" t="n"/>
      <c r="BN1239" s="24" t="n"/>
      <c r="BO1239" s="24" t="n"/>
      <c r="BP1239" s="24" t="n"/>
      <c r="BQ1239" s="126" t="n"/>
    </row>
    <row r="1240" ht="16.8" customHeight="1">
      <c r="A1240" s="15" t="n"/>
      <c r="B1240" s="15" t="n"/>
      <c r="C1240" s="28" t="inlineStr">
        <is>
          <t>Spese bancarie</t>
        </is>
      </c>
      <c r="D1240" s="16" t="n"/>
      <c r="E1240" s="16" t="n">
        <v>0</v>
      </c>
      <c r="F1240" s="16" t="n">
        <v>0</v>
      </c>
      <c r="G1240" s="16" t="n">
        <v>0</v>
      </c>
      <c r="H1240" s="27" t="n">
        <v>0</v>
      </c>
      <c r="I1240" s="4" t="n"/>
      <c r="J1240" s="14" t="n"/>
      <c r="K1240" s="15">
        <f>C1265</f>
        <v/>
      </c>
      <c r="L1240" s="16" t="n">
        <v>0</v>
      </c>
      <c r="M1240" s="16">
        <f>18.82*(L1222+L1223-M1223)/100</f>
        <v/>
      </c>
      <c r="N1240" s="16">
        <f>G1265</f>
        <v/>
      </c>
      <c r="O1240" s="16">
        <f>O1179+M1240-N1240</f>
        <v/>
      </c>
      <c r="P1240" s="18">
        <f>P1179+M1240</f>
        <v/>
      </c>
      <c r="Q1240" s="14" t="n"/>
      <c r="R1240" s="18" t="n"/>
      <c r="S1240" s="16">
        <f>G1240</f>
        <v/>
      </c>
      <c r="T1240" s="18">
        <f>(R1240-S1240)+T1239</f>
        <v/>
      </c>
      <c r="U1240" s="15">
        <f>C1240</f>
        <v/>
      </c>
      <c r="W1240" s="14" t="n"/>
      <c r="X1240" s="18" t="n"/>
      <c r="Y1240" s="16" t="n">
        <v>0</v>
      </c>
      <c r="Z1240" s="18">
        <f>(X1240-Y1240)+Z1239</f>
        <v/>
      </c>
      <c r="AA1240" s="15">
        <f>C1240</f>
        <v/>
      </c>
      <c r="AB1240" s="24" t="n"/>
      <c r="AC1240" s="15">
        <f>C1240</f>
        <v/>
      </c>
      <c r="AD1240" s="25" t="n"/>
      <c r="AE1240" s="62" t="n">
        <v>0</v>
      </c>
      <c r="AF1240" s="63">
        <f>AE1240+AF1179</f>
        <v/>
      </c>
      <c r="AG1240" s="25" t="n"/>
      <c r="AH1240" s="24" t="n"/>
      <c r="AI1240" s="26" t="n"/>
      <c r="AJ1240" s="25" t="n"/>
      <c r="AL1240" s="14" t="n"/>
      <c r="AM1240" s="18" t="n"/>
      <c r="AN1240" s="16" t="n">
        <v>0</v>
      </c>
      <c r="AO1240" s="18">
        <f>(AM1240-AN1240)+AO1239</f>
        <v/>
      </c>
      <c r="AP1240" s="15" t="n"/>
      <c r="AR1240" s="14" t="n"/>
      <c r="AS1240" s="18" t="n"/>
      <c r="AT1240" s="16" t="n">
        <v>0</v>
      </c>
      <c r="AU1240" s="18">
        <f>(AS1240-AT1240)+AU1239</f>
        <v/>
      </c>
      <c r="AV1240" s="15">
        <f>C1240</f>
        <v/>
      </c>
      <c r="AX1240" s="14" t="n"/>
      <c r="AY1240" s="18" t="n"/>
      <c r="AZ1240" s="16" t="n">
        <v>0</v>
      </c>
      <c r="BA1240" s="18">
        <f>(AY1240-AZ1240)+BA1239</f>
        <v/>
      </c>
      <c r="BB1240" s="15" t="n"/>
      <c r="BD1240" s="14" t="n"/>
      <c r="BE1240" s="18" t="n"/>
      <c r="BF1240" s="16" t="n">
        <v>0</v>
      </c>
      <c r="BG1240" s="18">
        <f>(BE1240-BF1240)+BG1239</f>
        <v/>
      </c>
      <c r="BH1240" s="15" t="n"/>
      <c r="BJ1240" s="86" t="n"/>
      <c r="BK1240" s="86" t="n"/>
      <c r="BL1240" s="24" t="n"/>
      <c r="BM1240" s="24" t="n"/>
      <c r="BN1240" s="24" t="n"/>
      <c r="BO1240" s="24" t="n"/>
      <c r="BP1240" s="24" t="n"/>
      <c r="BQ1240" s="126" t="n"/>
    </row>
    <row r="1241" ht="16.8" customHeight="1">
      <c r="A1241" s="15" t="n"/>
      <c r="B1241" s="15" t="n"/>
      <c r="C1241" s="15" t="n"/>
      <c r="D1241" s="16" t="n"/>
      <c r="E1241" s="16" t="n"/>
      <c r="F1241" s="16" t="n"/>
      <c r="G1241" s="16" t="n">
        <v>0</v>
      </c>
      <c r="H1241" s="27" t="n">
        <v>0</v>
      </c>
      <c r="I1241" s="4" t="n"/>
      <c r="J1241" s="14" t="n"/>
      <c r="K1241" s="15">
        <f>C1266</f>
        <v/>
      </c>
      <c r="L1241" s="16" t="n">
        <v>0</v>
      </c>
      <c r="M1241" s="16">
        <f>18.82*(L1222+L1223-M1223)/100</f>
        <v/>
      </c>
      <c r="N1241" s="29">
        <f>G1266</f>
        <v/>
      </c>
      <c r="O1241" s="16">
        <f>O1180+M1241-N1241</f>
        <v/>
      </c>
      <c r="P1241" s="18">
        <f>P1180+M1241</f>
        <v/>
      </c>
      <c r="Q1241" s="14" t="n"/>
      <c r="R1241" s="18" t="n"/>
      <c r="S1241" s="16">
        <f>G1241</f>
        <v/>
      </c>
      <c r="T1241" s="18">
        <f>(R1241-S1241)+T1240</f>
        <v/>
      </c>
      <c r="U1241" s="15">
        <f>C1241</f>
        <v/>
      </c>
      <c r="W1241" s="14" t="n"/>
      <c r="X1241" s="18" t="n"/>
      <c r="Y1241" s="16" t="n">
        <v>0</v>
      </c>
      <c r="Z1241" s="18">
        <f>(X1241-Y1241)+Z1240</f>
        <v/>
      </c>
      <c r="AA1241" s="15" t="n"/>
      <c r="AB1241" s="24" t="n"/>
      <c r="AC1241" s="15">
        <f>C1241</f>
        <v/>
      </c>
      <c r="AD1241" s="25" t="n"/>
      <c r="AE1241" s="62">
        <f>G1241</f>
        <v/>
      </c>
      <c r="AF1241" s="63">
        <f>AE1241+AF1180</f>
        <v/>
      </c>
      <c r="AG1241" s="25" t="n"/>
      <c r="AH1241" s="24" t="n"/>
      <c r="AI1241" s="26" t="n"/>
      <c r="AJ1241" s="25" t="n"/>
      <c r="AL1241" s="14" t="n"/>
      <c r="AM1241" s="18" t="n"/>
      <c r="AN1241" s="16" t="n">
        <v>0</v>
      </c>
      <c r="AO1241" s="18">
        <f>(AM1241-AN1241)+AO1240</f>
        <v/>
      </c>
      <c r="AP1241" s="15" t="n"/>
      <c r="AR1241" s="14" t="n"/>
      <c r="AS1241" s="18" t="n"/>
      <c r="AT1241" s="16" t="n">
        <v>0</v>
      </c>
      <c r="AU1241" s="18">
        <f>(AS1241-AT1241)+AU1240</f>
        <v/>
      </c>
      <c r="AV1241" s="15" t="n"/>
      <c r="AX1241" s="14" t="n"/>
      <c r="AY1241" s="18" t="n"/>
      <c r="AZ1241" s="16" t="n">
        <v>0</v>
      </c>
      <c r="BA1241" s="18">
        <f>(AY1241-AZ1241)+BA1240</f>
        <v/>
      </c>
      <c r="BB1241" s="15" t="n"/>
      <c r="BD1241" s="14" t="n"/>
      <c r="BE1241" s="18" t="n"/>
      <c r="BF1241" s="16" t="n">
        <v>0</v>
      </c>
      <c r="BG1241" s="18">
        <f>(BE1241-BF1241)+BG1240</f>
        <v/>
      </c>
      <c r="BH1241" s="15" t="n"/>
      <c r="BJ1241" s="86" t="n"/>
      <c r="BK1241" s="86" t="n"/>
      <c r="BL1241" s="24" t="n"/>
      <c r="BM1241" s="24" t="n"/>
      <c r="BN1241" s="24" t="n"/>
      <c r="BO1241" s="24" t="n"/>
      <c r="BP1241" s="24" t="n"/>
      <c r="BQ1241" s="126" t="n"/>
    </row>
    <row r="1242" ht="16.8" customHeight="1">
      <c r="A1242" s="15" t="n"/>
      <c r="B1242" s="15" t="n"/>
      <c r="C1242" s="28" t="inlineStr">
        <is>
          <t>Materiale pulizia</t>
        </is>
      </c>
      <c r="D1242" s="16" t="n"/>
      <c r="E1242" s="16" t="n"/>
      <c r="F1242" s="16" t="n"/>
      <c r="G1242" s="16" t="n">
        <v>0</v>
      </c>
      <c r="H1242" s="16" t="n"/>
      <c r="I1242" s="4" t="n"/>
      <c r="J1242" s="14" t="n"/>
      <c r="K1242" s="15">
        <f>C1237</f>
        <v/>
      </c>
      <c r="L1242" s="16" t="n">
        <v>0</v>
      </c>
      <c r="M1242" s="16">
        <f>0.5*(L1222+L1223-M1223)/100</f>
        <v/>
      </c>
      <c r="N1242" s="16">
        <f>G1237</f>
        <v/>
      </c>
      <c r="O1242" s="16">
        <f>O1181+M1242-N1242</f>
        <v/>
      </c>
      <c r="P1242" s="18">
        <f>P1181+M1242</f>
        <v/>
      </c>
      <c r="Q1242" s="14" t="n"/>
      <c r="R1242" s="18" t="n"/>
      <c r="S1242" s="16">
        <f>G1242</f>
        <v/>
      </c>
      <c r="T1242" s="18">
        <f>(R1242-S1242)+T1241</f>
        <v/>
      </c>
      <c r="U1242" s="15">
        <f>C1242</f>
        <v/>
      </c>
      <c r="W1242" s="14" t="n"/>
      <c r="X1242" s="18" t="n"/>
      <c r="Y1242" s="16" t="n">
        <v>0</v>
      </c>
      <c r="Z1242" s="18">
        <f>(X1242-Y1242)+Z1241</f>
        <v/>
      </c>
      <c r="AA1242" s="15" t="n"/>
      <c r="AB1242" s="24" t="n"/>
      <c r="AC1242" s="15">
        <f>C1242</f>
        <v/>
      </c>
      <c r="AD1242" s="25" t="n"/>
      <c r="AE1242" s="62">
        <f>G1242</f>
        <v/>
      </c>
      <c r="AF1242" s="63">
        <f>AE1242+AF1181</f>
        <v/>
      </c>
      <c r="AG1242" s="25" t="n"/>
      <c r="AH1242" s="24" t="n"/>
      <c r="AI1242" s="26" t="n"/>
      <c r="AJ1242" s="25" t="n"/>
      <c r="AL1242" s="14" t="n"/>
      <c r="AM1242" s="18" t="n"/>
      <c r="AN1242" s="16" t="n">
        <v>0</v>
      </c>
      <c r="AO1242" s="18">
        <f>(AM1242-AN1242)+AO1241</f>
        <v/>
      </c>
      <c r="AP1242" s="15" t="n"/>
      <c r="AR1242" s="14" t="n"/>
      <c r="AS1242" s="18" t="n"/>
      <c r="AT1242" s="16" t="n">
        <v>0</v>
      </c>
      <c r="AU1242" s="18">
        <f>(AS1242-AT1242)+AU1241</f>
        <v/>
      </c>
      <c r="AV1242" s="15" t="n"/>
      <c r="AX1242" s="14" t="n"/>
      <c r="AY1242" s="18" t="n"/>
      <c r="AZ1242" s="16" t="n">
        <v>0</v>
      </c>
      <c r="BA1242" s="18">
        <f>(AY1242-AZ1242)+BA1241</f>
        <v/>
      </c>
      <c r="BB1242" s="15" t="n"/>
      <c r="BD1242" s="14" t="n"/>
      <c r="BE1242" s="18" t="n"/>
      <c r="BF1242" s="16" t="n">
        <v>0</v>
      </c>
      <c r="BG1242" s="18">
        <f>(BE1242-BF1242)+BG1241</f>
        <v/>
      </c>
      <c r="BH1242" s="15" t="n"/>
      <c r="BJ1242" s="86" t="n"/>
      <c r="BK1242" s="86" t="n"/>
      <c r="BL1242" s="24" t="n"/>
      <c r="BM1242" s="24" t="n"/>
      <c r="BN1242" s="24" t="n"/>
      <c r="BO1242" s="24" t="n"/>
      <c r="BP1242" s="24" t="n"/>
      <c r="BQ1242" s="126" t="n"/>
    </row>
    <row r="1243" ht="16.8" customHeight="1">
      <c r="A1243" s="15" t="n"/>
      <c r="B1243" s="15" t="n"/>
      <c r="C1243" s="15" t="inlineStr">
        <is>
          <t xml:space="preserve">Assicurazioni </t>
        </is>
      </c>
      <c r="D1243" s="16" t="n"/>
      <c r="E1243" s="16" t="n"/>
      <c r="F1243" s="16" t="n"/>
      <c r="G1243" s="16" t="n">
        <v>0</v>
      </c>
      <c r="H1243" s="16" t="n"/>
      <c r="I1243" s="4" t="n"/>
      <c r="J1243" s="14" t="n"/>
      <c r="K1243" s="17">
        <f>C1243</f>
        <v/>
      </c>
      <c r="L1243" s="16" t="n">
        <v>0</v>
      </c>
      <c r="M1243" s="16">
        <f>0.5*(L1222+L1223-M1223)/100</f>
        <v/>
      </c>
      <c r="N1243" s="16">
        <f>G1243</f>
        <v/>
      </c>
      <c r="O1243" s="16">
        <f>O1182+M1243-N1243</f>
        <v/>
      </c>
      <c r="P1243" s="18">
        <f>P1182+M1243</f>
        <v/>
      </c>
      <c r="Q1243" s="14" t="n"/>
      <c r="R1243" s="18" t="n"/>
      <c r="S1243" s="16">
        <f>G1243</f>
        <v/>
      </c>
      <c r="T1243" s="18">
        <f>(R1243-S1243)+T1242</f>
        <v/>
      </c>
      <c r="U1243" s="15">
        <f>C1243</f>
        <v/>
      </c>
      <c r="W1243" s="14" t="n"/>
      <c r="X1243" s="18" t="n"/>
      <c r="Y1243" s="16" t="n">
        <v>0</v>
      </c>
      <c r="Z1243" s="18">
        <f>(X1243-Y1243)+Z1242</f>
        <v/>
      </c>
      <c r="AA1243" s="15" t="n"/>
      <c r="AB1243" s="24" t="n"/>
      <c r="AC1243" s="15">
        <f>C1243</f>
        <v/>
      </c>
      <c r="AD1243" s="25" t="n"/>
      <c r="AE1243" s="62">
        <f>G1243</f>
        <v/>
      </c>
      <c r="AF1243" s="63">
        <f>AE1243+AF1182</f>
        <v/>
      </c>
      <c r="AG1243" s="25" t="n"/>
      <c r="AH1243" s="24" t="n"/>
      <c r="AI1243" s="26" t="n"/>
      <c r="AJ1243" s="25" t="n"/>
      <c r="AL1243" s="14" t="n"/>
      <c r="AM1243" s="18" t="n"/>
      <c r="AN1243" s="16" t="n">
        <v>0</v>
      </c>
      <c r="AO1243" s="18">
        <f>(AM1243-AN1243)+AO1242</f>
        <v/>
      </c>
      <c r="AP1243" s="15" t="n"/>
      <c r="AR1243" s="14" t="n"/>
      <c r="AS1243" s="18" t="n"/>
      <c r="AT1243" s="16" t="n">
        <v>0</v>
      </c>
      <c r="AU1243" s="18">
        <f>(AS1243-AT1243)+AU1242</f>
        <v/>
      </c>
      <c r="AV1243" s="15" t="n"/>
      <c r="AX1243" s="14" t="n"/>
      <c r="AY1243" s="18" t="n"/>
      <c r="AZ1243" s="16" t="n">
        <v>0</v>
      </c>
      <c r="BA1243" s="18">
        <f>(AY1243-AZ1243)+BA1242</f>
        <v/>
      </c>
      <c r="BB1243" s="15" t="n"/>
      <c r="BD1243" s="14" t="n"/>
      <c r="BE1243" s="18" t="n"/>
      <c r="BF1243" s="16" t="n">
        <v>0</v>
      </c>
      <c r="BG1243" s="18">
        <f>(BE1243-BF1243)+BG1242</f>
        <v/>
      </c>
      <c r="BH1243" s="15" t="n"/>
      <c r="BJ1243" s="86" t="n"/>
      <c r="BK1243" s="86" t="n"/>
      <c r="BL1243" s="24" t="n"/>
      <c r="BM1243" s="24" t="n"/>
      <c r="BN1243" s="24" t="n"/>
      <c r="BO1243" s="24" t="n"/>
      <c r="BP1243" s="24" t="n"/>
      <c r="BQ1243" s="126" t="n"/>
    </row>
    <row r="1244" ht="16.8" customHeight="1">
      <c r="A1244" s="15" t="n"/>
      <c r="B1244" s="15" t="n"/>
      <c r="C1244" s="15" t="inlineStr">
        <is>
          <t>Telepass</t>
        </is>
      </c>
      <c r="D1244" s="16" t="n"/>
      <c r="E1244" s="16" t="n"/>
      <c r="F1244" s="16" t="n"/>
      <c r="G1244" s="16" t="n">
        <v>0</v>
      </c>
      <c r="H1244" s="16" t="n"/>
      <c r="I1244" s="4" t="n"/>
      <c r="J1244" s="14" t="n"/>
      <c r="K1244" s="17" t="inlineStr">
        <is>
          <t>Spese varie (manutenziona auto+ alberghi + varie+ cancelleria)</t>
        </is>
      </c>
      <c r="L1244" s="16" t="n"/>
      <c r="M1244" s="16">
        <f>2.32*(L1222+L1223-M1223)/100</f>
        <v/>
      </c>
      <c r="N1244" s="16">
        <f>H1278+H1277+G1276</f>
        <v/>
      </c>
      <c r="O1244" s="16">
        <f>O1183+M1244-N1244</f>
        <v/>
      </c>
      <c r="P1244" s="18">
        <f>P1183+M1244</f>
        <v/>
      </c>
      <c r="Q1244" s="14" t="n"/>
      <c r="R1244" s="18" t="n"/>
      <c r="S1244" s="16">
        <f>G1244</f>
        <v/>
      </c>
      <c r="T1244" s="18">
        <f>(R1244-S1244)+T1243</f>
        <v/>
      </c>
      <c r="U1244" s="15">
        <f>C1244</f>
        <v/>
      </c>
      <c r="W1244" s="14" t="n"/>
      <c r="X1244" s="18" t="n"/>
      <c r="Y1244" s="16" t="n">
        <v>0</v>
      </c>
      <c r="Z1244" s="18">
        <f>(X1244-Y1244)+Z1243</f>
        <v/>
      </c>
      <c r="AA1244" s="15" t="n"/>
      <c r="AB1244" s="24" t="n"/>
      <c r="AC1244" s="15">
        <f>C1244</f>
        <v/>
      </c>
      <c r="AD1244" s="25" t="n"/>
      <c r="AE1244" s="62">
        <f>G1244</f>
        <v/>
      </c>
      <c r="AF1244" s="63">
        <f>AE1244+AF1183</f>
        <v/>
      </c>
      <c r="AG1244" s="25" t="n"/>
      <c r="AH1244" s="24" t="n"/>
      <c r="AI1244" s="26" t="n"/>
      <c r="AJ1244" s="25" t="n"/>
      <c r="AL1244" s="14" t="n"/>
      <c r="AM1244" s="18" t="n"/>
      <c r="AN1244" s="16" t="n">
        <v>0</v>
      </c>
      <c r="AO1244" s="18">
        <f>(AM1244-AN1244)+AO1243</f>
        <v/>
      </c>
      <c r="AP1244" s="15" t="n"/>
      <c r="AR1244" s="14" t="n"/>
      <c r="AS1244" s="18" t="n"/>
      <c r="AT1244" s="16" t="n">
        <v>0</v>
      </c>
      <c r="AU1244" s="18">
        <f>(AS1244-AT1244)+AU1243</f>
        <v/>
      </c>
      <c r="AV1244" s="15" t="n"/>
      <c r="AX1244" s="14" t="n"/>
      <c r="AY1244" s="18" t="n"/>
      <c r="AZ1244" s="16" t="n">
        <v>0</v>
      </c>
      <c r="BA1244" s="18">
        <f>(AY1244-AZ1244)+BA1243</f>
        <v/>
      </c>
      <c r="BB1244" s="15" t="n"/>
      <c r="BD1244" s="14" t="n"/>
      <c r="BE1244" s="18" t="n"/>
      <c r="BF1244" s="16" t="n">
        <v>0</v>
      </c>
      <c r="BG1244" s="18">
        <f>(BE1244-BF1244)+BG1243</f>
        <v/>
      </c>
      <c r="BH1244" s="15" t="n"/>
      <c r="BJ1244" s="86" t="n"/>
      <c r="BK1244" s="86" t="n"/>
      <c r="BL1244" s="24" t="n"/>
      <c r="BM1244" s="24" t="n"/>
      <c r="BN1244" s="24" t="n"/>
      <c r="BO1244" s="24" t="n"/>
      <c r="BP1244" s="24" t="n"/>
      <c r="BQ1244" s="126" t="n"/>
    </row>
    <row r="1245" ht="16.8" customHeight="1">
      <c r="A1245" s="15" t="n"/>
      <c r="B1245" s="15" t="n"/>
      <c r="C1245" s="28" t="inlineStr">
        <is>
          <t>Pubblicità</t>
        </is>
      </c>
      <c r="D1245" s="16" t="n">
        <v>0</v>
      </c>
      <c r="E1245" s="16" t="n"/>
      <c r="F1245" s="16" t="n"/>
      <c r="G1245" s="16" t="n">
        <v>0</v>
      </c>
      <c r="H1245" s="16" t="n"/>
      <c r="I1245" s="4" t="n"/>
      <c r="J1245" s="14" t="n"/>
      <c r="K1245" s="17" t="n"/>
      <c r="L1245" s="16" t="n"/>
      <c r="M1245" s="16" t="n"/>
      <c r="N1245" s="16" t="inlineStr">
        <is>
          <t>DISPON. BANCARIA</t>
        </is>
      </c>
      <c r="O1245" s="16">
        <f>T1279+AO1279</f>
        <v/>
      </c>
      <c r="P1245" s="18" t="n"/>
      <c r="Q1245" s="14" t="n"/>
      <c r="R1245" s="18" t="n"/>
      <c r="S1245" s="16" t="n">
        <v>0</v>
      </c>
      <c r="T1245" s="18">
        <f>(R1245-S1245)+T1244</f>
        <v/>
      </c>
      <c r="U1245" s="15">
        <f>C1245</f>
        <v/>
      </c>
      <c r="W1245" s="14" t="n"/>
      <c r="X1245" s="18" t="n"/>
      <c r="Y1245" s="16" t="n">
        <v>0</v>
      </c>
      <c r="Z1245" s="18">
        <f>(X1245-Y1245)+Z1244</f>
        <v/>
      </c>
      <c r="AA1245" s="15" t="n"/>
      <c r="AB1245" s="24" t="n"/>
      <c r="AC1245" s="15">
        <f>C1245</f>
        <v/>
      </c>
      <c r="AD1245" s="25" t="n"/>
      <c r="AE1245" s="62">
        <f>G1245</f>
        <v/>
      </c>
      <c r="AF1245" s="63">
        <f>AE1245+AF1184</f>
        <v/>
      </c>
      <c r="AG1245" s="25" t="n"/>
      <c r="AH1245" s="24" t="n"/>
      <c r="AI1245" s="26" t="n"/>
      <c r="AJ1245" s="25" t="n"/>
      <c r="AL1245" s="14" t="n"/>
      <c r="AM1245" s="18" t="n"/>
      <c r="AN1245" s="16" t="n"/>
      <c r="AO1245" s="18">
        <f>(AM1245-AN1245)+AO1244</f>
        <v/>
      </c>
      <c r="AP1245" s="15" t="n"/>
      <c r="AR1245" s="14" t="n"/>
      <c r="AS1245" s="18" t="n"/>
      <c r="AT1245" s="16" t="n"/>
      <c r="AU1245" s="18">
        <f>(AS1245-AT1245)+AU1244</f>
        <v/>
      </c>
      <c r="AV1245" s="15" t="n"/>
      <c r="AX1245" s="14" t="n"/>
      <c r="AY1245" s="18" t="n"/>
      <c r="AZ1245" s="16" t="n"/>
      <c r="BA1245" s="18">
        <f>(AY1245-AZ1245)+BA1244</f>
        <v/>
      </c>
      <c r="BB1245" s="15" t="n"/>
      <c r="BD1245" s="14" t="n"/>
      <c r="BE1245" s="18" t="n"/>
      <c r="BF1245" s="16" t="n"/>
      <c r="BG1245" s="18">
        <f>(BE1245-BF1245)+BG1244</f>
        <v/>
      </c>
      <c r="BH1245" s="15" t="n"/>
      <c r="BJ1245" s="86" t="n"/>
      <c r="BK1245" s="86" t="n"/>
      <c r="BL1245" s="24" t="n"/>
      <c r="BM1245" s="24" t="n"/>
      <c r="BN1245" s="24" t="n"/>
      <c r="BO1245" s="24" t="n"/>
      <c r="BP1245" s="24" t="n"/>
      <c r="BQ1245" s="126" t="n"/>
    </row>
    <row r="1246" ht="16.8" customHeight="1">
      <c r="A1246" s="15" t="n"/>
      <c r="B1246" s="66" t="n"/>
      <c r="C1246" s="15" t="inlineStr">
        <is>
          <t xml:space="preserve">PAG. STIP.           MARZIA </t>
        </is>
      </c>
      <c r="D1246" s="67" t="n"/>
      <c r="E1246" s="16" t="n">
        <v>0</v>
      </c>
      <c r="F1246" s="16" t="n"/>
      <c r="G1246" s="16" t="n">
        <v>0</v>
      </c>
      <c r="H1246" s="16" t="n"/>
      <c r="I1246" s="4" t="n"/>
      <c r="J1246" s="14" t="n"/>
      <c r="K1246" s="17" t="n"/>
      <c r="L1246" s="16" t="n"/>
      <c r="M1246" s="16" t="n">
        <v>0</v>
      </c>
      <c r="N1246" s="16" t="inlineStr">
        <is>
          <t>SOSPESI PARTICOLARI</t>
        </is>
      </c>
      <c r="O1246" s="31">
        <f>L1270</f>
        <v/>
      </c>
      <c r="P1246" s="32">
        <f>SUM(P1225:P1244)</f>
        <v/>
      </c>
      <c r="Q1246" s="14" t="n"/>
      <c r="R1246" s="18" t="n"/>
      <c r="S1246" s="16">
        <f>G1246</f>
        <v/>
      </c>
      <c r="T1246" s="18">
        <f>(R1246-S1246)+T1245</f>
        <v/>
      </c>
      <c r="U1246" s="15">
        <f>C1246</f>
        <v/>
      </c>
      <c r="W1246" s="14" t="n"/>
      <c r="X1246" s="18" t="n"/>
      <c r="Y1246" s="16" t="n">
        <v>0</v>
      </c>
      <c r="Z1246" s="18">
        <f>(X1246-Y1246)+Z1245</f>
        <v/>
      </c>
      <c r="AA1246" s="15" t="n"/>
      <c r="AB1246" s="24" t="n"/>
      <c r="AC1246" s="15">
        <f>C1246</f>
        <v/>
      </c>
      <c r="AD1246" s="25" t="n"/>
      <c r="AE1246" s="62">
        <f>G1246</f>
        <v/>
      </c>
      <c r="AF1246" s="63">
        <f>AE1246+AF1185</f>
        <v/>
      </c>
      <c r="AG1246" s="25" t="n"/>
      <c r="AH1246" s="24" t="n"/>
      <c r="AI1246" s="26" t="n"/>
      <c r="AJ1246" s="25" t="n"/>
      <c r="AL1246" s="14" t="n"/>
      <c r="AM1246" s="18" t="n"/>
      <c r="AN1246" s="16" t="n">
        <v>0</v>
      </c>
      <c r="AO1246" s="18">
        <f>(AM1246-AN1246)+AO1245</f>
        <v/>
      </c>
      <c r="AP1246" s="15" t="n"/>
      <c r="AR1246" s="14" t="n"/>
      <c r="AS1246" s="18" t="n"/>
      <c r="AT1246" s="16" t="n">
        <v>0</v>
      </c>
      <c r="AU1246" s="18">
        <f>(AS1246-AT1246)+AU1245</f>
        <v/>
      </c>
      <c r="AV1246" s="15" t="n"/>
      <c r="AX1246" s="14" t="n"/>
      <c r="AY1246" s="18" t="n"/>
      <c r="AZ1246" s="16" t="n">
        <v>0</v>
      </c>
      <c r="BA1246" s="18">
        <f>(AY1246-AZ1246)+BA1245</f>
        <v/>
      </c>
      <c r="BB1246" s="15" t="n"/>
      <c r="BD1246" s="14" t="n"/>
      <c r="BE1246" s="18" t="n"/>
      <c r="BF1246" s="16" t="n">
        <v>0</v>
      </c>
      <c r="BG1246" s="18">
        <f>(BE1246-BF1246)+BG1245</f>
        <v/>
      </c>
      <c r="BH1246" s="15" t="n"/>
      <c r="BJ1246" s="86" t="n"/>
      <c r="BK1246" s="86" t="n"/>
      <c r="BL1246" s="24" t="n"/>
      <c r="BM1246" s="24" t="n"/>
      <c r="BN1246" s="24" t="n"/>
      <c r="BO1246" s="24" t="n"/>
      <c r="BP1246" s="24" t="n"/>
      <c r="BQ1246" s="126" t="n"/>
    </row>
    <row r="1247" ht="16.8" customHeight="1">
      <c r="A1247" s="15" t="n"/>
      <c r="B1247" s="15" t="n"/>
      <c r="C1247" s="15" t="inlineStr">
        <is>
          <t xml:space="preserve">PAG. STIP.           DEBORAH </t>
        </is>
      </c>
      <c r="D1247" s="16" t="n"/>
      <c r="E1247" s="16" t="n">
        <v>0</v>
      </c>
      <c r="F1247" s="16" t="n"/>
      <c r="G1247" s="16" t="n">
        <v>0</v>
      </c>
      <c r="H1247" s="16" t="n"/>
      <c r="I1247" s="4" t="n"/>
      <c r="J1247" s="14" t="n"/>
      <c r="K1247" s="17" t="n"/>
      <c r="L1247" s="16" t="n"/>
      <c r="M1247" s="16" t="n">
        <v>0</v>
      </c>
      <c r="N1247" s="16" t="inlineStr">
        <is>
          <t>SOSPESI</t>
        </is>
      </c>
      <c r="O1247" s="16">
        <f>SUM(L1258:L1269)+L1272</f>
        <v/>
      </c>
      <c r="P1247" s="33">
        <f>SUM(O1225:O1244)</f>
        <v/>
      </c>
      <c r="Q1247" s="14" t="n"/>
      <c r="R1247" s="18" t="n"/>
      <c r="S1247" s="16">
        <f>G1247</f>
        <v/>
      </c>
      <c r="T1247" s="18">
        <f>(R1247-S1247)+T1246</f>
        <v/>
      </c>
      <c r="U1247" s="15">
        <f>C1247</f>
        <v/>
      </c>
      <c r="W1247" s="14" t="n"/>
      <c r="X1247" s="18" t="n"/>
      <c r="Y1247" s="16" t="n">
        <v>0</v>
      </c>
      <c r="Z1247" s="18">
        <f>(X1247-Y1247)+Z1246</f>
        <v/>
      </c>
      <c r="AA1247" s="15" t="n"/>
      <c r="AB1247" s="24" t="n"/>
      <c r="AC1247" s="15">
        <f>C1247</f>
        <v/>
      </c>
      <c r="AD1247" s="25" t="n"/>
      <c r="AE1247" s="62">
        <f>G1247</f>
        <v/>
      </c>
      <c r="AF1247" s="63">
        <f>AE1247+AF1186</f>
        <v/>
      </c>
      <c r="AG1247" s="25" t="n"/>
      <c r="AH1247" s="24" t="n"/>
      <c r="AI1247" s="26" t="n"/>
      <c r="AJ1247" s="25" t="n"/>
      <c r="AL1247" s="14" t="n"/>
      <c r="AM1247" s="18" t="n"/>
      <c r="AN1247" s="16" t="n">
        <v>0</v>
      </c>
      <c r="AO1247" s="18">
        <f>(AM1247-AN1247)+AO1246</f>
        <v/>
      </c>
      <c r="AP1247" s="15" t="n"/>
      <c r="AR1247" s="14" t="n"/>
      <c r="AS1247" s="18" t="n"/>
      <c r="AT1247" s="16" t="n">
        <v>0</v>
      </c>
      <c r="AU1247" s="18">
        <f>(AS1247-AT1247)+AU1246</f>
        <v/>
      </c>
      <c r="AV1247" s="15" t="n"/>
      <c r="AX1247" s="14" t="n"/>
      <c r="AY1247" s="18" t="n"/>
      <c r="AZ1247" s="16" t="n">
        <v>0</v>
      </c>
      <c r="BA1247" s="18">
        <f>(AY1247-AZ1247)+BA1246</f>
        <v/>
      </c>
      <c r="BB1247" s="15" t="n"/>
      <c r="BD1247" s="14" t="n"/>
      <c r="BE1247" s="18" t="n"/>
      <c r="BF1247" s="16" t="n">
        <v>0</v>
      </c>
      <c r="BG1247" s="18">
        <f>(BE1247-BF1247)+BG1246</f>
        <v/>
      </c>
      <c r="BH1247" s="15" t="n"/>
      <c r="BJ1247" s="86" t="n"/>
      <c r="BK1247" s="86" t="n"/>
      <c r="BL1247" s="24" t="n"/>
      <c r="BM1247" s="24" t="n"/>
      <c r="BN1247" s="24" t="n"/>
      <c r="BO1247" s="24" t="n"/>
      <c r="BP1247" s="24" t="n"/>
      <c r="BQ1247" s="126" t="n"/>
    </row>
    <row r="1248" ht="16.8" customHeight="1">
      <c r="A1248" s="15" t="n"/>
      <c r="B1248" s="15" t="n"/>
      <c r="C1248" s="15" t="inlineStr">
        <is>
          <t xml:space="preserve">PAG. STIP.           DORIANA BONIFICO </t>
        </is>
      </c>
      <c r="D1248" s="16" t="n"/>
      <c r="E1248" s="16" t="n">
        <v>0</v>
      </c>
      <c r="F1248" s="16" t="n"/>
      <c r="G1248" s="16" t="n">
        <v>0</v>
      </c>
      <c r="H1248" s="16" t="n"/>
      <c r="I1248" s="4" t="n"/>
      <c r="J1248" s="14" t="n"/>
      <c r="K1248" s="17" t="n"/>
      <c r="L1248" s="16" t="n"/>
      <c r="M1248" s="16" t="n"/>
      <c r="N1248" s="16" t="inlineStr">
        <is>
          <t>GIROCONTO SINO AD OGGI</t>
        </is>
      </c>
      <c r="O1248" s="34">
        <f>O1187+O1188-F1263-F1262</f>
        <v/>
      </c>
      <c r="P1248" s="35">
        <f>O1187+O1188+O1249-F1263-F1262-O1246-O1247</f>
        <v/>
      </c>
      <c r="Q1248" s="14" t="n"/>
      <c r="R1248" s="18" t="n"/>
      <c r="S1248" s="16">
        <f>G1248</f>
        <v/>
      </c>
      <c r="T1248" s="18">
        <f>(R1248-S1248)+T1247</f>
        <v/>
      </c>
      <c r="U1248" s="15" t="n"/>
      <c r="W1248" s="14" t="n"/>
      <c r="X1248" s="18" t="n"/>
      <c r="Y1248" s="16" t="n"/>
      <c r="Z1248" s="18">
        <f>(X1248-Y1248)+Z1247</f>
        <v/>
      </c>
      <c r="AA1248" s="15" t="n"/>
      <c r="AB1248" s="24" t="n"/>
      <c r="AC1248" s="15">
        <f>C1248</f>
        <v/>
      </c>
      <c r="AD1248" s="25" t="n"/>
      <c r="AE1248" s="62">
        <f>G1248</f>
        <v/>
      </c>
      <c r="AF1248" s="63">
        <f>AE1248+AF1187</f>
        <v/>
      </c>
      <c r="AG1248" s="25" t="n"/>
      <c r="AH1248" s="24" t="n"/>
      <c r="AI1248" s="26" t="n"/>
      <c r="AJ1248" s="25" t="n"/>
      <c r="AL1248" s="14" t="n"/>
      <c r="AM1248" s="18" t="n"/>
      <c r="AN1248" s="16" t="n"/>
      <c r="AO1248" s="18">
        <f>(AM1248-AN1248)+AO1247</f>
        <v/>
      </c>
      <c r="AP1248" s="15" t="n"/>
      <c r="AR1248" s="14" t="n"/>
      <c r="AS1248" s="18" t="n"/>
      <c r="AT1248" s="16" t="n"/>
      <c r="AU1248" s="18">
        <f>(AS1248-AT1248)+AU1247</f>
        <v/>
      </c>
      <c r="AV1248" s="15" t="n"/>
      <c r="AX1248" s="14" t="n"/>
      <c r="AY1248" s="18" t="n"/>
      <c r="AZ1248" s="16" t="n"/>
      <c r="BA1248" s="18">
        <f>(AY1248-AZ1248)+BA1247</f>
        <v/>
      </c>
      <c r="BB1248" s="15" t="n"/>
      <c r="BD1248" s="14" t="n"/>
      <c r="BE1248" s="18" t="n"/>
      <c r="BF1248" s="16" t="n"/>
      <c r="BG1248" s="18">
        <f>(BE1248-BF1248)+BG1247</f>
        <v/>
      </c>
      <c r="BH1248" s="15" t="n"/>
      <c r="BJ1248" s="86" t="n"/>
      <c r="BK1248" s="86" t="n"/>
      <c r="BL1248" s="24" t="n"/>
      <c r="BM1248" s="24" t="n"/>
      <c r="BN1248" s="24" t="n"/>
      <c r="BO1248" s="24" t="n"/>
      <c r="BP1248" s="24" t="n"/>
      <c r="BQ1248" s="126" t="n"/>
    </row>
    <row r="1249" ht="16.8" customHeight="1">
      <c r="A1249" s="15" t="n"/>
      <c r="B1249" s="15" t="n"/>
      <c r="C1249" s="15" t="inlineStr">
        <is>
          <t xml:space="preserve">PAG. STIP.           STEFANIA  BONIFICO </t>
        </is>
      </c>
      <c r="D1249" s="16" t="n"/>
      <c r="E1249" s="16" t="n">
        <v>0</v>
      </c>
      <c r="F1249" s="16" t="n"/>
      <c r="G1249" s="16" t="n">
        <v>0</v>
      </c>
      <c r="H1249" s="16" t="n"/>
      <c r="I1249" s="4" t="n"/>
      <c r="J1249" s="14" t="n"/>
      <c r="K1249" s="6" t="inlineStr">
        <is>
          <t>TOTALE GIORNATA</t>
        </is>
      </c>
      <c r="L1249" s="3">
        <f>SUM(L1222:L1248)</f>
        <v/>
      </c>
      <c r="M1249" s="3">
        <f>SUM(M1222:M1248)</f>
        <v/>
      </c>
      <c r="N1249" s="16" t="inlineStr">
        <is>
          <t>G.C. GIORNO</t>
        </is>
      </c>
      <c r="O1249" s="16">
        <f>N1222-L1223</f>
        <v/>
      </c>
      <c r="P1249" s="18" t="n"/>
      <c r="Q1249" s="14" t="n"/>
      <c r="R1249" s="18" t="n"/>
      <c r="S1249" s="16">
        <f>G1249</f>
        <v/>
      </c>
      <c r="T1249" s="18">
        <f>(R1249-S1249)+T1248</f>
        <v/>
      </c>
      <c r="U1249" s="15">
        <f>C1249</f>
        <v/>
      </c>
      <c r="W1249" s="14" t="n"/>
      <c r="X1249" s="18" t="n"/>
      <c r="Y1249" s="16" t="n">
        <v>0</v>
      </c>
      <c r="Z1249" s="18">
        <f>(X1249-Y1249)+Z1248</f>
        <v/>
      </c>
      <c r="AA1249" s="15" t="n"/>
      <c r="AB1249" s="24" t="n"/>
      <c r="AC1249" s="15">
        <f>C1249</f>
        <v/>
      </c>
      <c r="AD1249" s="25" t="n"/>
      <c r="AE1249" s="62">
        <f>G1249</f>
        <v/>
      </c>
      <c r="AF1249" s="63">
        <f>AE1249+AF1188</f>
        <v/>
      </c>
      <c r="AG1249" s="25" t="n"/>
      <c r="AH1249" s="24" t="n"/>
      <c r="AI1249" s="26" t="n"/>
      <c r="AJ1249" s="25" t="n"/>
      <c r="AL1249" s="14" t="n"/>
      <c r="AM1249" s="18" t="n"/>
      <c r="AN1249" s="16" t="n">
        <v>0</v>
      </c>
      <c r="AO1249" s="18">
        <f>(AM1249-AN1249)+AO1248</f>
        <v/>
      </c>
      <c r="AP1249" s="15" t="n"/>
      <c r="AR1249" s="14" t="n"/>
      <c r="AS1249" s="18" t="n"/>
      <c r="AT1249" s="16" t="n">
        <v>0</v>
      </c>
      <c r="AU1249" s="18">
        <f>(AS1249-AT1249)+AU1248</f>
        <v/>
      </c>
      <c r="AV1249" s="15" t="n"/>
      <c r="AX1249" s="14" t="n"/>
      <c r="AY1249" s="18" t="n"/>
      <c r="AZ1249" s="16" t="n">
        <v>0</v>
      </c>
      <c r="BA1249" s="18">
        <f>(AY1249-AZ1249)+BA1248</f>
        <v/>
      </c>
      <c r="BB1249" s="15" t="n"/>
      <c r="BD1249" s="14" t="n"/>
      <c r="BE1249" s="18" t="n"/>
      <c r="BF1249" s="16" t="n">
        <v>0</v>
      </c>
      <c r="BG1249" s="18">
        <f>(BE1249-BF1249)+BG1248</f>
        <v/>
      </c>
      <c r="BH1249" s="15" t="n"/>
      <c r="BJ1249" s="86" t="n"/>
      <c r="BK1249" s="86" t="n"/>
      <c r="BL1249" s="24" t="n"/>
      <c r="BM1249" s="24" t="n"/>
      <c r="BN1249" s="24" t="n"/>
      <c r="BO1249" s="24" t="n"/>
      <c r="BP1249" s="24" t="n"/>
      <c r="BQ1249" s="126" t="n"/>
    </row>
    <row r="1250" ht="16.8" customHeight="1">
      <c r="A1250" s="15" t="n"/>
      <c r="B1250" s="15" t="n"/>
      <c r="C1250" s="15" t="inlineStr">
        <is>
          <t>Pagamento contributi impiegate</t>
        </is>
      </c>
      <c r="D1250" s="16" t="n"/>
      <c r="E1250" s="16" t="n"/>
      <c r="F1250" s="16" t="n"/>
      <c r="G1250" s="16" t="n">
        <v>0</v>
      </c>
      <c r="H1250" s="16" t="n"/>
      <c r="I1250" s="4" t="n"/>
      <c r="J1250" s="14" t="n"/>
      <c r="K1250" s="6" t="inlineStr">
        <is>
          <t>RIPORTO</t>
        </is>
      </c>
      <c r="L1250" s="3">
        <f>L1190</f>
        <v/>
      </c>
      <c r="M1250" s="3">
        <f>M1190</f>
        <v/>
      </c>
      <c r="N1250" s="16" t="inlineStr">
        <is>
          <t>SO. VERS/PREL.</t>
        </is>
      </c>
      <c r="O1250" s="36">
        <f>(O1246+O1247)-(O1185+O1186)</f>
        <v/>
      </c>
      <c r="P1250" s="37">
        <f>O1249-O1250</f>
        <v/>
      </c>
      <c r="Q1250" s="14" t="n"/>
      <c r="R1250" s="18" t="n"/>
      <c r="S1250" s="16">
        <f>G1250</f>
        <v/>
      </c>
      <c r="T1250" s="18">
        <f>(R1250-S1250)+T1249</f>
        <v/>
      </c>
      <c r="U1250" s="15">
        <f>C1250</f>
        <v/>
      </c>
      <c r="W1250" s="14" t="n"/>
      <c r="X1250" s="18" t="n"/>
      <c r="Y1250" s="16" t="n">
        <v>0</v>
      </c>
      <c r="Z1250" s="18">
        <f>(X1250-Y1250)+Z1249</f>
        <v/>
      </c>
      <c r="AA1250" s="15" t="n"/>
      <c r="AB1250" s="24" t="n"/>
      <c r="AC1250" s="15">
        <f>C1250</f>
        <v/>
      </c>
      <c r="AD1250" s="25" t="n"/>
      <c r="AE1250" s="62">
        <f>G1250</f>
        <v/>
      </c>
      <c r="AF1250" s="63">
        <f>AE1250+AF1189</f>
        <v/>
      </c>
      <c r="AG1250" s="25" t="n"/>
      <c r="AH1250" s="24" t="n"/>
      <c r="AI1250" s="26" t="n"/>
      <c r="AJ1250" s="25" t="n"/>
      <c r="AL1250" s="14" t="n"/>
      <c r="AM1250" s="18" t="n"/>
      <c r="AN1250" s="16" t="n">
        <v>0</v>
      </c>
      <c r="AO1250" s="18">
        <f>(AM1250-AN1250)+AO1249</f>
        <v/>
      </c>
      <c r="AP1250" s="15" t="n"/>
      <c r="AR1250" s="14" t="n"/>
      <c r="AS1250" s="18" t="n"/>
      <c r="AT1250" s="16" t="n">
        <v>0</v>
      </c>
      <c r="AU1250" s="18">
        <f>(AS1250-AT1250)+AU1249</f>
        <v/>
      </c>
      <c r="AV1250" s="15" t="n"/>
      <c r="AX1250" s="14" t="n"/>
      <c r="AY1250" s="18" t="n"/>
      <c r="AZ1250" s="16" t="n">
        <v>0</v>
      </c>
      <c r="BA1250" s="18">
        <f>(AY1250-AZ1250)+BA1249</f>
        <v/>
      </c>
      <c r="BB1250" s="15" t="n"/>
      <c r="BD1250" s="14" t="n"/>
      <c r="BE1250" s="18" t="n"/>
      <c r="BF1250" s="16" t="n">
        <v>0</v>
      </c>
      <c r="BG1250" s="18">
        <f>(BE1250-BF1250)+BG1249</f>
        <v/>
      </c>
      <c r="BH1250" s="15" t="n"/>
      <c r="BJ1250" s="86" t="n"/>
      <c r="BK1250" s="86" t="n"/>
      <c r="BL1250" s="24" t="n"/>
      <c r="BM1250" s="24" t="n"/>
      <c r="BN1250" s="24" t="n"/>
      <c r="BO1250" s="24" t="n"/>
      <c r="BP1250" s="24" t="n"/>
      <c r="BQ1250" s="126" t="n"/>
    </row>
    <row r="1251" ht="16.8" customHeight="1" thickBot="1">
      <c r="A1251" s="15" t="n"/>
      <c r="B1251" s="15" t="n"/>
      <c r="C1251" s="15" t="inlineStr">
        <is>
          <t>TOT. PAG. IMPIEGATE</t>
        </is>
      </c>
      <c r="D1251" s="16">
        <f>SUM(G1246:G1250)+SUM(E1246:E1250)</f>
        <v/>
      </c>
      <c r="E1251" s="16" t="n"/>
      <c r="F1251" s="16" t="n"/>
      <c r="G1251" s="16" t="n"/>
      <c r="H1251" s="16" t="n"/>
      <c r="I1251" s="4" t="n"/>
      <c r="J1251" s="14" t="n"/>
      <c r="K1251" s="6" t="inlineStr">
        <is>
          <t>TOTALE AD OGGI</t>
        </is>
      </c>
      <c r="L1251" s="3">
        <f>L1249+L1250</f>
        <v/>
      </c>
      <c r="M1251" s="3">
        <f>M1249+M1250</f>
        <v/>
      </c>
      <c r="N1251" s="16" t="inlineStr">
        <is>
          <t>DIFF. GIROCONTO E SOSPESI AUMENTATI O DIMINUITI</t>
        </is>
      </c>
      <c r="O1251" s="38">
        <f>O1248+O1249-O1250</f>
        <v/>
      </c>
      <c r="P1251" s="39">
        <f>O1251-O1248</f>
        <v/>
      </c>
      <c r="Q1251" s="14" t="n"/>
      <c r="R1251" s="18" t="n"/>
      <c r="S1251" s="16" t="n">
        <v>0</v>
      </c>
      <c r="T1251" s="18">
        <f>(R1251-S1251)+T1250</f>
        <v/>
      </c>
      <c r="U1251" s="15" t="n"/>
      <c r="W1251" s="14" t="n"/>
      <c r="X1251" s="18" t="n"/>
      <c r="Y1251" s="16" t="n"/>
      <c r="Z1251" s="18">
        <f>(X1251-Y1251)+Z1250</f>
        <v/>
      </c>
      <c r="AA1251" s="15" t="n"/>
      <c r="AB1251" s="24" t="n"/>
      <c r="AC1251" s="15" t="n"/>
      <c r="AD1251" s="25" t="n"/>
      <c r="AE1251" s="62">
        <f>G1251</f>
        <v/>
      </c>
      <c r="AF1251" s="63">
        <f>AE1251+AF1190</f>
        <v/>
      </c>
      <c r="AG1251" s="25" t="n"/>
      <c r="AH1251" s="24" t="n"/>
      <c r="AI1251" s="26" t="n"/>
      <c r="AJ1251" s="25" t="n"/>
      <c r="AL1251" s="14" t="n"/>
      <c r="AM1251" s="18" t="n"/>
      <c r="AN1251" s="16" t="n"/>
      <c r="AO1251" s="18">
        <f>(AM1251-AN1251)+AO1250</f>
        <v/>
      </c>
      <c r="AP1251" s="15" t="n"/>
      <c r="AR1251" s="14" t="n"/>
      <c r="AS1251" s="18" t="n"/>
      <c r="AT1251" s="16" t="n"/>
      <c r="AU1251" s="18">
        <f>(AS1251-AT1251)+AU1250</f>
        <v/>
      </c>
      <c r="AV1251" s="15" t="n"/>
      <c r="AX1251" s="14" t="n"/>
      <c r="AY1251" s="18" t="n"/>
      <c r="AZ1251" s="16" t="n"/>
      <c r="BA1251" s="18">
        <f>(AY1251-AZ1251)+BA1250</f>
        <v/>
      </c>
      <c r="BB1251" s="15" t="n"/>
      <c r="BD1251" s="14" t="n"/>
      <c r="BE1251" s="18" t="n"/>
      <c r="BF1251" s="16" t="n"/>
      <c r="BG1251" s="18">
        <f>(BE1251-BF1251)+BG1250</f>
        <v/>
      </c>
      <c r="BH1251" s="15" t="n"/>
      <c r="BJ1251" s="86" t="n"/>
      <c r="BK1251" s="86" t="n"/>
      <c r="BL1251" s="24" t="n"/>
      <c r="BM1251" s="24" t="n"/>
      <c r="BN1251" s="24" t="n"/>
      <c r="BO1251" s="24" t="n"/>
      <c r="BP1251" s="24" t="n"/>
      <c r="BQ1251" s="126" t="n"/>
    </row>
    <row r="1252" ht="16.8" customHeight="1" thickBot="1" thickTop="1">
      <c r="A1252" s="15" t="n"/>
      <c r="B1252" s="15" t="n"/>
      <c r="C1252" s="15" t="inlineStr">
        <is>
          <t>Pag. Bolletta Telecom  780820</t>
        </is>
      </c>
      <c r="D1252" s="16" t="n"/>
      <c r="E1252" s="16" t="n"/>
      <c r="F1252" s="16" t="n"/>
      <c r="G1252" s="16" t="n">
        <v>0</v>
      </c>
      <c r="H1252" s="16" t="n"/>
      <c r="I1252" s="4" t="n"/>
      <c r="J1252" s="14" t="n"/>
      <c r="K1252" s="6" t="inlineStr">
        <is>
          <t>SALDO</t>
        </is>
      </c>
      <c r="L1252" s="3">
        <f>L1251-M1251</f>
        <v/>
      </c>
      <c r="M1252" s="40" t="n"/>
      <c r="N1252" s="29" t="inlineStr">
        <is>
          <t>RISCONTRO</t>
        </is>
      </c>
      <c r="O1252" s="41">
        <f>O1245+O1246+O1247+O1253</f>
        <v/>
      </c>
      <c r="P1252" s="18" t="n"/>
      <c r="Q1252" s="14" t="n"/>
      <c r="R1252" s="18" t="n"/>
      <c r="S1252" s="16">
        <f>G1252</f>
        <v/>
      </c>
      <c r="T1252" s="18">
        <f>(R1252-S1252)+T1251</f>
        <v/>
      </c>
      <c r="U1252" s="15">
        <f>C1252</f>
        <v/>
      </c>
      <c r="W1252" s="14" t="n"/>
      <c r="X1252" s="18" t="n"/>
      <c r="Y1252" s="16" t="n">
        <v>0</v>
      </c>
      <c r="Z1252" s="18">
        <f>(X1252-Y1252)+Z1251</f>
        <v/>
      </c>
      <c r="AA1252" s="15" t="n"/>
      <c r="AB1252" s="24" t="n"/>
      <c r="AC1252" s="15">
        <f>C1252</f>
        <v/>
      </c>
      <c r="AD1252" s="25" t="n"/>
      <c r="AE1252" s="62">
        <f>G1252</f>
        <v/>
      </c>
      <c r="AF1252" s="63">
        <f>AE1252+AF1191</f>
        <v/>
      </c>
      <c r="AG1252" s="25" t="n"/>
      <c r="AH1252" s="24" t="n"/>
      <c r="AI1252" s="26" t="n"/>
      <c r="AJ1252" s="25" t="n"/>
      <c r="AL1252" s="14" t="n"/>
      <c r="AM1252" s="18" t="n"/>
      <c r="AN1252" s="16" t="n">
        <v>0</v>
      </c>
      <c r="AO1252" s="18">
        <f>(AM1252-AN1252)+AO1251</f>
        <v/>
      </c>
      <c r="AP1252" s="15" t="n"/>
      <c r="AR1252" s="14" t="n"/>
      <c r="AS1252" s="18" t="n"/>
      <c r="AT1252" s="16" t="n">
        <v>0</v>
      </c>
      <c r="AU1252" s="18">
        <f>(AS1252-AT1252)+AU1251</f>
        <v/>
      </c>
      <c r="AV1252" s="15" t="n"/>
      <c r="AX1252" s="14" t="n"/>
      <c r="AY1252" s="18" t="n"/>
      <c r="AZ1252" s="16" t="n">
        <v>0</v>
      </c>
      <c r="BA1252" s="18">
        <f>(AY1252-AZ1252)+BA1251</f>
        <v/>
      </c>
      <c r="BB1252" s="15" t="n"/>
      <c r="BD1252" s="14" t="n"/>
      <c r="BE1252" s="18" t="n"/>
      <c r="BF1252" s="16" t="n">
        <v>0</v>
      </c>
      <c r="BG1252" s="18">
        <f>(BE1252-BF1252)+BG1251</f>
        <v/>
      </c>
      <c r="BH1252" s="15" t="n"/>
      <c r="BJ1252" s="86" t="n"/>
      <c r="BK1252" s="86" t="n"/>
      <c r="BL1252" s="24" t="n"/>
      <c r="BM1252" s="24" t="n"/>
      <c r="BN1252" s="24" t="n"/>
      <c r="BO1252" s="24" t="n"/>
      <c r="BP1252" s="24" t="n"/>
      <c r="BQ1252" s="126" t="n"/>
    </row>
    <row r="1253" ht="16.8" customHeight="1" thickBot="1" thickTop="1">
      <c r="A1253" s="15" t="n"/>
      <c r="B1253" s="15" t="n"/>
      <c r="C1253" s="15" t="inlineStr">
        <is>
          <t>Pag. Bolletta Telecom 780344</t>
        </is>
      </c>
      <c r="D1253" s="16" t="n"/>
      <c r="E1253" s="16" t="n"/>
      <c r="F1253" s="16" t="n"/>
      <c r="G1253" s="16" t="n">
        <v>0</v>
      </c>
      <c r="H1253" s="16" t="n"/>
      <c r="I1253" s="4" t="n"/>
      <c r="J1253" s="14" t="n"/>
      <c r="K1253" s="17" t="n"/>
      <c r="L1253" s="16" t="n"/>
      <c r="M1253" s="16" t="n"/>
      <c r="N1253" s="42" t="inlineStr">
        <is>
          <t>GIROCONTO DEL GIORNO</t>
        </is>
      </c>
      <c r="O1253" s="43">
        <f>P1247-O1246-O1247-O1245</f>
        <v/>
      </c>
      <c r="P1253" s="18" t="n"/>
      <c r="Q1253" s="14" t="n"/>
      <c r="R1253" s="18" t="n"/>
      <c r="S1253" s="16">
        <f>G1253</f>
        <v/>
      </c>
      <c r="T1253" s="18">
        <f>(R1253-S1253)+T1252</f>
        <v/>
      </c>
      <c r="U1253" s="15">
        <f>C1253</f>
        <v/>
      </c>
      <c r="W1253" s="14" t="n"/>
      <c r="X1253" s="18" t="n"/>
      <c r="Y1253" s="16" t="n">
        <v>0</v>
      </c>
      <c r="Z1253" s="18">
        <f>(X1253-Y1253)+Z1252</f>
        <v/>
      </c>
      <c r="AA1253" s="15" t="n"/>
      <c r="AB1253" s="24" t="n"/>
      <c r="AC1253" s="15">
        <f>C1253</f>
        <v/>
      </c>
      <c r="AD1253" s="25" t="n"/>
      <c r="AE1253" s="62">
        <f>G1253</f>
        <v/>
      </c>
      <c r="AF1253" s="63">
        <f>AE1253+AF1192</f>
        <v/>
      </c>
      <c r="AG1253" s="25" t="n"/>
      <c r="AH1253" s="24" t="n"/>
      <c r="AI1253" s="26" t="n"/>
      <c r="AJ1253" s="25" t="n"/>
      <c r="AL1253" s="14" t="n"/>
      <c r="AM1253" s="18" t="n"/>
      <c r="AN1253" s="16" t="n">
        <v>0</v>
      </c>
      <c r="AO1253" s="18">
        <f>(AM1253-AN1253)+AO1252</f>
        <v/>
      </c>
      <c r="AP1253" s="15" t="n"/>
      <c r="AR1253" s="14" t="n"/>
      <c r="AS1253" s="18" t="n"/>
      <c r="AT1253" s="16" t="n">
        <v>0</v>
      </c>
      <c r="AU1253" s="18">
        <f>(AS1253-AT1253)+AU1252</f>
        <v/>
      </c>
      <c r="AV1253" s="15" t="n"/>
      <c r="AX1253" s="14" t="n"/>
      <c r="AY1253" s="18" t="n"/>
      <c r="AZ1253" s="16" t="n">
        <v>0</v>
      </c>
      <c r="BA1253" s="18">
        <f>(AY1253-AZ1253)+BA1252</f>
        <v/>
      </c>
      <c r="BB1253" s="15" t="n"/>
      <c r="BD1253" s="14" t="n"/>
      <c r="BE1253" s="18" t="n"/>
      <c r="BF1253" s="16" t="n">
        <v>0</v>
      </c>
      <c r="BG1253" s="18">
        <f>(BE1253-BF1253)+BG1252</f>
        <v/>
      </c>
      <c r="BH1253" s="15" t="n"/>
      <c r="BJ1253" s="86" t="n"/>
      <c r="BK1253" s="86" t="n"/>
      <c r="BL1253" s="24" t="n"/>
      <c r="BM1253" s="24" t="n"/>
      <c r="BN1253" s="24" t="n"/>
      <c r="BO1253" s="24" t="n"/>
      <c r="BP1253" s="24" t="n"/>
      <c r="BQ1253" s="126" t="n"/>
    </row>
    <row r="1254" ht="16.8" customHeight="1" thickTop="1">
      <c r="A1254" s="15" t="n"/>
      <c r="B1254" s="15" t="n"/>
      <c r="C1254" s="15" t="inlineStr">
        <is>
          <t>Pag. Bolletta Telecom</t>
        </is>
      </c>
      <c r="D1254" s="16">
        <f>SUM(G1252:G1254)</f>
        <v/>
      </c>
      <c r="E1254" s="16" t="n"/>
      <c r="F1254" s="16" t="n"/>
      <c r="G1254" s="16" t="n">
        <v>0</v>
      </c>
      <c r="H1254" s="16" t="n"/>
      <c r="I1254" s="4" t="n"/>
      <c r="J1254" s="14" t="n"/>
      <c r="K1254" s="6" t="inlineStr">
        <is>
          <t>C/C ANTICIPI</t>
        </is>
      </c>
      <c r="L1254" s="3">
        <f>N1193</f>
        <v/>
      </c>
      <c r="M1254" s="3" t="n">
        <v>0</v>
      </c>
      <c r="N1254" s="3">
        <f>SUM(L1254:M1254)</f>
        <v/>
      </c>
      <c r="O1254" s="44" t="n"/>
      <c r="P1254" s="18" t="n"/>
      <c r="Q1254" s="14" t="n"/>
      <c r="R1254" s="18" t="n"/>
      <c r="S1254" s="16">
        <f>G1254</f>
        <v/>
      </c>
      <c r="T1254" s="18">
        <f>(R1254-S1254)+T1253</f>
        <v/>
      </c>
      <c r="U1254" s="15">
        <f>C1254</f>
        <v/>
      </c>
      <c r="W1254" s="14" t="n"/>
      <c r="X1254" s="18" t="n"/>
      <c r="Y1254" s="16" t="n">
        <v>0</v>
      </c>
      <c r="Z1254" s="18">
        <f>(X1254-Y1254)+Z1253</f>
        <v/>
      </c>
      <c r="AA1254" s="15" t="n"/>
      <c r="AB1254" s="24" t="n"/>
      <c r="AC1254" s="15">
        <f>C1254</f>
        <v/>
      </c>
      <c r="AD1254" s="25" t="n"/>
      <c r="AE1254" s="62">
        <f>G1254</f>
        <v/>
      </c>
      <c r="AF1254" s="63">
        <f>AE1254+AF1193</f>
        <v/>
      </c>
      <c r="AG1254" s="25" t="n"/>
      <c r="AH1254" s="24" t="n"/>
      <c r="AI1254" s="26" t="n"/>
      <c r="AJ1254" s="25" t="n"/>
      <c r="AL1254" s="14" t="n"/>
      <c r="AM1254" s="18" t="n"/>
      <c r="AN1254" s="16" t="n">
        <v>0</v>
      </c>
      <c r="AO1254" s="18">
        <f>(AM1254-AN1254)+AO1253</f>
        <v/>
      </c>
      <c r="AP1254" s="15" t="n"/>
      <c r="AR1254" s="14" t="n"/>
      <c r="AS1254" s="18" t="n"/>
      <c r="AT1254" s="16" t="n">
        <v>0</v>
      </c>
      <c r="AU1254" s="18">
        <f>(AS1254-AT1254)+AU1253</f>
        <v/>
      </c>
      <c r="AV1254" s="15" t="n"/>
      <c r="AX1254" s="14" t="n"/>
      <c r="AY1254" s="18" t="n"/>
      <c r="AZ1254" s="16" t="n">
        <v>0</v>
      </c>
      <c r="BA1254" s="18">
        <f>(AY1254-AZ1254)+BA1253</f>
        <v/>
      </c>
      <c r="BB1254" s="15" t="n"/>
      <c r="BD1254" s="14" t="n"/>
      <c r="BE1254" s="18" t="n"/>
      <c r="BF1254" s="16" t="n">
        <v>0</v>
      </c>
      <c r="BG1254" s="18">
        <f>(BE1254-BF1254)+BG1253</f>
        <v/>
      </c>
      <c r="BH1254" s="15" t="n"/>
      <c r="BJ1254" s="86" t="n"/>
      <c r="BK1254" s="86" t="n"/>
      <c r="BL1254" s="24" t="n"/>
      <c r="BM1254" s="24" t="n"/>
      <c r="BN1254" s="24" t="n"/>
      <c r="BO1254" s="24" t="n"/>
      <c r="BP1254" s="24" t="n"/>
      <c r="BQ1254" s="126" t="n"/>
    </row>
    <row r="1255" ht="16.8" customHeight="1">
      <c r="A1255" s="15" t="n"/>
      <c r="B1255" s="15" t="n"/>
      <c r="C1255" s="15" t="inlineStr">
        <is>
          <t xml:space="preserve">PAG. BOLLETTA ENEL  </t>
        </is>
      </c>
      <c r="D1255" s="16" t="n"/>
      <c r="E1255" s="16" t="n"/>
      <c r="F1255" s="16" t="n"/>
      <c r="G1255" s="16" t="n">
        <v>0</v>
      </c>
      <c r="H1255" s="16" t="n"/>
      <c r="I1255" s="4" t="n"/>
      <c r="J1255" s="14" t="n"/>
      <c r="K1255" s="6" t="inlineStr">
        <is>
          <t>C/CPOSTALE</t>
        </is>
      </c>
      <c r="L1255" s="3">
        <f>L1194</f>
        <v/>
      </c>
      <c r="M1255" s="3">
        <f>H1262+G1262</f>
        <v/>
      </c>
      <c r="N1255" s="45">
        <f>L1255+M1255</f>
        <v/>
      </c>
      <c r="O1255" s="45">
        <f>BA1279+BG1279</f>
        <v/>
      </c>
      <c r="P1255" s="18" t="n"/>
      <c r="Q1255" s="14" t="n"/>
      <c r="R1255" s="18" t="n"/>
      <c r="S1255" s="16">
        <f>G1255</f>
        <v/>
      </c>
      <c r="T1255" s="18">
        <f>(R1255-S1255)+T1254</f>
        <v/>
      </c>
      <c r="U1255" s="15">
        <f>C1255</f>
        <v/>
      </c>
      <c r="W1255" s="14" t="n"/>
      <c r="X1255" s="18" t="n">
        <v>0</v>
      </c>
      <c r="Y1255" s="16" t="n">
        <v>0</v>
      </c>
      <c r="Z1255" s="18">
        <f>(X1255-Y1255)+Z1254</f>
        <v/>
      </c>
      <c r="AA1255" s="15" t="n"/>
      <c r="AB1255" s="24" t="n"/>
      <c r="AC1255" s="15">
        <f>C1255</f>
        <v/>
      </c>
      <c r="AD1255" s="25" t="n"/>
      <c r="AE1255" s="62">
        <f>G1255</f>
        <v/>
      </c>
      <c r="AF1255" s="63">
        <f>AE1255+AF1194</f>
        <v/>
      </c>
      <c r="AG1255" s="25" t="n"/>
      <c r="AH1255" s="24" t="n"/>
      <c r="AI1255" s="26" t="n"/>
      <c r="AJ1255" s="25" t="n"/>
      <c r="AL1255" s="14" t="n"/>
      <c r="AM1255" s="18" t="n"/>
      <c r="AN1255" s="16" t="n">
        <v>0</v>
      </c>
      <c r="AO1255" s="18">
        <f>(AM1255-AN1255)+AO1254</f>
        <v/>
      </c>
      <c r="AP1255" s="15" t="n"/>
      <c r="AR1255" s="14" t="n"/>
      <c r="AS1255" s="18" t="n"/>
      <c r="AT1255" s="16" t="n">
        <v>0</v>
      </c>
      <c r="AU1255" s="18">
        <f>(AS1255-AT1255)+AU1254</f>
        <v/>
      </c>
      <c r="AV1255" s="15" t="n"/>
      <c r="AX1255" s="14" t="n"/>
      <c r="AY1255" s="18" t="n"/>
      <c r="AZ1255" s="16" t="n">
        <v>0</v>
      </c>
      <c r="BA1255" s="18">
        <f>(AY1255-AZ1255)+BA1254</f>
        <v/>
      </c>
      <c r="BB1255" s="15" t="n"/>
      <c r="BD1255" s="14" t="n"/>
      <c r="BE1255" s="18" t="n"/>
      <c r="BF1255" s="16" t="n">
        <v>0</v>
      </c>
      <c r="BG1255" s="18">
        <f>(BE1255-BF1255)+BG1254</f>
        <v/>
      </c>
      <c r="BH1255" s="15" t="n"/>
      <c r="BJ1255" s="86" t="n"/>
      <c r="BK1255" s="86" t="n"/>
      <c r="BL1255" s="24" t="n"/>
      <c r="BM1255" s="24" t="n"/>
      <c r="BN1255" s="24" t="n"/>
      <c r="BO1255" s="24" t="n"/>
      <c r="BP1255" s="24" t="n"/>
      <c r="BQ1255" s="126" t="n"/>
    </row>
    <row r="1256" ht="16.8" customHeight="1">
      <c r="A1256" s="15" t="n"/>
      <c r="B1256" s="15" t="n"/>
      <c r="C1256" s="15" t="inlineStr">
        <is>
          <t>Locazione immobili</t>
        </is>
      </c>
      <c r="D1256" s="16" t="n"/>
      <c r="E1256" s="16" t="n"/>
      <c r="F1256" s="16" t="n"/>
      <c r="G1256" s="16" t="n">
        <v>0</v>
      </c>
      <c r="H1256" s="16" t="n"/>
      <c r="I1256" s="4" t="n"/>
      <c r="J1256" s="14" t="n"/>
      <c r="K1256" s="6" t="inlineStr">
        <is>
          <t>C/C BANCARIO</t>
        </is>
      </c>
      <c r="L1256" s="3">
        <f>T1279+Z1279+AO1279+AU1279</f>
        <v/>
      </c>
      <c r="M1256" s="16" t="n"/>
      <c r="N1256" s="16" t="n"/>
      <c r="O1256" s="16" t="n"/>
      <c r="P1256" s="18" t="n"/>
      <c r="Q1256" s="14" t="n"/>
      <c r="R1256" s="18" t="n"/>
      <c r="S1256" s="16" t="n">
        <v>0</v>
      </c>
      <c r="T1256" s="18">
        <f>(R1256-S1256)+T1255</f>
        <v/>
      </c>
      <c r="U1256" s="15" t="n"/>
      <c r="W1256" s="14" t="n"/>
      <c r="X1256" s="18" t="n"/>
      <c r="Y1256" s="16" t="n">
        <v>0</v>
      </c>
      <c r="Z1256" s="18">
        <f>(X1256-Y1256)+Z1255</f>
        <v/>
      </c>
      <c r="AA1256" s="15" t="n"/>
      <c r="AB1256" s="24" t="n"/>
      <c r="AC1256" s="15">
        <f>C1256</f>
        <v/>
      </c>
      <c r="AD1256" s="25" t="n"/>
      <c r="AE1256" s="62">
        <f>G1256</f>
        <v/>
      </c>
      <c r="AF1256" s="63">
        <f>AE1256+AF1195</f>
        <v/>
      </c>
      <c r="AG1256" s="25" t="n"/>
      <c r="AH1256" s="24" t="n"/>
      <c r="AI1256" s="26" t="n">
        <v>0</v>
      </c>
      <c r="AJ1256" s="25" t="n"/>
      <c r="AL1256" s="14" t="n"/>
      <c r="AM1256" s="18" t="n"/>
      <c r="AN1256" s="16" t="n">
        <v>0</v>
      </c>
      <c r="AO1256" s="18">
        <f>(AM1256-AN1256)+AO1255</f>
        <v/>
      </c>
      <c r="AP1256" s="15" t="n"/>
      <c r="AR1256" s="14" t="n"/>
      <c r="AS1256" s="18" t="n"/>
      <c r="AT1256" s="16" t="n">
        <v>0</v>
      </c>
      <c r="AU1256" s="18">
        <f>(AS1256-AT1256)+AU1255</f>
        <v/>
      </c>
      <c r="AV1256" s="15" t="n"/>
      <c r="AX1256" s="14" t="n"/>
      <c r="AY1256" s="18" t="n"/>
      <c r="AZ1256" s="16" t="n">
        <v>0</v>
      </c>
      <c r="BA1256" s="18">
        <f>(AY1256-AZ1256)+BA1255</f>
        <v/>
      </c>
      <c r="BB1256" s="15" t="n"/>
      <c r="BD1256" s="14" t="n"/>
      <c r="BE1256" s="18" t="n"/>
      <c r="BF1256" s="16" t="n">
        <v>0</v>
      </c>
      <c r="BG1256" s="18">
        <f>(BE1256-BF1256)+BG1255</f>
        <v/>
      </c>
      <c r="BH1256" s="15" t="n"/>
      <c r="BJ1256" s="86" t="n"/>
      <c r="BK1256" s="86" t="n"/>
      <c r="BL1256" s="24" t="n"/>
      <c r="BM1256" s="24" t="n"/>
      <c r="BN1256" s="24" t="n"/>
      <c r="BO1256" s="24" t="n"/>
      <c r="BP1256" s="24" t="n"/>
      <c r="BQ1256" s="126" t="n"/>
    </row>
    <row r="1257" ht="16.8" customHeight="1">
      <c r="A1257" s="15" t="n"/>
      <c r="B1257" s="15" t="n"/>
      <c r="C1257" s="15" t="inlineStr">
        <is>
          <t>Spese condominiali</t>
        </is>
      </c>
      <c r="D1257" s="16" t="n"/>
      <c r="E1257" s="16" t="n"/>
      <c r="F1257" s="16" t="n"/>
      <c r="G1257" s="16" t="n">
        <v>0</v>
      </c>
      <c r="H1257" s="16" t="n"/>
      <c r="I1257" s="4" t="n"/>
      <c r="J1257" s="14" t="n"/>
      <c r="K1257" s="6" t="inlineStr">
        <is>
          <t>CONTO SOSPESI</t>
        </is>
      </c>
      <c r="L1257" s="3" t="n"/>
      <c r="M1257" s="46" t="inlineStr">
        <is>
          <t>SOSPESI DEL GIORNO</t>
        </is>
      </c>
      <c r="N1257" s="46" t="n"/>
      <c r="O1257" s="16" t="n"/>
      <c r="P1257" s="18" t="n"/>
      <c r="Q1257" s="14" t="n"/>
      <c r="R1257" s="18" t="n"/>
      <c r="S1257" s="16">
        <f>G1257</f>
        <v/>
      </c>
      <c r="T1257" s="18">
        <f>(R1257-S1257)+T1256</f>
        <v/>
      </c>
      <c r="U1257" s="15">
        <f>C1257</f>
        <v/>
      </c>
      <c r="W1257" s="14" t="n"/>
      <c r="X1257" s="18" t="n"/>
      <c r="Y1257" s="16" t="n">
        <v>0</v>
      </c>
      <c r="Z1257" s="18">
        <f>(X1257-Y1257)+Z1256</f>
        <v/>
      </c>
      <c r="AA1257" s="15" t="n"/>
      <c r="AB1257" s="24" t="n"/>
      <c r="AC1257" s="15">
        <f>C1257</f>
        <v/>
      </c>
      <c r="AD1257" s="25" t="n"/>
      <c r="AE1257" s="62">
        <f>G1257</f>
        <v/>
      </c>
      <c r="AF1257" s="63">
        <f>AE1257+AF1196</f>
        <v/>
      </c>
      <c r="AG1257" s="25" t="n"/>
      <c r="AH1257" s="24" t="n"/>
      <c r="AI1257" s="26" t="n"/>
      <c r="AJ1257" s="25" t="n"/>
      <c r="AL1257" s="14" t="n"/>
      <c r="AM1257" s="18" t="n"/>
      <c r="AN1257" s="16" t="n">
        <v>0</v>
      </c>
      <c r="AO1257" s="18">
        <f>(AM1257-AN1257)+AO1256</f>
        <v/>
      </c>
      <c r="AP1257" s="15" t="n"/>
      <c r="AR1257" s="14" t="n"/>
      <c r="AS1257" s="18" t="n"/>
      <c r="AT1257" s="16" t="n">
        <v>0</v>
      </c>
      <c r="AU1257" s="18">
        <f>(AS1257-AT1257)+AU1256</f>
        <v/>
      </c>
      <c r="AV1257" s="15" t="n"/>
      <c r="AX1257" s="14" t="n"/>
      <c r="AY1257" s="18" t="n"/>
      <c r="AZ1257" s="16" t="n">
        <v>0</v>
      </c>
      <c r="BA1257" s="18">
        <f>(AY1257-AZ1257)+BA1256</f>
        <v/>
      </c>
      <c r="BB1257" s="15" t="n"/>
      <c r="BD1257" s="14" t="n"/>
      <c r="BE1257" s="18" t="n"/>
      <c r="BF1257" s="16" t="n">
        <v>0</v>
      </c>
      <c r="BG1257" s="18">
        <f>(BE1257-BF1257)+BG1256</f>
        <v/>
      </c>
      <c r="BH1257" s="15" t="n"/>
      <c r="BJ1257" s="86" t="n"/>
      <c r="BK1257" s="86" t="n"/>
      <c r="BL1257" s="24" t="n"/>
      <c r="BM1257" s="24" t="n"/>
      <c r="BN1257" s="24" t="n"/>
      <c r="BO1257" s="24" t="n"/>
      <c r="BP1257" s="24" t="n"/>
      <c r="BQ1257" s="126" t="n"/>
    </row>
    <row r="1258" ht="16.8" customHeight="1">
      <c r="A1258" s="15" t="n"/>
      <c r="B1258" s="15" t="n"/>
      <c r="C1258" s="15" t="inlineStr">
        <is>
          <t>TOT. SPESE AFFITTO  TEL. LUCE</t>
        </is>
      </c>
      <c r="D1258" s="16">
        <f>SUM(G1252:G1257)</f>
        <v/>
      </c>
      <c r="E1258" s="16" t="n"/>
      <c r="F1258" s="16" t="n"/>
      <c r="G1258" s="16" t="n"/>
      <c r="H1258" s="16" t="n"/>
      <c r="I1258" s="4" t="n"/>
      <c r="J1258" s="14" t="n"/>
      <c r="K1258" s="50" t="inlineStr">
        <is>
          <t>SOMMA SOSPESO 10/11</t>
        </is>
      </c>
      <c r="L1258" s="50" t="n">
        <v>114.5</v>
      </c>
      <c r="M1258" s="16" t="inlineStr">
        <is>
          <t>NOME</t>
        </is>
      </c>
      <c r="N1258" s="16" t="inlineStr">
        <is>
          <t>IMPORTO</t>
        </is>
      </c>
      <c r="O1258" s="16" t="n"/>
      <c r="P1258" s="18" t="n"/>
      <c r="Q1258" s="14" t="n"/>
      <c r="R1258" s="18" t="n"/>
      <c r="S1258" s="16" t="n">
        <v>0</v>
      </c>
      <c r="T1258" s="18">
        <f>(R1258-S1258)+T1257</f>
        <v/>
      </c>
      <c r="U1258" s="15" t="n"/>
      <c r="W1258" s="14" t="n"/>
      <c r="X1258" s="18" t="n"/>
      <c r="Y1258" s="16" t="n"/>
      <c r="Z1258" s="18">
        <f>(X1258-Y1258)+Z1257</f>
        <v/>
      </c>
      <c r="AA1258" s="15" t="n"/>
      <c r="AB1258" s="24" t="n"/>
      <c r="AC1258" s="15">
        <f>C1258</f>
        <v/>
      </c>
      <c r="AD1258" s="25" t="n"/>
      <c r="AE1258" s="62">
        <f>G1258</f>
        <v/>
      </c>
      <c r="AF1258" s="63">
        <f>AE1258+AF1197</f>
        <v/>
      </c>
      <c r="AG1258" s="25" t="n"/>
      <c r="AH1258" s="24" t="n"/>
      <c r="AI1258" s="26" t="n"/>
      <c r="AJ1258" s="25" t="n"/>
      <c r="AL1258" s="14" t="n"/>
      <c r="AM1258" s="18" t="n"/>
      <c r="AN1258" s="16" t="n"/>
      <c r="AO1258" s="18">
        <f>(AM1258-AN1258)+AO1257</f>
        <v/>
      </c>
      <c r="AP1258" s="15" t="n"/>
      <c r="AR1258" s="14" t="n"/>
      <c r="AS1258" s="18" t="n"/>
      <c r="AT1258" s="16" t="n"/>
      <c r="AU1258" s="18">
        <f>(AS1258-AT1258)+AU1257</f>
        <v/>
      </c>
      <c r="AV1258" s="15" t="n"/>
      <c r="AX1258" s="14" t="n"/>
      <c r="AY1258" s="18" t="n"/>
      <c r="AZ1258" s="16" t="n"/>
      <c r="BA1258" s="18">
        <f>(AY1258-AZ1258)+BA1257</f>
        <v/>
      </c>
      <c r="BB1258" s="15" t="n"/>
      <c r="BD1258" s="14" t="n"/>
      <c r="BE1258" s="18" t="n"/>
      <c r="BF1258" s="16" t="n"/>
      <c r="BG1258" s="18">
        <f>(BE1258-BF1258)+BG1257</f>
        <v/>
      </c>
      <c r="BH1258" s="15" t="n"/>
      <c r="BJ1258" s="86" t="n"/>
      <c r="BK1258" s="86" t="n"/>
      <c r="BL1258" s="24" t="n"/>
      <c r="BM1258" s="24" t="n"/>
      <c r="BN1258" s="24" t="n"/>
      <c r="BO1258" s="24" t="n"/>
      <c r="BP1258" s="24" t="n"/>
      <c r="BQ1258" s="126" t="n"/>
    </row>
    <row r="1259" ht="16.8" customHeight="1">
      <c r="A1259" s="15" t="n"/>
      <c r="B1259" s="15" t="n"/>
      <c r="C1259" s="15" t="inlineStr">
        <is>
          <t xml:space="preserve">RIVALSA </t>
        </is>
      </c>
      <c r="D1259" s="16" t="n"/>
      <c r="E1259" s="16" t="n"/>
      <c r="F1259" s="16" t="n"/>
      <c r="G1259" s="16" t="n">
        <v>0</v>
      </c>
      <c r="H1259" s="16" t="n"/>
      <c r="I1259" s="4" t="n"/>
      <c r="J1259" s="14" t="n"/>
      <c r="K1259" s="16" t="inlineStr">
        <is>
          <t xml:space="preserve">GALLARATE 24/1   </t>
        </is>
      </c>
      <c r="L1259" s="73" t="n">
        <v>193</v>
      </c>
      <c r="M1259" s="16" t="n"/>
      <c r="N1259" s="16" t="n">
        <v>0</v>
      </c>
      <c r="O1259" s="16" t="n"/>
      <c r="P1259" s="18" t="n"/>
      <c r="Q1259" s="14" t="n"/>
      <c r="R1259" s="18" t="n"/>
      <c r="S1259" s="16">
        <f>G1259</f>
        <v/>
      </c>
      <c r="T1259" s="18">
        <f>(R1259-S1259)+T1258</f>
        <v/>
      </c>
      <c r="U1259" s="15" t="n"/>
      <c r="W1259" s="14" t="n"/>
      <c r="X1259" s="18" t="n">
        <v>0</v>
      </c>
      <c r="Y1259" s="16" t="n">
        <v>0</v>
      </c>
      <c r="Z1259" s="18">
        <f>(X1259-Y1259)+Z1258</f>
        <v/>
      </c>
      <c r="AA1259" s="15" t="n"/>
      <c r="AB1259" s="24" t="n"/>
      <c r="AC1259" s="15">
        <f>C1259</f>
        <v/>
      </c>
      <c r="AD1259" s="25" t="n"/>
      <c r="AE1259" s="62">
        <f>G1259</f>
        <v/>
      </c>
      <c r="AF1259" s="63">
        <f>AE1259+AF1198</f>
        <v/>
      </c>
      <c r="AG1259" s="25" t="n"/>
      <c r="AH1259" s="24" t="n"/>
      <c r="AI1259" s="26" t="n"/>
      <c r="AJ1259" s="25" t="n"/>
      <c r="AL1259" s="14" t="n"/>
      <c r="AM1259" s="18" t="n"/>
      <c r="AN1259" s="16" t="n"/>
      <c r="AO1259" s="18">
        <f>(AM1259-AN1259)+AO1258</f>
        <v/>
      </c>
      <c r="AP1259" s="15" t="n"/>
      <c r="AR1259" s="14" t="n"/>
      <c r="AS1259" s="18" t="n"/>
      <c r="AT1259" s="16" t="n"/>
      <c r="AU1259" s="18">
        <f>(AS1259-AT1259)+AU1258</f>
        <v/>
      </c>
      <c r="AV1259" s="15" t="n"/>
      <c r="AX1259" s="14" t="n"/>
      <c r="AY1259" s="18" t="n"/>
      <c r="AZ1259" s="16" t="n"/>
      <c r="BA1259" s="18">
        <f>(AY1259-AZ1259)+BA1258</f>
        <v/>
      </c>
      <c r="BB1259" s="15" t="n"/>
      <c r="BD1259" s="14" t="n"/>
      <c r="BE1259" s="18" t="n"/>
      <c r="BF1259" s="16" t="n"/>
      <c r="BG1259" s="18">
        <f>(BE1259-BF1259)+BG1258</f>
        <v/>
      </c>
      <c r="BH1259" s="15" t="n"/>
      <c r="BJ1259" s="86" t="n"/>
      <c r="BK1259" s="86" t="n"/>
      <c r="BL1259" s="24" t="n"/>
      <c r="BM1259" s="24" t="n"/>
      <c r="BN1259" s="24" t="n"/>
      <c r="BO1259" s="24" t="n"/>
      <c r="BP1259" s="24" t="n"/>
      <c r="BQ1259" s="126" t="n"/>
    </row>
    <row r="1260" ht="16.8" customHeight="1">
      <c r="A1260" s="15" t="n"/>
      <c r="B1260" s="15" t="n"/>
      <c r="C1260" s="15" t="inlineStr">
        <is>
          <t>COMMERCIALISTA</t>
        </is>
      </c>
      <c r="D1260" s="16" t="n"/>
      <c r="E1260" s="16" t="n"/>
      <c r="F1260" s="16" t="n"/>
      <c r="G1260" s="16" t="n">
        <v>0</v>
      </c>
      <c r="H1260" s="16" t="n"/>
      <c r="I1260" s="4" t="n"/>
      <c r="J1260" s="14" t="n"/>
      <c r="K1260" s="50" t="inlineStr">
        <is>
          <t>GALL.  24/1</t>
        </is>
      </c>
      <c r="L1260" s="50" t="n">
        <v>337</v>
      </c>
      <c r="M1260" s="16" t="n"/>
      <c r="N1260" t="n">
        <v>0</v>
      </c>
      <c r="O1260" s="16" t="n"/>
      <c r="P1260" s="18" t="n"/>
      <c r="Q1260" s="14" t="n"/>
      <c r="R1260" s="18" t="n"/>
      <c r="S1260" s="16">
        <f>G1260</f>
        <v/>
      </c>
      <c r="T1260" s="18">
        <f>(R1260-S1260)+T1259</f>
        <v/>
      </c>
      <c r="U1260" s="15">
        <f>C1260</f>
        <v/>
      </c>
      <c r="W1260" s="14" t="n"/>
      <c r="X1260" s="18" t="n">
        <v>0</v>
      </c>
      <c r="Y1260" s="16" t="n">
        <v>0</v>
      </c>
      <c r="Z1260" s="18">
        <f>(X1260-Y1260)+Z1259</f>
        <v/>
      </c>
      <c r="AA1260" s="15" t="n"/>
      <c r="AB1260" s="24" t="n"/>
      <c r="AC1260" s="15">
        <f>C1260</f>
        <v/>
      </c>
      <c r="AD1260" s="25" t="n"/>
      <c r="AE1260" s="62">
        <f>G1260</f>
        <v/>
      </c>
      <c r="AF1260" s="63">
        <f>AE1260+AF1199</f>
        <v/>
      </c>
      <c r="AG1260" s="25" t="n"/>
      <c r="AH1260" s="24" t="n"/>
      <c r="AI1260" s="26" t="n"/>
      <c r="AJ1260" s="25" t="n"/>
      <c r="AL1260" s="14" t="n"/>
      <c r="AM1260" s="18" t="n"/>
      <c r="AN1260" s="16" t="n">
        <v>0</v>
      </c>
      <c r="AO1260" s="18">
        <f>(AM1260-AN1260)+AO1259</f>
        <v/>
      </c>
      <c r="AP1260" s="15" t="n"/>
      <c r="AR1260" s="14" t="n"/>
      <c r="AS1260" s="18" t="n"/>
      <c r="AT1260" s="16" t="n">
        <v>0</v>
      </c>
      <c r="AU1260" s="18">
        <f>(AS1260-AT1260)+AU1259</f>
        <v/>
      </c>
      <c r="AV1260" s="15" t="n"/>
      <c r="AX1260" s="14" t="n"/>
      <c r="AY1260" s="18" t="n"/>
      <c r="AZ1260" s="16" t="n">
        <v>0</v>
      </c>
      <c r="BA1260" s="18">
        <f>(AY1260-AZ1260)+BA1259</f>
        <v/>
      </c>
      <c r="BB1260" s="15" t="n"/>
      <c r="BD1260" s="14" t="n"/>
      <c r="BE1260" s="18" t="n"/>
      <c r="BF1260" s="16" t="n">
        <v>0</v>
      </c>
      <c r="BG1260" s="18">
        <f>(BE1260-BF1260)+BG1259</f>
        <v/>
      </c>
      <c r="BH1260" s="15" t="n"/>
      <c r="BJ1260" s="86" t="n"/>
      <c r="BK1260" s="86" t="n"/>
      <c r="BL1260" s="24" t="n"/>
      <c r="BM1260" s="24" t="n"/>
      <c r="BN1260" s="24" t="n"/>
      <c r="BO1260" s="24" t="n"/>
      <c r="BP1260" s="24" t="n"/>
      <c r="BQ1260" s="126" t="n"/>
    </row>
    <row r="1261" ht="16.8" customHeight="1">
      <c r="A1261" s="15" t="n"/>
      <c r="B1261" s="15" t="n"/>
      <c r="C1261" s="64" t="inlineStr">
        <is>
          <t>CASSA PREVIDENZA  AGENTI  + QUOTA GAA</t>
        </is>
      </c>
      <c r="D1261" s="16" t="n"/>
      <c r="E1261" s="16" t="n"/>
      <c r="F1261" s="16" t="n"/>
      <c r="G1261" s="16" t="n">
        <v>0</v>
      </c>
      <c r="H1261" s="16" t="n">
        <v>0</v>
      </c>
      <c r="I1261" s="4" t="n"/>
      <c r="J1261" s="14" t="n"/>
      <c r="K1261" s="16" t="inlineStr">
        <is>
          <t>RHO ANTICIPO A. 22/1</t>
        </is>
      </c>
      <c r="L1261" s="16" t="n">
        <v>1045</v>
      </c>
      <c r="M1261" s="16" t="n"/>
      <c r="N1261" t="n">
        <v>0</v>
      </c>
      <c r="O1261" s="16" t="n"/>
      <c r="P1261" s="18" t="n"/>
      <c r="Q1261" s="14" t="n"/>
      <c r="R1261" s="18" t="n"/>
      <c r="S1261" s="16">
        <f>G1261</f>
        <v/>
      </c>
      <c r="T1261" s="18">
        <f>(R1261-S1261)+T1260</f>
        <v/>
      </c>
      <c r="U1261" s="15">
        <f>C1261</f>
        <v/>
      </c>
      <c r="W1261" s="14" t="n"/>
      <c r="X1261" s="18" t="n">
        <v>0</v>
      </c>
      <c r="Y1261" s="16" t="n">
        <v>0</v>
      </c>
      <c r="Z1261" s="18">
        <f>(X1261-Y1261)+Z1260</f>
        <v/>
      </c>
      <c r="AA1261" s="15" t="n"/>
      <c r="AB1261" s="24" t="n"/>
      <c r="AC1261" s="15">
        <f>C1261</f>
        <v/>
      </c>
      <c r="AD1261" s="25" t="n"/>
      <c r="AE1261" s="62">
        <f>G1261</f>
        <v/>
      </c>
      <c r="AF1261" s="63">
        <f>AE1261+AF1200</f>
        <v/>
      </c>
      <c r="AG1261" s="25" t="n"/>
      <c r="AH1261" s="24" t="n"/>
      <c r="AI1261" s="26" t="n"/>
      <c r="AJ1261" s="25" t="n"/>
      <c r="AL1261" s="14" t="n"/>
      <c r="AM1261" s="18" t="n"/>
      <c r="AN1261" s="16" t="n">
        <v>0</v>
      </c>
      <c r="AO1261" s="18">
        <f>(AM1261-AN1261)+AO1260</f>
        <v/>
      </c>
      <c r="AP1261" s="15" t="n"/>
      <c r="AR1261" s="14" t="n"/>
      <c r="AS1261" s="18" t="n"/>
      <c r="AT1261" s="16" t="n">
        <v>0</v>
      </c>
      <c r="AU1261" s="18">
        <f>(AS1261-AT1261)+AU1260</f>
        <v/>
      </c>
      <c r="AV1261" s="15" t="n"/>
      <c r="AX1261" s="14" t="n"/>
      <c r="AY1261" s="18" t="n"/>
      <c r="AZ1261" s="16" t="n">
        <v>0</v>
      </c>
      <c r="BA1261" s="18">
        <f>(AY1261-AZ1261)+BA1260</f>
        <v/>
      </c>
      <c r="BB1261" s="15" t="n"/>
      <c r="BD1261" s="14" t="n"/>
      <c r="BE1261" s="18" t="n"/>
      <c r="BF1261" s="16" t="n">
        <v>0</v>
      </c>
      <c r="BG1261" s="18">
        <f>(BE1261-BF1261)+BG1260</f>
        <v/>
      </c>
      <c r="BH1261" s="15" t="n"/>
      <c r="BJ1261" s="86" t="n"/>
      <c r="BK1261" s="86" t="n"/>
      <c r="BL1261" s="24" t="n"/>
      <c r="BM1261" s="24" t="n"/>
      <c r="BN1261" s="24" t="n"/>
      <c r="BO1261" s="24" t="n"/>
      <c r="BP1261" s="24" t="n"/>
      <c r="BQ1261" s="126" t="n"/>
    </row>
    <row r="1262" ht="16.8" customHeight="1">
      <c r="A1262" s="15" t="n"/>
      <c r="B1262" s="15" t="n"/>
      <c r="C1262" s="15" t="inlineStr">
        <is>
          <t>GIROCONTO PROVV. GENERALI</t>
        </is>
      </c>
      <c r="D1262" s="16" t="n"/>
      <c r="E1262" s="16" t="n"/>
      <c r="F1262" s="85" t="n">
        <v>0</v>
      </c>
      <c r="G1262" s="16" t="n">
        <v>0</v>
      </c>
      <c r="H1262" s="16" t="n">
        <v>0</v>
      </c>
      <c r="I1262" s="4" t="n"/>
      <c r="J1262" s="14" t="n"/>
      <c r="K1262" s="30" t="inlineStr">
        <is>
          <t>LEGNANO 25/1</t>
        </is>
      </c>
      <c r="L1262" s="30" t="n">
        <v>294.5</v>
      </c>
      <c r="M1262" s="30" t="n"/>
      <c r="N1262" t="n">
        <v>0</v>
      </c>
      <c r="O1262" s="16" t="n"/>
      <c r="P1262" s="18" t="n"/>
      <c r="Q1262" s="14" t="n"/>
      <c r="R1262" s="18">
        <f>F1262</f>
        <v/>
      </c>
      <c r="S1262" s="16" t="n">
        <v>0</v>
      </c>
      <c r="T1262" s="18">
        <f>(R1262-S1262)+T1261</f>
        <v/>
      </c>
      <c r="U1262" s="15" t="n"/>
      <c r="W1262" s="14" t="inlineStr">
        <is>
          <t>\</t>
        </is>
      </c>
      <c r="X1262" s="18" t="n">
        <v>0</v>
      </c>
      <c r="Y1262" s="16" t="n"/>
      <c r="Z1262" s="18">
        <f>(X1262-Y1262)+Z1261</f>
        <v/>
      </c>
      <c r="AA1262" s="15" t="n"/>
      <c r="AB1262" s="24" t="n"/>
      <c r="AC1262" s="15">
        <f>C1262</f>
        <v/>
      </c>
      <c r="AD1262" s="25" t="n"/>
      <c r="AE1262" s="62">
        <f>G1262</f>
        <v/>
      </c>
      <c r="AF1262" s="63">
        <f>AE1262+AF1201</f>
        <v/>
      </c>
      <c r="AG1262" s="25" t="n"/>
      <c r="AH1262" s="24" t="n"/>
      <c r="AI1262" s="26" t="n"/>
      <c r="AJ1262" s="25" t="n"/>
      <c r="AL1262" s="14" t="n"/>
      <c r="AM1262" s="18" t="n"/>
      <c r="AN1262" s="16" t="n"/>
      <c r="AO1262" s="18">
        <f>(AM1262-AN1262)+AO1261</f>
        <v/>
      </c>
      <c r="AP1262" s="15" t="n"/>
      <c r="AR1262" s="14" t="n"/>
      <c r="AS1262" s="18" t="n"/>
      <c r="AT1262" s="16" t="n"/>
      <c r="AU1262" s="18">
        <f>(AS1262-AT1262)+AU1261</f>
        <v/>
      </c>
      <c r="AV1262" s="15" t="n"/>
      <c r="AX1262" s="14" t="n"/>
      <c r="AY1262" s="18" t="n"/>
      <c r="AZ1262" s="16" t="n"/>
      <c r="BA1262" s="18">
        <f>(AY1262-AZ1262)+BA1261</f>
        <v/>
      </c>
      <c r="BB1262" s="15" t="n"/>
      <c r="BD1262" s="14" t="n"/>
      <c r="BE1262" s="18">
        <f>H1262</f>
        <v/>
      </c>
      <c r="BF1262" s="16" t="n"/>
      <c r="BG1262" s="18">
        <f>(BE1262-BF1262)+BG1261</f>
        <v/>
      </c>
      <c r="BH1262" s="15" t="n"/>
      <c r="BJ1262" s="86" t="n"/>
      <c r="BK1262" s="86" t="n"/>
      <c r="BL1262" s="24" t="n"/>
      <c r="BM1262" s="24" t="n"/>
      <c r="BN1262" s="24" t="n"/>
      <c r="BO1262" s="24" t="n"/>
      <c r="BP1262" s="24" t="n"/>
      <c r="BQ1262" s="126" t="n"/>
    </row>
    <row r="1263" ht="16.8" customHeight="1">
      <c r="A1263" s="15" t="n"/>
      <c r="B1263" s="15" t="n"/>
      <c r="C1263" s="47" t="inlineStr">
        <is>
          <t>VERSAMENTO PROVV. MATURATE</t>
        </is>
      </c>
      <c r="D1263" s="16" t="n"/>
      <c r="E1263" s="16" t="n"/>
      <c r="F1263" s="1" t="n">
        <v>0</v>
      </c>
      <c r="G1263" s="16" t="n">
        <v>0</v>
      </c>
      <c r="H1263" s="16" t="n"/>
      <c r="I1263" s="4" t="n"/>
      <c r="J1263" s="14" t="n"/>
      <c r="K1263" s="148" t="inlineStr">
        <is>
          <t>SOMMA 26/1</t>
        </is>
      </c>
      <c r="L1263" s="67" t="n">
        <v>936</v>
      </c>
      <c r="M1263" s="16" t="n"/>
      <c r="N1263" s="16" t="n">
        <v>0</v>
      </c>
      <c r="O1263" s="16" t="n"/>
      <c r="P1263" s="18" t="n"/>
      <c r="Q1263" s="14" t="n"/>
      <c r="R1263" s="49">
        <f>F1263</f>
        <v/>
      </c>
      <c r="S1263" s="16" t="n">
        <v>0</v>
      </c>
      <c r="T1263" s="18">
        <f>(R1263-S1263)+T1262</f>
        <v/>
      </c>
      <c r="U1263" s="17">
        <f>C1263</f>
        <v/>
      </c>
      <c r="W1263" s="14" t="n"/>
      <c r="X1263" s="18" t="n">
        <v>0</v>
      </c>
      <c r="Y1263" s="16" t="n">
        <v>0</v>
      </c>
      <c r="Z1263" s="18">
        <f>(X1263-Y1263)+Z1262</f>
        <v/>
      </c>
      <c r="AA1263" s="15" t="n"/>
      <c r="AB1263" s="24" t="n"/>
      <c r="AC1263" s="64" t="inlineStr">
        <is>
          <t>QUOTA GAA</t>
        </is>
      </c>
      <c r="AD1263" s="65" t="n"/>
      <c r="AE1263" s="65">
        <f>G1263</f>
        <v/>
      </c>
      <c r="AF1263" s="63">
        <f>AE1263+AF1202</f>
        <v/>
      </c>
      <c r="AG1263" s="25" t="n"/>
      <c r="AH1263" s="24" t="n"/>
      <c r="AI1263" s="26" t="n"/>
      <c r="AJ1263" s="25" t="n"/>
      <c r="AL1263" s="14" t="n"/>
      <c r="AM1263" s="18" t="n">
        <v>0</v>
      </c>
      <c r="AN1263" s="16" t="n">
        <v>0</v>
      </c>
      <c r="AO1263" s="18">
        <f>(AM1263-AN1263)+AO1262</f>
        <v/>
      </c>
      <c r="AP1263" s="15" t="n"/>
      <c r="AR1263" s="14" t="n"/>
      <c r="AS1263" s="18" t="n"/>
      <c r="AT1263" s="16" t="n">
        <v>0</v>
      </c>
      <c r="AU1263" s="18">
        <f>(AS1263-AT1263)+AU1262</f>
        <v/>
      </c>
      <c r="AV1263" s="15" t="n"/>
      <c r="AX1263" s="14" t="n"/>
      <c r="AY1263" s="18" t="n"/>
      <c r="AZ1263" s="16" t="n">
        <v>0</v>
      </c>
      <c r="BA1263" s="18">
        <f>(AY1263-AZ1263)+BA1262</f>
        <v/>
      </c>
      <c r="BB1263" s="15" t="n"/>
      <c r="BD1263" s="14" t="n"/>
      <c r="BE1263" s="18" t="n"/>
      <c r="BF1263" s="16" t="n">
        <v>0</v>
      </c>
      <c r="BG1263" s="18">
        <f>(BE1263-BF1263)+BG1262</f>
        <v/>
      </c>
      <c r="BH1263" s="15" t="n"/>
      <c r="BJ1263" s="86" t="n"/>
      <c r="BK1263" s="86" t="n"/>
      <c r="BL1263" s="24" t="n"/>
      <c r="BM1263" s="24" t="n"/>
      <c r="BN1263" s="24" t="n"/>
      <c r="BO1263" s="24" t="n"/>
      <c r="BP1263" s="24" t="n"/>
      <c r="BQ1263" s="126" t="n"/>
    </row>
    <row r="1264" ht="16.8" customHeight="1">
      <c r="A1264" s="15" t="n"/>
      <c r="B1264" s="15" t="n"/>
      <c r="C1264" s="15" t="inlineStr">
        <is>
          <t>TASSE</t>
        </is>
      </c>
      <c r="D1264" s="16" t="n"/>
      <c r="E1264" s="16" t="n"/>
      <c r="F1264" s="16" t="n"/>
      <c r="G1264" s="16" t="n">
        <v>0</v>
      </c>
      <c r="H1264" s="16" t="n"/>
      <c r="I1264" s="4" t="n"/>
      <c r="J1264" s="14" t="n"/>
      <c r="K1264" s="16" t="inlineStr">
        <is>
          <t>RHO 26/1</t>
        </is>
      </c>
      <c r="L1264" s="16" t="n">
        <v>795</v>
      </c>
      <c r="M1264" s="25" t="n"/>
      <c r="N1264" s="83" t="n">
        <v>0</v>
      </c>
      <c r="O1264" s="16" t="n"/>
      <c r="P1264" s="18" t="n"/>
      <c r="Q1264" s="14" t="n"/>
      <c r="R1264" s="18" t="n"/>
      <c r="S1264" s="16">
        <f>G1264</f>
        <v/>
      </c>
      <c r="T1264" s="18">
        <f>(R1264-S1264)+T1263</f>
        <v/>
      </c>
      <c r="U1264" s="15" t="inlineStr">
        <is>
          <t>Tasse</t>
        </is>
      </c>
      <c r="W1264" s="14" t="n"/>
      <c r="X1264" s="18" t="n"/>
      <c r="Y1264" s="16" t="n">
        <v>0</v>
      </c>
      <c r="Z1264" s="18">
        <f>(X1264-Y1264)+Z1263</f>
        <v/>
      </c>
      <c r="AA1264" s="15" t="n"/>
      <c r="AB1264" s="24" t="n"/>
      <c r="AC1264" s="15">
        <f>C1264</f>
        <v/>
      </c>
      <c r="AD1264" s="25" t="n"/>
      <c r="AE1264" s="62">
        <f>G1264</f>
        <v/>
      </c>
      <c r="AF1264" s="63">
        <f>AE1264+AF1203</f>
        <v/>
      </c>
      <c r="AG1264" s="25" t="n"/>
      <c r="AH1264" s="24" t="n"/>
      <c r="AI1264" s="26" t="n"/>
      <c r="AJ1264" s="25" t="n"/>
      <c r="AL1264" s="14" t="n"/>
      <c r="AM1264" s="18" t="n">
        <v>0</v>
      </c>
      <c r="AN1264" s="16" t="n">
        <v>0</v>
      </c>
      <c r="AO1264" s="18">
        <f>(AM1264-AN1264)+AO1263</f>
        <v/>
      </c>
      <c r="AP1264" s="15" t="n"/>
      <c r="AR1264" s="14" t="n"/>
      <c r="AS1264" s="18" t="n">
        <v>0</v>
      </c>
      <c r="AT1264" s="16" t="n">
        <v>0</v>
      </c>
      <c r="AU1264" s="18">
        <f>(AS1264-AT1264)+AU1263</f>
        <v/>
      </c>
      <c r="AV1264" s="15" t="n"/>
      <c r="AX1264" s="14" t="n"/>
      <c r="AY1264" s="18" t="n">
        <v>0</v>
      </c>
      <c r="AZ1264" s="16" t="n">
        <v>0</v>
      </c>
      <c r="BA1264" s="18">
        <f>(AY1264-AZ1264)+BA1263</f>
        <v/>
      </c>
      <c r="BB1264" s="15" t="n"/>
      <c r="BD1264" s="14" t="n"/>
      <c r="BE1264" s="18" t="n">
        <v>0</v>
      </c>
      <c r="BF1264" s="16" t="n">
        <v>0</v>
      </c>
      <c r="BG1264" s="18">
        <f>(BE1264-BF1264)+BG1263</f>
        <v/>
      </c>
      <c r="BH1264" s="15" t="n"/>
      <c r="BJ1264" s="86" t="n"/>
      <c r="BK1264" s="86" t="n"/>
      <c r="BL1264" s="24" t="n"/>
      <c r="BM1264" s="24" t="n"/>
      <c r="BN1264" s="24" t="n"/>
      <c r="BO1264" s="24" t="n"/>
      <c r="BP1264" s="24" t="n"/>
      <c r="BQ1264" s="126" t="n"/>
    </row>
    <row r="1265" ht="16.8" customHeight="1">
      <c r="A1265" s="15" t="n"/>
      <c r="B1265" s="15" t="n"/>
      <c r="C1265" s="15" t="inlineStr">
        <is>
          <t>PREL.  ACC. PER AMM-  GIGI</t>
        </is>
      </c>
      <c r="D1265" s="16" t="n"/>
      <c r="E1265" s="16" t="n"/>
      <c r="F1265" s="16" t="n">
        <v>0</v>
      </c>
      <c r="G1265" s="16" t="n">
        <v>0</v>
      </c>
      <c r="H1265" s="16" t="n"/>
      <c r="I1265" s="4" t="n"/>
      <c r="J1265" s="14" t="n"/>
      <c r="K1265" s="50" t="inlineStr">
        <is>
          <t>RHO 26/1</t>
        </is>
      </c>
      <c r="L1265" s="25" t="n">
        <v>725</v>
      </c>
      <c r="M1265" s="16" t="n"/>
      <c r="N1265" s="93" t="n">
        <v>0</v>
      </c>
      <c r="O1265" s="16" t="n"/>
      <c r="P1265" s="18" t="n"/>
      <c r="Q1265" s="14" t="n"/>
      <c r="R1265" s="18" t="n"/>
      <c r="S1265" s="16">
        <f>G1265</f>
        <v/>
      </c>
      <c r="T1265" s="18">
        <f>(R1265-S1265)+T1264</f>
        <v/>
      </c>
      <c r="U1265" s="15">
        <f>C1265</f>
        <v/>
      </c>
      <c r="W1265" s="14" t="n"/>
      <c r="X1265" s="18" t="n"/>
      <c r="Y1265" s="16" t="n">
        <v>0</v>
      </c>
      <c r="Z1265" s="18">
        <f>(X1265-Y1265)+Z1264</f>
        <v/>
      </c>
      <c r="AA1265" s="15" t="n"/>
      <c r="AB1265" s="24" t="n"/>
      <c r="AC1265" s="15">
        <f>C1265</f>
        <v/>
      </c>
      <c r="AD1265" s="25" t="n"/>
      <c r="AE1265" s="62">
        <f>G1265</f>
        <v/>
      </c>
      <c r="AF1265" s="63">
        <f>AE1265+AF1204</f>
        <v/>
      </c>
      <c r="AG1265" s="25" t="n"/>
      <c r="AH1265" s="24" t="n"/>
      <c r="AI1265" s="26" t="n"/>
      <c r="AJ1265" s="25" t="n"/>
      <c r="AL1265" s="14" t="n"/>
      <c r="AM1265" s="18" t="n">
        <v>0</v>
      </c>
      <c r="AN1265" s="16" t="n">
        <v>0</v>
      </c>
      <c r="AO1265" s="18">
        <f>(AM1265-AN1265)+AO1264</f>
        <v/>
      </c>
      <c r="AP1265" s="15" t="n"/>
      <c r="AR1265" s="14" t="n"/>
      <c r="AS1265" s="18" t="n">
        <v>0</v>
      </c>
      <c r="AT1265" s="16" t="n">
        <v>0</v>
      </c>
      <c r="AU1265" s="18">
        <f>(AS1265-AT1265)+AU1264</f>
        <v/>
      </c>
      <c r="AV1265" s="15" t="n"/>
      <c r="AX1265" s="14" t="n"/>
      <c r="AY1265" s="18" t="n">
        <v>0</v>
      </c>
      <c r="AZ1265" s="16" t="n">
        <v>0</v>
      </c>
      <c r="BA1265" s="18">
        <f>(AY1265-AZ1265)+BA1264</f>
        <v/>
      </c>
      <c r="BB1265" s="15" t="n"/>
      <c r="BD1265" s="14" t="n"/>
      <c r="BE1265" s="18" t="n">
        <v>0</v>
      </c>
      <c r="BF1265" s="16" t="n">
        <v>0</v>
      </c>
      <c r="BG1265" s="18">
        <f>(BE1265-BF1265)+BG1264</f>
        <v/>
      </c>
      <c r="BH1265" s="15" t="n"/>
      <c r="BJ1265" s="86" t="n"/>
      <c r="BK1265" s="86" t="n"/>
      <c r="BL1265" s="24" t="n"/>
      <c r="BM1265" s="24" t="n"/>
      <c r="BN1265" s="24" t="n"/>
      <c r="BO1265" s="24" t="n"/>
      <c r="BP1265" s="24" t="n"/>
      <c r="BQ1265" s="126" t="n"/>
    </row>
    <row r="1266" ht="16.8" customHeight="1">
      <c r="A1266" s="15" t="n"/>
      <c r="B1266" s="15" t="n"/>
      <c r="C1266" s="15" t="inlineStr">
        <is>
          <t>PREL.  ACC. PER AMM-. RENZO</t>
        </is>
      </c>
      <c r="D1266" s="16" t="n"/>
      <c r="E1266" s="16" t="n"/>
      <c r="F1266" s="16" t="n">
        <v>0</v>
      </c>
      <c r="G1266" s="16" t="n">
        <v>0</v>
      </c>
      <c r="H1266" s="16" t="n"/>
      <c r="I1266" s="4" t="n"/>
      <c r="J1266" s="14" t="n"/>
      <c r="K1266" s="16" t="inlineStr">
        <is>
          <t>GALLARATE 26/1</t>
        </is>
      </c>
      <c r="L1266" s="16" t="n">
        <v>636.5</v>
      </c>
      <c r="M1266" s="16" t="n"/>
      <c r="N1266" s="16" t="n">
        <v>0</v>
      </c>
      <c r="O1266" s="16" t="n"/>
      <c r="P1266" s="18" t="n"/>
      <c r="Q1266" s="14" t="n"/>
      <c r="R1266" s="18" t="n">
        <v>0</v>
      </c>
      <c r="S1266" s="16">
        <f>G1266</f>
        <v/>
      </c>
      <c r="T1266" s="18">
        <f>(R1266-S1266)+T1265</f>
        <v/>
      </c>
      <c r="U1266" s="15">
        <f>C1266</f>
        <v/>
      </c>
      <c r="W1266" s="14" t="n"/>
      <c r="X1266" s="18" t="n">
        <v>0</v>
      </c>
      <c r="Y1266" s="16" t="n"/>
      <c r="Z1266" s="18">
        <f>(X1266-Y1266)+Z1265</f>
        <v/>
      </c>
      <c r="AA1266" s="15" t="n"/>
      <c r="AB1266" s="24" t="n"/>
      <c r="AC1266" s="15">
        <f>C1266</f>
        <v/>
      </c>
      <c r="AD1266" s="25" t="n"/>
      <c r="AE1266" s="62">
        <f>G1266</f>
        <v/>
      </c>
      <c r="AF1266" s="63">
        <f>AE1266+AF1205</f>
        <v/>
      </c>
      <c r="AG1266" s="25" t="n"/>
      <c r="AH1266" s="24" t="n"/>
      <c r="AI1266" s="26" t="n"/>
      <c r="AJ1266" s="25" t="n"/>
      <c r="AL1266" s="14" t="n"/>
      <c r="AM1266" s="18" t="n">
        <v>0</v>
      </c>
      <c r="AN1266" s="16" t="n"/>
      <c r="AO1266" s="18">
        <f>(AM1266-AN1266)+AO1265</f>
        <v/>
      </c>
      <c r="AP1266" s="15" t="n"/>
      <c r="AR1266" s="14" t="n"/>
      <c r="AS1266" s="18" t="n">
        <v>0</v>
      </c>
      <c r="AT1266" s="16" t="n"/>
      <c r="AU1266" s="18">
        <f>(AS1266-AT1266)+AU1265</f>
        <v/>
      </c>
      <c r="AV1266" s="15" t="n"/>
      <c r="AX1266" s="14" t="n"/>
      <c r="AY1266" s="18" t="n">
        <v>0</v>
      </c>
      <c r="AZ1266" s="16" t="n"/>
      <c r="BA1266" s="18">
        <f>(AY1266-AZ1266)+BA1265</f>
        <v/>
      </c>
      <c r="BB1266" s="15" t="n"/>
      <c r="BD1266" s="14" t="n"/>
      <c r="BE1266" s="18" t="n">
        <v>0</v>
      </c>
      <c r="BF1266" s="16" t="n"/>
      <c r="BG1266" s="18">
        <f>(BE1266-BF1266)+BG1265</f>
        <v/>
      </c>
      <c r="BH1266" s="15" t="n"/>
      <c r="BJ1266" s="86" t="n"/>
      <c r="BK1266" s="86" t="n"/>
      <c r="BL1266" s="24" t="n"/>
      <c r="BM1266" s="24" t="n"/>
      <c r="BN1266" s="24" t="n"/>
      <c r="BO1266" s="24" t="n"/>
      <c r="BP1266" s="24" t="n"/>
      <c r="BQ1266" s="126" t="n"/>
    </row>
    <row r="1267" ht="16.8" customHeight="1">
      <c r="A1267" s="15" t="n"/>
      <c r="B1267" s="15" t="n"/>
      <c r="C1267" s="15" t="inlineStr">
        <is>
          <t>BONIFICO AGOS 25/1</t>
        </is>
      </c>
      <c r="D1267" s="16" t="n"/>
      <c r="E1267" s="16" t="n"/>
      <c r="F1267" s="16" t="n">
        <v>515</v>
      </c>
      <c r="G1267" s="16" t="n"/>
      <c r="H1267" s="16" t="n"/>
      <c r="I1267" s="4" t="n"/>
      <c r="J1267" s="14" t="n"/>
      <c r="K1267" s="29" t="inlineStr">
        <is>
          <t>RHO 25/1</t>
        </is>
      </c>
      <c r="L1267" s="16" t="n">
        <v>100</v>
      </c>
      <c r="M1267" s="16" t="n"/>
      <c r="N1267" s="16" t="n">
        <v>0</v>
      </c>
      <c r="O1267" s="16" t="n"/>
      <c r="P1267" s="18" t="n"/>
      <c r="Q1267" s="14" t="n"/>
      <c r="R1267" s="18" t="n">
        <v>0</v>
      </c>
      <c r="S1267" s="16" t="n">
        <v>0</v>
      </c>
      <c r="T1267" s="18">
        <f>(R1267-S1267)+T1266</f>
        <v/>
      </c>
      <c r="U1267" s="15" t="n"/>
      <c r="W1267" s="14" t="n"/>
      <c r="X1267" s="18">
        <f>F1267</f>
        <v/>
      </c>
      <c r="Y1267" s="16" t="n">
        <v>0</v>
      </c>
      <c r="Z1267" s="18">
        <f>(X1267-Y1267)+Z1266</f>
        <v/>
      </c>
      <c r="AA1267" s="15">
        <f>C1267</f>
        <v/>
      </c>
      <c r="AB1267" s="24" t="n"/>
      <c r="AC1267" s="15" t="n"/>
      <c r="AD1267" s="25" t="n"/>
      <c r="AE1267" s="62" t="n"/>
      <c r="AF1267" s="63" t="n"/>
      <c r="AG1267" s="25" t="n"/>
      <c r="AH1267" s="24" t="n"/>
      <c r="AI1267" s="26" t="n"/>
      <c r="AJ1267" s="25" t="n"/>
      <c r="AL1267" s="14" t="n"/>
      <c r="AM1267" s="18" t="n">
        <v>0</v>
      </c>
      <c r="AN1267" s="16" t="n"/>
      <c r="AO1267" s="18">
        <f>(AM1267-AN1267)+AO1266</f>
        <v/>
      </c>
      <c r="AP1267" s="15" t="n"/>
      <c r="AR1267" s="14" t="n"/>
      <c r="AS1267" s="18" t="n">
        <v>0</v>
      </c>
      <c r="AT1267" s="16" t="n"/>
      <c r="AU1267" s="18">
        <f>(AS1267-AT1267)+AU1266</f>
        <v/>
      </c>
      <c r="AV1267" s="15" t="n"/>
      <c r="AX1267" s="14" t="n"/>
      <c r="AY1267" s="18" t="n">
        <v>0</v>
      </c>
      <c r="AZ1267" s="16" t="n"/>
      <c r="BA1267" s="18">
        <f>(AY1267-AZ1267)+BA1266</f>
        <v/>
      </c>
      <c r="BB1267" s="15" t="n"/>
      <c r="BD1267" s="14" t="n"/>
      <c r="BE1267" s="18" t="n">
        <v>0</v>
      </c>
      <c r="BF1267" s="16" t="n"/>
      <c r="BG1267" s="18">
        <f>(BE1267-BF1267)+BG1266</f>
        <v/>
      </c>
      <c r="BH1267" s="15" t="n"/>
      <c r="BJ1267" s="86" t="n"/>
      <c r="BK1267" s="86" t="n"/>
      <c r="BL1267" s="24" t="n"/>
      <c r="BM1267" s="24" t="n"/>
      <c r="BN1267" s="24" t="n"/>
      <c r="BO1267" s="24" t="n"/>
      <c r="BP1267" s="24" t="n"/>
      <c r="BQ1267" s="126" t="n"/>
    </row>
    <row r="1268" ht="16.8" customHeight="1">
      <c r="A1268" s="15" t="n"/>
      <c r="B1268" s="15" t="n"/>
      <c r="C1268" s="15" t="inlineStr">
        <is>
          <t>VERSAMENTO</t>
        </is>
      </c>
      <c r="D1268" s="16" t="n"/>
      <c r="E1268" s="16" t="n"/>
      <c r="F1268" s="16" t="n">
        <v>0</v>
      </c>
      <c r="G1268" s="16" t="n"/>
      <c r="H1268" s="16" t="n">
        <v>0</v>
      </c>
      <c r="I1268" s="4" t="n"/>
      <c r="J1268" s="14" t="n"/>
      <c r="K1268" s="16" t="inlineStr">
        <is>
          <t>RHO TUTEL 26/1</t>
        </is>
      </c>
      <c r="L1268" s="16" t="n">
        <v>51</v>
      </c>
      <c r="M1268" s="16" t="n"/>
      <c r="N1268" s="16" t="n">
        <v>0</v>
      </c>
      <c r="O1268" s="16" t="n"/>
      <c r="P1268" s="18" t="n"/>
      <c r="Q1268" s="14" t="n"/>
      <c r="R1268" s="18" t="n">
        <v>0</v>
      </c>
      <c r="S1268" s="16" t="n">
        <v>0</v>
      </c>
      <c r="T1268" s="18">
        <f>(R1268-S1268)+T1267</f>
        <v/>
      </c>
      <c r="U1268" s="15" t="n"/>
      <c r="W1268" s="14" t="n"/>
      <c r="X1268" s="18">
        <f>F1268</f>
        <v/>
      </c>
      <c r="Y1268" s="16" t="n"/>
      <c r="Z1268" s="18">
        <f>(X1268-Y1268)+Z1267</f>
        <v/>
      </c>
      <c r="AA1268" s="15" t="n"/>
      <c r="AB1268" s="24" t="n"/>
      <c r="AC1268" s="15" t="n"/>
      <c r="AD1268" s="25" t="n"/>
      <c r="AE1268" s="62" t="n"/>
      <c r="AF1268" s="63" t="n"/>
      <c r="AG1268" s="25" t="n"/>
      <c r="AH1268" s="24" t="n"/>
      <c r="AI1268" s="26" t="n"/>
      <c r="AJ1268" s="25" t="n"/>
      <c r="AL1268" s="14" t="n"/>
      <c r="AM1268" s="18" t="n">
        <v>0</v>
      </c>
      <c r="AN1268" s="16" t="n"/>
      <c r="AO1268" s="18">
        <f>(AM1268-AN1268)+AO1267</f>
        <v/>
      </c>
      <c r="AP1268" s="15" t="n"/>
      <c r="AR1268" s="14" t="n"/>
      <c r="AS1268" s="18" t="n">
        <v>0</v>
      </c>
      <c r="AT1268" s="16" t="n"/>
      <c r="AU1268" s="18">
        <f>(AS1268-AT1268)+AU1267</f>
        <v/>
      </c>
      <c r="AV1268" s="15" t="n"/>
      <c r="AX1268" s="14" t="n"/>
      <c r="AY1268" s="18" t="n">
        <v>0</v>
      </c>
      <c r="AZ1268" s="16" t="n"/>
      <c r="BA1268" s="18">
        <f>(AY1268-AZ1268)+BA1267</f>
        <v/>
      </c>
      <c r="BB1268" s="15" t="n"/>
      <c r="BD1268" s="14" t="n"/>
      <c r="BE1268" s="18" t="n">
        <v>0</v>
      </c>
      <c r="BF1268" s="16" t="n"/>
      <c r="BG1268" s="18">
        <f>(BE1268-BF1268)+BG1267</f>
        <v/>
      </c>
      <c r="BH1268" s="15" t="n"/>
      <c r="BJ1268" s="86" t="n"/>
      <c r="BK1268" s="86" t="n"/>
      <c r="BL1268" s="24" t="n"/>
      <c r="BM1268" s="24" t="n"/>
      <c r="BN1268" s="24" t="n"/>
      <c r="BO1268" s="24" t="n"/>
      <c r="BP1268" s="24" t="n"/>
      <c r="BQ1268" s="126" t="n"/>
    </row>
    <row r="1269" ht="16.8" customHeight="1">
      <c r="A1269" s="15" t="n"/>
      <c r="B1269" s="15" t="n"/>
      <c r="C1269" s="15" t="inlineStr">
        <is>
          <t>VERSAMENTO</t>
        </is>
      </c>
      <c r="D1269" s="16" t="n"/>
      <c r="E1269" s="16" t="n"/>
      <c r="F1269" s="16" t="n">
        <v>0</v>
      </c>
      <c r="G1269" s="16" t="n"/>
      <c r="H1269" s="16" t="n"/>
      <c r="I1269" s="4" t="n"/>
      <c r="J1269" s="14" t="n"/>
      <c r="K1269" s="16" t="inlineStr">
        <is>
          <t>RHO TUTELA 26/1</t>
        </is>
      </c>
      <c r="L1269" s="67" t="n">
        <v>40</v>
      </c>
      <c r="M1269" s="44" t="n"/>
      <c r="N1269" s="16" t="n">
        <v>0</v>
      </c>
      <c r="O1269" s="16" t="n"/>
      <c r="P1269" s="18" t="n"/>
      <c r="Q1269" s="14" t="n"/>
      <c r="R1269" s="18" t="n">
        <v>0</v>
      </c>
      <c r="S1269" s="16" t="n">
        <v>0</v>
      </c>
      <c r="T1269" s="18">
        <f>(R1269-S1269)+T1268</f>
        <v/>
      </c>
      <c r="U1269" s="15" t="n"/>
      <c r="W1269" s="14" t="n"/>
      <c r="X1269" s="18">
        <f>F1269</f>
        <v/>
      </c>
      <c r="Y1269" s="16" t="n"/>
      <c r="Z1269" s="18">
        <f>(X1269-Y1269)+Z1268</f>
        <v/>
      </c>
      <c r="AA1269" s="15" t="n"/>
      <c r="AB1269" s="24" t="n"/>
      <c r="AC1269" s="15" t="n"/>
      <c r="AD1269" s="25" t="n"/>
      <c r="AE1269" s="62" t="n"/>
      <c r="AF1269" s="63" t="n"/>
      <c r="AG1269" s="25" t="n"/>
      <c r="AH1269" s="24" t="n"/>
      <c r="AI1269" s="26" t="n"/>
      <c r="AJ1269" s="25" t="n"/>
      <c r="AL1269" s="14" t="n"/>
      <c r="AM1269" s="18" t="n">
        <v>0</v>
      </c>
      <c r="AN1269" s="16" t="n"/>
      <c r="AO1269" s="18">
        <f>(AM1269-AN1269)+AO1268</f>
        <v/>
      </c>
      <c r="AP1269" s="15" t="n"/>
      <c r="AR1269" s="14" t="n"/>
      <c r="AS1269" s="18" t="n">
        <v>0</v>
      </c>
      <c r="AT1269" s="16" t="n"/>
      <c r="AU1269" s="18">
        <f>(AS1269-AT1269)+AU1268</f>
        <v/>
      </c>
      <c r="AV1269" s="15" t="n"/>
      <c r="AX1269" s="14" t="n"/>
      <c r="AY1269" s="18" t="n">
        <v>0</v>
      </c>
      <c r="AZ1269" s="16" t="n"/>
      <c r="BA1269" s="18">
        <f>(AY1269-AZ1269)+BA1268</f>
        <v/>
      </c>
      <c r="BB1269" s="15" t="n"/>
      <c r="BD1269" s="14" t="n"/>
      <c r="BE1269" s="18" t="n">
        <v>0</v>
      </c>
      <c r="BF1269" s="16" t="n"/>
      <c r="BG1269" s="18">
        <f>(BE1269-BF1269)+BG1268</f>
        <v/>
      </c>
      <c r="BH1269" s="15" t="n"/>
      <c r="BJ1269" s="86" t="n"/>
      <c r="BK1269" s="86" t="n"/>
      <c r="BL1269" s="24" t="n"/>
      <c r="BM1269" s="24" t="n"/>
      <c r="BN1269" s="24" t="n"/>
      <c r="BO1269" s="24" t="n"/>
      <c r="BP1269" s="24" t="n"/>
      <c r="BQ1269" s="126" t="n"/>
    </row>
    <row r="1270" ht="16.8" customHeight="1">
      <c r="A1270" s="15" t="n"/>
      <c r="B1270" s="15" t="n"/>
      <c r="C1270" s="15" t="inlineStr">
        <is>
          <t>VERSAMENTO</t>
        </is>
      </c>
      <c r="D1270" s="16" t="n"/>
      <c r="E1270" s="16" t="n"/>
      <c r="F1270" s="16" t="n">
        <v>0</v>
      </c>
      <c r="G1270" s="16" t="n">
        <v>0</v>
      </c>
      <c r="H1270" s="16" t="n"/>
      <c r="I1270" s="4" t="n"/>
      <c r="J1270" s="14" t="n"/>
      <c r="K1270" s="17" t="inlineStr">
        <is>
          <t>SOSPESI PARTICOLARI</t>
        </is>
      </c>
      <c r="L1270" s="51">
        <f>AI1279</f>
        <v/>
      </c>
      <c r="M1270" s="16" t="n"/>
      <c r="N1270" s="16" t="n">
        <v>0</v>
      </c>
      <c r="O1270" s="16" t="n"/>
      <c r="P1270" s="18" t="n"/>
      <c r="Q1270" s="14" t="n"/>
      <c r="R1270" s="18" t="n">
        <v>0</v>
      </c>
      <c r="S1270" s="16" t="n">
        <v>0</v>
      </c>
      <c r="T1270" s="18">
        <f>(R1270-S1270)+T1269</f>
        <v/>
      </c>
      <c r="U1270" s="15" t="n"/>
      <c r="W1270" s="14" t="n"/>
      <c r="X1270" s="18">
        <f>F1270</f>
        <v/>
      </c>
      <c r="Y1270" s="16" t="n">
        <v>0</v>
      </c>
      <c r="Z1270" s="18">
        <f>(X1270-Y1270)+Z1269</f>
        <v/>
      </c>
      <c r="AA1270" s="15">
        <f>C1270</f>
        <v/>
      </c>
      <c r="AB1270" s="24" t="n"/>
      <c r="AC1270" s="15" t="n"/>
      <c r="AD1270" s="25" t="n"/>
      <c r="AE1270" s="62" t="n"/>
      <c r="AF1270" s="63" t="n"/>
      <c r="AG1270" s="25" t="n"/>
      <c r="AH1270" s="24" t="n"/>
      <c r="AI1270" s="26" t="n"/>
      <c r="AJ1270" s="25" t="n"/>
      <c r="AL1270" s="14" t="n"/>
      <c r="AM1270" s="18" t="n">
        <v>0</v>
      </c>
      <c r="AN1270" s="16" t="n"/>
      <c r="AO1270" s="18">
        <f>(AM1270-AN1270)+AO1269</f>
        <v/>
      </c>
      <c r="AP1270" s="15" t="n"/>
      <c r="AR1270" s="14" t="n"/>
      <c r="AS1270" s="18" t="n">
        <v>0</v>
      </c>
      <c r="AT1270" s="16" t="n"/>
      <c r="AU1270" s="18">
        <f>(AS1270-AT1270)+AU1269</f>
        <v/>
      </c>
      <c r="AV1270" s="15" t="n"/>
      <c r="AX1270" s="14" t="n"/>
      <c r="AY1270" s="18" t="n">
        <v>0</v>
      </c>
      <c r="AZ1270" s="16" t="n"/>
      <c r="BA1270" s="18">
        <f>(AY1270-AZ1270)+BA1269</f>
        <v/>
      </c>
      <c r="BB1270" s="15" t="n"/>
      <c r="BD1270" s="14" t="n"/>
      <c r="BE1270" s="18" t="n">
        <v>0</v>
      </c>
      <c r="BF1270" s="16" t="n"/>
      <c r="BG1270" s="18">
        <f>(BE1270-BF1270)+BG1269</f>
        <v/>
      </c>
      <c r="BH1270" s="15" t="n"/>
      <c r="BJ1270" s="86" t="n"/>
      <c r="BK1270" s="86" t="n"/>
      <c r="BL1270" s="24" t="n"/>
      <c r="BM1270" s="24" t="n"/>
      <c r="BN1270" s="24" t="n"/>
      <c r="BO1270" s="24" t="n"/>
      <c r="BP1270" s="24" t="n"/>
      <c r="BQ1270" s="126" t="n"/>
    </row>
    <row r="1271" ht="16.8" customHeight="1">
      <c r="A1271" s="15" t="n"/>
      <c r="B1271" s="15" t="n"/>
      <c r="C1271" s="68" t="inlineStr">
        <is>
          <t>VERSAMENTO</t>
        </is>
      </c>
      <c r="D1271" s="16" t="n"/>
      <c r="E1271" s="16" t="n"/>
      <c r="F1271" s="16" t="n">
        <v>0</v>
      </c>
      <c r="G1271" s="16" t="n"/>
      <c r="H1271" s="16" t="n"/>
      <c r="I1271" s="4" t="n"/>
      <c r="J1271" s="14" t="n"/>
      <c r="K1271" s="17" t="inlineStr">
        <is>
          <t>TOTALE SOSPESI</t>
        </is>
      </c>
      <c r="L1271" s="16">
        <f>SUM(L1258:L1270)</f>
        <v/>
      </c>
      <c r="M1271" s="16" t="n"/>
      <c r="N1271" s="16" t="n"/>
      <c r="O1271" s="16" t="n"/>
      <c r="P1271" s="18" t="n"/>
      <c r="Q1271" s="14" t="n"/>
      <c r="R1271" s="18" t="n">
        <v>0</v>
      </c>
      <c r="S1271" s="16" t="n"/>
      <c r="T1271" s="18">
        <f>(R1271-S1271)+T1270</f>
        <v/>
      </c>
      <c r="U1271" s="15" t="n"/>
      <c r="W1271" s="14" t="n"/>
      <c r="X1271" s="18" t="n">
        <v>0</v>
      </c>
      <c r="Y1271" s="16" t="n"/>
      <c r="Z1271" s="18">
        <f>(X1271-Y1271)+Z1270</f>
        <v/>
      </c>
      <c r="AA1271" s="15">
        <f>C1271</f>
        <v/>
      </c>
      <c r="AB1271" s="24" t="n"/>
      <c r="AC1271" s="15" t="n"/>
      <c r="AD1271" s="25" t="n"/>
      <c r="AE1271" s="62" t="n"/>
      <c r="AF1271" s="63" t="n"/>
      <c r="AG1271" s="25" t="n"/>
      <c r="AH1271" s="24" t="n"/>
      <c r="AI1271" s="26" t="n"/>
      <c r="AJ1271" s="25" t="n"/>
      <c r="AL1271" s="14" t="n"/>
      <c r="AM1271" s="18" t="n">
        <v>0</v>
      </c>
      <c r="AN1271" s="16" t="n"/>
      <c r="AO1271" s="18">
        <f>(AM1271-AN1271)+AO1270</f>
        <v/>
      </c>
      <c r="AP1271" s="15" t="n"/>
      <c r="AR1271" s="14" t="n"/>
      <c r="AS1271" s="18" t="n">
        <v>0</v>
      </c>
      <c r="AT1271" s="16" t="n"/>
      <c r="AU1271" s="18">
        <f>(AS1271-AT1271)+AU1270</f>
        <v/>
      </c>
      <c r="AV1271" s="15">
        <f>C1271</f>
        <v/>
      </c>
      <c r="AX1271" s="14" t="n"/>
      <c r="AY1271" s="18" t="n">
        <v>0</v>
      </c>
      <c r="AZ1271" s="16" t="n"/>
      <c r="BA1271" s="18">
        <f>(AY1271-AZ1271)+BA1270</f>
        <v/>
      </c>
      <c r="BB1271" s="15" t="n"/>
      <c r="BD1271" s="14" t="n"/>
      <c r="BE1271" s="18" t="n">
        <v>0</v>
      </c>
      <c r="BF1271" s="16" t="n"/>
      <c r="BG1271" s="18">
        <f>(BE1271-BF1271)+BG1270</f>
        <v/>
      </c>
      <c r="BH1271" s="15" t="n"/>
      <c r="BJ1271" s="86" t="n"/>
      <c r="BK1271" s="86" t="n"/>
      <c r="BL1271" s="24" t="n"/>
      <c r="BM1271" s="24" t="n"/>
      <c r="BN1271" s="24" t="n"/>
      <c r="BO1271" s="24" t="n"/>
      <c r="BP1271" s="24" t="n"/>
      <c r="BQ1271" s="126" t="n"/>
    </row>
    <row r="1272" ht="16.8" customHeight="1">
      <c r="A1272" s="15" t="n"/>
      <c r="B1272" s="15" t="n"/>
      <c r="C1272" s="15" t="inlineStr">
        <is>
          <t>BONIFICI</t>
        </is>
      </c>
      <c r="D1272" s="16" t="n"/>
      <c r="E1272" s="16" t="n"/>
      <c r="F1272" s="16">
        <f>'BONIFICI GENERALI '!B986+'BONIFICI CATTOLICA'!B986+UCA!B102+'BONIFICI TUTELA'!B570</f>
        <v/>
      </c>
      <c r="G1272" s="85">
        <f>F1262</f>
        <v/>
      </c>
      <c r="H1272" s="16" t="n"/>
      <c r="I1272" s="4" t="n"/>
      <c r="J1272" s="14" t="n"/>
      <c r="K1272" s="17" t="inlineStr">
        <is>
          <t>SOSPESI DEL GIORNO</t>
        </is>
      </c>
      <c r="L1272" s="16">
        <f>SUM(N1259:N1272)</f>
        <v/>
      </c>
      <c r="M1272" s="44" t="n"/>
      <c r="N1272" s="16" t="n"/>
      <c r="O1272" s="16" t="n"/>
      <c r="P1272" s="18" t="n"/>
      <c r="Q1272" s="14" t="n"/>
      <c r="R1272" s="18" t="n">
        <v>0</v>
      </c>
      <c r="S1272" s="16" t="n"/>
      <c r="T1272" s="18">
        <f>(R1272-S1272)+T1271</f>
        <v/>
      </c>
      <c r="U1272" s="15" t="n"/>
      <c r="W1272" s="14" t="n"/>
      <c r="X1272" s="18">
        <f>F1272</f>
        <v/>
      </c>
      <c r="Y1272" s="16">
        <f>G1272</f>
        <v/>
      </c>
      <c r="Z1272" s="18">
        <f>(X1272-Y1272)+Z1271</f>
        <v/>
      </c>
      <c r="AA1272" s="15">
        <f>C1272</f>
        <v/>
      </c>
      <c r="AB1272" s="24" t="n"/>
      <c r="AC1272" s="15" t="n"/>
      <c r="AD1272" s="25" t="n"/>
      <c r="AE1272" s="62" t="n"/>
      <c r="AF1272" s="63" t="n"/>
      <c r="AG1272" s="25" t="n"/>
      <c r="AH1272" s="24" t="n"/>
      <c r="AI1272" s="26" t="n"/>
      <c r="AJ1272" s="25" t="n"/>
      <c r="AL1272" s="14" t="n"/>
      <c r="AM1272" s="18" t="n">
        <v>0</v>
      </c>
      <c r="AN1272" s="16" t="n"/>
      <c r="AO1272" s="18">
        <f>(AM1272-AN1272)+AO1271</f>
        <v/>
      </c>
      <c r="AP1272" s="15" t="n"/>
      <c r="AR1272" s="14" t="n"/>
      <c r="AS1272" s="18" t="n">
        <v>0</v>
      </c>
      <c r="AT1272" s="16" t="n"/>
      <c r="AU1272" s="18">
        <f>(AS1272-AT1272)+AU1271</f>
        <v/>
      </c>
      <c r="AV1272" s="15">
        <f>C1272</f>
        <v/>
      </c>
      <c r="AX1272" s="14" t="n"/>
      <c r="AY1272" s="18" t="n">
        <v>0</v>
      </c>
      <c r="AZ1272" s="16" t="n"/>
      <c r="BA1272" s="18">
        <f>(AY1272-AZ1272)+BA1271</f>
        <v/>
      </c>
      <c r="BB1272" s="15" t="n"/>
      <c r="BD1272" s="14" t="n"/>
      <c r="BE1272" s="18" t="n">
        <v>0</v>
      </c>
      <c r="BF1272" s="16" t="n"/>
      <c r="BG1272" s="18">
        <f>(BE1272-BF1272)+BG1271</f>
        <v/>
      </c>
      <c r="BH1272" s="15" t="n"/>
      <c r="BJ1272" s="86" t="n"/>
      <c r="BK1272" s="86" t="n"/>
      <c r="BL1272" s="24" t="n"/>
      <c r="BM1272" s="24" t="n"/>
      <c r="BN1272" s="24" t="n"/>
      <c r="BO1272" s="24" t="n"/>
      <c r="BP1272" s="24" t="n"/>
      <c r="BQ1272" s="126" t="n"/>
    </row>
    <row r="1273" ht="16.8" customHeight="1">
      <c r="A1273" s="15" t="n"/>
      <c r="B1273" s="15" t="n"/>
      <c r="C1273" s="47" t="inlineStr">
        <is>
          <t>PREL .PROVVIGIONI MATURATE</t>
        </is>
      </c>
      <c r="D1273" s="16" t="n"/>
      <c r="E1273" s="16" t="n"/>
      <c r="F1273" s="16" t="n">
        <v>0</v>
      </c>
      <c r="G1273" s="1">
        <f>F1263</f>
        <v/>
      </c>
      <c r="H1273" s="16">
        <f>G1273-D1164-D1165-D1167</f>
        <v/>
      </c>
      <c r="I1273" s="4" t="n"/>
      <c r="J1273" s="14" t="n"/>
      <c r="K1273" s="53">
        <f>A1222</f>
        <v/>
      </c>
      <c r="L1273" s="3">
        <f>D1222+D1223-E1227+D1224-E1224+D1227-E1222+B1225</f>
        <v/>
      </c>
      <c r="M1273" s="3" t="n"/>
      <c r="N1273" s="3" t="n"/>
      <c r="O1273" s="16" t="n"/>
      <c r="P1273" s="18" t="n"/>
      <c r="Q1273" s="14" t="n"/>
      <c r="R1273" s="18" t="n"/>
      <c r="S1273" s="16" t="n"/>
      <c r="T1273" s="18">
        <f>(R1273-S1273)+T1272</f>
        <v/>
      </c>
      <c r="U1273" s="15" t="n"/>
      <c r="W1273" s="14" t="n"/>
      <c r="X1273" s="18" t="n"/>
      <c r="Y1273" s="1">
        <f>G1273</f>
        <v/>
      </c>
      <c r="Z1273" s="18">
        <f>(X1273-Y1273)+Z1272</f>
        <v/>
      </c>
      <c r="AA1273" s="15">
        <f>C1273</f>
        <v/>
      </c>
      <c r="AB1273" s="24" t="n"/>
      <c r="AC1273" s="15" t="inlineStr">
        <is>
          <t>BOLLO AUTO</t>
        </is>
      </c>
      <c r="AD1273" s="25" t="n"/>
      <c r="AE1273" s="62">
        <f>H1274</f>
        <v/>
      </c>
      <c r="AF1273" s="63">
        <f>AE1273+AF1212</f>
        <v/>
      </c>
      <c r="AG1273" s="25" t="n"/>
      <c r="AH1273" s="24" t="n"/>
      <c r="AI1273" s="26" t="n"/>
      <c r="AJ1273" s="25" t="n"/>
      <c r="AL1273" s="14" t="n"/>
      <c r="AM1273" s="18" t="n"/>
      <c r="AN1273" s="25" t="n">
        <v>0</v>
      </c>
      <c r="AO1273" s="18">
        <f>(AM1273-AN1273)+AO1272</f>
        <v/>
      </c>
      <c r="AP1273" s="15" t="n"/>
      <c r="AR1273" s="14" t="n"/>
      <c r="AS1273" s="18" t="n"/>
      <c r="AT1273" s="25" t="n">
        <v>0</v>
      </c>
      <c r="AU1273" s="18">
        <f>(AS1273-AT1273)+AU1272</f>
        <v/>
      </c>
      <c r="AV1273" s="15" t="n"/>
      <c r="AX1273" s="14" t="n"/>
      <c r="AY1273" s="18" t="n"/>
      <c r="AZ1273" s="25" t="n">
        <v>0</v>
      </c>
      <c r="BA1273" s="18">
        <f>(AY1273-AZ1273)+BA1272</f>
        <v/>
      </c>
      <c r="BB1273" s="15" t="n"/>
      <c r="BD1273" s="14" t="n"/>
      <c r="BE1273" s="18" t="n"/>
      <c r="BF1273" s="25" t="n">
        <v>0</v>
      </c>
      <c r="BG1273" s="18">
        <f>(BE1273-BF1273)+BG1272</f>
        <v/>
      </c>
      <c r="BH1273" s="15" t="n"/>
      <c r="BJ1273" s="86" t="n"/>
      <c r="BK1273" s="86" t="n"/>
      <c r="BL1273" s="24" t="n"/>
      <c r="BM1273" s="24" t="n"/>
      <c r="BN1273" s="24" t="n"/>
      <c r="BO1273" s="24" t="n"/>
      <c r="BP1273" s="24" t="n"/>
      <c r="BQ1273" s="126" t="n"/>
    </row>
    <row r="1274" ht="16.8" customHeight="1">
      <c r="A1274" s="15" t="n"/>
      <c r="B1274" s="15" t="n"/>
      <c r="C1274" s="15" t="inlineStr">
        <is>
          <t>Spese manutenzione auto</t>
        </is>
      </c>
      <c r="D1274" s="16" t="n"/>
      <c r="E1274" s="16" t="n">
        <v>0</v>
      </c>
      <c r="F1274" s="16" t="n">
        <v>0</v>
      </c>
      <c r="G1274" s="16" t="n">
        <v>0</v>
      </c>
      <c r="H1274" s="16" t="n"/>
      <c r="I1274" s="4" t="n"/>
      <c r="J1274" s="14" t="n"/>
      <c r="K1274" s="17" t="n"/>
      <c r="L1274" s="16" t="n"/>
      <c r="M1274" s="16" t="n"/>
      <c r="N1274" s="16" t="n"/>
      <c r="O1274" s="16" t="n"/>
      <c r="P1274" s="18" t="n"/>
      <c r="Q1274" s="14" t="n"/>
      <c r="R1274" s="18" t="n"/>
      <c r="S1274" s="16">
        <f>G1274</f>
        <v/>
      </c>
      <c r="T1274" s="18">
        <f>(R1274-S1274)+T1273</f>
        <v/>
      </c>
      <c r="U1274" s="15">
        <f>C1274</f>
        <v/>
      </c>
      <c r="W1274" s="14" t="n"/>
      <c r="X1274" s="18" t="n"/>
      <c r="Y1274" s="16" t="n">
        <v>0</v>
      </c>
      <c r="Z1274" s="18">
        <f>(X1274-Y1274)+Z1273</f>
        <v/>
      </c>
      <c r="AA1274" s="15" t="n"/>
      <c r="AB1274" s="24" t="n"/>
      <c r="AC1274" s="15">
        <f>C1274</f>
        <v/>
      </c>
      <c r="AD1274" s="25" t="n"/>
      <c r="AE1274" s="62">
        <f>G1274</f>
        <v/>
      </c>
      <c r="AF1274" s="63">
        <f>AE1274+AF1213</f>
        <v/>
      </c>
      <c r="AG1274" s="25" t="n"/>
      <c r="AH1274" s="24" t="n"/>
      <c r="AI1274" s="26" t="n"/>
      <c r="AJ1274" s="25" t="n"/>
      <c r="AL1274" s="14" t="n"/>
      <c r="AM1274" s="18" t="n"/>
      <c r="AN1274" s="16" t="n"/>
      <c r="AO1274" s="18">
        <f>(AM1274-AN1274)+AO1273</f>
        <v/>
      </c>
      <c r="AP1274" s="15" t="n"/>
      <c r="AR1274" s="14" t="n"/>
      <c r="AS1274" s="18" t="n"/>
      <c r="AT1274" s="16" t="n"/>
      <c r="AU1274" s="18">
        <f>(AS1274-AT1274)+AU1273</f>
        <v/>
      </c>
      <c r="AV1274" s="15" t="n"/>
      <c r="AX1274" s="14" t="n"/>
      <c r="AY1274" s="18" t="n"/>
      <c r="AZ1274" s="16" t="n"/>
      <c r="BA1274" s="18">
        <f>(AY1274-AZ1274)+BA1273</f>
        <v/>
      </c>
      <c r="BB1274" s="15" t="n"/>
      <c r="BD1274" s="14" t="n"/>
      <c r="BE1274" s="18" t="n"/>
      <c r="BF1274" s="16" t="n"/>
      <c r="BG1274" s="18">
        <f>(BE1274-BF1274)+BG1273</f>
        <v/>
      </c>
      <c r="BH1274" s="15" t="n"/>
      <c r="BJ1274" s="86" t="n"/>
      <c r="BK1274" s="86" t="n"/>
      <c r="BL1274" s="24" t="n"/>
      <c r="BM1274" s="24" t="n"/>
      <c r="BN1274" s="24" t="n"/>
      <c r="BO1274" s="24" t="n"/>
      <c r="BP1274" s="24" t="n"/>
      <c r="BQ1274" s="126" t="n"/>
    </row>
    <row r="1275" ht="16.8" customHeight="1">
      <c r="A1275" s="15" t="n"/>
      <c r="B1275" s="15" t="n"/>
      <c r="C1275" s="15" t="inlineStr">
        <is>
          <t>Spese alberghi etc</t>
        </is>
      </c>
      <c r="D1275" s="16" t="n">
        <v>0</v>
      </c>
      <c r="E1275" s="16" t="n"/>
      <c r="F1275" s="16" t="n">
        <v>0</v>
      </c>
      <c r="G1275" s="16" t="n">
        <v>0</v>
      </c>
      <c r="H1275" s="16" t="n"/>
      <c r="I1275" s="4" t="n"/>
      <c r="J1275" s="14" t="n"/>
      <c r="K1275" s="17" t="n"/>
      <c r="L1275" s="16" t="n">
        <v>0</v>
      </c>
      <c r="M1275" s="16" t="n"/>
      <c r="N1275" s="16" t="n"/>
      <c r="O1275" s="16" t="n"/>
      <c r="P1275" s="18" t="n"/>
      <c r="Q1275" s="14" t="n"/>
      <c r="R1275" s="18" t="n"/>
      <c r="S1275" s="16" t="n">
        <v>0</v>
      </c>
      <c r="T1275" s="18">
        <f>(R1275-S1275)+T1274</f>
        <v/>
      </c>
      <c r="U1275" s="15">
        <f>C1275</f>
        <v/>
      </c>
      <c r="W1275" s="14" t="n"/>
      <c r="X1275" s="18" t="n">
        <v>0</v>
      </c>
      <c r="Y1275" s="16" t="n">
        <v>0</v>
      </c>
      <c r="Z1275" s="18">
        <f>(X1275-Y1275)+Z1274</f>
        <v/>
      </c>
      <c r="AA1275" s="15" t="n"/>
      <c r="AB1275" s="24" t="n"/>
      <c r="AC1275" s="15">
        <f>C1275</f>
        <v/>
      </c>
      <c r="AD1275" s="25" t="n"/>
      <c r="AE1275" s="62">
        <f>G1275</f>
        <v/>
      </c>
      <c r="AF1275" s="63">
        <f>AE1275+AF1214</f>
        <v/>
      </c>
      <c r="AG1275" s="25" t="n"/>
      <c r="AH1275" s="24" t="n"/>
      <c r="AI1275" s="26" t="n"/>
      <c r="AJ1275" s="25" t="n"/>
      <c r="AL1275" s="14" t="n"/>
      <c r="AM1275" s="18" t="n"/>
      <c r="AN1275" s="16" t="n">
        <v>0</v>
      </c>
      <c r="AO1275" s="18">
        <f>(AM1275-AN1275)+AO1274</f>
        <v/>
      </c>
      <c r="AP1275" s="15" t="n"/>
      <c r="AR1275" s="14" t="n"/>
      <c r="AS1275" s="18" t="n"/>
      <c r="AT1275" s="16" t="n">
        <v>0</v>
      </c>
      <c r="AU1275" s="18">
        <f>(AS1275-AT1275)+AU1274</f>
        <v/>
      </c>
      <c r="AV1275" s="15" t="n"/>
      <c r="AX1275" s="14" t="n"/>
      <c r="AY1275" s="18" t="n"/>
      <c r="AZ1275" s="16" t="n">
        <v>0</v>
      </c>
      <c r="BA1275" s="18">
        <f>(AY1275-AZ1275)+BA1274</f>
        <v/>
      </c>
      <c r="BB1275" s="15" t="n"/>
      <c r="BD1275" s="14" t="n"/>
      <c r="BE1275" s="18" t="n"/>
      <c r="BF1275" s="16" t="n">
        <v>0</v>
      </c>
      <c r="BG1275" s="18">
        <f>(BE1275-BF1275)+BG1274</f>
        <v/>
      </c>
      <c r="BH1275" s="15" t="n"/>
      <c r="BJ1275" s="86" t="n"/>
      <c r="BK1275" s="86" t="n"/>
      <c r="BL1275" s="24" t="n"/>
      <c r="BM1275" s="24" t="n"/>
      <c r="BN1275" s="24" t="n"/>
      <c r="BO1275" s="24" t="n"/>
      <c r="BP1275" s="24" t="n"/>
      <c r="BQ1275" s="126" t="n"/>
    </row>
    <row r="1276" ht="16.8" customHeight="1">
      <c r="A1276" s="15" t="n"/>
      <c r="B1276" s="15" t="n"/>
      <c r="C1276" s="15" t="n"/>
      <c r="D1276" s="16">
        <f>SUM(G1274:G1276)</f>
        <v/>
      </c>
      <c r="E1276" s="16" t="n">
        <v>0</v>
      </c>
      <c r="F1276" s="16" t="n"/>
      <c r="G1276" s="16" t="n">
        <v>0</v>
      </c>
      <c r="H1276" s="16" t="n"/>
      <c r="I1276" s="4" t="n"/>
      <c r="J1276" s="14" t="n"/>
      <c r="K1276" s="6" t="inlineStr">
        <is>
          <t>TOTALE SOMMA</t>
        </is>
      </c>
      <c r="L1276" s="3">
        <f>SUM(L1256:L1270)+N1255+L1272+L1273</f>
        <v/>
      </c>
      <c r="M1276" s="3">
        <f>SUM(O1225:O1244)+N1254</f>
        <v/>
      </c>
      <c r="N1276" s="16" t="n"/>
      <c r="O1276" s="16" t="n"/>
      <c r="P1276" s="18" t="n"/>
      <c r="Q1276" s="14" t="n"/>
      <c r="R1276" s="18" t="n"/>
      <c r="S1276" s="16" t="n">
        <v>0</v>
      </c>
      <c r="T1276" s="18">
        <f>(R1276-S1276)+T1275</f>
        <v/>
      </c>
      <c r="U1276" s="15" t="n"/>
      <c r="W1276" s="14" t="n"/>
      <c r="X1276" s="18" t="n">
        <v>0</v>
      </c>
      <c r="Y1276" s="16" t="n">
        <v>0</v>
      </c>
      <c r="Z1276" s="18">
        <f>(X1276-Y1276)+Z1275</f>
        <v/>
      </c>
      <c r="AA1276" s="15" t="n"/>
      <c r="AB1276" s="24" t="n"/>
      <c r="AC1276" s="15">
        <f>C1276</f>
        <v/>
      </c>
      <c r="AD1276" s="25" t="n"/>
      <c r="AE1276" s="62">
        <f>G1276</f>
        <v/>
      </c>
      <c r="AF1276" s="63">
        <f>AE1276+AF1215</f>
        <v/>
      </c>
      <c r="AG1276" s="25" t="n"/>
      <c r="AH1276" s="24" t="inlineStr">
        <is>
          <t>TOTALE SOSPESI</t>
        </is>
      </c>
      <c r="AI1276" s="26">
        <f>SUM(AI1223:AI1275)</f>
        <v/>
      </c>
      <c r="AJ1276" s="25" t="n"/>
      <c r="AL1276" s="14" t="n"/>
      <c r="AM1276" s="18" t="n"/>
      <c r="AN1276" s="16" t="n">
        <v>0</v>
      </c>
      <c r="AO1276" s="18">
        <f>(AM1276-AN1276)+AO1275</f>
        <v/>
      </c>
      <c r="AP1276" s="15" t="n"/>
      <c r="AR1276" s="14" t="n"/>
      <c r="AS1276" s="18" t="n"/>
      <c r="AT1276" s="16" t="n">
        <v>0</v>
      </c>
      <c r="AU1276" s="18">
        <f>(AS1276-AT1276)+AU1275</f>
        <v/>
      </c>
      <c r="AV1276" s="16" t="n"/>
      <c r="AX1276" s="14" t="n"/>
      <c r="AY1276" s="18" t="n"/>
      <c r="AZ1276" s="16" t="n">
        <v>0</v>
      </c>
      <c r="BA1276" s="18">
        <f>(AY1276-AZ1276)+BA1275</f>
        <v/>
      </c>
      <c r="BB1276" s="15" t="n"/>
      <c r="BD1276" s="14" t="n"/>
      <c r="BE1276" s="18" t="n"/>
      <c r="BF1276" s="16" t="n">
        <v>0</v>
      </c>
      <c r="BG1276" s="18">
        <f>(BE1276-BF1276)+BG1275</f>
        <v/>
      </c>
      <c r="BH1276" s="15" t="n"/>
      <c r="BJ1276" s="86" t="n"/>
      <c r="BK1276" s="86" t="n"/>
      <c r="BL1276" s="24" t="n"/>
      <c r="BM1276" s="24" t="n"/>
      <c r="BN1276" s="24" t="n"/>
      <c r="BO1276" s="24" t="n"/>
      <c r="BP1276" s="24" t="n"/>
      <c r="BQ1276" s="126" t="n"/>
    </row>
    <row r="1277" ht="16.8" customHeight="1">
      <c r="A1277" s="15" t="n"/>
      <c r="B1277" s="15" t="n"/>
      <c r="C1277" s="64" t="inlineStr">
        <is>
          <t>RIMBORSO VISMARA</t>
        </is>
      </c>
      <c r="D1277" s="16" t="n"/>
      <c r="E1277" s="16" t="n">
        <v>0</v>
      </c>
      <c r="F1277" s="16" t="n"/>
      <c r="G1277" s="16" t="n">
        <v>39.5</v>
      </c>
      <c r="H1277" s="16" t="n">
        <v>0</v>
      </c>
      <c r="I1277" s="84">
        <f>I1279-I1228</f>
        <v/>
      </c>
      <c r="J1277" s="14" t="n"/>
      <c r="K1277" s="6" t="inlineStr">
        <is>
          <t>SALDO C-D</t>
        </is>
      </c>
      <c r="L1277" s="3">
        <f>L1276-M1276</f>
        <v/>
      </c>
      <c r="M1277" s="16" t="n"/>
      <c r="N1277" s="16" t="n"/>
      <c r="O1277" s="16" t="n"/>
      <c r="P1277" s="18" t="n"/>
      <c r="Q1277" s="14" t="n"/>
      <c r="R1277" s="18" t="n"/>
      <c r="S1277" s="16" t="n">
        <v>0</v>
      </c>
      <c r="T1277" s="18">
        <f>(R1277-S1277)+T1276</f>
        <v/>
      </c>
      <c r="U1277" s="15" t="n"/>
      <c r="W1277" s="14" t="n"/>
      <c r="X1277" s="18" t="n"/>
      <c r="Y1277" s="149">
        <f>G1277</f>
        <v/>
      </c>
      <c r="Z1277" s="150">
        <f>(X1277-Y1277)+Z1276</f>
        <v/>
      </c>
      <c r="AA1277" s="151">
        <f>C1277</f>
        <v/>
      </c>
      <c r="AB1277" s="24" t="n"/>
      <c r="AC1277" s="71" t="inlineStr">
        <is>
          <t>TOTALE SPESE AD OGGI</t>
        </is>
      </c>
      <c r="AD1277" s="65" t="n"/>
      <c r="AE1277" s="65" t="n">
        <v>0</v>
      </c>
      <c r="AF1277" s="63">
        <f>SUM(AF1229:AF1276)</f>
        <v/>
      </c>
      <c r="AG1277" s="25" t="n"/>
      <c r="AH1277" s="24" t="inlineStr">
        <is>
          <t>SOSPESI VERSATI</t>
        </is>
      </c>
      <c r="AI1277" s="26" t="n"/>
      <c r="AJ1277" s="25">
        <f>SUM(AJ1223:AJ1276)</f>
        <v/>
      </c>
      <c r="AL1277" s="14" t="n"/>
      <c r="AM1277" s="18" t="n"/>
      <c r="AN1277" s="16" t="n"/>
      <c r="AO1277" s="18">
        <f>(AM1277-AN1277)+AO1276</f>
        <v/>
      </c>
      <c r="AP1277" s="15" t="n"/>
      <c r="AR1277" s="14" t="n"/>
      <c r="AS1277" s="18" t="n"/>
      <c r="AT1277" s="16" t="n">
        <v>0</v>
      </c>
      <c r="AU1277" s="18">
        <f>(AS1277-AT1277)+AU1276</f>
        <v/>
      </c>
      <c r="AV1277" s="15" t="n"/>
      <c r="AX1277" s="14" t="n"/>
      <c r="AY1277" s="18" t="n"/>
      <c r="AZ1277" s="16" t="n"/>
      <c r="BA1277" s="18">
        <f>(AY1277-AZ1277)+BA1276</f>
        <v/>
      </c>
      <c r="BB1277" s="15" t="n"/>
      <c r="BD1277" s="14" t="n"/>
      <c r="BE1277" s="18" t="n"/>
      <c r="BF1277" s="16" t="n"/>
      <c r="BG1277" s="18">
        <f>(BE1277-BF1277)+BG1276</f>
        <v/>
      </c>
      <c r="BH1277" s="15" t="n"/>
      <c r="BJ1277" s="86" t="n"/>
      <c r="BK1277" s="86" t="n"/>
      <c r="BL1277" s="24" t="n"/>
      <c r="BM1277" s="24" t="n"/>
      <c r="BN1277" s="24" t="n"/>
      <c r="BO1277" s="24" t="n"/>
      <c r="BP1277" s="24" t="n"/>
      <c r="BQ1277" s="126" t="n"/>
    </row>
    <row r="1278" ht="16.8" customHeight="1">
      <c r="A1278" s="15" t="n"/>
      <c r="B1278" s="15" t="n"/>
      <c r="C1278" s="64" t="inlineStr">
        <is>
          <t>BONIFICO GENERALI</t>
        </is>
      </c>
      <c r="D1278" s="16" t="n"/>
      <c r="E1278" s="16" t="n"/>
      <c r="F1278" s="16" t="n"/>
      <c r="G1278" s="16" t="n">
        <v>0</v>
      </c>
      <c r="H1278" s="16" t="n">
        <v>0</v>
      </c>
      <c r="I1278" s="4" t="n"/>
      <c r="J1278" s="14" t="n"/>
      <c r="K1278" s="6" t="inlineStr">
        <is>
          <t>SALDO CATTOLICA</t>
        </is>
      </c>
      <c r="L1278" s="55">
        <f>D1279+E1279+A1279+B1279+B1226</f>
        <v/>
      </c>
      <c r="M1278" s="16" t="n"/>
      <c r="N1278" s="16" t="n"/>
      <c r="O1278" s="56" t="n"/>
      <c r="P1278" s="18" t="n"/>
      <c r="Q1278" s="14" t="n"/>
      <c r="R1278" s="18" t="n"/>
      <c r="S1278" s="16" t="n">
        <v>0</v>
      </c>
      <c r="T1278" s="18">
        <f>(R1278-S1278)+T1277</f>
        <v/>
      </c>
      <c r="U1278" s="15" t="n"/>
      <c r="W1278" s="14" t="n"/>
      <c r="X1278" s="18" t="n"/>
      <c r="Y1278" s="16" t="n">
        <v>0</v>
      </c>
      <c r="Z1278" s="18">
        <f>(X1278-Y1278)+Z1277</f>
        <v/>
      </c>
      <c r="AA1278" s="15" t="n"/>
      <c r="AB1278" s="24" t="n"/>
      <c r="AC1278" s="71" t="inlineStr">
        <is>
          <t>TOTALE PROVVIGIONI AD OGGI</t>
        </is>
      </c>
      <c r="AD1278" s="65" t="n"/>
      <c r="AE1278" s="65">
        <f>G1278</f>
        <v/>
      </c>
      <c r="AF1278" s="63">
        <f>AF1217+AD1222+AD1223</f>
        <v/>
      </c>
      <c r="AG1278" s="25" t="n"/>
      <c r="AH1278" s="24" t="n"/>
      <c r="AI1278" s="26" t="n"/>
      <c r="AJ1278" s="25" t="n"/>
      <c r="AL1278" s="14" t="n"/>
      <c r="AM1278" s="18" t="n"/>
      <c r="AN1278" s="16" t="n"/>
      <c r="AO1278" s="18">
        <f>(AM1278-AN1278)+AO1277</f>
        <v/>
      </c>
      <c r="AP1278" s="15" t="n"/>
      <c r="AR1278" s="14" t="n"/>
      <c r="AS1278" s="18" t="n"/>
      <c r="AT1278" s="16" t="n"/>
      <c r="AU1278" s="18">
        <f>(AS1278-AT1278)+AU1277</f>
        <v/>
      </c>
      <c r="AV1278" s="15" t="n"/>
      <c r="AX1278" s="14" t="n"/>
      <c r="AY1278" s="18" t="n"/>
      <c r="AZ1278" s="16" t="n"/>
      <c r="BA1278" s="18">
        <f>(AY1278-AZ1278)+BA1277</f>
        <v/>
      </c>
      <c r="BB1278" s="15" t="n"/>
      <c r="BD1278" s="14" t="n"/>
      <c r="BE1278" s="18" t="n"/>
      <c r="BF1278" s="16" t="n"/>
      <c r="BG1278" s="18">
        <f>(BE1278-BF1278)+BG1277</f>
        <v/>
      </c>
      <c r="BH1278" s="15" t="n"/>
      <c r="BJ1278" s="86" t="n"/>
      <c r="BK1278" s="86" t="n"/>
      <c r="BL1278" s="24" t="n"/>
      <c r="BM1278" s="24" t="n"/>
      <c r="BN1278" s="24" t="n"/>
      <c r="BO1278" s="24" t="n"/>
      <c r="BP1278" s="24" t="n"/>
      <c r="BQ1278" s="126" t="n"/>
    </row>
    <row r="1279" ht="16.8" customHeight="1">
      <c r="A1279" s="92">
        <f>D1224-D1226+A1218-E1224-G1278</f>
        <v/>
      </c>
      <c r="B1279" s="44">
        <f>D1227-D1229+B1218</f>
        <v/>
      </c>
      <c r="C1279" s="57" t="inlineStr">
        <is>
          <t>Check = controllo Saldo Cattolica</t>
        </is>
      </c>
      <c r="D1279" s="44">
        <f>D1222-D1225-E1222+D1218</f>
        <v/>
      </c>
      <c r="E1279" s="44">
        <f>D1223-D1228+E1218</f>
        <v/>
      </c>
      <c r="F1279" s="72">
        <f>D1225+D1226+D1228+F1218-E1226</f>
        <v/>
      </c>
      <c r="G1279" s="81">
        <f>D1225+D1226-E1226+D1228+G1218</f>
        <v/>
      </c>
      <c r="H1279" s="44">
        <f>G1273+G1272+H1218</f>
        <v/>
      </c>
      <c r="I1279" s="79">
        <f>G1279-H1279</f>
        <v/>
      </c>
      <c r="J1279" s="58" t="n"/>
      <c r="K1279" s="6" t="inlineStr">
        <is>
          <t>SALDO PROVVIGIONALE</t>
        </is>
      </c>
      <c r="L1279" s="3">
        <f>L1277-L1278</f>
        <v/>
      </c>
      <c r="M1279" s="27" t="inlineStr">
        <is>
          <t>DIFF. S.DO CATTOLICA</t>
        </is>
      </c>
      <c r="N1279" s="27">
        <f>O1279-L1278</f>
        <v/>
      </c>
      <c r="O1279" s="44">
        <f>Z1279+AU1279+N1255+SUM(L1258:L1269)+SUM(N1259:N1269)+L1273-D1225-D1228-D1224+E1226</f>
        <v/>
      </c>
      <c r="P1279" s="18" t="n"/>
      <c r="Q1279" s="58" t="n"/>
      <c r="R1279" s="59" t="n"/>
      <c r="S1279" s="44" t="n"/>
      <c r="T1279" s="59">
        <f>(R1279-S1279)+T1278</f>
        <v/>
      </c>
      <c r="U1279" s="57" t="n"/>
      <c r="W1279" s="58" t="n"/>
      <c r="X1279" s="59" t="n"/>
      <c r="Y1279" s="44" t="n"/>
      <c r="Z1279" s="59">
        <f>(X1279-Y1279)+Z1278</f>
        <v/>
      </c>
      <c r="AA1279" s="57" t="n"/>
      <c r="AB1279" s="60" t="n"/>
      <c r="AC1279" s="60" t="inlineStr">
        <is>
          <t>UTILE NETTO</t>
        </is>
      </c>
      <c r="AD1279" s="23">
        <f>SUM(AD1222:AD1278)-SUM(AE1222:AE1276)+AD1218</f>
        <v/>
      </c>
      <c r="AE1279" s="23">
        <f>AF1265+AF1266</f>
        <v/>
      </c>
      <c r="AF1279" s="23">
        <f>AD1279+AE1279</f>
        <v/>
      </c>
      <c r="AG1279" s="23" t="inlineStr">
        <is>
          <t>UTILE LORDO</t>
        </is>
      </c>
      <c r="AH1279" s="60" t="inlineStr">
        <is>
          <t>SALDO</t>
        </is>
      </c>
      <c r="AI1279" s="61">
        <f>AI1276-AJ1277</f>
        <v/>
      </c>
      <c r="AJ1279" s="23" t="n"/>
      <c r="AL1279" s="58" t="n"/>
      <c r="AM1279" s="59" t="n"/>
      <c r="AN1279" s="44" t="n"/>
      <c r="AO1279" s="59">
        <f>(AM1279-AN1279)+AO1278</f>
        <v/>
      </c>
      <c r="AP1279" s="57" t="n"/>
      <c r="AR1279" s="58" t="n"/>
      <c r="AS1279" s="59" t="n"/>
      <c r="AT1279" s="44" t="n"/>
      <c r="AU1279" s="59">
        <f>(AS1279-AT1279)+AU1278</f>
        <v/>
      </c>
      <c r="AV1279" s="57" t="n"/>
      <c r="AX1279" s="58" t="n"/>
      <c r="AY1279" s="59" t="n"/>
      <c r="AZ1279" s="44" t="n"/>
      <c r="BA1279" s="59">
        <f>(AY1279-AZ1279)+BA1278</f>
        <v/>
      </c>
      <c r="BB1279" s="57" t="n"/>
      <c r="BD1279" s="58" t="n"/>
      <c r="BE1279" s="59" t="n"/>
      <c r="BF1279" s="44" t="n"/>
      <c r="BG1279" s="59">
        <f>(BE1279-BF1279)+BG1278</f>
        <v/>
      </c>
      <c r="BH1279" s="57" t="n"/>
      <c r="BJ1279" s="21">
        <f>SUM(BJ1223:BJ1278)</f>
        <v/>
      </c>
      <c r="BK1279" s="21" t="n"/>
      <c r="BL1279" s="89">
        <f>SUM(BL1222:BL1278)</f>
        <v/>
      </c>
      <c r="BM1279" s="8" t="inlineStr">
        <is>
          <t>TOTALE GENERALI</t>
        </is>
      </c>
      <c r="BN1279" s="89">
        <f>SUM(BN1222:BN1278)</f>
        <v/>
      </c>
      <c r="BO1279" s="8">
        <f>SUM(BO1223:BO1278)</f>
        <v/>
      </c>
      <c r="BP1279" s="8">
        <f>BL1279+BN1279</f>
        <v/>
      </c>
      <c r="BQ1279" s="8" t="n"/>
    </row>
    <row r="1282" ht="16.8" customHeight="1">
      <c r="A1282" s="2" t="n"/>
      <c r="B1282" s="2" t="n"/>
      <c r="C1282" s="2" t="inlineStr">
        <is>
          <t>DESCRIZIONE</t>
        </is>
      </c>
      <c r="D1282" s="3" t="inlineStr">
        <is>
          <t>CASSA E.</t>
        </is>
      </c>
      <c r="E1282" s="3" t="inlineStr">
        <is>
          <t>CASSA U.</t>
        </is>
      </c>
      <c r="F1282" s="3" t="inlineStr">
        <is>
          <t>BANCA E.</t>
        </is>
      </c>
      <c r="G1282" s="3" t="inlineStr">
        <is>
          <t>BANCA U.</t>
        </is>
      </c>
      <c r="H1282" s="104" t="inlineStr">
        <is>
          <t>PROVVIGIONI</t>
        </is>
      </c>
      <c r="I1282" s="76" t="n"/>
      <c r="J1282" s="5" t="inlineStr">
        <is>
          <t>DATA</t>
        </is>
      </c>
      <c r="K1282" s="6" t="inlineStr">
        <is>
          <t>DESCRIZIONE</t>
        </is>
      </c>
      <c r="L1282" s="3" t="inlineStr">
        <is>
          <t>ENTRATE</t>
        </is>
      </c>
      <c r="M1282" s="3" t="inlineStr">
        <is>
          <t>USCITE</t>
        </is>
      </c>
      <c r="N1282" s="3" t="inlineStr">
        <is>
          <t xml:space="preserve">PREL. </t>
        </is>
      </c>
      <c r="O1282" s="3" t="inlineStr">
        <is>
          <t>TOTALE</t>
        </is>
      </c>
      <c r="P1282" s="3" t="inlineStr">
        <is>
          <t>BUDGET</t>
        </is>
      </c>
      <c r="Q1282" s="5" t="inlineStr">
        <is>
          <t>DATA</t>
        </is>
      </c>
      <c r="R1282" s="3" t="inlineStr">
        <is>
          <t>ENTRATE</t>
        </is>
      </c>
      <c r="S1282" s="3" t="inlineStr">
        <is>
          <t>USCITE</t>
        </is>
      </c>
      <c r="T1282" s="3" t="inlineStr">
        <is>
          <t>SALDO</t>
        </is>
      </c>
      <c r="U1282" s="2" t="inlineStr">
        <is>
          <t>CONTO A3T  10223</t>
        </is>
      </c>
      <c r="W1282" s="5" t="inlineStr">
        <is>
          <t>DATA</t>
        </is>
      </c>
      <c r="X1282" s="3" t="inlineStr">
        <is>
          <t>ENTRATE</t>
        </is>
      </c>
      <c r="Y1282" s="3" t="inlineStr">
        <is>
          <t>USCITE</t>
        </is>
      </c>
      <c r="Z1282" s="3" t="inlineStr">
        <is>
          <t>SALDO</t>
        </is>
      </c>
      <c r="AA1282" s="2" t="inlineStr">
        <is>
          <t>CONTO SEPARATO 10226</t>
        </is>
      </c>
      <c r="AB1282" s="8" t="inlineStr">
        <is>
          <t>DATA</t>
        </is>
      </c>
      <c r="AC1282" s="9" t="inlineStr">
        <is>
          <t>DESCRIZIONE</t>
        </is>
      </c>
      <c r="AD1282" s="10" t="inlineStr">
        <is>
          <t xml:space="preserve">ENTRATE </t>
        </is>
      </c>
      <c r="AE1282" s="10" t="inlineStr">
        <is>
          <t>USCITE</t>
        </is>
      </c>
      <c r="AF1282" s="11" t="inlineStr">
        <is>
          <t>TOTALI</t>
        </is>
      </c>
      <c r="AG1282" s="11" t="inlineStr">
        <is>
          <t>FINE MESE</t>
        </is>
      </c>
      <c r="AH1282" s="12" t="inlineStr">
        <is>
          <t>CARTELLA SOSPESI</t>
        </is>
      </c>
      <c r="AI1282" s="13" t="n"/>
      <c r="AJ1282" s="11" t="n"/>
      <c r="AL1282" s="5" t="inlineStr">
        <is>
          <t>DATA</t>
        </is>
      </c>
      <c r="AM1282" s="3" t="inlineStr">
        <is>
          <t>ENTRATE</t>
        </is>
      </c>
      <c r="AN1282" s="3" t="inlineStr">
        <is>
          <t>USCITE</t>
        </is>
      </c>
      <c r="AO1282" s="3" t="inlineStr">
        <is>
          <t>SALDO</t>
        </is>
      </c>
      <c r="AP1282" s="2" t="inlineStr">
        <is>
          <t>CONTO A3T 2</t>
        </is>
      </c>
      <c r="AR1282" s="5" t="inlineStr">
        <is>
          <t>DATA</t>
        </is>
      </c>
      <c r="AS1282" s="3" t="inlineStr">
        <is>
          <t>ENTRATE</t>
        </is>
      </c>
      <c r="AT1282" s="3" t="inlineStr">
        <is>
          <t>USCITE</t>
        </is>
      </c>
      <c r="AU1282" s="3" t="inlineStr">
        <is>
          <t>SALDO</t>
        </is>
      </c>
      <c r="AV1282" s="2" t="inlineStr">
        <is>
          <t>CONTO SEPARATO 2</t>
        </is>
      </c>
      <c r="AX1282" s="5" t="inlineStr">
        <is>
          <t>DATA</t>
        </is>
      </c>
      <c r="AY1282" s="3" t="inlineStr">
        <is>
          <t>ENTRATE</t>
        </is>
      </c>
      <c r="AZ1282" s="3" t="inlineStr">
        <is>
          <t>USCITE</t>
        </is>
      </c>
      <c r="BA1282" s="3" t="inlineStr">
        <is>
          <t>SALDO</t>
        </is>
      </c>
      <c r="BB1282" s="2" t="inlineStr">
        <is>
          <t>CCP AMICONE</t>
        </is>
      </c>
      <c r="BD1282" s="5" t="inlineStr">
        <is>
          <t>DATA</t>
        </is>
      </c>
      <c r="BE1282" s="3" t="inlineStr">
        <is>
          <t>ENTRATE</t>
        </is>
      </c>
      <c r="BF1282" s="3" t="inlineStr">
        <is>
          <t>USCITE</t>
        </is>
      </c>
      <c r="BG1282" s="3" t="inlineStr">
        <is>
          <t>SALDO</t>
        </is>
      </c>
      <c r="BH1282" s="2" t="inlineStr">
        <is>
          <t>CCP A.R.L.</t>
        </is>
      </c>
      <c r="BJ1282" s="21" t="inlineStr">
        <is>
          <t>A/B CONT CATTOLICA</t>
        </is>
      </c>
      <c r="BK1282" s="21" t="inlineStr">
        <is>
          <t>DATA</t>
        </is>
      </c>
      <c r="BL1282" s="8" t="inlineStr">
        <is>
          <t>CATTOLICA</t>
        </is>
      </c>
      <c r="BM1282" s="8" t="inlineStr">
        <is>
          <t>DATA</t>
        </is>
      </c>
      <c r="BN1282" s="8" t="inlineStr">
        <is>
          <t>GENERALI</t>
        </is>
      </c>
      <c r="BO1282" s="8" t="inlineStr">
        <is>
          <t>ASSEGNI /CONTANTI</t>
        </is>
      </c>
      <c r="BP1282" s="8" t="inlineStr">
        <is>
          <t>DATA</t>
        </is>
      </c>
      <c r="BQ1282" s="9" t="inlineStr">
        <is>
          <t>NOTE</t>
        </is>
      </c>
    </row>
    <row r="1283" ht="16.8" customHeight="1">
      <c r="A1283" s="14" t="n">
        <v>45321</v>
      </c>
      <c r="B1283" s="15" t="inlineStr">
        <is>
          <t>GENERTEL</t>
        </is>
      </c>
      <c r="C1283" s="15" t="inlineStr">
        <is>
          <t>Incasso CATTOLICA</t>
        </is>
      </c>
      <c r="D1283" s="16" t="n">
        <v>3265.46</v>
      </c>
      <c r="E1283" s="16" t="n">
        <v>223.9</v>
      </c>
      <c r="F1283" s="16" t="n"/>
      <c r="G1283" s="16" t="n"/>
      <c r="H1283" s="105" t="n"/>
      <c r="I1283" s="4" t="n"/>
      <c r="J1283" s="14">
        <f>A1283</f>
        <v/>
      </c>
      <c r="K1283" s="17" t="inlineStr">
        <is>
          <t>PROVVIGIONI</t>
        </is>
      </c>
      <c r="L1283" s="16">
        <f>D1286+D1289+D1287+D1290</f>
        <v/>
      </c>
      <c r="M1283" s="16" t="n"/>
      <c r="N1283" s="82">
        <f>L1283+L1284-M1284</f>
        <v/>
      </c>
      <c r="O1283" s="80">
        <f>D1286+D1289+D1287-E1287-E1286+O1222</f>
        <v/>
      </c>
      <c r="P1283" s="18" t="n"/>
      <c r="Q1283" s="14">
        <f>J1283</f>
        <v/>
      </c>
      <c r="R1283" s="18" t="n"/>
      <c r="S1283" s="16" t="n"/>
      <c r="T1283" s="18">
        <f>T1279</f>
        <v/>
      </c>
      <c r="U1283" s="15" t="n"/>
      <c r="W1283" s="14">
        <f>A1283</f>
        <v/>
      </c>
      <c r="X1283" s="18" t="n"/>
      <c r="Y1283" s="16" t="n"/>
      <c r="Z1283" s="18">
        <f>Z1279</f>
        <v/>
      </c>
      <c r="AA1283" s="15" t="n"/>
      <c r="AB1283" s="19">
        <f>A1283</f>
        <v/>
      </c>
      <c r="AC1283" s="12" t="inlineStr">
        <is>
          <t>PROVV. + PROVV. COL 10</t>
        </is>
      </c>
      <c r="AD1283" s="11">
        <f>N1283</f>
        <v/>
      </c>
      <c r="AE1283" s="11" t="n"/>
      <c r="AF1283" s="20" t="n"/>
      <c r="AG1283" s="20" t="n"/>
      <c r="AH1283" s="21" t="inlineStr">
        <is>
          <t>NOME</t>
        </is>
      </c>
      <c r="AI1283" s="22" t="inlineStr">
        <is>
          <t>IMPORTO</t>
        </is>
      </c>
      <c r="AJ1283" s="23" t="inlineStr">
        <is>
          <t>VERSAMENTI</t>
        </is>
      </c>
      <c r="AL1283" s="14">
        <f>A1283</f>
        <v/>
      </c>
      <c r="AM1283" s="18" t="n"/>
      <c r="AN1283" s="16" t="n"/>
      <c r="AO1283" s="18" t="n">
        <v>0</v>
      </c>
      <c r="AP1283" s="15" t="n"/>
      <c r="AR1283" s="14">
        <f>A1283</f>
        <v/>
      </c>
      <c r="AS1283" s="18" t="n"/>
      <c r="AT1283" s="16" t="n"/>
      <c r="AU1283" s="18" t="n">
        <v>0</v>
      </c>
      <c r="AV1283" s="15" t="n"/>
      <c r="AX1283" s="14">
        <f>A1283</f>
        <v/>
      </c>
      <c r="AY1283" s="18" t="n"/>
      <c r="AZ1283" s="16" t="n"/>
      <c r="BA1283" s="18">
        <f>BA1279</f>
        <v/>
      </c>
      <c r="BB1283" s="15" t="n"/>
      <c r="BD1283" s="14">
        <f>AX1283</f>
        <v/>
      </c>
      <c r="BE1283" s="18" t="n"/>
      <c r="BF1283" s="16" t="n"/>
      <c r="BG1283" s="18">
        <f>BG1279</f>
        <v/>
      </c>
      <c r="BH1283" s="15" t="n"/>
      <c r="BJ1283" s="87">
        <f>A1283</f>
        <v/>
      </c>
      <c r="BK1283" s="87">
        <f>A1283</f>
        <v/>
      </c>
      <c r="BL1283" s="24" t="inlineStr">
        <is>
          <t>BONIFICI</t>
        </is>
      </c>
      <c r="BM1283" s="88">
        <f>BK1283</f>
        <v/>
      </c>
      <c r="BN1283" s="24" t="inlineStr">
        <is>
          <t>BONIFICI</t>
        </is>
      </c>
      <c r="BO1283" s="24" t="n"/>
      <c r="BP1283" s="88">
        <f>BK1283</f>
        <v/>
      </c>
      <c r="BQ1283" s="126" t="n"/>
    </row>
    <row r="1284" ht="16.8" customHeight="1">
      <c r="A1284" s="15" t="n"/>
      <c r="B1284" s="15" t="n"/>
      <c r="C1284" s="15" t="inlineStr">
        <is>
          <t>Incasso UCA</t>
        </is>
      </c>
      <c r="D1284" s="16" t="n">
        <v>0</v>
      </c>
      <c r="E1284" s="16" t="n"/>
      <c r="F1284" s="16" t="n"/>
      <c r="G1284" s="16" t="n"/>
      <c r="H1284" s="105" t="inlineStr">
        <is>
          <t>CATTOLICA</t>
        </is>
      </c>
      <c r="I1284" s="4" t="n"/>
      <c r="J1284" s="14" t="n"/>
      <c r="K1284" s="17" t="inlineStr">
        <is>
          <t>PROVVIGIONI COL 10</t>
        </is>
      </c>
      <c r="L1284" s="16" t="n">
        <v>0</v>
      </c>
      <c r="M1284" s="16">
        <f>E1287</f>
        <v/>
      </c>
      <c r="N1284" s="16" t="n"/>
      <c r="O1284" s="16" t="n"/>
      <c r="P1284" s="18" t="n"/>
      <c r="Q1284" s="14" t="n"/>
      <c r="R1284" s="18" t="n"/>
      <c r="S1284" s="16" t="n"/>
      <c r="T1284" s="18">
        <f>(R1284-S1284)+T1283</f>
        <v/>
      </c>
      <c r="U1284" s="15" t="n"/>
      <c r="W1284" s="14" t="n"/>
      <c r="X1284" s="18" t="n"/>
      <c r="Y1284" s="16" t="n"/>
      <c r="Z1284" s="18">
        <f>(X1284-Y1284)+Z1283</f>
        <v/>
      </c>
      <c r="AA1284" s="15" t="n"/>
      <c r="AB1284" s="24" t="n"/>
      <c r="AC1284" s="24" t="inlineStr">
        <is>
          <t>RICAVI DIVERSI</t>
        </is>
      </c>
      <c r="AD1284" s="25" t="n"/>
      <c r="AE1284" s="25" t="n"/>
      <c r="AF1284" s="25" t="n"/>
      <c r="AG1284" s="25" t="n"/>
      <c r="AH1284" s="12" t="inlineStr">
        <is>
          <t>RIPORTO</t>
        </is>
      </c>
      <c r="AI1284" s="26">
        <f>AI1279</f>
        <v/>
      </c>
      <c r="AJ1284" s="25" t="n"/>
      <c r="AL1284" s="14" t="n"/>
      <c r="AM1284" s="18" t="n"/>
      <c r="AN1284" s="16" t="n"/>
      <c r="AO1284" s="18">
        <f>(AM1284-AN1284)+AO1283</f>
        <v/>
      </c>
      <c r="AP1284" s="15" t="n"/>
      <c r="AR1284" s="14" t="n"/>
      <c r="AS1284" s="18" t="n"/>
      <c r="AT1284" s="16" t="n"/>
      <c r="AU1284" s="18">
        <f>(AS1284-AT1284)+AU1283</f>
        <v/>
      </c>
      <c r="AV1284" s="15" t="n"/>
      <c r="AX1284" s="14" t="n"/>
      <c r="AY1284" s="18" t="n"/>
      <c r="AZ1284" s="16" t="n"/>
      <c r="BA1284" s="18">
        <f>(AY1284-AZ1284)+BA1283</f>
        <v/>
      </c>
      <c r="BB1284" s="15" t="n"/>
      <c r="BD1284" s="14" t="n"/>
      <c r="BE1284" s="18" t="n"/>
      <c r="BF1284" s="16" t="n"/>
      <c r="BG1284" s="18">
        <f>(BE1284-BF1284)+BG1283</f>
        <v/>
      </c>
      <c r="BH1284" s="15" t="n"/>
      <c r="BJ1284" s="86" t="n">
        <v>0</v>
      </c>
      <c r="BK1284" s="90" t="n"/>
      <c r="BL1284" s="24" t="n">
        <v>0</v>
      </c>
      <c r="BM1284" s="91" t="n"/>
      <c r="BN1284" s="24" t="n">
        <v>0</v>
      </c>
      <c r="BO1284" s="24" t="n">
        <v>0</v>
      </c>
      <c r="BP1284" s="91" t="n"/>
      <c r="BQ1284" s="126" t="n"/>
    </row>
    <row r="1285" ht="16.8" customHeight="1">
      <c r="A1285" s="15" t="n"/>
      <c r="B1285" s="15" t="n"/>
      <c r="C1285" s="15" t="inlineStr">
        <is>
          <t>Incassi GENERALI</t>
        </is>
      </c>
      <c r="D1285" s="16" t="n">
        <v>10807.48</v>
      </c>
      <c r="E1285" s="16" t="n">
        <v>0</v>
      </c>
      <c r="F1285" s="16" t="n"/>
      <c r="G1285" s="16" t="n"/>
      <c r="H1285" s="105">
        <f>D1286+H1224</f>
        <v/>
      </c>
      <c r="I1285" s="4" t="n"/>
      <c r="J1285" s="14" t="n"/>
      <c r="K1285" s="17" t="inlineStr">
        <is>
          <t>SALDO CATTOLICA</t>
        </is>
      </c>
      <c r="L1285" s="16">
        <f>D1283+D1284+D1285+D1288-D1286-D1287-D1289-D1290-E1285-E1283+B1286</f>
        <v/>
      </c>
      <c r="M1285" s="16" t="n">
        <v>0</v>
      </c>
      <c r="N1285" s="16" t="n"/>
      <c r="O1285" s="16" t="n">
        <v>0</v>
      </c>
      <c r="P1285" s="18" t="n"/>
      <c r="Q1285" s="14" t="n"/>
      <c r="R1285" s="18" t="n"/>
      <c r="S1285" s="16" t="n"/>
      <c r="T1285" s="18">
        <f>(R1285-S1285)+T1284</f>
        <v/>
      </c>
      <c r="U1285" s="15" t="n"/>
      <c r="W1285" s="14" t="n"/>
      <c r="X1285" s="18" t="n"/>
      <c r="Y1285" s="16" t="n"/>
      <c r="Z1285" s="18">
        <f>(X1285-Y1285)+Z1284</f>
        <v/>
      </c>
      <c r="AA1285" s="15" t="n"/>
      <c r="AB1285" s="24" t="n"/>
      <c r="AC1285" s="24" t="n"/>
      <c r="AD1285" s="25" t="n"/>
      <c r="AE1285" s="25" t="n"/>
      <c r="AF1285" s="25" t="n"/>
      <c r="AG1285" s="25" t="n"/>
      <c r="AH1285" s="24" t="n"/>
      <c r="AI1285" s="26" t="n"/>
      <c r="AJ1285" s="25" t="n"/>
      <c r="AL1285" s="14" t="n"/>
      <c r="AM1285" s="18" t="n"/>
      <c r="AN1285" s="16" t="n"/>
      <c r="AO1285" s="18">
        <f>(AM1285-AN1285)+AO1284</f>
        <v/>
      </c>
      <c r="AP1285" s="15" t="n"/>
      <c r="AR1285" s="14" t="n"/>
      <c r="AS1285" s="18" t="n"/>
      <c r="AT1285" s="16" t="n"/>
      <c r="AU1285" s="18">
        <f>(AS1285-AT1285)+AU1284</f>
        <v/>
      </c>
      <c r="AV1285" s="15" t="n"/>
      <c r="AX1285" s="14" t="n"/>
      <c r="AY1285" s="18" t="n"/>
      <c r="AZ1285" s="16" t="n"/>
      <c r="BA1285" s="18">
        <f>(AY1285-AZ1285)+BA1284</f>
        <v/>
      </c>
      <c r="BB1285" s="15" t="n"/>
      <c r="BD1285" s="14" t="n"/>
      <c r="BE1285" s="18" t="n"/>
      <c r="BF1285" s="16" t="n"/>
      <c r="BG1285" s="18">
        <f>(BE1285-BF1285)+BG1284</f>
        <v/>
      </c>
      <c r="BH1285" s="15" t="n"/>
      <c r="BJ1285" s="86" t="n">
        <v>0</v>
      </c>
      <c r="BK1285" s="90" t="n"/>
      <c r="BL1285" s="24" t="n">
        <v>0</v>
      </c>
      <c r="BM1285" s="91" t="n"/>
      <c r="BN1285" s="24" t="n">
        <v>0</v>
      </c>
      <c r="BO1285" s="24" t="n">
        <v>0</v>
      </c>
      <c r="BP1285" s="91" t="n"/>
      <c r="BQ1285" s="126" t="n"/>
    </row>
    <row r="1286" ht="16.8" customHeight="1">
      <c r="A1286" s="15" t="n"/>
      <c r="B1286" s="15" t="n">
        <v>0</v>
      </c>
      <c r="C1286" s="15" t="inlineStr">
        <is>
          <t>Provvigioni CATTOLICA</t>
        </is>
      </c>
      <c r="D1286" s="16" t="n">
        <v>564.14</v>
      </c>
      <c r="E1286" s="16" t="n"/>
      <c r="F1286" s="16" t="n"/>
      <c r="G1286" s="16" t="n"/>
      <c r="H1286" s="105" t="inlineStr">
        <is>
          <t>GENERALI</t>
        </is>
      </c>
      <c r="I1286" s="4" t="n"/>
      <c r="J1286" s="14" t="n"/>
      <c r="K1286" s="17">
        <f>C1325</f>
        <v/>
      </c>
      <c r="L1286" s="16" t="n"/>
      <c r="M1286" s="16">
        <f>10*(L1283+L1284-M1284)/100</f>
        <v/>
      </c>
      <c r="N1286" s="16">
        <f>G1325</f>
        <v/>
      </c>
      <c r="O1286" s="16">
        <f>O1225+M1286-N1286</f>
        <v/>
      </c>
      <c r="P1286" s="18">
        <f>P1225+M1286</f>
        <v/>
      </c>
      <c r="Q1286" s="14" t="n"/>
      <c r="R1286" s="18" t="n"/>
      <c r="S1286" s="16" t="n"/>
      <c r="T1286" s="18">
        <f>(R1286-S1286)+T1285</f>
        <v/>
      </c>
      <c r="U1286" s="15" t="n"/>
      <c r="W1286" s="14" t="n"/>
      <c r="X1286" s="18" t="n"/>
      <c r="Y1286" s="16" t="n"/>
      <c r="Z1286" s="18">
        <f>(X1286-Y1286)+Z1285</f>
        <v/>
      </c>
      <c r="AA1286" s="15" t="n"/>
      <c r="AB1286" s="24" t="n"/>
      <c r="AC1286" s="24" t="n"/>
      <c r="AD1286" s="25" t="n"/>
      <c r="AE1286" s="25" t="n"/>
      <c r="AF1286" s="25" t="n"/>
      <c r="AG1286" s="25" t="n"/>
      <c r="AH1286" s="17" t="n"/>
      <c r="AI1286" s="16" t="n">
        <v>0</v>
      </c>
      <c r="AJ1286" s="25" t="n"/>
      <c r="AL1286" s="14" t="n"/>
      <c r="AM1286" s="18" t="n"/>
      <c r="AN1286" s="16" t="n"/>
      <c r="AO1286" s="18">
        <f>(AM1286-AN1286)+AO1285</f>
        <v/>
      </c>
      <c r="AP1286" s="15" t="n"/>
      <c r="AR1286" s="14" t="n"/>
      <c r="AS1286" s="18" t="n"/>
      <c r="AT1286" s="16" t="n"/>
      <c r="AU1286" s="18">
        <f>(AS1286-AT1286)+AU1285</f>
        <v/>
      </c>
      <c r="AV1286" s="15" t="n"/>
      <c r="AX1286" s="14" t="n"/>
      <c r="AY1286" s="18" t="n"/>
      <c r="AZ1286" s="16" t="n"/>
      <c r="BA1286" s="18">
        <f>(AY1286-AZ1286)+BA1285</f>
        <v/>
      </c>
      <c r="BB1286" s="15" t="n"/>
      <c r="BD1286" s="14" t="n"/>
      <c r="BE1286" s="18" t="n"/>
      <c r="BF1286" s="16" t="n"/>
      <c r="BG1286" s="18">
        <f>(BE1286-BF1286)+BG1285</f>
        <v/>
      </c>
      <c r="BH1286" s="15" t="n"/>
      <c r="BJ1286" s="86" t="n">
        <v>0</v>
      </c>
      <c r="BK1286" s="90" t="n"/>
      <c r="BL1286" s="24" t="n">
        <v>0</v>
      </c>
      <c r="BM1286" s="91" t="n"/>
      <c r="BN1286" s="24" t="n">
        <v>0</v>
      </c>
      <c r="BO1286" s="24" t="n">
        <v>0</v>
      </c>
      <c r="BP1286" s="91" t="n"/>
      <c r="BQ1286" s="126" t="n"/>
    </row>
    <row r="1287" ht="16.8" customHeight="1">
      <c r="A1287" s="15" t="inlineStr">
        <is>
          <t>PROVV. DA</t>
        </is>
      </c>
      <c r="B1287" s="16">
        <f>B1286+B1226</f>
        <v/>
      </c>
      <c r="C1287" s="15" t="inlineStr">
        <is>
          <t>Provvigioni GENERALI</t>
        </is>
      </c>
      <c r="D1287" s="16" t="n">
        <v>1736.22</v>
      </c>
      <c r="E1287" s="16" t="n">
        <v>0</v>
      </c>
      <c r="F1287" s="16" t="n"/>
      <c r="G1287" s="16" t="n"/>
      <c r="H1287" s="105">
        <f>D1287+H1226</f>
        <v/>
      </c>
      <c r="I1287" s="4" t="n"/>
      <c r="J1287" s="14" t="n"/>
      <c r="K1287" s="17">
        <f>C1295</f>
        <v/>
      </c>
      <c r="L1287" s="16" t="n"/>
      <c r="M1287" s="16">
        <f>8.37*(L1283+L1284-M1284)/100</f>
        <v/>
      </c>
      <c r="N1287" s="16">
        <f>D1295</f>
        <v/>
      </c>
      <c r="O1287" s="16">
        <f>O1226+M1287-N1287</f>
        <v/>
      </c>
      <c r="P1287" s="18">
        <f>P1226+M1287</f>
        <v/>
      </c>
      <c r="Q1287" s="14" t="n"/>
      <c r="R1287" s="18" t="n"/>
      <c r="S1287" s="16" t="n"/>
      <c r="T1287" s="18">
        <f>(R1287-S1287)+T1286</f>
        <v/>
      </c>
      <c r="U1287" s="15" t="n"/>
      <c r="W1287" s="14" t="n"/>
      <c r="X1287" s="18" t="n"/>
      <c r="Y1287" s="16" t="n"/>
      <c r="Z1287" s="18">
        <f>(X1287-Y1287)+Z1286</f>
        <v/>
      </c>
      <c r="AA1287" s="15" t="n"/>
      <c r="AB1287" s="24" t="n"/>
      <c r="AC1287" s="17" t="n"/>
      <c r="AD1287" s="25" t="n"/>
      <c r="AE1287" s="25" t="n"/>
      <c r="AF1287" s="25" t="n"/>
      <c r="AG1287" s="25" t="n"/>
      <c r="AH1287" s="24" t="n"/>
      <c r="AI1287" s="26" t="n"/>
      <c r="AJ1287" s="25" t="n"/>
      <c r="AL1287" s="14" t="n"/>
      <c r="AM1287" s="18" t="n"/>
      <c r="AN1287" s="16" t="n"/>
      <c r="AO1287" s="18">
        <f>(AM1287-AN1287)+AO1286</f>
        <v/>
      </c>
      <c r="AP1287" s="15" t="n"/>
      <c r="AR1287" s="14" t="n"/>
      <c r="AS1287" s="18" t="n"/>
      <c r="AT1287" s="16" t="n"/>
      <c r="AU1287" s="18">
        <f>(AS1287-AT1287)+AU1286</f>
        <v/>
      </c>
      <c r="AV1287" s="15" t="n"/>
      <c r="AX1287" s="14" t="n"/>
      <c r="AY1287" s="18" t="n"/>
      <c r="AZ1287" s="16" t="n"/>
      <c r="BA1287" s="18">
        <f>(AY1287-AZ1287)+BA1286</f>
        <v/>
      </c>
      <c r="BB1287" s="15" t="n"/>
      <c r="BD1287" s="14" t="n"/>
      <c r="BE1287" s="18" t="n"/>
      <c r="BF1287" s="16" t="n"/>
      <c r="BG1287" s="18">
        <f>(BE1287-BF1287)+BG1286</f>
        <v/>
      </c>
      <c r="BH1287" s="15" t="n"/>
      <c r="BJ1287" s="86" t="n">
        <v>0</v>
      </c>
      <c r="BK1287" s="90" t="n"/>
      <c r="BL1287" s="24" t="n">
        <v>0</v>
      </c>
      <c r="BM1287" s="91" t="n"/>
      <c r="BN1287" s="24" t="n">
        <v>0</v>
      </c>
      <c r="BO1287" s="24" t="n"/>
      <c r="BP1287" s="24" t="n"/>
      <c r="BQ1287" s="126" t="n"/>
    </row>
    <row r="1288" ht="16.8" customHeight="1">
      <c r="A1288" s="15" t="inlineStr">
        <is>
          <t>ESITI DIREZIONALI</t>
        </is>
      </c>
      <c r="B1288" s="15" t="n"/>
      <c r="C1288" s="15" t="inlineStr">
        <is>
          <t>Incasso TUTELA LEGALE</t>
        </is>
      </c>
      <c r="D1288" s="16" t="n">
        <v>511</v>
      </c>
      <c r="E1288" s="16" t="n">
        <v>0</v>
      </c>
      <c r="F1288" s="16" t="n"/>
      <c r="G1288" s="16" t="n"/>
      <c r="H1288" s="105" t="inlineStr">
        <is>
          <t>UCA</t>
        </is>
      </c>
      <c r="I1288" s="77" t="inlineStr">
        <is>
          <t>check provv.</t>
        </is>
      </c>
      <c r="J1288" s="14" t="n"/>
      <c r="K1288" s="15">
        <f>C1312</f>
        <v/>
      </c>
      <c r="L1288" s="16" t="n"/>
      <c r="M1288" s="16">
        <f>15.35*(L1283+L1284-M1284)/100</f>
        <v/>
      </c>
      <c r="N1288" s="16">
        <f>D1312</f>
        <v/>
      </c>
      <c r="O1288" s="16">
        <f>O1227+M1288-N1288</f>
        <v/>
      </c>
      <c r="P1288" s="18">
        <f>P1227+M1288</f>
        <v/>
      </c>
      <c r="Q1288" s="14" t="n"/>
      <c r="R1288" s="18" t="n"/>
      <c r="S1288" s="16" t="n"/>
      <c r="T1288" s="18">
        <f>(R1288-S1288)+T1287</f>
        <v/>
      </c>
      <c r="U1288" s="15" t="n"/>
      <c r="W1288" s="14" t="n"/>
      <c r="X1288" s="18" t="n"/>
      <c r="Y1288" s="16" t="n"/>
      <c r="Z1288" s="18">
        <f>(X1288-Y1288)+Z1287</f>
        <v/>
      </c>
      <c r="AA1288" s="15" t="n"/>
      <c r="AB1288" s="24" t="n"/>
      <c r="AC1288" s="17" t="n"/>
      <c r="AD1288" s="25" t="n"/>
      <c r="AE1288" s="25" t="n"/>
      <c r="AF1288" s="25" t="n"/>
      <c r="AG1288" s="25" t="n"/>
      <c r="AH1288" s="24" t="n"/>
      <c r="AI1288" s="26" t="n"/>
      <c r="AJ1288" s="25" t="n"/>
      <c r="AL1288" s="14" t="n"/>
      <c r="AM1288" s="18" t="n"/>
      <c r="AN1288" s="16" t="n"/>
      <c r="AO1288" s="18">
        <f>(AM1288-AN1288)+AO1287</f>
        <v/>
      </c>
      <c r="AP1288" s="15" t="n"/>
      <c r="AR1288" s="14" t="n"/>
      <c r="AS1288" s="18" t="n"/>
      <c r="AT1288" s="16" t="n"/>
      <c r="AU1288" s="18">
        <f>(AS1288-AT1288)+AU1287</f>
        <v/>
      </c>
      <c r="AV1288" s="15" t="n"/>
      <c r="AX1288" s="14" t="n"/>
      <c r="AY1288" s="18" t="n"/>
      <c r="AZ1288" s="16" t="n"/>
      <c r="BA1288" s="18">
        <f>(AY1288-AZ1288)+BA1287</f>
        <v/>
      </c>
      <c r="BB1288" s="15" t="n"/>
      <c r="BD1288" s="14" t="n"/>
      <c r="BE1288" s="18" t="n"/>
      <c r="BF1288" s="16" t="n"/>
      <c r="BG1288" s="18">
        <f>(BE1288-BF1288)+BG1287</f>
        <v/>
      </c>
      <c r="BH1288" s="15" t="n"/>
      <c r="BJ1288" s="86" t="n">
        <v>0</v>
      </c>
      <c r="BK1288" s="90" t="n"/>
      <c r="BL1288" s="24" t="n">
        <v>0</v>
      </c>
      <c r="BM1288" s="91" t="n"/>
      <c r="BN1288" s="24" t="n">
        <v>0</v>
      </c>
      <c r="BO1288" s="24" t="n"/>
      <c r="BP1288" s="24" t="n"/>
      <c r="BQ1288" s="126" t="n"/>
    </row>
    <row r="1289" ht="16.8" customHeight="1">
      <c r="A1289" s="15" t="n"/>
      <c r="B1289" s="15" t="inlineStr">
        <is>
          <t>***</t>
        </is>
      </c>
      <c r="C1289" s="15" t="inlineStr">
        <is>
          <t>Provvigioni UCA</t>
        </is>
      </c>
      <c r="D1289" s="16" t="n">
        <v>0</v>
      </c>
      <c r="E1289" s="16" t="n"/>
      <c r="F1289" s="16" t="n"/>
      <c r="G1289" s="16" t="n"/>
      <c r="H1289" s="105">
        <f>D1289+H1228</f>
        <v/>
      </c>
      <c r="I1289" s="78">
        <f>D1286+D1287-E1287+D1289</f>
        <v/>
      </c>
      <c r="J1289" s="14" t="n"/>
      <c r="K1289" s="15" t="inlineStr">
        <is>
          <t>Benzina auto gigi e papà</t>
        </is>
      </c>
      <c r="L1289" s="16" t="n"/>
      <c r="M1289" s="16">
        <f>2.6*(L1283+L1284-M1284)/100</f>
        <v/>
      </c>
      <c r="N1289" s="16">
        <f>D1300</f>
        <v/>
      </c>
      <c r="O1289" s="16">
        <f>O1228+M1289-N1289</f>
        <v/>
      </c>
      <c r="P1289" s="18">
        <f>P1228+M1289</f>
        <v/>
      </c>
      <c r="Q1289" s="14" t="n"/>
      <c r="R1289" s="18" t="n"/>
      <c r="S1289" s="16" t="n"/>
      <c r="T1289" s="18">
        <f>(R1289-S1289)+T1288</f>
        <v/>
      </c>
      <c r="U1289" s="15" t="n"/>
      <c r="W1289" s="14" t="n"/>
      <c r="X1289" s="18" t="n"/>
      <c r="Y1289" s="16" t="n"/>
      <c r="Z1289" s="18">
        <f>(X1289-Y1289)+Z1288</f>
        <v/>
      </c>
      <c r="AA1289" s="15" t="n"/>
      <c r="AB1289" s="24" t="n"/>
      <c r="AC1289" s="17" t="n"/>
      <c r="AD1289" s="25" t="n"/>
      <c r="AE1289" s="25" t="n"/>
      <c r="AF1289" s="25" t="n"/>
      <c r="AG1289" s="25" t="n"/>
      <c r="AH1289" s="24" t="n"/>
      <c r="AI1289" s="26" t="n"/>
      <c r="AJ1289" s="25" t="n"/>
      <c r="AL1289" s="14" t="n"/>
      <c r="AM1289" s="18" t="n"/>
      <c r="AN1289" s="16" t="n"/>
      <c r="AO1289" s="18">
        <f>(AM1289-AN1289)+AO1288</f>
        <v/>
      </c>
      <c r="AP1289" s="15" t="n"/>
      <c r="AR1289" s="14" t="n"/>
      <c r="AS1289" s="18" t="n"/>
      <c r="AT1289" s="16" t="n"/>
      <c r="AU1289" s="18">
        <f>(AS1289-AT1289)+AU1288</f>
        <v/>
      </c>
      <c r="AV1289" s="15" t="n"/>
      <c r="AX1289" s="14" t="n"/>
      <c r="AY1289" s="18" t="n"/>
      <c r="AZ1289" s="16" t="n"/>
      <c r="BA1289" s="18">
        <f>(AY1289-AZ1289)+BA1288</f>
        <v/>
      </c>
      <c r="BB1289" s="15" t="n"/>
      <c r="BD1289" s="14" t="n"/>
      <c r="BE1289" s="18" t="n"/>
      <c r="BF1289" s="16" t="n"/>
      <c r="BG1289" s="18">
        <f>(BE1289-BF1289)+BG1288</f>
        <v/>
      </c>
      <c r="BH1289" s="15" t="n"/>
      <c r="BJ1289" s="86" t="n">
        <v>0</v>
      </c>
      <c r="BK1289" s="90" t="n"/>
      <c r="BL1289" s="24" t="n">
        <v>0</v>
      </c>
      <c r="BM1289" s="91" t="n"/>
      <c r="BN1289" s="24" t="n">
        <v>0</v>
      </c>
      <c r="BO1289" s="24" t="n"/>
      <c r="BP1289" s="24" t="n"/>
      <c r="BQ1289" s="126" t="n"/>
    </row>
    <row r="1290" ht="16.8" customHeight="1">
      <c r="A1290" s="15" t="n"/>
      <c r="B1290" s="15" t="n"/>
      <c r="C1290" s="15" t="inlineStr">
        <is>
          <t>Provvigioni TUTELA LEGALE</t>
        </is>
      </c>
      <c r="D1290" s="16" t="n">
        <v>132.47</v>
      </c>
      <c r="E1290" s="16" t="n"/>
      <c r="F1290" s="16" t="n"/>
      <c r="G1290" s="16" t="n">
        <v>0</v>
      </c>
      <c r="H1290" s="105" t="inlineStr">
        <is>
          <t>TUTELA</t>
        </is>
      </c>
      <c r="I1290" s="4" t="n"/>
      <c r="J1290" s="14" t="n"/>
      <c r="K1290" s="15" t="inlineStr">
        <is>
          <t>Spese bancari einteressi passivi e spese postali</t>
        </is>
      </c>
      <c r="L1290" s="16" t="n"/>
      <c r="M1290" s="16">
        <f>2.6*(L1283+L1284-M1284)/100</f>
        <v/>
      </c>
      <c r="N1290" s="16">
        <f>G1301+H1301</f>
        <v/>
      </c>
      <c r="O1290" s="16">
        <f>O1229+M1290-N1290</f>
        <v/>
      </c>
      <c r="P1290" s="18">
        <f>P1229+M1290</f>
        <v/>
      </c>
      <c r="Q1290" s="14" t="n"/>
      <c r="R1290" s="18" t="n"/>
      <c r="S1290" s="16">
        <f>G1290</f>
        <v/>
      </c>
      <c r="T1290" s="18">
        <f>(R1290-S1290)+T1289</f>
        <v/>
      </c>
      <c r="U1290" s="15">
        <f>C1290</f>
        <v/>
      </c>
      <c r="W1290" s="14" t="n"/>
      <c r="X1290" s="18" t="n"/>
      <c r="Y1290" s="16" t="n">
        <v>0</v>
      </c>
      <c r="Z1290" s="18">
        <f>(X1290-Y1290)+Z1289</f>
        <v/>
      </c>
      <c r="AA1290" s="15" t="n"/>
      <c r="AB1290" s="24" t="n"/>
      <c r="AC1290" s="15">
        <f>C1290</f>
        <v/>
      </c>
      <c r="AD1290" s="25" t="n"/>
      <c r="AE1290" s="62">
        <f>G1290</f>
        <v/>
      </c>
      <c r="AF1290" s="63">
        <f>AE1290+AF1229</f>
        <v/>
      </c>
      <c r="AG1290" s="25" t="n"/>
      <c r="AH1290" s="17" t="n"/>
      <c r="AI1290" s="16" t="n">
        <v>0</v>
      </c>
      <c r="AJ1290" s="25" t="n"/>
      <c r="AL1290" s="14" t="n"/>
      <c r="AM1290" s="18" t="n"/>
      <c r="AN1290" s="16" t="n">
        <v>0</v>
      </c>
      <c r="AO1290" s="18">
        <f>(AM1290-AN1290)+AO1289</f>
        <v/>
      </c>
      <c r="AP1290" s="15" t="n"/>
      <c r="AR1290" s="14" t="n"/>
      <c r="AS1290" s="18" t="n"/>
      <c r="AT1290" s="16" t="n">
        <v>0</v>
      </c>
      <c r="AU1290" s="18">
        <f>(AS1290-AT1290)+AU1289</f>
        <v/>
      </c>
      <c r="AV1290" s="15" t="n"/>
      <c r="AX1290" s="14" t="n"/>
      <c r="AY1290" s="18" t="n"/>
      <c r="AZ1290" s="16" t="n">
        <v>0</v>
      </c>
      <c r="BA1290" s="18">
        <f>(AY1290-AZ1290)+BA1289</f>
        <v/>
      </c>
      <c r="BB1290" s="15" t="n"/>
      <c r="BD1290" s="14" t="n"/>
      <c r="BE1290" s="18" t="n"/>
      <c r="BF1290" s="16" t="n">
        <v>0</v>
      </c>
      <c r="BG1290" s="18">
        <f>(BE1290-BF1290)+BG1289</f>
        <v/>
      </c>
      <c r="BH1290" s="15" t="n"/>
      <c r="BJ1290" s="86" t="n">
        <v>0</v>
      </c>
      <c r="BK1290" s="90" t="n"/>
      <c r="BL1290" s="24" t="n">
        <v>0</v>
      </c>
      <c r="BM1290" s="91" t="n"/>
      <c r="BN1290" s="24" t="n">
        <v>0</v>
      </c>
      <c r="BO1290" s="24" t="n"/>
      <c r="BP1290" s="24" t="n"/>
      <c r="BQ1290" s="126" t="n"/>
    </row>
    <row r="1291" ht="16.8" customHeight="1">
      <c r="A1291" s="15" t="n"/>
      <c r="B1291" s="15" t="n"/>
      <c r="C1291" s="15" t="inlineStr">
        <is>
          <t xml:space="preserve">PAG. PROVV. SILVIO CATTANEO MESE DI </t>
        </is>
      </c>
      <c r="D1291" s="16" t="n"/>
      <c r="E1291" s="16" t="n"/>
      <c r="F1291" s="16" t="n"/>
      <c r="G1291" s="16" t="n">
        <v>0</v>
      </c>
      <c r="H1291" s="105">
        <f>D1290+H1230</f>
        <v/>
      </c>
      <c r="I1291" s="4" t="n"/>
      <c r="J1291" s="14" t="n"/>
      <c r="K1291" s="15" t="inlineStr">
        <is>
          <t>Telepass</t>
        </is>
      </c>
      <c r="L1291" s="16" t="n"/>
      <c r="M1291" s="16">
        <f>0.46*(L1283+L1284-M1284)/100</f>
        <v/>
      </c>
      <c r="N1291" s="16">
        <f>G1305</f>
        <v/>
      </c>
      <c r="O1291" s="16">
        <f>O1230+M1291-N1291</f>
        <v/>
      </c>
      <c r="P1291" s="18">
        <f>P1230+M1291</f>
        <v/>
      </c>
      <c r="Q1291" s="14" t="n"/>
      <c r="R1291" s="18" t="n"/>
      <c r="S1291" s="16">
        <f>G1291</f>
        <v/>
      </c>
      <c r="T1291" s="18">
        <f>(R1291-S1291)+T1290</f>
        <v/>
      </c>
      <c r="U1291" s="15">
        <f>C1291</f>
        <v/>
      </c>
      <c r="W1291" s="14" t="n"/>
      <c r="X1291" s="18" t="n"/>
      <c r="Y1291" s="16" t="n">
        <v>0</v>
      </c>
      <c r="Z1291" s="18">
        <f>(X1291-Y1291)+Z1290</f>
        <v/>
      </c>
      <c r="AA1291" s="15" t="n"/>
      <c r="AB1291" s="24" t="n"/>
      <c r="AC1291" s="15">
        <f>C1291</f>
        <v/>
      </c>
      <c r="AD1291" s="25" t="n"/>
      <c r="AE1291" s="62">
        <f>G1291</f>
        <v/>
      </c>
      <c r="AF1291" s="63">
        <f>AE1291+AF1230</f>
        <v/>
      </c>
      <c r="AG1291" s="25" t="n"/>
      <c r="AH1291" s="16" t="n"/>
      <c r="AI1291" s="16" t="n">
        <v>0</v>
      </c>
      <c r="AJ1291" s="25" t="n"/>
      <c r="AL1291" s="14" t="n"/>
      <c r="AM1291" s="18" t="n">
        <v>0</v>
      </c>
      <c r="AN1291" s="16" t="n">
        <v>0</v>
      </c>
      <c r="AO1291" s="18">
        <f>(AM1291-AN1291)+AO1290</f>
        <v/>
      </c>
      <c r="AP1291" s="15" t="n"/>
      <c r="AR1291" s="14" t="n"/>
      <c r="AS1291" s="18" t="n">
        <v>0</v>
      </c>
      <c r="AT1291" s="16" t="n">
        <v>0</v>
      </c>
      <c r="AU1291" s="18">
        <f>(AS1291-AT1291)+AU1290</f>
        <v/>
      </c>
      <c r="AV1291" s="15" t="n"/>
      <c r="AX1291" s="14" t="n"/>
      <c r="AY1291" s="18" t="n">
        <v>0</v>
      </c>
      <c r="AZ1291" s="16" t="n">
        <v>0</v>
      </c>
      <c r="BA1291" s="18">
        <f>(AY1291-AZ1291)+BA1290</f>
        <v/>
      </c>
      <c r="BB1291" s="15" t="n"/>
      <c r="BD1291" s="14" t="n"/>
      <c r="BE1291" s="18" t="n">
        <v>0</v>
      </c>
      <c r="BF1291" s="16" t="n">
        <v>0</v>
      </c>
      <c r="BG1291" s="18">
        <f>(BE1291-BF1291)+BG1290</f>
        <v/>
      </c>
      <c r="BH1291" s="15" t="n"/>
      <c r="BJ1291" s="86" t="n">
        <v>0</v>
      </c>
      <c r="BK1291" s="90" t="n"/>
      <c r="BL1291" s="24" t="n">
        <v>0</v>
      </c>
      <c r="BM1291" s="91" t="n"/>
      <c r="BN1291" s="24" t="n">
        <v>0</v>
      </c>
      <c r="BO1291" s="24" t="n"/>
      <c r="BP1291" s="24" t="n"/>
      <c r="BQ1291" s="126" t="n"/>
    </row>
    <row r="1292" ht="16.8" customHeight="1">
      <c r="A1292" s="15" t="n"/>
      <c r="B1292" s="15" t="n"/>
      <c r="C1292" s="15" t="inlineStr">
        <is>
          <t>PAG. PROVV. AMICONE RENZO MESE DI</t>
        </is>
      </c>
      <c r="D1292" s="16" t="n"/>
      <c r="E1292" s="16" t="n"/>
      <c r="F1292" s="16" t="n"/>
      <c r="G1292" s="16" t="n">
        <v>0</v>
      </c>
      <c r="H1292" s="105" t="n"/>
      <c r="I1292" s="4" t="n"/>
      <c r="J1292" s="14" t="n"/>
      <c r="K1292" s="15" t="inlineStr">
        <is>
          <t>Spese telefonia</t>
        </is>
      </c>
      <c r="L1292" s="16" t="n"/>
      <c r="M1292" s="16">
        <f>0.28*(L1283+L1284-M1284)/100</f>
        <v/>
      </c>
      <c r="N1292" s="16">
        <f>D1315</f>
        <v/>
      </c>
      <c r="O1292" s="16">
        <f>O1231+M1292-N1292</f>
        <v/>
      </c>
      <c r="P1292" s="18">
        <f>P1231+M1292</f>
        <v/>
      </c>
      <c r="Q1292" s="14" t="n"/>
      <c r="R1292" s="18" t="n"/>
      <c r="S1292" s="16">
        <f>G1292</f>
        <v/>
      </c>
      <c r="T1292" s="18">
        <f>(R1292-S1292)+T1291</f>
        <v/>
      </c>
      <c r="U1292" s="15">
        <f>C1292</f>
        <v/>
      </c>
      <c r="W1292" s="14" t="n"/>
      <c r="X1292" s="18" t="n"/>
      <c r="Y1292" s="16" t="n">
        <v>0</v>
      </c>
      <c r="Z1292" s="18">
        <f>(X1292-Y1292)+Z1291</f>
        <v/>
      </c>
      <c r="AA1292" s="15" t="n"/>
      <c r="AB1292" s="24" t="n"/>
      <c r="AC1292" s="15">
        <f>C1292</f>
        <v/>
      </c>
      <c r="AD1292" s="25" t="n"/>
      <c r="AE1292" s="62">
        <f>G1292</f>
        <v/>
      </c>
      <c r="AF1292" s="63">
        <f>AE1292+AF1231</f>
        <v/>
      </c>
      <c r="AG1292" s="25" t="n"/>
      <c r="AH1292" s="24" t="n"/>
      <c r="AI1292" s="26" t="n"/>
      <c r="AJ1292" s="25" t="n"/>
      <c r="AL1292" s="14" t="n"/>
      <c r="AM1292" s="18" t="n"/>
      <c r="AN1292" s="16" t="n">
        <v>0</v>
      </c>
      <c r="AO1292" s="18">
        <f>(AM1292-AN1292)+AO1291</f>
        <v/>
      </c>
      <c r="AP1292" s="15" t="n"/>
      <c r="AR1292" s="14" t="n"/>
      <c r="AS1292" s="18" t="n"/>
      <c r="AT1292" s="16" t="n">
        <v>0</v>
      </c>
      <c r="AU1292" s="18">
        <f>(AS1292-AT1292)+AU1291</f>
        <v/>
      </c>
      <c r="AV1292" s="15" t="n"/>
      <c r="AX1292" s="14" t="n"/>
      <c r="AY1292" s="18" t="n"/>
      <c r="AZ1292" s="16" t="n">
        <v>0</v>
      </c>
      <c r="BA1292" s="18">
        <f>(AY1292-AZ1292)+BA1291</f>
        <v/>
      </c>
      <c r="BB1292" s="15" t="n"/>
      <c r="BD1292" s="14" t="n"/>
      <c r="BE1292" s="18" t="n"/>
      <c r="BF1292" s="16" t="n">
        <v>0</v>
      </c>
      <c r="BG1292" s="18">
        <f>(BE1292-BF1292)+BG1291</f>
        <v/>
      </c>
      <c r="BH1292" s="15" t="n"/>
      <c r="BJ1292" s="86" t="n">
        <v>0</v>
      </c>
      <c r="BK1292" s="90" t="n"/>
      <c r="BL1292" s="24" t="n">
        <v>0</v>
      </c>
      <c r="BM1292" s="24" t="n"/>
      <c r="BN1292" s="24" t="n"/>
      <c r="BO1292" s="24" t="n"/>
      <c r="BP1292" s="24" t="n"/>
      <c r="BQ1292" s="126" t="n"/>
    </row>
    <row r="1293" ht="16.8" customHeight="1">
      <c r="A1293" s="15" t="n"/>
      <c r="B1293" s="15" t="n"/>
      <c r="C1293" s="15" t="inlineStr">
        <is>
          <t>PAG. PROVV. VINCENZO  DI VITO</t>
        </is>
      </c>
      <c r="D1293" s="16" t="n"/>
      <c r="E1293" s="16" t="n"/>
      <c r="F1293" s="16" t="n"/>
      <c r="G1293" s="16" t="n">
        <v>0</v>
      </c>
      <c r="H1293" s="105" t="n"/>
      <c r="I1293" s="4" t="n"/>
      <c r="J1293" s="14" t="n"/>
      <c r="K1293" s="15">
        <f>C1303</f>
        <v/>
      </c>
      <c r="L1293" s="16" t="n"/>
      <c r="M1293" s="16">
        <f>0.28*(L1283+L1284-M1284)/100</f>
        <v/>
      </c>
      <c r="N1293" s="16">
        <f>G1303</f>
        <v/>
      </c>
      <c r="O1293" s="16">
        <f>O1232+M1293-N1293</f>
        <v/>
      </c>
      <c r="P1293" s="18">
        <f>P1232+M1293</f>
        <v/>
      </c>
      <c r="Q1293" s="14" t="n"/>
      <c r="R1293" s="18" t="n"/>
      <c r="S1293" s="16">
        <f>G1293</f>
        <v/>
      </c>
      <c r="T1293" s="18">
        <f>(R1293-S1293)+T1292</f>
        <v/>
      </c>
      <c r="U1293" s="15">
        <f>C1293</f>
        <v/>
      </c>
      <c r="W1293" s="14" t="n"/>
      <c r="X1293" s="18" t="n"/>
      <c r="Y1293" s="16" t="n">
        <v>0</v>
      </c>
      <c r="Z1293" s="18">
        <f>(X1293-Y1293)+Z1292</f>
        <v/>
      </c>
      <c r="AA1293" s="15" t="n"/>
      <c r="AB1293" s="24" t="n"/>
      <c r="AC1293" s="15">
        <f>C1293</f>
        <v/>
      </c>
      <c r="AD1293" s="25" t="n"/>
      <c r="AE1293" s="62">
        <f>G1293</f>
        <v/>
      </c>
      <c r="AF1293" s="63">
        <f>AE1293+AF1232</f>
        <v/>
      </c>
      <c r="AG1293" s="25" t="n"/>
      <c r="AH1293" s="24" t="n"/>
      <c r="AI1293" s="26" t="n"/>
      <c r="AJ1293" s="25" t="n"/>
      <c r="AL1293" s="14" t="n"/>
      <c r="AM1293" s="18" t="n"/>
      <c r="AN1293" s="16" t="n">
        <v>0</v>
      </c>
      <c r="AO1293" s="18">
        <f>(AM1293-AN1293)+AO1292</f>
        <v/>
      </c>
      <c r="AP1293" s="15" t="n"/>
      <c r="AR1293" s="14" t="n"/>
      <c r="AS1293" s="18" t="n"/>
      <c r="AT1293" s="16" t="n">
        <v>0</v>
      </c>
      <c r="AU1293" s="18">
        <f>(AS1293-AT1293)+AU1292</f>
        <v/>
      </c>
      <c r="AV1293" s="15" t="n"/>
      <c r="AX1293" s="14" t="n"/>
      <c r="AY1293" s="18" t="n"/>
      <c r="AZ1293" s="16" t="n">
        <v>0</v>
      </c>
      <c r="BA1293" s="18">
        <f>(AY1293-AZ1293)+BA1292</f>
        <v/>
      </c>
      <c r="BB1293" s="15" t="n"/>
      <c r="BD1293" s="14" t="n"/>
      <c r="BE1293" s="18" t="n"/>
      <c r="BF1293" s="16" t="n">
        <v>0</v>
      </c>
      <c r="BG1293" s="18">
        <f>(BE1293-BF1293)+BG1292</f>
        <v/>
      </c>
      <c r="BH1293" s="15" t="n"/>
      <c r="BJ1293" s="86" t="n">
        <v>0</v>
      </c>
      <c r="BK1293" s="90" t="n"/>
      <c r="BL1293" s="24" t="n"/>
      <c r="BM1293" s="24" t="n"/>
      <c r="BN1293" s="24" t="n"/>
      <c r="BO1293" s="24" t="n"/>
      <c r="BP1293" s="24" t="n"/>
      <c r="BQ1293" s="126" t="n"/>
    </row>
    <row r="1294" ht="16.8" customHeight="1">
      <c r="A1294" s="15" t="n"/>
      <c r="B1294" s="15" t="n"/>
      <c r="C1294" s="15" t="inlineStr">
        <is>
          <t>PAG. PROVV. FRANCESCOMARCHESOLI</t>
        </is>
      </c>
      <c r="D1294" s="16" t="n"/>
      <c r="E1294" s="16" t="n"/>
      <c r="F1294" s="16" t="n"/>
      <c r="G1294" s="16" t="n">
        <v>0</v>
      </c>
      <c r="H1294" s="16" t="n"/>
      <c r="I1294" s="4" t="n"/>
      <c r="J1294" s="14" t="n"/>
      <c r="K1294" s="15">
        <f>C1306</f>
        <v/>
      </c>
      <c r="L1294" s="16" t="n"/>
      <c r="M1294" s="16">
        <f>0.28*(L1283+L1284-M1284)/100</f>
        <v/>
      </c>
      <c r="N1294" s="16">
        <f>G1306</f>
        <v/>
      </c>
      <c r="O1294" s="16">
        <f>O1233+M1294-N1294</f>
        <v/>
      </c>
      <c r="P1294" s="18">
        <f>P1233+M1294</f>
        <v/>
      </c>
      <c r="Q1294" s="14" t="n"/>
      <c r="R1294" s="18" t="n"/>
      <c r="S1294" s="16">
        <f>G1294</f>
        <v/>
      </c>
      <c r="T1294" s="18">
        <f>(R1294-S1294)+T1293</f>
        <v/>
      </c>
      <c r="U1294" s="15">
        <f>C1294</f>
        <v/>
      </c>
      <c r="W1294" s="14" t="n"/>
      <c r="X1294" s="18" t="n"/>
      <c r="Y1294" s="16" t="n">
        <v>0</v>
      </c>
      <c r="Z1294" s="18">
        <f>(X1294-Y1294)+Z1293</f>
        <v/>
      </c>
      <c r="AA1294" s="15" t="n"/>
      <c r="AB1294" s="24" t="n"/>
      <c r="AC1294" s="15">
        <f>C1294</f>
        <v/>
      </c>
      <c r="AD1294" s="25" t="n"/>
      <c r="AE1294" s="62">
        <f>G1294</f>
        <v/>
      </c>
      <c r="AF1294" s="63">
        <f>AE1294+AF1233</f>
        <v/>
      </c>
      <c r="AG1294" s="25" t="n"/>
      <c r="AH1294" s="24" t="n"/>
      <c r="AI1294" s="26" t="n"/>
      <c r="AJ1294" s="25" t="n"/>
      <c r="AL1294" s="14" t="n"/>
      <c r="AM1294" s="18" t="n"/>
      <c r="AN1294" s="16" t="n">
        <v>0</v>
      </c>
      <c r="AO1294" s="18">
        <f>(AM1294-AN1294)+AO1293</f>
        <v/>
      </c>
      <c r="AP1294" s="15" t="n"/>
      <c r="AR1294" s="14" t="n"/>
      <c r="AS1294" s="18" t="n"/>
      <c r="AT1294" s="16" t="n">
        <v>0</v>
      </c>
      <c r="AU1294" s="18">
        <f>(AS1294-AT1294)+AU1293</f>
        <v/>
      </c>
      <c r="AV1294" s="15" t="n"/>
      <c r="AX1294" s="14" t="n"/>
      <c r="AY1294" s="18" t="n"/>
      <c r="AZ1294" s="16" t="n">
        <v>0</v>
      </c>
      <c r="BA1294" s="18">
        <f>(AY1294-AZ1294)+BA1293</f>
        <v/>
      </c>
      <c r="BB1294" s="15" t="n"/>
      <c r="BD1294" s="14" t="n"/>
      <c r="BE1294" s="18" t="n"/>
      <c r="BF1294" s="16" t="n">
        <v>0</v>
      </c>
      <c r="BG1294" s="18">
        <f>(BE1294-BF1294)+BG1293</f>
        <v/>
      </c>
      <c r="BH1294" s="15" t="n"/>
      <c r="BJ1294" s="86" t="n">
        <v>0</v>
      </c>
      <c r="BK1294" s="90" t="n"/>
      <c r="BL1294" s="24" t="n"/>
      <c r="BM1294" s="24" t="n"/>
      <c r="BN1294" s="24" t="n"/>
      <c r="BO1294" s="24" t="n"/>
      <c r="BP1294" s="24" t="n"/>
      <c r="BQ1294" s="126" t="n"/>
    </row>
    <row r="1295" ht="16.8" customHeight="1">
      <c r="A1295" s="15" t="n"/>
      <c r="B1295" s="15" t="n"/>
      <c r="C1295" s="15" t="inlineStr">
        <is>
          <t>TOT. PAG. PRODUTTORI</t>
        </is>
      </c>
      <c r="D1295" s="16">
        <f>SUM(G1287:G1294)+E1290+E1291+E1292+E1293+E1294</f>
        <v/>
      </c>
      <c r="E1295" s="16" t="n"/>
      <c r="F1295" s="16" t="n"/>
      <c r="G1295" s="16" t="n"/>
      <c r="H1295" s="16" t="n"/>
      <c r="I1295" s="4" t="n"/>
      <c r="J1295" s="14" t="n"/>
      <c r="K1295" s="15">
        <f>C1316</f>
        <v/>
      </c>
      <c r="L1295" s="16" t="n"/>
      <c r="M1295" s="16">
        <f>0.46*(L1283+L1284-M1284)/100</f>
        <v/>
      </c>
      <c r="N1295" s="16">
        <f>G1316</f>
        <v/>
      </c>
      <c r="O1295" s="16">
        <f>O1234+M1295-N1295</f>
        <v/>
      </c>
      <c r="P1295" s="18">
        <f>P1234+M1295</f>
        <v/>
      </c>
      <c r="Q1295" s="14" t="n"/>
      <c r="R1295" s="18" t="n"/>
      <c r="S1295" s="16" t="n">
        <v>0</v>
      </c>
      <c r="T1295" s="18">
        <f>(R1295-S1295)+T1294</f>
        <v/>
      </c>
      <c r="U1295" s="15" t="n"/>
      <c r="W1295" s="14" t="n"/>
      <c r="X1295" s="18" t="n"/>
      <c r="Y1295" s="16" t="n">
        <v>0</v>
      </c>
      <c r="Z1295" s="18">
        <f>(X1295-Y1295)+Z1294</f>
        <v/>
      </c>
      <c r="AA1295" s="15" t="n"/>
      <c r="AB1295" s="24" t="n"/>
      <c r="AC1295" s="15" t="n"/>
      <c r="AD1295" s="25" t="n"/>
      <c r="AE1295" s="62" t="n"/>
      <c r="AF1295" s="63" t="n"/>
      <c r="AG1295" s="25" t="n"/>
      <c r="AH1295" s="24" t="n"/>
      <c r="AI1295" s="26" t="n"/>
      <c r="AJ1295" s="25" t="n"/>
      <c r="AL1295" s="14" t="n"/>
      <c r="AM1295" s="18" t="n"/>
      <c r="AN1295" s="16" t="n">
        <v>0</v>
      </c>
      <c r="AO1295" s="18">
        <f>(AM1295-AN1295)+AO1294</f>
        <v/>
      </c>
      <c r="AP1295" s="15" t="n"/>
      <c r="AR1295" s="14" t="n"/>
      <c r="AS1295" s="18" t="n"/>
      <c r="AT1295" s="16" t="n">
        <v>0</v>
      </c>
      <c r="AU1295" s="18">
        <f>(AS1295-AT1295)+AU1294</f>
        <v/>
      </c>
      <c r="AV1295" s="15" t="n"/>
      <c r="AX1295" s="14" t="n"/>
      <c r="AY1295" s="18" t="n"/>
      <c r="AZ1295" s="16" t="n">
        <v>0</v>
      </c>
      <c r="BA1295" s="18">
        <f>(AY1295-AZ1295)+BA1294</f>
        <v/>
      </c>
      <c r="BB1295" s="15" t="n"/>
      <c r="BD1295" s="14" t="n"/>
      <c r="BE1295" s="18" t="n"/>
      <c r="BF1295" s="16" t="n">
        <v>0</v>
      </c>
      <c r="BG1295" s="18">
        <f>(BE1295-BF1295)+BG1294</f>
        <v/>
      </c>
      <c r="BH1295" s="15" t="n"/>
      <c r="BJ1295" s="86" t="n">
        <v>0</v>
      </c>
      <c r="BK1295" s="90" t="n"/>
      <c r="BL1295" s="24" t="n"/>
      <c r="BM1295" s="24" t="n"/>
      <c r="BN1295" s="24" t="n"/>
      <c r="BO1295" s="24" t="n"/>
      <c r="BP1295" s="24" t="n"/>
      <c r="BQ1295" s="126" t="n"/>
    </row>
    <row r="1296" ht="16.8" customHeight="1">
      <c r="A1296" s="15" t="n"/>
      <c r="B1296" s="15" t="n"/>
      <c r="C1296" s="15" t="inlineStr">
        <is>
          <t>Sinistro</t>
        </is>
      </c>
      <c r="D1296" s="16" t="n"/>
      <c r="E1296" s="16" t="n"/>
      <c r="F1296" s="16" t="n"/>
      <c r="G1296" s="16" t="n"/>
      <c r="H1296" s="16">
        <f>SUM(H1283:H1295)</f>
        <v/>
      </c>
      <c r="I1296" s="4" t="n"/>
      <c r="J1296" s="14" t="n"/>
      <c r="K1296" s="15" t="inlineStr">
        <is>
          <t>Locazioni immobiliari</t>
        </is>
      </c>
      <c r="L1296" s="16" t="n"/>
      <c r="M1296" s="16">
        <f>14.4*(L1283+L1284-M1284)/100</f>
        <v/>
      </c>
      <c r="N1296" s="16">
        <f>G1317</f>
        <v/>
      </c>
      <c r="O1296" s="16">
        <f>O1235+M1296-N1296</f>
        <v/>
      </c>
      <c r="P1296" s="18">
        <f>P1235+M1296</f>
        <v/>
      </c>
      <c r="Q1296" s="14" t="n"/>
      <c r="R1296" s="18" t="n"/>
      <c r="S1296" s="16" t="n">
        <v>0</v>
      </c>
      <c r="T1296" s="18">
        <f>(R1296-S1296)+T1295</f>
        <v/>
      </c>
      <c r="U1296" s="15" t="n"/>
      <c r="W1296" s="14" t="n"/>
      <c r="X1296" s="18" t="n"/>
      <c r="Y1296" s="16" t="n">
        <v>0</v>
      </c>
      <c r="Z1296" s="18">
        <f>(X1296-Y1296)+Z1295</f>
        <v/>
      </c>
      <c r="AA1296" s="15">
        <f>C1296</f>
        <v/>
      </c>
      <c r="AB1296" s="24" t="n"/>
      <c r="AC1296" s="15" t="n"/>
      <c r="AD1296" s="25" t="n"/>
      <c r="AE1296" s="62" t="n"/>
      <c r="AF1296" s="63" t="n"/>
      <c r="AG1296" s="25" t="n"/>
      <c r="AH1296" s="24" t="n"/>
      <c r="AI1296" s="26" t="n"/>
      <c r="AJ1296" s="25" t="n"/>
      <c r="AL1296" s="14" t="n"/>
      <c r="AM1296" s="18" t="n"/>
      <c r="AN1296" s="16" t="n">
        <v>0</v>
      </c>
      <c r="AO1296" s="18">
        <f>(AM1296-AN1296)+AO1295</f>
        <v/>
      </c>
      <c r="AP1296" s="15" t="n"/>
      <c r="AR1296" s="14" t="n"/>
      <c r="AS1296" s="18" t="n"/>
      <c r="AT1296" s="16" t="n">
        <v>0</v>
      </c>
      <c r="AU1296" s="18">
        <f>(AS1296-AT1296)+AU1295</f>
        <v/>
      </c>
      <c r="AV1296" s="15" t="n"/>
      <c r="AX1296" s="14" t="n"/>
      <c r="AY1296" s="18" t="n"/>
      <c r="AZ1296" s="16" t="n">
        <v>0</v>
      </c>
      <c r="BA1296" s="18">
        <f>(AY1296-AZ1296)+BA1295</f>
        <v/>
      </c>
      <c r="BB1296" s="15" t="n"/>
      <c r="BD1296" s="14" t="n"/>
      <c r="BE1296" s="18" t="n"/>
      <c r="BF1296" s="16" t="n">
        <v>0</v>
      </c>
      <c r="BG1296" s="18">
        <f>(BE1296-BF1296)+BG1295</f>
        <v/>
      </c>
      <c r="BH1296" s="15" t="n"/>
      <c r="BJ1296" s="86" t="n">
        <v>0</v>
      </c>
      <c r="BK1296" s="90" t="n"/>
      <c r="BL1296" s="24" t="n"/>
      <c r="BM1296" s="24" t="n"/>
      <c r="BN1296" s="24" t="n"/>
      <c r="BO1296" s="24" t="n"/>
      <c r="BP1296" s="24" t="n"/>
      <c r="BQ1296" s="126" t="n"/>
    </row>
    <row r="1297" ht="16.8" customHeight="1">
      <c r="A1297" s="15" t="n"/>
      <c r="B1297" s="15" t="n"/>
      <c r="C1297" s="15" t="inlineStr">
        <is>
          <t>SINISTRO</t>
        </is>
      </c>
      <c r="D1297" s="16">
        <f>E1296+G1296</f>
        <v/>
      </c>
      <c r="E1297" s="16" t="n"/>
      <c r="F1297" s="16" t="n"/>
      <c r="G1297" s="16" t="n"/>
      <c r="H1297" s="16" t="n"/>
      <c r="I1297" s="4" t="n"/>
      <c r="J1297" s="14" t="n"/>
      <c r="K1297" s="15">
        <f>C1318</f>
        <v/>
      </c>
      <c r="L1297" s="16">
        <f>D1306</f>
        <v/>
      </c>
      <c r="M1297" s="16">
        <f>1.4*(L1283+L1284-M1284)/100</f>
        <v/>
      </c>
      <c r="N1297" s="16">
        <f>G1318</f>
        <v/>
      </c>
      <c r="O1297" s="16">
        <f>O1236+M1297-N1297</f>
        <v/>
      </c>
      <c r="P1297" s="18">
        <f>P1236+M1297</f>
        <v/>
      </c>
      <c r="Q1297" s="14" t="n"/>
      <c r="R1297" s="18" t="n"/>
      <c r="S1297" s="16" t="n">
        <v>0</v>
      </c>
      <c r="T1297" s="18">
        <f>(R1297-S1297)+T1296</f>
        <v/>
      </c>
      <c r="U1297" s="15" t="n"/>
      <c r="W1297" s="14" t="n"/>
      <c r="X1297" s="18" t="n"/>
      <c r="Y1297" s="16" t="n">
        <v>0</v>
      </c>
      <c r="Z1297" s="18">
        <f>(X1297-Y1297)+Z1296</f>
        <v/>
      </c>
      <c r="AA1297" s="15" t="n"/>
      <c r="AB1297" s="24" t="n"/>
      <c r="AC1297" s="64" t="inlineStr">
        <is>
          <t>INTERESSI PASSIIVI</t>
        </is>
      </c>
      <c r="AD1297" s="65" t="n"/>
      <c r="AE1297" s="65">
        <f>H1301</f>
        <v/>
      </c>
      <c r="AF1297" s="63">
        <f>AE1297+AF1236</f>
        <v/>
      </c>
      <c r="AG1297" s="25" t="n"/>
      <c r="AH1297" s="24" t="n"/>
      <c r="AI1297" s="26" t="n"/>
      <c r="AJ1297" s="25" t="n">
        <v>0</v>
      </c>
      <c r="AL1297" s="14" t="n"/>
      <c r="AM1297" s="18" t="n"/>
      <c r="AN1297" s="16" t="n">
        <v>0</v>
      </c>
      <c r="AO1297" s="18">
        <f>(AM1297-AN1297)+AO1296</f>
        <v/>
      </c>
      <c r="AP1297" s="15" t="n"/>
      <c r="AR1297" s="14" t="n"/>
      <c r="AS1297" s="18" t="n"/>
      <c r="AT1297" s="16" t="n">
        <v>0</v>
      </c>
      <c r="AU1297" s="18">
        <f>(AS1297-AT1297)+AU1296</f>
        <v/>
      </c>
      <c r="AV1297" s="15" t="n"/>
      <c r="AX1297" s="14" t="n"/>
      <c r="AY1297" s="18" t="n"/>
      <c r="AZ1297" s="16" t="n">
        <v>0</v>
      </c>
      <c r="BA1297" s="18">
        <f>(AY1297-AZ1297)+BA1296</f>
        <v/>
      </c>
      <c r="BB1297" s="15" t="n"/>
      <c r="BD1297" s="14" t="n"/>
      <c r="BE1297" s="18" t="n"/>
      <c r="BF1297" s="16" t="n">
        <v>0</v>
      </c>
      <c r="BG1297" s="18">
        <f>(BE1297-BF1297)+BG1296</f>
        <v/>
      </c>
      <c r="BH1297" s="15" t="n"/>
      <c r="BJ1297" s="86" t="n"/>
      <c r="BK1297" s="86" t="n"/>
      <c r="BL1297" s="24" t="n"/>
      <c r="BM1297" s="24" t="n"/>
      <c r="BN1297" s="24" t="n"/>
      <c r="BO1297" s="24" t="n"/>
      <c r="BP1297" s="24" t="n"/>
      <c r="BQ1297" s="126" t="n"/>
    </row>
    <row r="1298" ht="16.8" customHeight="1">
      <c r="A1298" s="15" t="n"/>
      <c r="B1298" s="15" t="n"/>
      <c r="C1298" s="15" t="inlineStr">
        <is>
          <t xml:space="preserve">Francobolli    </t>
        </is>
      </c>
      <c r="D1298" s="16" t="n"/>
      <c r="E1298" s="16" t="n"/>
      <c r="F1298" s="16" t="n"/>
      <c r="G1298" s="16" t="n">
        <v>0</v>
      </c>
      <c r="H1298" s="16" t="n"/>
      <c r="I1298" s="4" t="n"/>
      <c r="J1298" s="14" t="n"/>
      <c r="K1298" s="15">
        <f>C1320</f>
        <v/>
      </c>
      <c r="L1298" s="16" t="n"/>
      <c r="M1298" s="16">
        <f>0*(L1283+L1284-M1284)/100</f>
        <v/>
      </c>
      <c r="N1298" s="16">
        <f>G1320</f>
        <v/>
      </c>
      <c r="O1298" s="16">
        <f>O1237+M1298-N1298</f>
        <v/>
      </c>
      <c r="P1298" s="18">
        <f>P1237+M1298</f>
        <v/>
      </c>
      <c r="Q1298" s="14" t="n"/>
      <c r="R1298" s="18" t="n"/>
      <c r="S1298" s="16">
        <f>G1298</f>
        <v/>
      </c>
      <c r="T1298" s="18">
        <f>(R1298-S1298)+T1297</f>
        <v/>
      </c>
      <c r="U1298" s="15">
        <f>C1298</f>
        <v/>
      </c>
      <c r="W1298" s="14" t="n"/>
      <c r="X1298" s="18" t="n"/>
      <c r="Y1298" s="16" t="n"/>
      <c r="Z1298" s="18">
        <f>(X1298-Y1298)+Z1297</f>
        <v/>
      </c>
      <c r="AA1298" s="15" t="n"/>
      <c r="AB1298" s="24" t="n"/>
      <c r="AC1298" s="15">
        <f>C1298</f>
        <v/>
      </c>
      <c r="AD1298" s="25" t="n"/>
      <c r="AE1298" s="62">
        <f>G1298</f>
        <v/>
      </c>
      <c r="AF1298" s="63">
        <f>AE1298+AF1237</f>
        <v/>
      </c>
      <c r="AG1298" s="25" t="n"/>
      <c r="AH1298" s="24" t="n"/>
      <c r="AI1298" s="26" t="n"/>
      <c r="AJ1298" s="25" t="n"/>
      <c r="AL1298" s="14" t="n"/>
      <c r="AM1298" s="18" t="n"/>
      <c r="AN1298" s="16" t="n"/>
      <c r="AO1298" s="18">
        <f>(AM1298-AN1298)+AO1297</f>
        <v/>
      </c>
      <c r="AP1298" s="15" t="n"/>
      <c r="AR1298" s="14" t="n"/>
      <c r="AS1298" s="18" t="n"/>
      <c r="AT1298" s="16" t="n"/>
      <c r="AU1298" s="18">
        <f>(AS1298-AT1298)+AU1297</f>
        <v/>
      </c>
      <c r="AV1298" s="15" t="n"/>
      <c r="AX1298" s="14" t="n"/>
      <c r="AY1298" s="18" t="n"/>
      <c r="AZ1298" s="16" t="n"/>
      <c r="BA1298" s="18">
        <f>(AY1298-AZ1298)+BA1297</f>
        <v/>
      </c>
      <c r="BB1298" s="15" t="n"/>
      <c r="BD1298" s="14" t="n"/>
      <c r="BE1298" s="18" t="n"/>
      <c r="BF1298" s="16" t="n"/>
      <c r="BG1298" s="18">
        <f>(BE1298-BF1298)+BG1297</f>
        <v/>
      </c>
      <c r="BH1298" s="15" t="n"/>
      <c r="BJ1298" s="86" t="n"/>
      <c r="BK1298" s="86" t="n"/>
      <c r="BL1298" s="24" t="n"/>
      <c r="BM1298" s="24" t="n"/>
      <c r="BN1298" s="24" t="n"/>
      <c r="BO1298" s="24" t="n"/>
      <c r="BP1298" s="24" t="n"/>
      <c r="BQ1298" s="126" t="n"/>
    </row>
    <row r="1299" ht="16.8" customHeight="1">
      <c r="A1299" s="15" t="n"/>
      <c r="B1299" s="15" t="n"/>
      <c r="C1299" s="15" t="inlineStr">
        <is>
          <t xml:space="preserve">PAG. FATT. SOMMESE PETROLI </t>
        </is>
      </c>
      <c r="D1299" s="16" t="n"/>
      <c r="E1299" s="16" t="n"/>
      <c r="F1299" s="16" t="n"/>
      <c r="G1299" s="16" t="n">
        <v>0</v>
      </c>
      <c r="H1299" s="16" t="n"/>
      <c r="I1299" s="4" t="n"/>
      <c r="J1299" s="14" t="n"/>
      <c r="K1299" s="15">
        <f>C1321</f>
        <v/>
      </c>
      <c r="L1299" s="16" t="n"/>
      <c r="M1299" s="16">
        <f>1.86*(L1283+L1284-M1284)/100</f>
        <v/>
      </c>
      <c r="N1299" s="16">
        <f>G1321</f>
        <v/>
      </c>
      <c r="O1299" s="16">
        <f>O1238+M1299-N1299</f>
        <v/>
      </c>
      <c r="P1299" s="18">
        <f>P1238+M1299</f>
        <v/>
      </c>
      <c r="Q1299" s="14" t="n"/>
      <c r="R1299" s="18" t="n"/>
      <c r="S1299" s="16">
        <f>G1299</f>
        <v/>
      </c>
      <c r="T1299" s="18">
        <f>(R1299-S1299)+T1298</f>
        <v/>
      </c>
      <c r="U1299" s="15">
        <f>C1299</f>
        <v/>
      </c>
      <c r="W1299" s="14" t="n"/>
      <c r="X1299" s="18" t="n"/>
      <c r="Y1299" s="16" t="n">
        <v>0</v>
      </c>
      <c r="Z1299" s="18">
        <f>(X1299-Y1299)+Z1298</f>
        <v/>
      </c>
      <c r="AA1299" s="15" t="n"/>
      <c r="AB1299" s="24" t="n"/>
      <c r="AC1299" s="15">
        <f>C1299</f>
        <v/>
      </c>
      <c r="AD1299" s="25" t="n"/>
      <c r="AE1299" s="62">
        <f>G1299</f>
        <v/>
      </c>
      <c r="AF1299" s="63">
        <f>AE1299+AF1238</f>
        <v/>
      </c>
      <c r="AG1299" s="25" t="n"/>
      <c r="AH1299" s="24" t="n"/>
      <c r="AI1299" s="26" t="n"/>
      <c r="AJ1299" s="25" t="n"/>
      <c r="AL1299" s="14" t="n"/>
      <c r="AM1299" s="18" t="n"/>
      <c r="AN1299" s="16" t="n">
        <v>0</v>
      </c>
      <c r="AO1299" s="18">
        <f>(AM1299-AN1299)+AO1298</f>
        <v/>
      </c>
      <c r="AP1299" s="15" t="n"/>
      <c r="AR1299" s="14" t="n"/>
      <c r="AS1299" s="18" t="n"/>
      <c r="AT1299" s="16" t="n">
        <v>0</v>
      </c>
      <c r="AU1299" s="18">
        <f>(AS1299-AT1299)+AU1298</f>
        <v/>
      </c>
      <c r="AV1299" s="15" t="n"/>
      <c r="AX1299" s="14" t="n"/>
      <c r="AY1299" s="18" t="n"/>
      <c r="AZ1299" s="16" t="n">
        <v>0</v>
      </c>
      <c r="BA1299" s="18">
        <f>(AY1299-AZ1299)+BA1298</f>
        <v/>
      </c>
      <c r="BB1299" s="15" t="n"/>
      <c r="BD1299" s="14" t="n"/>
      <c r="BE1299" s="18" t="n"/>
      <c r="BF1299" s="16" t="n">
        <v>0</v>
      </c>
      <c r="BG1299" s="18">
        <f>(BE1299-BF1299)+BG1298</f>
        <v/>
      </c>
      <c r="BH1299" s="15" t="n"/>
      <c r="BJ1299" s="86" t="n"/>
      <c r="BK1299" s="86" t="n"/>
      <c r="BL1299" s="24" t="n"/>
      <c r="BM1299" s="24" t="n"/>
      <c r="BN1299" s="24" t="n"/>
      <c r="BO1299" s="24" t="n"/>
      <c r="BP1299" s="24" t="n"/>
      <c r="BQ1299" s="126" t="n"/>
    </row>
    <row r="1300" ht="16.8" customHeight="1">
      <c r="A1300" s="15" t="n"/>
      <c r="B1300" s="15" t="n"/>
      <c r="C1300" s="15" t="inlineStr">
        <is>
          <t>Benzina auto papa'</t>
        </is>
      </c>
      <c r="D1300" s="16">
        <f>SUM(G1299:G1300)</f>
        <v/>
      </c>
      <c r="E1300" s="16" t="n">
        <v>0</v>
      </c>
      <c r="F1300" s="16" t="n"/>
      <c r="G1300" s="16" t="n">
        <v>0</v>
      </c>
      <c r="H1300" s="16" t="n"/>
      <c r="I1300" s="4" t="n"/>
      <c r="J1300" s="14" t="n"/>
      <c r="K1300" s="15">
        <f>C1322</f>
        <v/>
      </c>
      <c r="L1300" s="16" t="n">
        <v>0</v>
      </c>
      <c r="M1300" s="16">
        <f>0.7*(L1283+L1284-M1284)/100</f>
        <v/>
      </c>
      <c r="N1300" s="16">
        <f>G1322</f>
        <v/>
      </c>
      <c r="O1300" s="16">
        <f>O1239+M1300-N1300</f>
        <v/>
      </c>
      <c r="P1300" s="18">
        <f>P1239+M1300</f>
        <v/>
      </c>
      <c r="Q1300" s="14" t="n"/>
      <c r="R1300" s="18" t="n"/>
      <c r="S1300" s="16">
        <f>G1300</f>
        <v/>
      </c>
      <c r="T1300" s="18">
        <f>(R1300-S1300)+T1299</f>
        <v/>
      </c>
      <c r="U1300" s="15">
        <f>C1300</f>
        <v/>
      </c>
      <c r="W1300" s="14" t="n"/>
      <c r="X1300" s="18" t="n"/>
      <c r="Y1300" s="16" t="n">
        <v>0</v>
      </c>
      <c r="Z1300" s="18">
        <f>(X1300-Y1300)+Z1299</f>
        <v/>
      </c>
      <c r="AA1300" s="15" t="n"/>
      <c r="AB1300" s="24" t="n"/>
      <c r="AC1300" s="15">
        <f>C1300</f>
        <v/>
      </c>
      <c r="AD1300" s="25" t="n"/>
      <c r="AE1300" s="62">
        <f>G1300</f>
        <v/>
      </c>
      <c r="AF1300" s="63">
        <f>AE1300+AF1239</f>
        <v/>
      </c>
      <c r="AG1300" s="25" t="n"/>
      <c r="AH1300" s="24" t="n"/>
      <c r="AI1300" s="26" t="n">
        <v>0</v>
      </c>
      <c r="AJ1300" s="25" t="n"/>
      <c r="AL1300" s="14" t="n"/>
      <c r="AM1300" s="18" t="n"/>
      <c r="AN1300" s="16" t="n">
        <v>0</v>
      </c>
      <c r="AO1300" s="18">
        <f>(AM1300-AN1300)+AO1299</f>
        <v/>
      </c>
      <c r="AP1300" s="15" t="n"/>
      <c r="AR1300" s="14" t="n"/>
      <c r="AS1300" s="18" t="n"/>
      <c r="AT1300" s="16" t="n">
        <v>0</v>
      </c>
      <c r="AU1300" s="18">
        <f>(AS1300-AT1300)+AU1299</f>
        <v/>
      </c>
      <c r="AV1300" s="15" t="n"/>
      <c r="AX1300" s="14" t="n"/>
      <c r="AY1300" s="18" t="n"/>
      <c r="AZ1300" s="16" t="n">
        <v>0</v>
      </c>
      <c r="BA1300" s="18">
        <f>(AY1300-AZ1300)+BA1299</f>
        <v/>
      </c>
      <c r="BB1300" s="15" t="n"/>
      <c r="BD1300" s="14" t="n"/>
      <c r="BE1300" s="18" t="n"/>
      <c r="BF1300" s="16" t="n">
        <v>0</v>
      </c>
      <c r="BG1300" s="18">
        <f>(BE1300-BF1300)+BG1299</f>
        <v/>
      </c>
      <c r="BH1300" s="15" t="n"/>
      <c r="BJ1300" s="86" t="n"/>
      <c r="BK1300" s="86" t="n"/>
      <c r="BL1300" s="24" t="n"/>
      <c r="BM1300" s="24" t="n"/>
      <c r="BN1300" s="24" t="n"/>
      <c r="BO1300" s="24" t="n"/>
      <c r="BP1300" s="24" t="n"/>
      <c r="BQ1300" s="126" t="n"/>
    </row>
    <row r="1301" ht="16.8" customHeight="1">
      <c r="A1301" s="15" t="n"/>
      <c r="B1301" s="15" t="n"/>
      <c r="C1301" s="28" t="inlineStr">
        <is>
          <t>Spese bancarie</t>
        </is>
      </c>
      <c r="D1301" s="16" t="n"/>
      <c r="E1301" s="16" t="n">
        <v>0</v>
      </c>
      <c r="F1301" s="16" t="n">
        <v>0</v>
      </c>
      <c r="G1301" s="16" t="n">
        <v>0</v>
      </c>
      <c r="H1301" s="27" t="n">
        <v>0</v>
      </c>
      <c r="I1301" s="4" t="n"/>
      <c r="J1301" s="14" t="n"/>
      <c r="K1301" s="15">
        <f>C1326</f>
        <v/>
      </c>
      <c r="L1301" s="16" t="n">
        <v>0</v>
      </c>
      <c r="M1301" s="16">
        <f>18.82*(L1283+L1284-M1284)/100</f>
        <v/>
      </c>
      <c r="N1301" s="16">
        <f>G1326</f>
        <v/>
      </c>
      <c r="O1301" s="16">
        <f>O1240+M1301-N1301</f>
        <v/>
      </c>
      <c r="P1301" s="18">
        <f>P1240+M1301</f>
        <v/>
      </c>
      <c r="Q1301" s="14" t="n"/>
      <c r="R1301" s="18" t="n"/>
      <c r="S1301" s="16">
        <f>G1301</f>
        <v/>
      </c>
      <c r="T1301" s="18">
        <f>(R1301-S1301)+T1300</f>
        <v/>
      </c>
      <c r="U1301" s="15">
        <f>C1301</f>
        <v/>
      </c>
      <c r="W1301" s="14" t="n"/>
      <c r="X1301" s="18" t="n"/>
      <c r="Y1301" s="16" t="n">
        <v>0</v>
      </c>
      <c r="Z1301" s="18">
        <f>(X1301-Y1301)+Z1300</f>
        <v/>
      </c>
      <c r="AA1301" s="15">
        <f>C1301</f>
        <v/>
      </c>
      <c r="AB1301" s="24" t="n"/>
      <c r="AC1301" s="15">
        <f>C1301</f>
        <v/>
      </c>
      <c r="AD1301" s="25" t="n"/>
      <c r="AE1301" s="62" t="n">
        <v>0</v>
      </c>
      <c r="AF1301" s="63">
        <f>AE1301+AF1240</f>
        <v/>
      </c>
      <c r="AG1301" s="25" t="n"/>
      <c r="AH1301" s="24" t="n"/>
      <c r="AI1301" s="26" t="n"/>
      <c r="AJ1301" s="25" t="n"/>
      <c r="AL1301" s="14" t="n"/>
      <c r="AM1301" s="18" t="n"/>
      <c r="AN1301" s="16" t="n">
        <v>0</v>
      </c>
      <c r="AO1301" s="18">
        <f>(AM1301-AN1301)+AO1300</f>
        <v/>
      </c>
      <c r="AP1301" s="15" t="n"/>
      <c r="AR1301" s="14" t="n"/>
      <c r="AS1301" s="18" t="n"/>
      <c r="AT1301" s="16" t="n">
        <v>0</v>
      </c>
      <c r="AU1301" s="18">
        <f>(AS1301-AT1301)+AU1300</f>
        <v/>
      </c>
      <c r="AV1301" s="15">
        <f>C1301</f>
        <v/>
      </c>
      <c r="AX1301" s="14" t="n"/>
      <c r="AY1301" s="18" t="n"/>
      <c r="AZ1301" s="16" t="n">
        <v>0</v>
      </c>
      <c r="BA1301" s="18">
        <f>(AY1301-AZ1301)+BA1300</f>
        <v/>
      </c>
      <c r="BB1301" s="15" t="n"/>
      <c r="BD1301" s="14" t="n"/>
      <c r="BE1301" s="18" t="n"/>
      <c r="BF1301" s="16" t="n">
        <v>0</v>
      </c>
      <c r="BG1301" s="18">
        <f>(BE1301-BF1301)+BG1300</f>
        <v/>
      </c>
      <c r="BH1301" s="15" t="n"/>
      <c r="BJ1301" s="86" t="n"/>
      <c r="BK1301" s="86" t="n"/>
      <c r="BL1301" s="24" t="n"/>
      <c r="BM1301" s="24" t="n"/>
      <c r="BN1301" s="24" t="n"/>
      <c r="BO1301" s="24" t="n"/>
      <c r="BP1301" s="24" t="n"/>
      <c r="BQ1301" s="126" t="n"/>
    </row>
    <row r="1302" ht="16.8" customHeight="1">
      <c r="A1302" s="15" t="n"/>
      <c r="B1302" s="15" t="n"/>
      <c r="C1302" s="15" t="n"/>
      <c r="D1302" s="16" t="n"/>
      <c r="E1302" s="16" t="n"/>
      <c r="F1302" s="16" t="n"/>
      <c r="G1302" s="16" t="n">
        <v>0</v>
      </c>
      <c r="H1302" s="27" t="n">
        <v>0</v>
      </c>
      <c r="I1302" s="4" t="n"/>
      <c r="J1302" s="14" t="n"/>
      <c r="K1302" s="15">
        <f>C1327</f>
        <v/>
      </c>
      <c r="L1302" s="16" t="n">
        <v>0</v>
      </c>
      <c r="M1302" s="16">
        <f>18.82*(L1283+L1284-M1284)/100</f>
        <v/>
      </c>
      <c r="N1302" s="29">
        <f>G1327</f>
        <v/>
      </c>
      <c r="O1302" s="16">
        <f>O1241+M1302-N1302</f>
        <v/>
      </c>
      <c r="P1302" s="18">
        <f>P1241+M1302</f>
        <v/>
      </c>
      <c r="Q1302" s="14" t="n"/>
      <c r="R1302" s="18" t="n"/>
      <c r="S1302" s="16">
        <f>G1302</f>
        <v/>
      </c>
      <c r="T1302" s="18">
        <f>(R1302-S1302)+T1301</f>
        <v/>
      </c>
      <c r="U1302" s="15">
        <f>C1302</f>
        <v/>
      </c>
      <c r="W1302" s="14" t="n"/>
      <c r="X1302" s="18" t="n"/>
      <c r="Y1302" s="16" t="n">
        <v>0</v>
      </c>
      <c r="Z1302" s="18">
        <f>(X1302-Y1302)+Z1301</f>
        <v/>
      </c>
      <c r="AA1302" s="15" t="n"/>
      <c r="AB1302" s="24" t="n"/>
      <c r="AC1302" s="15">
        <f>C1302</f>
        <v/>
      </c>
      <c r="AD1302" s="25" t="n"/>
      <c r="AE1302" s="62">
        <f>G1302</f>
        <v/>
      </c>
      <c r="AF1302" s="63">
        <f>AE1302+AF1241</f>
        <v/>
      </c>
      <c r="AG1302" s="25" t="n"/>
      <c r="AH1302" s="24" t="n"/>
      <c r="AI1302" s="26" t="n"/>
      <c r="AJ1302" s="25" t="n"/>
      <c r="AL1302" s="14" t="n"/>
      <c r="AM1302" s="18" t="n"/>
      <c r="AN1302" s="16" t="n">
        <v>0</v>
      </c>
      <c r="AO1302" s="18">
        <f>(AM1302-AN1302)+AO1301</f>
        <v/>
      </c>
      <c r="AP1302" s="15" t="n"/>
      <c r="AR1302" s="14" t="n"/>
      <c r="AS1302" s="18" t="n"/>
      <c r="AT1302" s="16" t="n">
        <v>0</v>
      </c>
      <c r="AU1302" s="18">
        <f>(AS1302-AT1302)+AU1301</f>
        <v/>
      </c>
      <c r="AV1302" s="15" t="n"/>
      <c r="AX1302" s="14" t="n"/>
      <c r="AY1302" s="18" t="n"/>
      <c r="AZ1302" s="16" t="n">
        <v>0</v>
      </c>
      <c r="BA1302" s="18">
        <f>(AY1302-AZ1302)+BA1301</f>
        <v/>
      </c>
      <c r="BB1302" s="15" t="n"/>
      <c r="BD1302" s="14" t="n"/>
      <c r="BE1302" s="18" t="n"/>
      <c r="BF1302" s="16" t="n">
        <v>0</v>
      </c>
      <c r="BG1302" s="18">
        <f>(BE1302-BF1302)+BG1301</f>
        <v/>
      </c>
      <c r="BH1302" s="15" t="n"/>
      <c r="BJ1302" s="86" t="n"/>
      <c r="BK1302" s="86" t="n"/>
      <c r="BL1302" s="24" t="n"/>
      <c r="BM1302" s="24" t="n"/>
      <c r="BN1302" s="24" t="n"/>
      <c r="BO1302" s="24" t="n"/>
      <c r="BP1302" s="24" t="n"/>
      <c r="BQ1302" s="126" t="n"/>
    </row>
    <row r="1303" ht="16.8" customHeight="1">
      <c r="A1303" s="15" t="n"/>
      <c r="B1303" s="15" t="n"/>
      <c r="C1303" s="28" t="inlineStr">
        <is>
          <t>Materiale pulizia</t>
        </is>
      </c>
      <c r="D1303" s="16" t="n"/>
      <c r="E1303" s="16" t="n"/>
      <c r="F1303" s="16" t="n"/>
      <c r="G1303" s="16" t="n">
        <v>0</v>
      </c>
      <c r="H1303" s="16" t="n"/>
      <c r="I1303" s="4" t="n"/>
      <c r="J1303" s="14" t="n"/>
      <c r="K1303" s="15">
        <f>C1298</f>
        <v/>
      </c>
      <c r="L1303" s="16" t="n">
        <v>0</v>
      </c>
      <c r="M1303" s="16">
        <f>0.5*(L1283+L1284-M1284)/100</f>
        <v/>
      </c>
      <c r="N1303" s="16">
        <f>G1298</f>
        <v/>
      </c>
      <c r="O1303" s="16">
        <f>O1242+M1303-N1303</f>
        <v/>
      </c>
      <c r="P1303" s="18">
        <f>P1242+M1303</f>
        <v/>
      </c>
      <c r="Q1303" s="14" t="n"/>
      <c r="R1303" s="18" t="n"/>
      <c r="S1303" s="16">
        <f>G1303</f>
        <v/>
      </c>
      <c r="T1303" s="18">
        <f>(R1303-S1303)+T1302</f>
        <v/>
      </c>
      <c r="U1303" s="15">
        <f>C1303</f>
        <v/>
      </c>
      <c r="W1303" s="14" t="n"/>
      <c r="X1303" s="18" t="n"/>
      <c r="Y1303" s="16" t="n">
        <v>0</v>
      </c>
      <c r="Z1303" s="18">
        <f>(X1303-Y1303)+Z1302</f>
        <v/>
      </c>
      <c r="AA1303" s="15" t="n"/>
      <c r="AB1303" s="24" t="n"/>
      <c r="AC1303" s="15">
        <f>C1303</f>
        <v/>
      </c>
      <c r="AD1303" s="25" t="n"/>
      <c r="AE1303" s="62">
        <f>G1303</f>
        <v/>
      </c>
      <c r="AF1303" s="63">
        <f>AE1303+AF1242</f>
        <v/>
      </c>
      <c r="AG1303" s="25" t="n"/>
      <c r="AH1303" s="24" t="n"/>
      <c r="AI1303" s="26" t="n"/>
      <c r="AJ1303" s="25" t="n"/>
      <c r="AL1303" s="14" t="n"/>
      <c r="AM1303" s="18" t="n"/>
      <c r="AN1303" s="16" t="n">
        <v>0</v>
      </c>
      <c r="AO1303" s="18">
        <f>(AM1303-AN1303)+AO1302</f>
        <v/>
      </c>
      <c r="AP1303" s="15" t="n"/>
      <c r="AR1303" s="14" t="n"/>
      <c r="AS1303" s="18" t="n"/>
      <c r="AT1303" s="16" t="n">
        <v>0</v>
      </c>
      <c r="AU1303" s="18">
        <f>(AS1303-AT1303)+AU1302</f>
        <v/>
      </c>
      <c r="AV1303" s="15" t="n"/>
      <c r="AX1303" s="14" t="n"/>
      <c r="AY1303" s="18" t="n"/>
      <c r="AZ1303" s="16" t="n">
        <v>0</v>
      </c>
      <c r="BA1303" s="18">
        <f>(AY1303-AZ1303)+BA1302</f>
        <v/>
      </c>
      <c r="BB1303" s="15" t="n"/>
      <c r="BD1303" s="14" t="n"/>
      <c r="BE1303" s="18" t="n"/>
      <c r="BF1303" s="16" t="n">
        <v>0</v>
      </c>
      <c r="BG1303" s="18">
        <f>(BE1303-BF1303)+BG1302</f>
        <v/>
      </c>
      <c r="BH1303" s="15" t="n"/>
      <c r="BJ1303" s="86" t="n"/>
      <c r="BK1303" s="86" t="n"/>
      <c r="BL1303" s="24" t="n"/>
      <c r="BM1303" s="24" t="n"/>
      <c r="BN1303" s="24" t="n"/>
      <c r="BO1303" s="24" t="n"/>
      <c r="BP1303" s="24" t="n"/>
      <c r="BQ1303" s="126" t="n"/>
    </row>
    <row r="1304" ht="16.8" customHeight="1">
      <c r="A1304" s="15" t="n"/>
      <c r="B1304" s="15" t="n"/>
      <c r="C1304" s="15" t="inlineStr">
        <is>
          <t xml:space="preserve">Assicurazioni </t>
        </is>
      </c>
      <c r="D1304" s="16" t="n"/>
      <c r="E1304" s="16" t="n"/>
      <c r="F1304" s="16" t="n"/>
      <c r="G1304" s="16" t="n">
        <v>0</v>
      </c>
      <c r="H1304" s="16" t="n"/>
      <c r="I1304" s="4" t="n"/>
      <c r="J1304" s="14" t="n"/>
      <c r="K1304" s="17">
        <f>C1304</f>
        <v/>
      </c>
      <c r="L1304" s="16" t="n">
        <v>0</v>
      </c>
      <c r="M1304" s="16">
        <f>0.5*(L1283+L1284-M1284)/100</f>
        <v/>
      </c>
      <c r="N1304" s="16">
        <f>G1304</f>
        <v/>
      </c>
      <c r="O1304" s="16">
        <f>O1243+M1304-N1304</f>
        <v/>
      </c>
      <c r="P1304" s="18">
        <f>P1243+M1304</f>
        <v/>
      </c>
      <c r="Q1304" s="14" t="n"/>
      <c r="R1304" s="18" t="n"/>
      <c r="S1304" s="16">
        <f>G1304</f>
        <v/>
      </c>
      <c r="T1304" s="18">
        <f>(R1304-S1304)+T1303</f>
        <v/>
      </c>
      <c r="U1304" s="15">
        <f>C1304</f>
        <v/>
      </c>
      <c r="W1304" s="14" t="n"/>
      <c r="X1304" s="18" t="n"/>
      <c r="Y1304" s="16" t="n">
        <v>0</v>
      </c>
      <c r="Z1304" s="18">
        <f>(X1304-Y1304)+Z1303</f>
        <v/>
      </c>
      <c r="AA1304" s="15" t="n"/>
      <c r="AB1304" s="24" t="n"/>
      <c r="AC1304" s="15">
        <f>C1304</f>
        <v/>
      </c>
      <c r="AD1304" s="25" t="n"/>
      <c r="AE1304" s="62">
        <f>G1304</f>
        <v/>
      </c>
      <c r="AF1304" s="63">
        <f>AE1304+AF1243</f>
        <v/>
      </c>
      <c r="AG1304" s="25" t="n"/>
      <c r="AH1304" s="24" t="n"/>
      <c r="AI1304" s="26" t="n"/>
      <c r="AJ1304" s="25" t="n"/>
      <c r="AL1304" s="14" t="n"/>
      <c r="AM1304" s="18" t="n"/>
      <c r="AN1304" s="16" t="n">
        <v>0</v>
      </c>
      <c r="AO1304" s="18">
        <f>(AM1304-AN1304)+AO1303</f>
        <v/>
      </c>
      <c r="AP1304" s="15" t="n"/>
      <c r="AR1304" s="14" t="n"/>
      <c r="AS1304" s="18" t="n"/>
      <c r="AT1304" s="16" t="n">
        <v>0</v>
      </c>
      <c r="AU1304" s="18">
        <f>(AS1304-AT1304)+AU1303</f>
        <v/>
      </c>
      <c r="AV1304" s="15" t="n"/>
      <c r="AX1304" s="14" t="n"/>
      <c r="AY1304" s="18" t="n"/>
      <c r="AZ1304" s="16" t="n">
        <v>0</v>
      </c>
      <c r="BA1304" s="18">
        <f>(AY1304-AZ1304)+BA1303</f>
        <v/>
      </c>
      <c r="BB1304" s="15" t="n"/>
      <c r="BD1304" s="14" t="n"/>
      <c r="BE1304" s="18" t="n"/>
      <c r="BF1304" s="16" t="n">
        <v>0</v>
      </c>
      <c r="BG1304" s="18">
        <f>(BE1304-BF1304)+BG1303</f>
        <v/>
      </c>
      <c r="BH1304" s="15" t="n"/>
      <c r="BJ1304" s="86" t="n"/>
      <c r="BK1304" s="86" t="n"/>
      <c r="BL1304" s="24" t="n"/>
      <c r="BM1304" s="24" t="n"/>
      <c r="BN1304" s="24" t="n"/>
      <c r="BO1304" s="24" t="n"/>
      <c r="BP1304" s="24" t="n"/>
      <c r="BQ1304" s="126" t="n"/>
    </row>
    <row r="1305" ht="16.8" customHeight="1">
      <c r="A1305" s="15" t="n"/>
      <c r="B1305" s="15" t="n"/>
      <c r="C1305" s="15" t="inlineStr">
        <is>
          <t>Telepass</t>
        </is>
      </c>
      <c r="D1305" s="16" t="n"/>
      <c r="E1305" s="16" t="n"/>
      <c r="F1305" s="16" t="n"/>
      <c r="G1305" s="16" t="n">
        <v>0</v>
      </c>
      <c r="H1305" s="16" t="n"/>
      <c r="I1305" s="4" t="n"/>
      <c r="J1305" s="14" t="n"/>
      <c r="K1305" s="17" t="inlineStr">
        <is>
          <t>Spese varie (manutenziona auto+ alberghi + varie+ cancelleria)</t>
        </is>
      </c>
      <c r="L1305" s="16" t="n"/>
      <c r="M1305" s="16">
        <f>2.32*(L1283+L1284-M1284)/100</f>
        <v/>
      </c>
      <c r="N1305" s="16">
        <f>H1339+H1338+G1337</f>
        <v/>
      </c>
      <c r="O1305" s="16">
        <f>O1244+M1305-N1305</f>
        <v/>
      </c>
      <c r="P1305" s="18">
        <f>P1244+M1305</f>
        <v/>
      </c>
      <c r="Q1305" s="14" t="n"/>
      <c r="R1305" s="18" t="n"/>
      <c r="S1305" s="16">
        <f>G1305</f>
        <v/>
      </c>
      <c r="T1305" s="18">
        <f>(R1305-S1305)+T1304</f>
        <v/>
      </c>
      <c r="U1305" s="15">
        <f>C1305</f>
        <v/>
      </c>
      <c r="W1305" s="14" t="n"/>
      <c r="X1305" s="18" t="n"/>
      <c r="Y1305" s="16" t="n">
        <v>0</v>
      </c>
      <c r="Z1305" s="18">
        <f>(X1305-Y1305)+Z1304</f>
        <v/>
      </c>
      <c r="AA1305" s="15" t="n"/>
      <c r="AB1305" s="24" t="n"/>
      <c r="AC1305" s="15">
        <f>C1305</f>
        <v/>
      </c>
      <c r="AD1305" s="25" t="n"/>
      <c r="AE1305" s="62">
        <f>G1305</f>
        <v/>
      </c>
      <c r="AF1305" s="63">
        <f>AE1305+AF1244</f>
        <v/>
      </c>
      <c r="AG1305" s="25" t="n"/>
      <c r="AH1305" s="24" t="n"/>
      <c r="AI1305" s="26" t="n"/>
      <c r="AJ1305" s="25" t="n"/>
      <c r="AL1305" s="14" t="n"/>
      <c r="AM1305" s="18" t="n"/>
      <c r="AN1305" s="16" t="n">
        <v>0</v>
      </c>
      <c r="AO1305" s="18">
        <f>(AM1305-AN1305)+AO1304</f>
        <v/>
      </c>
      <c r="AP1305" s="15" t="n"/>
      <c r="AR1305" s="14" t="n"/>
      <c r="AS1305" s="18" t="n"/>
      <c r="AT1305" s="16" t="n">
        <v>0</v>
      </c>
      <c r="AU1305" s="18">
        <f>(AS1305-AT1305)+AU1304</f>
        <v/>
      </c>
      <c r="AV1305" s="15" t="n"/>
      <c r="AX1305" s="14" t="n"/>
      <c r="AY1305" s="18" t="n"/>
      <c r="AZ1305" s="16" t="n">
        <v>0</v>
      </c>
      <c r="BA1305" s="18">
        <f>(AY1305-AZ1305)+BA1304</f>
        <v/>
      </c>
      <c r="BB1305" s="15" t="n"/>
      <c r="BD1305" s="14" t="n"/>
      <c r="BE1305" s="18" t="n"/>
      <c r="BF1305" s="16" t="n">
        <v>0</v>
      </c>
      <c r="BG1305" s="18">
        <f>(BE1305-BF1305)+BG1304</f>
        <v/>
      </c>
      <c r="BH1305" s="15" t="n"/>
      <c r="BJ1305" s="86" t="n"/>
      <c r="BK1305" s="86" t="n"/>
      <c r="BL1305" s="24" t="n"/>
      <c r="BM1305" s="24" t="n"/>
      <c r="BN1305" s="24" t="n"/>
      <c r="BO1305" s="24" t="n"/>
      <c r="BP1305" s="24" t="n"/>
      <c r="BQ1305" s="126" t="n"/>
    </row>
    <row r="1306" ht="16.8" customHeight="1">
      <c r="A1306" s="15" t="n"/>
      <c r="B1306" s="15" t="n"/>
      <c r="C1306" s="28" t="inlineStr">
        <is>
          <t>Pubblicità</t>
        </is>
      </c>
      <c r="D1306" s="16" t="n">
        <v>0</v>
      </c>
      <c r="E1306" s="16" t="n"/>
      <c r="F1306" s="16" t="n"/>
      <c r="G1306" s="16" t="n">
        <v>0</v>
      </c>
      <c r="H1306" s="16" t="n"/>
      <c r="I1306" s="4" t="n"/>
      <c r="J1306" s="14" t="n"/>
      <c r="K1306" s="17" t="n"/>
      <c r="L1306" s="16" t="n"/>
      <c r="M1306" s="16" t="n"/>
      <c r="N1306" s="16" t="inlineStr">
        <is>
          <t>DISPON. BANCARIA</t>
        </is>
      </c>
      <c r="O1306" s="16">
        <f>T1340+AO1340</f>
        <v/>
      </c>
      <c r="P1306" s="18" t="n"/>
      <c r="Q1306" s="14" t="n"/>
      <c r="R1306" s="18" t="n"/>
      <c r="S1306" s="16" t="n">
        <v>0</v>
      </c>
      <c r="T1306" s="18">
        <f>(R1306-S1306)+T1305</f>
        <v/>
      </c>
      <c r="U1306" s="15">
        <f>C1306</f>
        <v/>
      </c>
      <c r="W1306" s="14" t="n"/>
      <c r="X1306" s="18" t="n"/>
      <c r="Y1306" s="16" t="n">
        <v>0</v>
      </c>
      <c r="Z1306" s="18">
        <f>(X1306-Y1306)+Z1305</f>
        <v/>
      </c>
      <c r="AA1306" s="15" t="n"/>
      <c r="AB1306" s="24" t="n"/>
      <c r="AC1306" s="15">
        <f>C1306</f>
        <v/>
      </c>
      <c r="AD1306" s="25" t="n"/>
      <c r="AE1306" s="62">
        <f>G1306</f>
        <v/>
      </c>
      <c r="AF1306" s="63">
        <f>AE1306+AF1245</f>
        <v/>
      </c>
      <c r="AG1306" s="25" t="n"/>
      <c r="AH1306" s="24" t="n"/>
      <c r="AI1306" s="26" t="n"/>
      <c r="AJ1306" s="25" t="n"/>
      <c r="AL1306" s="14" t="n"/>
      <c r="AM1306" s="18" t="n"/>
      <c r="AN1306" s="16" t="n"/>
      <c r="AO1306" s="18">
        <f>(AM1306-AN1306)+AO1305</f>
        <v/>
      </c>
      <c r="AP1306" s="15" t="n"/>
      <c r="AR1306" s="14" t="n"/>
      <c r="AS1306" s="18" t="n"/>
      <c r="AT1306" s="16" t="n"/>
      <c r="AU1306" s="18">
        <f>(AS1306-AT1306)+AU1305</f>
        <v/>
      </c>
      <c r="AV1306" s="15" t="n"/>
      <c r="AX1306" s="14" t="n"/>
      <c r="AY1306" s="18" t="n"/>
      <c r="AZ1306" s="16" t="n"/>
      <c r="BA1306" s="18">
        <f>(AY1306-AZ1306)+BA1305</f>
        <v/>
      </c>
      <c r="BB1306" s="15" t="n"/>
      <c r="BD1306" s="14" t="n"/>
      <c r="BE1306" s="18" t="n"/>
      <c r="BF1306" s="16" t="n"/>
      <c r="BG1306" s="18">
        <f>(BE1306-BF1306)+BG1305</f>
        <v/>
      </c>
      <c r="BH1306" s="15" t="n"/>
      <c r="BJ1306" s="86" t="n"/>
      <c r="BK1306" s="86" t="n"/>
      <c r="BL1306" s="24" t="n"/>
      <c r="BM1306" s="24" t="n"/>
      <c r="BN1306" s="24" t="n"/>
      <c r="BO1306" s="24" t="n"/>
      <c r="BP1306" s="24" t="n"/>
      <c r="BQ1306" s="126" t="n"/>
    </row>
    <row r="1307" ht="16.8" customHeight="1">
      <c r="A1307" s="15" t="n"/>
      <c r="B1307" s="66" t="n"/>
      <c r="C1307" s="15" t="inlineStr">
        <is>
          <t xml:space="preserve">PAG. STIP.           MARZIA </t>
        </is>
      </c>
      <c r="D1307" s="67" t="n"/>
      <c r="E1307" s="16" t="n">
        <v>0</v>
      </c>
      <c r="F1307" s="16" t="n"/>
      <c r="G1307" s="16" t="n">
        <v>0</v>
      </c>
      <c r="H1307" s="16" t="n"/>
      <c r="I1307" s="4" t="n"/>
      <c r="J1307" s="14" t="n"/>
      <c r="K1307" s="17" t="n"/>
      <c r="L1307" s="16" t="n"/>
      <c r="M1307" s="16" t="n">
        <v>0</v>
      </c>
      <c r="N1307" s="16" t="inlineStr">
        <is>
          <t>SOSPESI PARTICOLARI</t>
        </is>
      </c>
      <c r="O1307" s="31">
        <f>L1331</f>
        <v/>
      </c>
      <c r="P1307" s="32">
        <f>SUM(P1286:P1305)</f>
        <v/>
      </c>
      <c r="Q1307" s="14" t="n"/>
      <c r="R1307" s="18" t="n"/>
      <c r="S1307" s="16">
        <f>G1307</f>
        <v/>
      </c>
      <c r="T1307" s="18">
        <f>(R1307-S1307)+T1306</f>
        <v/>
      </c>
      <c r="U1307" s="15">
        <f>C1307</f>
        <v/>
      </c>
      <c r="W1307" s="14" t="n"/>
      <c r="X1307" s="18" t="n"/>
      <c r="Y1307" s="16" t="n">
        <v>0</v>
      </c>
      <c r="Z1307" s="18">
        <f>(X1307-Y1307)+Z1306</f>
        <v/>
      </c>
      <c r="AA1307" s="15" t="n"/>
      <c r="AB1307" s="24" t="n"/>
      <c r="AC1307" s="15">
        <f>C1307</f>
        <v/>
      </c>
      <c r="AD1307" s="25" t="n"/>
      <c r="AE1307" s="62">
        <f>G1307</f>
        <v/>
      </c>
      <c r="AF1307" s="63">
        <f>AE1307+AF1246</f>
        <v/>
      </c>
      <c r="AG1307" s="25" t="n"/>
      <c r="AH1307" s="24" t="n"/>
      <c r="AI1307" s="26" t="n"/>
      <c r="AJ1307" s="25" t="n"/>
      <c r="AL1307" s="14" t="n"/>
      <c r="AM1307" s="18" t="n"/>
      <c r="AN1307" s="16" t="n">
        <v>0</v>
      </c>
      <c r="AO1307" s="18">
        <f>(AM1307-AN1307)+AO1306</f>
        <v/>
      </c>
      <c r="AP1307" s="15" t="n"/>
      <c r="AR1307" s="14" t="n"/>
      <c r="AS1307" s="18" t="n"/>
      <c r="AT1307" s="16" t="n">
        <v>0</v>
      </c>
      <c r="AU1307" s="18">
        <f>(AS1307-AT1307)+AU1306</f>
        <v/>
      </c>
      <c r="AV1307" s="15" t="n"/>
      <c r="AX1307" s="14" t="n"/>
      <c r="AY1307" s="18" t="n"/>
      <c r="AZ1307" s="16" t="n">
        <v>0</v>
      </c>
      <c r="BA1307" s="18">
        <f>(AY1307-AZ1307)+BA1306</f>
        <v/>
      </c>
      <c r="BB1307" s="15" t="n"/>
      <c r="BD1307" s="14" t="n"/>
      <c r="BE1307" s="18" t="n"/>
      <c r="BF1307" s="16" t="n">
        <v>0</v>
      </c>
      <c r="BG1307" s="18">
        <f>(BE1307-BF1307)+BG1306</f>
        <v/>
      </c>
      <c r="BH1307" s="15" t="n"/>
      <c r="BJ1307" s="86" t="n"/>
      <c r="BK1307" s="86" t="n"/>
      <c r="BL1307" s="24" t="n"/>
      <c r="BM1307" s="24" t="n"/>
      <c r="BN1307" s="24" t="n"/>
      <c r="BO1307" s="24" t="n"/>
      <c r="BP1307" s="24" t="n"/>
      <c r="BQ1307" s="126" t="n"/>
    </row>
    <row r="1308" ht="16.8" customHeight="1">
      <c r="A1308" s="15" t="n"/>
      <c r="B1308" s="15" t="n"/>
      <c r="C1308" s="15" t="inlineStr">
        <is>
          <t xml:space="preserve">PAG. STIP.           DEBORAH </t>
        </is>
      </c>
      <c r="D1308" s="16" t="n"/>
      <c r="E1308" s="16" t="n">
        <v>0</v>
      </c>
      <c r="F1308" s="16" t="n"/>
      <c r="G1308" s="16" t="n">
        <v>0</v>
      </c>
      <c r="H1308" s="16" t="n"/>
      <c r="I1308" s="4" t="n"/>
      <c r="J1308" s="14" t="n"/>
      <c r="K1308" s="17" t="n"/>
      <c r="L1308" s="16" t="n"/>
      <c r="M1308" s="16" t="n">
        <v>0</v>
      </c>
      <c r="N1308" s="16" t="inlineStr">
        <is>
          <t>SOSPESI</t>
        </is>
      </c>
      <c r="O1308" s="16">
        <f>SUM(L1319:L1330)+L1333</f>
        <v/>
      </c>
      <c r="P1308" s="33">
        <f>SUM(O1286:O1305)</f>
        <v/>
      </c>
      <c r="Q1308" s="14" t="n"/>
      <c r="R1308" s="18" t="n"/>
      <c r="S1308" s="16">
        <f>G1308</f>
        <v/>
      </c>
      <c r="T1308" s="18">
        <f>(R1308-S1308)+T1307</f>
        <v/>
      </c>
      <c r="U1308" s="15">
        <f>C1308</f>
        <v/>
      </c>
      <c r="W1308" s="14" t="n"/>
      <c r="X1308" s="18" t="n"/>
      <c r="Y1308" s="16" t="n">
        <v>0</v>
      </c>
      <c r="Z1308" s="18">
        <f>(X1308-Y1308)+Z1307</f>
        <v/>
      </c>
      <c r="AA1308" s="15" t="n"/>
      <c r="AB1308" s="24" t="n"/>
      <c r="AC1308" s="15">
        <f>C1308</f>
        <v/>
      </c>
      <c r="AD1308" s="25" t="n"/>
      <c r="AE1308" s="62">
        <f>G1308</f>
        <v/>
      </c>
      <c r="AF1308" s="63">
        <f>AE1308+AF1247</f>
        <v/>
      </c>
      <c r="AG1308" s="25" t="n"/>
      <c r="AH1308" s="24" t="n"/>
      <c r="AI1308" s="26" t="n"/>
      <c r="AJ1308" s="25" t="n"/>
      <c r="AL1308" s="14" t="n"/>
      <c r="AM1308" s="18" t="n"/>
      <c r="AN1308" s="16" t="n">
        <v>0</v>
      </c>
      <c r="AO1308" s="18">
        <f>(AM1308-AN1308)+AO1307</f>
        <v/>
      </c>
      <c r="AP1308" s="15" t="n"/>
      <c r="AR1308" s="14" t="n"/>
      <c r="AS1308" s="18" t="n"/>
      <c r="AT1308" s="16" t="n">
        <v>0</v>
      </c>
      <c r="AU1308" s="18">
        <f>(AS1308-AT1308)+AU1307</f>
        <v/>
      </c>
      <c r="AV1308" s="15" t="n"/>
      <c r="AX1308" s="14" t="n"/>
      <c r="AY1308" s="18" t="n"/>
      <c r="AZ1308" s="16" t="n">
        <v>0</v>
      </c>
      <c r="BA1308" s="18">
        <f>(AY1308-AZ1308)+BA1307</f>
        <v/>
      </c>
      <c r="BB1308" s="15" t="n"/>
      <c r="BD1308" s="14" t="n"/>
      <c r="BE1308" s="18" t="n"/>
      <c r="BF1308" s="16" t="n">
        <v>0</v>
      </c>
      <c r="BG1308" s="18">
        <f>(BE1308-BF1308)+BG1307</f>
        <v/>
      </c>
      <c r="BH1308" s="15" t="n"/>
      <c r="BJ1308" s="86" t="n"/>
      <c r="BK1308" s="86" t="n"/>
      <c r="BL1308" s="24" t="n"/>
      <c r="BM1308" s="24" t="n"/>
      <c r="BN1308" s="24" t="n"/>
      <c r="BO1308" s="24" t="n"/>
      <c r="BP1308" s="24" t="n"/>
      <c r="BQ1308" s="126" t="n"/>
    </row>
    <row r="1309" ht="16.8" customHeight="1">
      <c r="A1309" s="15" t="n"/>
      <c r="B1309" s="15" t="n"/>
      <c r="C1309" s="15" t="inlineStr">
        <is>
          <t xml:space="preserve">PAG. STIP.           DORIANA BONIFICO </t>
        </is>
      </c>
      <c r="D1309" s="16" t="n"/>
      <c r="E1309" s="16" t="n">
        <v>0</v>
      </c>
      <c r="F1309" s="16" t="n"/>
      <c r="G1309" s="16" t="n">
        <v>0</v>
      </c>
      <c r="H1309" s="16" t="n"/>
      <c r="I1309" s="4" t="n"/>
      <c r="J1309" s="14" t="n"/>
      <c r="K1309" s="17" t="n"/>
      <c r="L1309" s="16" t="n"/>
      <c r="M1309" s="16" t="n"/>
      <c r="N1309" s="16" t="inlineStr">
        <is>
          <t>GIROCONTO SINO AD OGGI</t>
        </is>
      </c>
      <c r="O1309" s="34">
        <f>O1248+O1249-F1324-F1323</f>
        <v/>
      </c>
      <c r="P1309" s="35">
        <f>O1248+O1249+O1310-F1324-F1323-O1307-O1308</f>
        <v/>
      </c>
      <c r="Q1309" s="14" t="n"/>
      <c r="R1309" s="18" t="n"/>
      <c r="S1309" s="16">
        <f>G1309</f>
        <v/>
      </c>
      <c r="T1309" s="18">
        <f>(R1309-S1309)+T1308</f>
        <v/>
      </c>
      <c r="U1309" s="15" t="n"/>
      <c r="W1309" s="14" t="n"/>
      <c r="X1309" s="18" t="n"/>
      <c r="Y1309" s="16" t="n"/>
      <c r="Z1309" s="18">
        <f>(X1309-Y1309)+Z1308</f>
        <v/>
      </c>
      <c r="AA1309" s="15" t="n"/>
      <c r="AB1309" s="24" t="n"/>
      <c r="AC1309" s="15">
        <f>C1309</f>
        <v/>
      </c>
      <c r="AD1309" s="25" t="n"/>
      <c r="AE1309" s="62">
        <f>G1309</f>
        <v/>
      </c>
      <c r="AF1309" s="63">
        <f>AE1309+AF1248</f>
        <v/>
      </c>
      <c r="AG1309" s="25" t="n"/>
      <c r="AH1309" s="24" t="n"/>
      <c r="AI1309" s="26" t="n"/>
      <c r="AJ1309" s="25" t="n"/>
      <c r="AL1309" s="14" t="n"/>
      <c r="AM1309" s="18" t="n"/>
      <c r="AN1309" s="16" t="n"/>
      <c r="AO1309" s="18">
        <f>(AM1309-AN1309)+AO1308</f>
        <v/>
      </c>
      <c r="AP1309" s="15" t="n"/>
      <c r="AR1309" s="14" t="n"/>
      <c r="AS1309" s="18" t="n"/>
      <c r="AT1309" s="16" t="n"/>
      <c r="AU1309" s="18">
        <f>(AS1309-AT1309)+AU1308</f>
        <v/>
      </c>
      <c r="AV1309" s="15" t="n"/>
      <c r="AX1309" s="14" t="n"/>
      <c r="AY1309" s="18" t="n"/>
      <c r="AZ1309" s="16" t="n"/>
      <c r="BA1309" s="18">
        <f>(AY1309-AZ1309)+BA1308</f>
        <v/>
      </c>
      <c r="BB1309" s="15" t="n"/>
      <c r="BD1309" s="14" t="n"/>
      <c r="BE1309" s="18" t="n"/>
      <c r="BF1309" s="16" t="n"/>
      <c r="BG1309" s="18">
        <f>(BE1309-BF1309)+BG1308</f>
        <v/>
      </c>
      <c r="BH1309" s="15" t="n"/>
      <c r="BJ1309" s="86" t="n"/>
      <c r="BK1309" s="86" t="n"/>
      <c r="BL1309" s="24" t="n"/>
      <c r="BM1309" s="24" t="n"/>
      <c r="BN1309" s="24" t="n"/>
      <c r="BO1309" s="24" t="n"/>
      <c r="BP1309" s="24" t="n"/>
      <c r="BQ1309" s="126" t="n"/>
    </row>
    <row r="1310" ht="16.8" customHeight="1">
      <c r="A1310" s="15" t="n"/>
      <c r="B1310" s="15" t="n"/>
      <c r="C1310" s="15" t="inlineStr">
        <is>
          <t xml:space="preserve">PAG. STIP.           STEFANIA  BONIFICO </t>
        </is>
      </c>
      <c r="D1310" s="16" t="n"/>
      <c r="E1310" s="16" t="n">
        <v>0</v>
      </c>
      <c r="F1310" s="16" t="n"/>
      <c r="G1310" s="16" t="n">
        <v>0</v>
      </c>
      <c r="H1310" s="16" t="n"/>
      <c r="I1310" s="4" t="n"/>
      <c r="J1310" s="14" t="n"/>
      <c r="K1310" s="6" t="inlineStr">
        <is>
          <t>TOTALE GIORNATA</t>
        </is>
      </c>
      <c r="L1310" s="3">
        <f>SUM(L1283:L1309)</f>
        <v/>
      </c>
      <c r="M1310" s="3">
        <f>SUM(M1283:M1309)</f>
        <v/>
      </c>
      <c r="N1310" s="16" t="inlineStr">
        <is>
          <t>G.C. GIORNO</t>
        </is>
      </c>
      <c r="O1310" s="16">
        <f>N1283-L1284</f>
        <v/>
      </c>
      <c r="P1310" s="18" t="n"/>
      <c r="Q1310" s="14" t="n"/>
      <c r="R1310" s="18" t="n"/>
      <c r="S1310" s="16">
        <f>G1310</f>
        <v/>
      </c>
      <c r="T1310" s="18">
        <f>(R1310-S1310)+T1309</f>
        <v/>
      </c>
      <c r="U1310" s="15">
        <f>C1310</f>
        <v/>
      </c>
      <c r="W1310" s="14" t="n"/>
      <c r="X1310" s="18" t="n"/>
      <c r="Y1310" s="16" t="n">
        <v>0</v>
      </c>
      <c r="Z1310" s="18">
        <f>(X1310-Y1310)+Z1309</f>
        <v/>
      </c>
      <c r="AA1310" s="15" t="n"/>
      <c r="AB1310" s="24" t="n"/>
      <c r="AC1310" s="15">
        <f>C1310</f>
        <v/>
      </c>
      <c r="AD1310" s="25" t="n"/>
      <c r="AE1310" s="62">
        <f>G1310</f>
        <v/>
      </c>
      <c r="AF1310" s="63">
        <f>AE1310+AF1249</f>
        <v/>
      </c>
      <c r="AG1310" s="25" t="n"/>
      <c r="AH1310" s="24" t="n"/>
      <c r="AI1310" s="26" t="n"/>
      <c r="AJ1310" s="25" t="n"/>
      <c r="AL1310" s="14" t="n"/>
      <c r="AM1310" s="18" t="n"/>
      <c r="AN1310" s="16" t="n">
        <v>0</v>
      </c>
      <c r="AO1310" s="18">
        <f>(AM1310-AN1310)+AO1309</f>
        <v/>
      </c>
      <c r="AP1310" s="15" t="n"/>
      <c r="AR1310" s="14" t="n"/>
      <c r="AS1310" s="18" t="n"/>
      <c r="AT1310" s="16" t="n">
        <v>0</v>
      </c>
      <c r="AU1310" s="18">
        <f>(AS1310-AT1310)+AU1309</f>
        <v/>
      </c>
      <c r="AV1310" s="15" t="n"/>
      <c r="AX1310" s="14" t="n"/>
      <c r="AY1310" s="18" t="n"/>
      <c r="AZ1310" s="16" t="n">
        <v>0</v>
      </c>
      <c r="BA1310" s="18">
        <f>(AY1310-AZ1310)+BA1309</f>
        <v/>
      </c>
      <c r="BB1310" s="15" t="n"/>
      <c r="BD1310" s="14" t="n"/>
      <c r="BE1310" s="18" t="n"/>
      <c r="BF1310" s="16" t="n">
        <v>0</v>
      </c>
      <c r="BG1310" s="18">
        <f>(BE1310-BF1310)+BG1309</f>
        <v/>
      </c>
      <c r="BH1310" s="15" t="n"/>
      <c r="BJ1310" s="86" t="n"/>
      <c r="BK1310" s="86" t="n"/>
      <c r="BL1310" s="24" t="n"/>
      <c r="BM1310" s="24" t="n"/>
      <c r="BN1310" s="24" t="n"/>
      <c r="BO1310" s="24" t="n"/>
      <c r="BP1310" s="24" t="n"/>
      <c r="BQ1310" s="126" t="n"/>
    </row>
    <row r="1311" ht="16.8" customHeight="1">
      <c r="A1311" s="15" t="n"/>
      <c r="B1311" s="15" t="n"/>
      <c r="C1311" s="15" t="inlineStr">
        <is>
          <t>Pagamento contributi impiegate</t>
        </is>
      </c>
      <c r="D1311" s="16" t="n"/>
      <c r="E1311" s="16" t="n"/>
      <c r="F1311" s="16" t="n"/>
      <c r="G1311" s="16" t="n">
        <v>0</v>
      </c>
      <c r="H1311" s="16" t="n"/>
      <c r="I1311" s="4" t="n"/>
      <c r="J1311" s="14" t="n"/>
      <c r="K1311" s="6" t="inlineStr">
        <is>
          <t>RIPORTO</t>
        </is>
      </c>
      <c r="L1311" s="3">
        <f>L1251</f>
        <v/>
      </c>
      <c r="M1311" s="3">
        <f>M1251</f>
        <v/>
      </c>
      <c r="N1311" s="16" t="inlineStr">
        <is>
          <t>SO. VERS/PREL.</t>
        </is>
      </c>
      <c r="O1311" s="36">
        <f>(O1307+O1308)-(O1246+O1247)</f>
        <v/>
      </c>
      <c r="P1311" s="37">
        <f>O1310-O1311</f>
        <v/>
      </c>
      <c r="Q1311" s="14" t="n"/>
      <c r="R1311" s="18" t="n"/>
      <c r="S1311" s="16">
        <f>G1311</f>
        <v/>
      </c>
      <c r="T1311" s="18">
        <f>(R1311-S1311)+T1310</f>
        <v/>
      </c>
      <c r="U1311" s="15">
        <f>C1311</f>
        <v/>
      </c>
      <c r="W1311" s="14" t="n"/>
      <c r="X1311" s="18" t="n"/>
      <c r="Y1311" s="16" t="n">
        <v>0</v>
      </c>
      <c r="Z1311" s="18">
        <f>(X1311-Y1311)+Z1310</f>
        <v/>
      </c>
      <c r="AA1311" s="15" t="n"/>
      <c r="AB1311" s="24" t="n"/>
      <c r="AC1311" s="15">
        <f>C1311</f>
        <v/>
      </c>
      <c r="AD1311" s="25" t="n"/>
      <c r="AE1311" s="62">
        <f>G1311</f>
        <v/>
      </c>
      <c r="AF1311" s="63">
        <f>AE1311+AF1250</f>
        <v/>
      </c>
      <c r="AG1311" s="25" t="n"/>
      <c r="AH1311" s="24" t="n"/>
      <c r="AI1311" s="26" t="n"/>
      <c r="AJ1311" s="25" t="n"/>
      <c r="AL1311" s="14" t="n"/>
      <c r="AM1311" s="18" t="n"/>
      <c r="AN1311" s="16" t="n">
        <v>0</v>
      </c>
      <c r="AO1311" s="18">
        <f>(AM1311-AN1311)+AO1310</f>
        <v/>
      </c>
      <c r="AP1311" s="15" t="n"/>
      <c r="AR1311" s="14" t="n"/>
      <c r="AS1311" s="18" t="n"/>
      <c r="AT1311" s="16" t="n">
        <v>0</v>
      </c>
      <c r="AU1311" s="18">
        <f>(AS1311-AT1311)+AU1310</f>
        <v/>
      </c>
      <c r="AV1311" s="15" t="n"/>
      <c r="AX1311" s="14" t="n"/>
      <c r="AY1311" s="18" t="n"/>
      <c r="AZ1311" s="16" t="n">
        <v>0</v>
      </c>
      <c r="BA1311" s="18">
        <f>(AY1311-AZ1311)+BA1310</f>
        <v/>
      </c>
      <c r="BB1311" s="15" t="n"/>
      <c r="BD1311" s="14" t="n"/>
      <c r="BE1311" s="18" t="n"/>
      <c r="BF1311" s="16" t="n">
        <v>0</v>
      </c>
      <c r="BG1311" s="18">
        <f>(BE1311-BF1311)+BG1310</f>
        <v/>
      </c>
      <c r="BH1311" s="15" t="n"/>
      <c r="BJ1311" s="86" t="n"/>
      <c r="BK1311" s="86" t="n"/>
      <c r="BL1311" s="24" t="n"/>
      <c r="BM1311" s="24" t="n"/>
      <c r="BN1311" s="24" t="n"/>
      <c r="BO1311" s="24" t="n"/>
      <c r="BP1311" s="24" t="n"/>
      <c r="BQ1311" s="126" t="n"/>
    </row>
    <row r="1312" ht="16.8" customHeight="1" thickBot="1">
      <c r="A1312" s="15" t="n"/>
      <c r="B1312" s="15" t="n"/>
      <c r="C1312" s="15" t="inlineStr">
        <is>
          <t>TOT. PAG. IMPIEGATE</t>
        </is>
      </c>
      <c r="D1312" s="16">
        <f>SUM(G1307:G1311)+SUM(E1307:E1311)</f>
        <v/>
      </c>
      <c r="E1312" s="16" t="n"/>
      <c r="F1312" s="16" t="n"/>
      <c r="G1312" s="16" t="n"/>
      <c r="H1312" s="16" t="n"/>
      <c r="I1312" s="4" t="n"/>
      <c r="J1312" s="14" t="n"/>
      <c r="K1312" s="6" t="inlineStr">
        <is>
          <t>TOTALE AD OGGI</t>
        </is>
      </c>
      <c r="L1312" s="3">
        <f>L1310+L1311</f>
        <v/>
      </c>
      <c r="M1312" s="3">
        <f>M1310+M1311</f>
        <v/>
      </c>
      <c r="N1312" s="16" t="inlineStr">
        <is>
          <t>DIFF. GIROCONTO E SOSPESI AUMENTATI O DIMINUITI</t>
        </is>
      </c>
      <c r="O1312" s="38">
        <f>O1309+O1310-O1311</f>
        <v/>
      </c>
      <c r="P1312" s="39">
        <f>O1312-O1309</f>
        <v/>
      </c>
      <c r="Q1312" s="14" t="n"/>
      <c r="R1312" s="18" t="n"/>
      <c r="S1312" s="16" t="n">
        <v>0</v>
      </c>
      <c r="T1312" s="18">
        <f>(R1312-S1312)+T1311</f>
        <v/>
      </c>
      <c r="U1312" s="15" t="n"/>
      <c r="W1312" s="14" t="n"/>
      <c r="X1312" s="18" t="n"/>
      <c r="Y1312" s="16" t="n"/>
      <c r="Z1312" s="18">
        <f>(X1312-Y1312)+Z1311</f>
        <v/>
      </c>
      <c r="AA1312" s="15" t="n"/>
      <c r="AB1312" s="24" t="n"/>
      <c r="AC1312" s="15" t="n"/>
      <c r="AD1312" s="25" t="n"/>
      <c r="AE1312" s="62">
        <f>G1312</f>
        <v/>
      </c>
      <c r="AF1312" s="63">
        <f>AE1312+AF1251</f>
        <v/>
      </c>
      <c r="AG1312" s="25" t="n"/>
      <c r="AH1312" s="24" t="n"/>
      <c r="AI1312" s="26" t="n"/>
      <c r="AJ1312" s="25" t="n"/>
      <c r="AL1312" s="14" t="n"/>
      <c r="AM1312" s="18" t="n"/>
      <c r="AN1312" s="16" t="n"/>
      <c r="AO1312" s="18">
        <f>(AM1312-AN1312)+AO1311</f>
        <v/>
      </c>
      <c r="AP1312" s="15" t="n"/>
      <c r="AR1312" s="14" t="n"/>
      <c r="AS1312" s="18" t="n"/>
      <c r="AT1312" s="16" t="n"/>
      <c r="AU1312" s="18">
        <f>(AS1312-AT1312)+AU1311</f>
        <v/>
      </c>
      <c r="AV1312" s="15" t="n"/>
      <c r="AX1312" s="14" t="n"/>
      <c r="AY1312" s="18" t="n"/>
      <c r="AZ1312" s="16" t="n"/>
      <c r="BA1312" s="18">
        <f>(AY1312-AZ1312)+BA1311</f>
        <v/>
      </c>
      <c r="BB1312" s="15" t="n"/>
      <c r="BD1312" s="14" t="n"/>
      <c r="BE1312" s="18" t="n"/>
      <c r="BF1312" s="16" t="n"/>
      <c r="BG1312" s="18">
        <f>(BE1312-BF1312)+BG1311</f>
        <v/>
      </c>
      <c r="BH1312" s="15" t="n"/>
      <c r="BJ1312" s="86" t="n"/>
      <c r="BK1312" s="86" t="n"/>
      <c r="BL1312" s="24" t="n"/>
      <c r="BM1312" s="24" t="n"/>
      <c r="BN1312" s="24" t="n"/>
      <c r="BO1312" s="24" t="n"/>
      <c r="BP1312" s="24" t="n"/>
      <c r="BQ1312" s="126" t="n"/>
    </row>
    <row r="1313" ht="16.8" customHeight="1" thickBot="1" thickTop="1">
      <c r="A1313" s="15" t="n"/>
      <c r="B1313" s="15" t="n"/>
      <c r="C1313" s="15" t="inlineStr">
        <is>
          <t>Pag. Bolletta Telecom  780820</t>
        </is>
      </c>
      <c r="D1313" s="16" t="n"/>
      <c r="E1313" s="16" t="n"/>
      <c r="F1313" s="16" t="n"/>
      <c r="G1313" s="16" t="n">
        <v>0</v>
      </c>
      <c r="H1313" s="16" t="n"/>
      <c r="I1313" s="4" t="n"/>
      <c r="J1313" s="14" t="n"/>
      <c r="K1313" s="6" t="inlineStr">
        <is>
          <t>SALDO</t>
        </is>
      </c>
      <c r="L1313" s="3">
        <f>L1312-M1312</f>
        <v/>
      </c>
      <c r="M1313" s="40" t="n"/>
      <c r="N1313" s="29" t="inlineStr">
        <is>
          <t>RISCONTRO</t>
        </is>
      </c>
      <c r="O1313" s="41">
        <f>O1306+O1307+O1308+O1314</f>
        <v/>
      </c>
      <c r="P1313" s="18" t="n"/>
      <c r="Q1313" s="14" t="n"/>
      <c r="R1313" s="18" t="n"/>
      <c r="S1313" s="16">
        <f>G1313</f>
        <v/>
      </c>
      <c r="T1313" s="18">
        <f>(R1313-S1313)+T1312</f>
        <v/>
      </c>
      <c r="U1313" s="15">
        <f>C1313</f>
        <v/>
      </c>
      <c r="W1313" s="14" t="n"/>
      <c r="X1313" s="18" t="n"/>
      <c r="Y1313" s="16" t="n">
        <v>0</v>
      </c>
      <c r="Z1313" s="18">
        <f>(X1313-Y1313)+Z1312</f>
        <v/>
      </c>
      <c r="AA1313" s="15" t="n"/>
      <c r="AB1313" s="24" t="n"/>
      <c r="AC1313" s="15">
        <f>C1313</f>
        <v/>
      </c>
      <c r="AD1313" s="25" t="n"/>
      <c r="AE1313" s="62">
        <f>G1313</f>
        <v/>
      </c>
      <c r="AF1313" s="63">
        <f>AE1313+AF1252</f>
        <v/>
      </c>
      <c r="AG1313" s="25" t="n"/>
      <c r="AH1313" s="24" t="n"/>
      <c r="AI1313" s="26" t="n"/>
      <c r="AJ1313" s="25" t="n"/>
      <c r="AL1313" s="14" t="n"/>
      <c r="AM1313" s="18" t="n"/>
      <c r="AN1313" s="16" t="n">
        <v>0</v>
      </c>
      <c r="AO1313" s="18">
        <f>(AM1313-AN1313)+AO1312</f>
        <v/>
      </c>
      <c r="AP1313" s="15" t="n"/>
      <c r="AR1313" s="14" t="n"/>
      <c r="AS1313" s="18" t="n"/>
      <c r="AT1313" s="16" t="n">
        <v>0</v>
      </c>
      <c r="AU1313" s="18">
        <f>(AS1313-AT1313)+AU1312</f>
        <v/>
      </c>
      <c r="AV1313" s="15" t="n"/>
      <c r="AX1313" s="14" t="n"/>
      <c r="AY1313" s="18" t="n"/>
      <c r="AZ1313" s="16" t="n">
        <v>0</v>
      </c>
      <c r="BA1313" s="18">
        <f>(AY1313-AZ1313)+BA1312</f>
        <v/>
      </c>
      <c r="BB1313" s="15" t="n"/>
      <c r="BD1313" s="14" t="n"/>
      <c r="BE1313" s="18" t="n"/>
      <c r="BF1313" s="16" t="n">
        <v>0</v>
      </c>
      <c r="BG1313" s="18">
        <f>(BE1313-BF1313)+BG1312</f>
        <v/>
      </c>
      <c r="BH1313" s="15" t="n"/>
      <c r="BJ1313" s="86" t="n"/>
      <c r="BK1313" s="86" t="n"/>
      <c r="BL1313" s="24" t="n"/>
      <c r="BM1313" s="24" t="n"/>
      <c r="BN1313" s="24" t="n"/>
      <c r="BO1313" s="24" t="n"/>
      <c r="BP1313" s="24" t="n"/>
      <c r="BQ1313" s="126" t="n"/>
    </row>
    <row r="1314" ht="16.8" customHeight="1" thickBot="1" thickTop="1">
      <c r="A1314" s="15" t="n"/>
      <c r="B1314" s="15" t="n"/>
      <c r="C1314" s="15" t="inlineStr">
        <is>
          <t>Pag. Bolletta Telecom 780344</t>
        </is>
      </c>
      <c r="D1314" s="16" t="n"/>
      <c r="E1314" s="16" t="n"/>
      <c r="F1314" s="16" t="n"/>
      <c r="G1314" s="16" t="n">
        <v>0</v>
      </c>
      <c r="H1314" s="16" t="n"/>
      <c r="I1314" s="4" t="n"/>
      <c r="J1314" s="14" t="n"/>
      <c r="K1314" s="17" t="n"/>
      <c r="L1314" s="16" t="n"/>
      <c r="M1314" s="16" t="n"/>
      <c r="N1314" s="42" t="inlineStr">
        <is>
          <t>GIROCONTO DEL GIORNO</t>
        </is>
      </c>
      <c r="O1314" s="43">
        <f>P1308-O1307-O1308-O1306</f>
        <v/>
      </c>
      <c r="P1314" s="18" t="n"/>
      <c r="Q1314" s="14" t="n"/>
      <c r="R1314" s="18" t="n"/>
      <c r="S1314" s="16">
        <f>G1314</f>
        <v/>
      </c>
      <c r="T1314" s="18">
        <f>(R1314-S1314)+T1313</f>
        <v/>
      </c>
      <c r="U1314" s="15">
        <f>C1314</f>
        <v/>
      </c>
      <c r="W1314" s="14" t="n"/>
      <c r="X1314" s="18" t="n"/>
      <c r="Y1314" s="16" t="n">
        <v>0</v>
      </c>
      <c r="Z1314" s="18">
        <f>(X1314-Y1314)+Z1313</f>
        <v/>
      </c>
      <c r="AA1314" s="15" t="n"/>
      <c r="AB1314" s="24" t="n"/>
      <c r="AC1314" s="15">
        <f>C1314</f>
        <v/>
      </c>
      <c r="AD1314" s="25" t="n"/>
      <c r="AE1314" s="62">
        <f>G1314</f>
        <v/>
      </c>
      <c r="AF1314" s="63">
        <f>AE1314+AF1253</f>
        <v/>
      </c>
      <c r="AG1314" s="25" t="n"/>
      <c r="AH1314" s="24" t="n"/>
      <c r="AI1314" s="26" t="n"/>
      <c r="AJ1314" s="25" t="n"/>
      <c r="AL1314" s="14" t="n"/>
      <c r="AM1314" s="18" t="n"/>
      <c r="AN1314" s="16" t="n">
        <v>0</v>
      </c>
      <c r="AO1314" s="18">
        <f>(AM1314-AN1314)+AO1313</f>
        <v/>
      </c>
      <c r="AP1314" s="15" t="n"/>
      <c r="AR1314" s="14" t="n"/>
      <c r="AS1314" s="18" t="n"/>
      <c r="AT1314" s="16" t="n">
        <v>0</v>
      </c>
      <c r="AU1314" s="18">
        <f>(AS1314-AT1314)+AU1313</f>
        <v/>
      </c>
      <c r="AV1314" s="15" t="n"/>
      <c r="AX1314" s="14" t="n"/>
      <c r="AY1314" s="18" t="n"/>
      <c r="AZ1314" s="16" t="n">
        <v>0</v>
      </c>
      <c r="BA1314" s="18">
        <f>(AY1314-AZ1314)+BA1313</f>
        <v/>
      </c>
      <c r="BB1314" s="15" t="n"/>
      <c r="BD1314" s="14" t="n"/>
      <c r="BE1314" s="18" t="n"/>
      <c r="BF1314" s="16" t="n">
        <v>0</v>
      </c>
      <c r="BG1314" s="18">
        <f>(BE1314-BF1314)+BG1313</f>
        <v/>
      </c>
      <c r="BH1314" s="15" t="n"/>
      <c r="BJ1314" s="86" t="n"/>
      <c r="BK1314" s="86" t="n"/>
      <c r="BL1314" s="24" t="n"/>
      <c r="BM1314" s="24" t="n"/>
      <c r="BN1314" s="24" t="n"/>
      <c r="BO1314" s="24" t="n"/>
      <c r="BP1314" s="24" t="n"/>
      <c r="BQ1314" s="126" t="n"/>
    </row>
    <row r="1315" ht="16.8" customHeight="1" thickTop="1">
      <c r="A1315" s="15" t="n"/>
      <c r="B1315" s="15" t="n"/>
      <c r="C1315" s="15" t="inlineStr">
        <is>
          <t>Pag. Bolletta Telecom</t>
        </is>
      </c>
      <c r="D1315" s="16">
        <f>SUM(G1313:G1315)</f>
        <v/>
      </c>
      <c r="E1315" s="16" t="n"/>
      <c r="F1315" s="16" t="n"/>
      <c r="G1315" s="16" t="n">
        <v>0</v>
      </c>
      <c r="H1315" s="16" t="n"/>
      <c r="I1315" s="4" t="n"/>
      <c r="J1315" s="14" t="n"/>
      <c r="K1315" s="6" t="inlineStr">
        <is>
          <t>C/C ANTICIPI</t>
        </is>
      </c>
      <c r="L1315" s="3">
        <f>N1254</f>
        <v/>
      </c>
      <c r="M1315" s="3" t="n">
        <v>0</v>
      </c>
      <c r="N1315" s="3">
        <f>SUM(L1315:M1315)</f>
        <v/>
      </c>
      <c r="O1315" s="44" t="n"/>
      <c r="P1315" s="18" t="n"/>
      <c r="Q1315" s="14" t="n"/>
      <c r="R1315" s="18" t="n"/>
      <c r="S1315" s="16">
        <f>G1315</f>
        <v/>
      </c>
      <c r="T1315" s="18">
        <f>(R1315-S1315)+T1314</f>
        <v/>
      </c>
      <c r="U1315" s="15">
        <f>C1315</f>
        <v/>
      </c>
      <c r="W1315" s="14" t="n"/>
      <c r="X1315" s="18" t="n"/>
      <c r="Y1315" s="16" t="n">
        <v>0</v>
      </c>
      <c r="Z1315" s="18">
        <f>(X1315-Y1315)+Z1314</f>
        <v/>
      </c>
      <c r="AA1315" s="15" t="n"/>
      <c r="AB1315" s="24" t="n"/>
      <c r="AC1315" s="15">
        <f>C1315</f>
        <v/>
      </c>
      <c r="AD1315" s="25" t="n"/>
      <c r="AE1315" s="62">
        <f>G1315</f>
        <v/>
      </c>
      <c r="AF1315" s="63">
        <f>AE1315+AF1254</f>
        <v/>
      </c>
      <c r="AG1315" s="25" t="n"/>
      <c r="AH1315" s="24" t="n"/>
      <c r="AI1315" s="26" t="n"/>
      <c r="AJ1315" s="25" t="n"/>
      <c r="AL1315" s="14" t="n"/>
      <c r="AM1315" s="18" t="n"/>
      <c r="AN1315" s="16" t="n">
        <v>0</v>
      </c>
      <c r="AO1315" s="18">
        <f>(AM1315-AN1315)+AO1314</f>
        <v/>
      </c>
      <c r="AP1315" s="15" t="n"/>
      <c r="AR1315" s="14" t="n"/>
      <c r="AS1315" s="18" t="n"/>
      <c r="AT1315" s="16" t="n">
        <v>0</v>
      </c>
      <c r="AU1315" s="18">
        <f>(AS1315-AT1315)+AU1314</f>
        <v/>
      </c>
      <c r="AV1315" s="15" t="n"/>
      <c r="AX1315" s="14" t="n"/>
      <c r="AY1315" s="18" t="n"/>
      <c r="AZ1315" s="16" t="n">
        <v>0</v>
      </c>
      <c r="BA1315" s="18">
        <f>(AY1315-AZ1315)+BA1314</f>
        <v/>
      </c>
      <c r="BB1315" s="15" t="n"/>
      <c r="BD1315" s="14" t="n"/>
      <c r="BE1315" s="18" t="n"/>
      <c r="BF1315" s="16" t="n">
        <v>0</v>
      </c>
      <c r="BG1315" s="18">
        <f>(BE1315-BF1315)+BG1314</f>
        <v/>
      </c>
      <c r="BH1315" s="15" t="n"/>
      <c r="BJ1315" s="86" t="n"/>
      <c r="BK1315" s="86" t="n"/>
      <c r="BL1315" s="24" t="n"/>
      <c r="BM1315" s="24" t="n"/>
      <c r="BN1315" s="24" t="n"/>
      <c r="BO1315" s="24" t="n"/>
      <c r="BP1315" s="24" t="n"/>
      <c r="BQ1315" s="126" t="n"/>
    </row>
    <row r="1316" ht="16.8" customHeight="1">
      <c r="A1316" s="15" t="n"/>
      <c r="B1316" s="15" t="n"/>
      <c r="C1316" s="15" t="inlineStr">
        <is>
          <t xml:space="preserve">PAG. BOLLETTA ENEL  </t>
        </is>
      </c>
      <c r="D1316" s="16" t="n"/>
      <c r="E1316" s="16" t="n"/>
      <c r="F1316" s="16" t="n"/>
      <c r="G1316" s="16" t="n">
        <v>0</v>
      </c>
      <c r="H1316" s="16" t="n"/>
      <c r="I1316" s="4" t="n"/>
      <c r="J1316" s="14" t="n"/>
      <c r="K1316" s="6" t="inlineStr">
        <is>
          <t>C/CPOSTALE</t>
        </is>
      </c>
      <c r="L1316" s="3">
        <f>L1255</f>
        <v/>
      </c>
      <c r="M1316" s="3">
        <f>H1323+G1323</f>
        <v/>
      </c>
      <c r="N1316" s="45">
        <f>L1316+M1316</f>
        <v/>
      </c>
      <c r="O1316" s="45">
        <f>BA1340+BG1340</f>
        <v/>
      </c>
      <c r="P1316" s="18" t="n"/>
      <c r="Q1316" s="14" t="n"/>
      <c r="R1316" s="18" t="n"/>
      <c r="S1316" s="16">
        <f>G1316</f>
        <v/>
      </c>
      <c r="T1316" s="18">
        <f>(R1316-S1316)+T1315</f>
        <v/>
      </c>
      <c r="U1316" s="15">
        <f>C1316</f>
        <v/>
      </c>
      <c r="W1316" s="14" t="n"/>
      <c r="X1316" s="18" t="n">
        <v>0</v>
      </c>
      <c r="Y1316" s="16" t="n">
        <v>0</v>
      </c>
      <c r="Z1316" s="18">
        <f>(X1316-Y1316)+Z1315</f>
        <v/>
      </c>
      <c r="AA1316" s="15" t="n"/>
      <c r="AB1316" s="24" t="n"/>
      <c r="AC1316" s="15">
        <f>C1316</f>
        <v/>
      </c>
      <c r="AD1316" s="25" t="n"/>
      <c r="AE1316" s="62">
        <f>G1316</f>
        <v/>
      </c>
      <c r="AF1316" s="63">
        <f>AE1316+AF1255</f>
        <v/>
      </c>
      <c r="AG1316" s="25" t="n"/>
      <c r="AH1316" s="24" t="n"/>
      <c r="AI1316" s="26" t="n"/>
      <c r="AJ1316" s="25" t="n"/>
      <c r="AL1316" s="14" t="n"/>
      <c r="AM1316" s="18" t="n"/>
      <c r="AN1316" s="16" t="n">
        <v>0</v>
      </c>
      <c r="AO1316" s="18">
        <f>(AM1316-AN1316)+AO1315</f>
        <v/>
      </c>
      <c r="AP1316" s="15" t="n"/>
      <c r="AR1316" s="14" t="n"/>
      <c r="AS1316" s="18" t="n"/>
      <c r="AT1316" s="16" t="n">
        <v>0</v>
      </c>
      <c r="AU1316" s="18">
        <f>(AS1316-AT1316)+AU1315</f>
        <v/>
      </c>
      <c r="AV1316" s="15" t="n"/>
      <c r="AX1316" s="14" t="n"/>
      <c r="AY1316" s="18" t="n"/>
      <c r="AZ1316" s="16" t="n">
        <v>0</v>
      </c>
      <c r="BA1316" s="18">
        <f>(AY1316-AZ1316)+BA1315</f>
        <v/>
      </c>
      <c r="BB1316" s="15" t="n"/>
      <c r="BD1316" s="14" t="n"/>
      <c r="BE1316" s="18" t="n"/>
      <c r="BF1316" s="16" t="n">
        <v>0</v>
      </c>
      <c r="BG1316" s="18">
        <f>(BE1316-BF1316)+BG1315</f>
        <v/>
      </c>
      <c r="BH1316" s="15" t="n"/>
      <c r="BJ1316" s="86" t="n"/>
      <c r="BK1316" s="86" t="n"/>
      <c r="BL1316" s="24" t="n"/>
      <c r="BM1316" s="24" t="n"/>
      <c r="BN1316" s="24" t="n"/>
      <c r="BO1316" s="24" t="n"/>
      <c r="BP1316" s="24" t="n"/>
      <c r="BQ1316" s="126" t="n"/>
    </row>
    <row r="1317" ht="16.8" customHeight="1">
      <c r="A1317" s="15" t="n"/>
      <c r="B1317" s="15" t="n"/>
      <c r="C1317" s="15" t="inlineStr">
        <is>
          <t>Locazione immobili</t>
        </is>
      </c>
      <c r="D1317" s="16" t="n"/>
      <c r="E1317" s="16" t="n"/>
      <c r="F1317" s="16" t="n"/>
      <c r="G1317" s="16" t="n">
        <v>0</v>
      </c>
      <c r="H1317" s="16" t="n"/>
      <c r="I1317" s="4" t="n"/>
      <c r="J1317" s="14" t="n"/>
      <c r="K1317" s="6" t="inlineStr">
        <is>
          <t>C/C BANCARIO</t>
        </is>
      </c>
      <c r="L1317" s="3">
        <f>T1340+Z1340+AO1340+AU1340</f>
        <v/>
      </c>
      <c r="M1317" s="16" t="n"/>
      <c r="N1317" s="16" t="n"/>
      <c r="O1317" s="16" t="n"/>
      <c r="P1317" s="18" t="n"/>
      <c r="Q1317" s="14" t="n"/>
      <c r="R1317" s="18" t="n"/>
      <c r="S1317" s="16" t="n">
        <v>0</v>
      </c>
      <c r="T1317" s="18">
        <f>(R1317-S1317)+T1316</f>
        <v/>
      </c>
      <c r="U1317" s="15" t="n"/>
      <c r="W1317" s="14" t="n"/>
      <c r="X1317" s="18" t="n"/>
      <c r="Y1317" s="16" t="n">
        <v>0</v>
      </c>
      <c r="Z1317" s="18">
        <f>(X1317-Y1317)+Z1316</f>
        <v/>
      </c>
      <c r="AA1317" s="15" t="n"/>
      <c r="AB1317" s="24" t="n"/>
      <c r="AC1317" s="15">
        <f>C1317</f>
        <v/>
      </c>
      <c r="AD1317" s="25" t="n"/>
      <c r="AE1317" s="62">
        <f>G1317</f>
        <v/>
      </c>
      <c r="AF1317" s="63">
        <f>AE1317+AF1256</f>
        <v/>
      </c>
      <c r="AG1317" s="25" t="n"/>
      <c r="AH1317" s="24" t="n"/>
      <c r="AI1317" s="26" t="n">
        <v>0</v>
      </c>
      <c r="AJ1317" s="25" t="n"/>
      <c r="AL1317" s="14" t="n"/>
      <c r="AM1317" s="18" t="n"/>
      <c r="AN1317" s="16" t="n">
        <v>0</v>
      </c>
      <c r="AO1317" s="18">
        <f>(AM1317-AN1317)+AO1316</f>
        <v/>
      </c>
      <c r="AP1317" s="15" t="n"/>
      <c r="AR1317" s="14" t="n"/>
      <c r="AS1317" s="18" t="n"/>
      <c r="AT1317" s="16" t="n">
        <v>0</v>
      </c>
      <c r="AU1317" s="18">
        <f>(AS1317-AT1317)+AU1316</f>
        <v/>
      </c>
      <c r="AV1317" s="15" t="n"/>
      <c r="AX1317" s="14" t="n"/>
      <c r="AY1317" s="18" t="n"/>
      <c r="AZ1317" s="16" t="n">
        <v>0</v>
      </c>
      <c r="BA1317" s="18">
        <f>(AY1317-AZ1317)+BA1316</f>
        <v/>
      </c>
      <c r="BB1317" s="15" t="n"/>
      <c r="BD1317" s="14" t="n"/>
      <c r="BE1317" s="18" t="n"/>
      <c r="BF1317" s="16" t="n">
        <v>0</v>
      </c>
      <c r="BG1317" s="18">
        <f>(BE1317-BF1317)+BG1316</f>
        <v/>
      </c>
      <c r="BH1317" s="15" t="n"/>
      <c r="BJ1317" s="86" t="n"/>
      <c r="BK1317" s="86" t="n"/>
      <c r="BL1317" s="24" t="n"/>
      <c r="BM1317" s="24" t="n"/>
      <c r="BN1317" s="24" t="n"/>
      <c r="BO1317" s="24" t="n"/>
      <c r="BP1317" s="24" t="n"/>
      <c r="BQ1317" s="126" t="n"/>
    </row>
    <row r="1318" ht="16.8" customHeight="1">
      <c r="A1318" s="15" t="n"/>
      <c r="B1318" s="15" t="n"/>
      <c r="C1318" s="15" t="inlineStr">
        <is>
          <t>Spese condominiali</t>
        </is>
      </c>
      <c r="D1318" s="16" t="n"/>
      <c r="E1318" s="16" t="n"/>
      <c r="F1318" s="16" t="n"/>
      <c r="G1318" s="16" t="n">
        <v>0</v>
      </c>
      <c r="H1318" s="16" t="n"/>
      <c r="I1318" s="4" t="n"/>
      <c r="J1318" s="14" t="n"/>
      <c r="K1318" s="6" t="inlineStr">
        <is>
          <t>CONTO SOSPESI</t>
        </is>
      </c>
      <c r="L1318" s="3" t="n"/>
      <c r="M1318" s="46" t="inlineStr">
        <is>
          <t>SOSPESI DEL GIORNO</t>
        </is>
      </c>
      <c r="N1318" s="46" t="n"/>
      <c r="O1318" s="16" t="n"/>
      <c r="P1318" s="18" t="n"/>
      <c r="Q1318" s="14" t="n"/>
      <c r="R1318" s="18" t="n"/>
      <c r="S1318" s="16">
        <f>G1318</f>
        <v/>
      </c>
      <c r="T1318" s="18">
        <f>(R1318-S1318)+T1317</f>
        <v/>
      </c>
      <c r="U1318" s="15">
        <f>C1318</f>
        <v/>
      </c>
      <c r="W1318" s="14" t="n"/>
      <c r="X1318" s="18" t="n"/>
      <c r="Y1318" s="16" t="n">
        <v>0</v>
      </c>
      <c r="Z1318" s="18">
        <f>(X1318-Y1318)+Z1317</f>
        <v/>
      </c>
      <c r="AA1318" s="15" t="n"/>
      <c r="AB1318" s="24" t="n"/>
      <c r="AC1318" s="15">
        <f>C1318</f>
        <v/>
      </c>
      <c r="AD1318" s="25" t="n"/>
      <c r="AE1318" s="62">
        <f>G1318</f>
        <v/>
      </c>
      <c r="AF1318" s="63">
        <f>AE1318+AF1257</f>
        <v/>
      </c>
      <c r="AG1318" s="25" t="n"/>
      <c r="AH1318" s="24" t="n"/>
      <c r="AI1318" s="26" t="n"/>
      <c r="AJ1318" s="25" t="n"/>
      <c r="AL1318" s="14" t="n"/>
      <c r="AM1318" s="18" t="n"/>
      <c r="AN1318" s="16" t="n">
        <v>0</v>
      </c>
      <c r="AO1318" s="18">
        <f>(AM1318-AN1318)+AO1317</f>
        <v/>
      </c>
      <c r="AP1318" s="15" t="n"/>
      <c r="AR1318" s="14" t="n"/>
      <c r="AS1318" s="18" t="n"/>
      <c r="AT1318" s="16" t="n">
        <v>0</v>
      </c>
      <c r="AU1318" s="18">
        <f>(AS1318-AT1318)+AU1317</f>
        <v/>
      </c>
      <c r="AV1318" s="15" t="n"/>
      <c r="AX1318" s="14" t="n"/>
      <c r="AY1318" s="18" t="n"/>
      <c r="AZ1318" s="16" t="n">
        <v>0</v>
      </c>
      <c r="BA1318" s="18">
        <f>(AY1318-AZ1318)+BA1317</f>
        <v/>
      </c>
      <c r="BB1318" s="15" t="n"/>
      <c r="BD1318" s="14" t="n"/>
      <c r="BE1318" s="18" t="n"/>
      <c r="BF1318" s="16" t="n">
        <v>0</v>
      </c>
      <c r="BG1318" s="18">
        <f>(BE1318-BF1318)+BG1317</f>
        <v/>
      </c>
      <c r="BH1318" s="15" t="n"/>
      <c r="BJ1318" s="86" t="n"/>
      <c r="BK1318" s="86" t="n"/>
      <c r="BL1318" s="24" t="n"/>
      <c r="BM1318" s="24" t="n"/>
      <c r="BN1318" s="24" t="n"/>
      <c r="BO1318" s="24" t="n"/>
      <c r="BP1318" s="24" t="n"/>
      <c r="BQ1318" s="126" t="n"/>
    </row>
    <row r="1319" ht="16.8" customHeight="1">
      <c r="A1319" s="15" t="n"/>
      <c r="B1319" s="15" t="n"/>
      <c r="C1319" s="15" t="inlineStr">
        <is>
          <t>TOT. SPESE AFFITTO  TEL. LUCE</t>
        </is>
      </c>
      <c r="D1319" s="16">
        <f>SUM(G1313:G1318)</f>
        <v/>
      </c>
      <c r="E1319" s="16" t="n"/>
      <c r="F1319" s="16" t="n"/>
      <c r="G1319" s="16" t="n"/>
      <c r="H1319" s="16" t="n"/>
      <c r="I1319" s="4" t="n"/>
      <c r="J1319" s="14" t="n"/>
      <c r="K1319" s="50" t="inlineStr">
        <is>
          <t>SOMMA SOSPESO 10/11</t>
        </is>
      </c>
      <c r="L1319" s="50" t="n">
        <v>114.5</v>
      </c>
      <c r="M1319" s="16" t="inlineStr">
        <is>
          <t>NOME</t>
        </is>
      </c>
      <c r="N1319" s="16" t="inlineStr">
        <is>
          <t>IMPORTO</t>
        </is>
      </c>
      <c r="O1319" s="16" t="n"/>
      <c r="P1319" s="18" t="n"/>
      <c r="Q1319" s="14" t="n"/>
      <c r="R1319" s="18" t="n"/>
      <c r="S1319" s="16" t="n">
        <v>0</v>
      </c>
      <c r="T1319" s="18">
        <f>(R1319-S1319)+T1318</f>
        <v/>
      </c>
      <c r="U1319" s="15" t="n"/>
      <c r="W1319" s="14" t="n"/>
      <c r="X1319" s="18" t="n"/>
      <c r="Y1319" s="16" t="n"/>
      <c r="Z1319" s="18">
        <f>(X1319-Y1319)+Z1318</f>
        <v/>
      </c>
      <c r="AA1319" s="15" t="n"/>
      <c r="AB1319" s="24" t="n"/>
      <c r="AC1319" s="15">
        <f>C1319</f>
        <v/>
      </c>
      <c r="AD1319" s="25" t="n"/>
      <c r="AE1319" s="62">
        <f>G1319</f>
        <v/>
      </c>
      <c r="AF1319" s="63">
        <f>AE1319+AF1258</f>
        <v/>
      </c>
      <c r="AG1319" s="25" t="n"/>
      <c r="AH1319" s="24" t="n"/>
      <c r="AI1319" s="26" t="n"/>
      <c r="AJ1319" s="25" t="n"/>
      <c r="AL1319" s="14" t="n"/>
      <c r="AM1319" s="18" t="n"/>
      <c r="AN1319" s="16" t="n"/>
      <c r="AO1319" s="18">
        <f>(AM1319-AN1319)+AO1318</f>
        <v/>
      </c>
      <c r="AP1319" s="15" t="n"/>
      <c r="AR1319" s="14" t="n"/>
      <c r="AS1319" s="18" t="n"/>
      <c r="AT1319" s="16" t="n"/>
      <c r="AU1319" s="18">
        <f>(AS1319-AT1319)+AU1318</f>
        <v/>
      </c>
      <c r="AV1319" s="15" t="n"/>
      <c r="AX1319" s="14" t="n"/>
      <c r="AY1319" s="18" t="n"/>
      <c r="AZ1319" s="16" t="n"/>
      <c r="BA1319" s="18">
        <f>(AY1319-AZ1319)+BA1318</f>
        <v/>
      </c>
      <c r="BB1319" s="15" t="n"/>
      <c r="BD1319" s="14" t="n"/>
      <c r="BE1319" s="18" t="n"/>
      <c r="BF1319" s="16" t="n"/>
      <c r="BG1319" s="18">
        <f>(BE1319-BF1319)+BG1318</f>
        <v/>
      </c>
      <c r="BH1319" s="15" t="n"/>
      <c r="BJ1319" s="86" t="n"/>
      <c r="BK1319" s="86" t="n"/>
      <c r="BL1319" s="24" t="n"/>
      <c r="BM1319" s="24" t="n"/>
      <c r="BN1319" s="24" t="n"/>
      <c r="BO1319" s="24" t="n"/>
      <c r="BP1319" s="24" t="n"/>
      <c r="BQ1319" s="126" t="n"/>
    </row>
    <row r="1320" ht="16.8" customHeight="1">
      <c r="A1320" s="15" t="n"/>
      <c r="B1320" s="15" t="n"/>
      <c r="C1320" s="15" t="inlineStr">
        <is>
          <t xml:space="preserve">RIVALSA </t>
        </is>
      </c>
      <c r="D1320" s="16" t="n"/>
      <c r="E1320" s="16" t="n"/>
      <c r="F1320" s="16" t="n"/>
      <c r="G1320" s="16" t="n">
        <v>0</v>
      </c>
      <c r="H1320" s="16" t="n"/>
      <c r="I1320" s="4" t="n"/>
      <c r="J1320" s="14" t="n"/>
      <c r="K1320" s="16" t="inlineStr">
        <is>
          <t xml:space="preserve">GALLARATE 24/1   </t>
        </is>
      </c>
      <c r="L1320" s="73" t="n">
        <v>193</v>
      </c>
      <c r="M1320" s="16" t="inlineStr">
        <is>
          <t>RHO TUTEL 26/1</t>
        </is>
      </c>
      <c r="N1320" s="16" t="n">
        <v>51</v>
      </c>
      <c r="O1320" s="16" t="n"/>
      <c r="P1320" s="18" t="n"/>
      <c r="Q1320" s="14" t="n"/>
      <c r="R1320" s="18" t="n"/>
      <c r="S1320" s="16">
        <f>G1320</f>
        <v/>
      </c>
      <c r="T1320" s="18">
        <f>(R1320-S1320)+T1319</f>
        <v/>
      </c>
      <c r="U1320" s="15" t="n"/>
      <c r="W1320" s="14" t="n"/>
      <c r="X1320" s="18" t="n">
        <v>0</v>
      </c>
      <c r="Y1320" s="16" t="n">
        <v>0</v>
      </c>
      <c r="Z1320" s="18">
        <f>(X1320-Y1320)+Z1319</f>
        <v/>
      </c>
      <c r="AA1320" s="15" t="n"/>
      <c r="AB1320" s="24" t="n"/>
      <c r="AC1320" s="15">
        <f>C1320</f>
        <v/>
      </c>
      <c r="AD1320" s="25" t="n"/>
      <c r="AE1320" s="62">
        <f>G1320</f>
        <v/>
      </c>
      <c r="AF1320" s="63">
        <f>AE1320+AF1259</f>
        <v/>
      </c>
      <c r="AG1320" s="25" t="n"/>
      <c r="AH1320" s="24" t="n"/>
      <c r="AI1320" s="26" t="n"/>
      <c r="AJ1320" s="25" t="n"/>
      <c r="AL1320" s="14" t="n"/>
      <c r="AM1320" s="18" t="n"/>
      <c r="AN1320" s="16" t="n"/>
      <c r="AO1320" s="18">
        <f>(AM1320-AN1320)+AO1319</f>
        <v/>
      </c>
      <c r="AP1320" s="15" t="n"/>
      <c r="AR1320" s="14" t="n"/>
      <c r="AS1320" s="18" t="n"/>
      <c r="AT1320" s="16" t="n"/>
      <c r="AU1320" s="18">
        <f>(AS1320-AT1320)+AU1319</f>
        <v/>
      </c>
      <c r="AV1320" s="15" t="n"/>
      <c r="AX1320" s="14" t="n"/>
      <c r="AY1320" s="18" t="n"/>
      <c r="AZ1320" s="16" t="n"/>
      <c r="BA1320" s="18">
        <f>(AY1320-AZ1320)+BA1319</f>
        <v/>
      </c>
      <c r="BB1320" s="15" t="n"/>
      <c r="BD1320" s="14" t="n"/>
      <c r="BE1320" s="18" t="n"/>
      <c r="BF1320" s="16" t="n"/>
      <c r="BG1320" s="18">
        <f>(BE1320-BF1320)+BG1319</f>
        <v/>
      </c>
      <c r="BH1320" s="15" t="n"/>
      <c r="BJ1320" s="86" t="n"/>
      <c r="BK1320" s="86" t="n"/>
      <c r="BL1320" s="24" t="n"/>
      <c r="BM1320" s="24" t="n"/>
      <c r="BN1320" s="24" t="n"/>
      <c r="BO1320" s="24" t="n"/>
      <c r="BP1320" s="24" t="n"/>
      <c r="BQ1320" s="126" t="n"/>
    </row>
    <row r="1321" ht="16.8" customHeight="1">
      <c r="A1321" s="15" t="n"/>
      <c r="B1321" s="15" t="n"/>
      <c r="C1321" s="15" t="inlineStr">
        <is>
          <t>PAG. FATT. ASCOM</t>
        </is>
      </c>
      <c r="D1321" s="16" t="n"/>
      <c r="E1321" s="16" t="n"/>
      <c r="F1321" s="16" t="n"/>
      <c r="G1321" s="16" t="n">
        <v>1129.59</v>
      </c>
      <c r="H1321" s="16" t="n"/>
      <c r="I1321" s="4" t="n"/>
      <c r="J1321" s="14" t="n"/>
      <c r="K1321" s="50" t="inlineStr">
        <is>
          <t>GALL.  24/1</t>
        </is>
      </c>
      <c r="L1321" s="50" t="n">
        <v>337</v>
      </c>
      <c r="M1321" s="16" t="inlineStr">
        <is>
          <t>RHO 26/1</t>
        </is>
      </c>
      <c r="N1321" s="16" t="n">
        <v>795</v>
      </c>
      <c r="O1321" s="16" t="n"/>
      <c r="P1321" s="18" t="n"/>
      <c r="Q1321" s="14" t="n"/>
      <c r="R1321" s="18" t="n"/>
      <c r="S1321" s="16">
        <f>G1321</f>
        <v/>
      </c>
      <c r="T1321" s="18">
        <f>(R1321-S1321)+T1320</f>
        <v/>
      </c>
      <c r="U1321" s="15">
        <f>C1321</f>
        <v/>
      </c>
      <c r="W1321" s="14" t="n"/>
      <c r="X1321" s="18" t="n">
        <v>0</v>
      </c>
      <c r="Y1321" s="16" t="n">
        <v>0</v>
      </c>
      <c r="Z1321" s="18">
        <f>(X1321-Y1321)+Z1320</f>
        <v/>
      </c>
      <c r="AA1321" s="15" t="n"/>
      <c r="AB1321" s="24" t="n"/>
      <c r="AC1321" s="15">
        <f>C1321</f>
        <v/>
      </c>
      <c r="AD1321" s="25" t="n"/>
      <c r="AE1321" s="62">
        <f>G1321</f>
        <v/>
      </c>
      <c r="AF1321" s="63">
        <f>AE1321+AF1260</f>
        <v/>
      </c>
      <c r="AG1321" s="25" t="n"/>
      <c r="AH1321" s="24" t="n"/>
      <c r="AI1321" s="26" t="n"/>
      <c r="AJ1321" s="25" t="n"/>
      <c r="AL1321" s="14" t="n"/>
      <c r="AM1321" s="18" t="n"/>
      <c r="AN1321" s="16" t="n">
        <v>0</v>
      </c>
      <c r="AO1321" s="18">
        <f>(AM1321-AN1321)+AO1320</f>
        <v/>
      </c>
      <c r="AP1321" s="15" t="n"/>
      <c r="AR1321" s="14" t="n"/>
      <c r="AS1321" s="18" t="n"/>
      <c r="AT1321" s="16" t="n">
        <v>0</v>
      </c>
      <c r="AU1321" s="18">
        <f>(AS1321-AT1321)+AU1320</f>
        <v/>
      </c>
      <c r="AV1321" s="15" t="n"/>
      <c r="AX1321" s="14" t="n"/>
      <c r="AY1321" s="18" t="n"/>
      <c r="AZ1321" s="16" t="n">
        <v>0</v>
      </c>
      <c r="BA1321" s="18">
        <f>(AY1321-AZ1321)+BA1320</f>
        <v/>
      </c>
      <c r="BB1321" s="15" t="n"/>
      <c r="BD1321" s="14" t="n"/>
      <c r="BE1321" s="18" t="n"/>
      <c r="BF1321" s="16" t="n">
        <v>0</v>
      </c>
      <c r="BG1321" s="18">
        <f>(BE1321-BF1321)+BG1320</f>
        <v/>
      </c>
      <c r="BH1321" s="15" t="n"/>
      <c r="BJ1321" s="86" t="n"/>
      <c r="BK1321" s="86" t="n"/>
      <c r="BL1321" s="24" t="n"/>
      <c r="BM1321" s="24" t="n"/>
      <c r="BN1321" s="24" t="n"/>
      <c r="BO1321" s="24" t="n"/>
      <c r="BP1321" s="24" t="n"/>
      <c r="BQ1321" s="126" t="n"/>
    </row>
    <row r="1322" ht="16.8" customHeight="1">
      <c r="A1322" s="15" t="n"/>
      <c r="B1322" s="15" t="n"/>
      <c r="C1322" s="64" t="inlineStr">
        <is>
          <t>CASSA PREVIDENZA  AGENTI  + QUOTA GAA</t>
        </is>
      </c>
      <c r="D1322" s="16" t="n"/>
      <c r="E1322" s="16" t="n"/>
      <c r="F1322" s="16" t="n"/>
      <c r="G1322" s="16" t="n">
        <v>0</v>
      </c>
      <c r="H1322" s="16" t="n">
        <v>0</v>
      </c>
      <c r="I1322" s="4" t="n"/>
      <c r="J1322" s="14" t="n"/>
      <c r="K1322" s="16" t="inlineStr">
        <is>
          <t>RHO ANTICIPO A. 22/1</t>
        </is>
      </c>
      <c r="L1322" s="16" t="n">
        <v>1045</v>
      </c>
      <c r="M1322" s="16" t="inlineStr">
        <is>
          <t>RHO TUTELA 26/1</t>
        </is>
      </c>
      <c r="N1322" s="67" t="n">
        <v>40</v>
      </c>
      <c r="O1322" s="16" t="n"/>
      <c r="P1322" s="18" t="n"/>
      <c r="Q1322" s="14" t="n"/>
      <c r="R1322" s="18" t="n"/>
      <c r="S1322" s="16">
        <f>G1322</f>
        <v/>
      </c>
      <c r="T1322" s="18">
        <f>(R1322-S1322)+T1321</f>
        <v/>
      </c>
      <c r="U1322" s="15">
        <f>C1322</f>
        <v/>
      </c>
      <c r="W1322" s="14" t="n"/>
      <c r="X1322" s="18" t="n">
        <v>0</v>
      </c>
      <c r="Y1322" s="16" t="n">
        <v>0</v>
      </c>
      <c r="Z1322" s="18">
        <f>(X1322-Y1322)+Z1321</f>
        <v/>
      </c>
      <c r="AA1322" s="15" t="n"/>
      <c r="AB1322" s="24" t="n"/>
      <c r="AC1322" s="15">
        <f>C1322</f>
        <v/>
      </c>
      <c r="AD1322" s="25" t="n"/>
      <c r="AE1322" s="62">
        <f>G1322</f>
        <v/>
      </c>
      <c r="AF1322" s="63">
        <f>AE1322+AF1261</f>
        <v/>
      </c>
      <c r="AG1322" s="25" t="n"/>
      <c r="AH1322" s="24" t="n"/>
      <c r="AI1322" s="26" t="n"/>
      <c r="AJ1322" s="25" t="n"/>
      <c r="AL1322" s="14" t="n"/>
      <c r="AM1322" s="18" t="n"/>
      <c r="AN1322" s="16" t="n">
        <v>0</v>
      </c>
      <c r="AO1322" s="18">
        <f>(AM1322-AN1322)+AO1321</f>
        <v/>
      </c>
      <c r="AP1322" s="15" t="n"/>
      <c r="AR1322" s="14" t="n"/>
      <c r="AS1322" s="18" t="n"/>
      <c r="AT1322" s="16" t="n">
        <v>0</v>
      </c>
      <c r="AU1322" s="18">
        <f>(AS1322-AT1322)+AU1321</f>
        <v/>
      </c>
      <c r="AV1322" s="15" t="n"/>
      <c r="AX1322" s="14" t="n"/>
      <c r="AY1322" s="18" t="n"/>
      <c r="AZ1322" s="16" t="n">
        <v>0</v>
      </c>
      <c r="BA1322" s="18">
        <f>(AY1322-AZ1322)+BA1321</f>
        <v/>
      </c>
      <c r="BB1322" s="15" t="n"/>
      <c r="BD1322" s="14" t="n"/>
      <c r="BE1322" s="18" t="n"/>
      <c r="BF1322" s="16" t="n">
        <v>0</v>
      </c>
      <c r="BG1322" s="18">
        <f>(BE1322-BF1322)+BG1321</f>
        <v/>
      </c>
      <c r="BH1322" s="15" t="n"/>
      <c r="BJ1322" s="86" t="n"/>
      <c r="BK1322" s="86" t="n"/>
      <c r="BL1322" s="24" t="n"/>
      <c r="BM1322" s="24" t="n"/>
      <c r="BN1322" s="24" t="n"/>
      <c r="BO1322" s="24" t="n"/>
      <c r="BP1322" s="24" t="n"/>
      <c r="BQ1322" s="126" t="n"/>
    </row>
    <row r="1323" ht="16.8" customHeight="1">
      <c r="A1323" s="15" t="n"/>
      <c r="B1323" s="15" t="n"/>
      <c r="C1323" s="15" t="inlineStr">
        <is>
          <t>GIROCONTO PROVV. TUTELA LEGALE</t>
        </is>
      </c>
      <c r="D1323" s="16" t="n"/>
      <c r="E1323" s="16" t="n"/>
      <c r="F1323" s="85" t="n">
        <v>1956.3</v>
      </c>
      <c r="G1323" s="16" t="n">
        <v>0</v>
      </c>
      <c r="H1323" s="16" t="n">
        <v>0</v>
      </c>
      <c r="I1323" s="4" t="n"/>
      <c r="J1323" s="14" t="n"/>
      <c r="K1323" s="30" t="inlineStr">
        <is>
          <t>LEGNANO 25/1</t>
        </is>
      </c>
      <c r="L1323" s="30" t="n">
        <v>294.5</v>
      </c>
      <c r="M1323" s="30" t="inlineStr">
        <is>
          <t>MANCA BONIFICO 0,50 29/1</t>
        </is>
      </c>
      <c r="N1323" t="n">
        <v>0.5</v>
      </c>
      <c r="O1323" s="16" t="n"/>
      <c r="P1323" s="18" t="n"/>
      <c r="Q1323" s="14" t="n"/>
      <c r="R1323" s="18">
        <f>F1323</f>
        <v/>
      </c>
      <c r="S1323" s="16" t="n">
        <v>0</v>
      </c>
      <c r="T1323" s="18">
        <f>(R1323-S1323)+T1322</f>
        <v/>
      </c>
      <c r="U1323" s="15" t="n"/>
      <c r="W1323" s="14" t="inlineStr">
        <is>
          <t>\</t>
        </is>
      </c>
      <c r="X1323" s="18" t="n">
        <v>0</v>
      </c>
      <c r="Y1323" s="16" t="n"/>
      <c r="Z1323" s="18">
        <f>(X1323-Y1323)+Z1322</f>
        <v/>
      </c>
      <c r="AA1323" s="15" t="n"/>
      <c r="AB1323" s="24" t="n"/>
      <c r="AC1323" s="15">
        <f>C1323</f>
        <v/>
      </c>
      <c r="AD1323" s="25" t="n"/>
      <c r="AE1323" s="62">
        <f>G1323</f>
        <v/>
      </c>
      <c r="AF1323" s="63">
        <f>AE1323+AF1262</f>
        <v/>
      </c>
      <c r="AG1323" s="25" t="n"/>
      <c r="AH1323" s="24" t="n"/>
      <c r="AI1323" s="26" t="n"/>
      <c r="AJ1323" s="25" t="n"/>
      <c r="AL1323" s="14" t="n"/>
      <c r="AM1323" s="18" t="n"/>
      <c r="AN1323" s="16" t="n"/>
      <c r="AO1323" s="18">
        <f>(AM1323-AN1323)+AO1322</f>
        <v/>
      </c>
      <c r="AP1323" s="15" t="n"/>
      <c r="AR1323" s="14" t="n"/>
      <c r="AS1323" s="18" t="n"/>
      <c r="AT1323" s="16" t="n"/>
      <c r="AU1323" s="18">
        <f>(AS1323-AT1323)+AU1322</f>
        <v/>
      </c>
      <c r="AV1323" s="15" t="n"/>
      <c r="AX1323" s="14" t="n"/>
      <c r="AY1323" s="18" t="n"/>
      <c r="AZ1323" s="16" t="n"/>
      <c r="BA1323" s="18">
        <f>(AY1323-AZ1323)+BA1322</f>
        <v/>
      </c>
      <c r="BB1323" s="15" t="n"/>
      <c r="BD1323" s="14" t="n"/>
      <c r="BE1323" s="18">
        <f>H1323</f>
        <v/>
      </c>
      <c r="BF1323" s="16" t="n"/>
      <c r="BG1323" s="18">
        <f>(BE1323-BF1323)+BG1322</f>
        <v/>
      </c>
      <c r="BH1323" s="15" t="n"/>
      <c r="BJ1323" s="86" t="n"/>
      <c r="BK1323" s="86" t="n"/>
      <c r="BL1323" s="24" t="n"/>
      <c r="BM1323" s="24" t="n"/>
      <c r="BN1323" s="24" t="n"/>
      <c r="BO1323" s="24" t="n"/>
      <c r="BP1323" s="24" t="n"/>
      <c r="BQ1323" s="126" t="n"/>
    </row>
    <row r="1324" ht="16.8" customHeight="1">
      <c r="A1324" s="15" t="n"/>
      <c r="B1324" s="15" t="n"/>
      <c r="C1324" s="47" t="inlineStr">
        <is>
          <t>VERSAMENTO PROVV. MATURATE UCA</t>
        </is>
      </c>
      <c r="D1324" s="16" t="n"/>
      <c r="E1324" s="16" t="n"/>
      <c r="F1324" s="1" t="n">
        <v>143.86</v>
      </c>
      <c r="G1324" s="16" t="n">
        <v>0</v>
      </c>
      <c r="H1324" s="16" t="n"/>
      <c r="I1324" s="4" t="n"/>
      <c r="J1324" s="14" t="n"/>
      <c r="K1324" s="148" t="inlineStr">
        <is>
          <t>SOMMA 26/1</t>
        </is>
      </c>
      <c r="L1324" s="67" t="n">
        <v>936</v>
      </c>
      <c r="M1324" s="16" t="n"/>
      <c r="N1324" s="16" t="n">
        <v>0</v>
      </c>
      <c r="O1324" s="16" t="n"/>
      <c r="P1324" s="18" t="n"/>
      <c r="Q1324" s="14" t="n"/>
      <c r="R1324" s="49">
        <f>F1324</f>
        <v/>
      </c>
      <c r="S1324" s="16" t="n">
        <v>0</v>
      </c>
      <c r="T1324" s="18">
        <f>(R1324-S1324)+T1323</f>
        <v/>
      </c>
      <c r="U1324" s="17">
        <f>C1324</f>
        <v/>
      </c>
      <c r="W1324" s="14" t="n"/>
      <c r="X1324" s="18" t="n">
        <v>0</v>
      </c>
      <c r="Y1324" s="16" t="n">
        <v>0</v>
      </c>
      <c r="Z1324" s="18">
        <f>(X1324-Y1324)+Z1323</f>
        <v/>
      </c>
      <c r="AA1324" s="15" t="n"/>
      <c r="AB1324" s="24" t="n"/>
      <c r="AC1324" s="64" t="inlineStr">
        <is>
          <t>QUOTA GAA</t>
        </is>
      </c>
      <c r="AD1324" s="65" t="n"/>
      <c r="AE1324" s="65">
        <f>G1324</f>
        <v/>
      </c>
      <c r="AF1324" s="63">
        <f>AE1324+AF1263</f>
        <v/>
      </c>
      <c r="AG1324" s="25" t="n"/>
      <c r="AH1324" s="24" t="n"/>
      <c r="AI1324" s="26" t="n"/>
      <c r="AJ1324" s="25" t="n"/>
      <c r="AL1324" s="14" t="n"/>
      <c r="AM1324" s="18" t="n">
        <v>0</v>
      </c>
      <c r="AN1324" s="16" t="n">
        <v>0</v>
      </c>
      <c r="AO1324" s="18">
        <f>(AM1324-AN1324)+AO1323</f>
        <v/>
      </c>
      <c r="AP1324" s="15" t="n"/>
      <c r="AR1324" s="14" t="n"/>
      <c r="AS1324" s="18" t="n"/>
      <c r="AT1324" s="16" t="n">
        <v>0</v>
      </c>
      <c r="AU1324" s="18">
        <f>(AS1324-AT1324)+AU1323</f>
        <v/>
      </c>
      <c r="AV1324" s="15" t="n"/>
      <c r="AX1324" s="14" t="n"/>
      <c r="AY1324" s="18" t="n"/>
      <c r="AZ1324" s="16" t="n">
        <v>0</v>
      </c>
      <c r="BA1324" s="18">
        <f>(AY1324-AZ1324)+BA1323</f>
        <v/>
      </c>
      <c r="BB1324" s="15" t="n"/>
      <c r="BD1324" s="14" t="n"/>
      <c r="BE1324" s="18" t="n"/>
      <c r="BF1324" s="16" t="n">
        <v>0</v>
      </c>
      <c r="BG1324" s="18">
        <f>(BE1324-BF1324)+BG1323</f>
        <v/>
      </c>
      <c r="BH1324" s="15" t="n"/>
      <c r="BJ1324" s="86" t="n"/>
      <c r="BK1324" s="86" t="n"/>
      <c r="BL1324" s="24" t="n"/>
      <c r="BM1324" s="24" t="n"/>
      <c r="BN1324" s="24" t="n"/>
      <c r="BO1324" s="24" t="n"/>
      <c r="BP1324" s="24" t="n"/>
      <c r="BQ1324" s="126" t="n"/>
    </row>
    <row r="1325" ht="16.8" customHeight="1">
      <c r="A1325" s="15" t="n"/>
      <c r="B1325" s="15" t="n"/>
      <c r="C1325" s="15" t="inlineStr">
        <is>
          <t>TASSE</t>
        </is>
      </c>
      <c r="D1325" s="16" t="n"/>
      <c r="E1325" s="16" t="n"/>
      <c r="F1325" s="16" t="n"/>
      <c r="G1325" s="16" t="n">
        <v>0</v>
      </c>
      <c r="H1325" s="16" t="n"/>
      <c r="I1325" s="4" t="n"/>
      <c r="J1325" s="14" t="n"/>
      <c r="K1325" s="16" t="inlineStr">
        <is>
          <t>RHO TUTELA 29/1</t>
        </is>
      </c>
      <c r="L1325" s="16" t="n">
        <v>54</v>
      </c>
      <c r="M1325" s="25" t="n"/>
      <c r="N1325" s="83" t="n">
        <v>0</v>
      </c>
      <c r="O1325" s="16" t="n"/>
      <c r="P1325" s="18" t="n"/>
      <c r="Q1325" s="14" t="n"/>
      <c r="R1325" s="18" t="n"/>
      <c r="S1325" s="16">
        <f>G1325</f>
        <v/>
      </c>
      <c r="T1325" s="18">
        <f>(R1325-S1325)+T1324</f>
        <v/>
      </c>
      <c r="U1325" s="15" t="inlineStr">
        <is>
          <t>Tasse</t>
        </is>
      </c>
      <c r="W1325" s="14" t="n"/>
      <c r="X1325" s="18" t="n"/>
      <c r="Y1325" s="16" t="n">
        <v>0</v>
      </c>
      <c r="Z1325" s="18">
        <f>(X1325-Y1325)+Z1324</f>
        <v/>
      </c>
      <c r="AA1325" s="15" t="n"/>
      <c r="AB1325" s="24" t="n"/>
      <c r="AC1325" s="15">
        <f>C1325</f>
        <v/>
      </c>
      <c r="AD1325" s="25" t="n"/>
      <c r="AE1325" s="62">
        <f>G1325</f>
        <v/>
      </c>
      <c r="AF1325" s="63">
        <f>AE1325+AF1264</f>
        <v/>
      </c>
      <c r="AG1325" s="25" t="n"/>
      <c r="AH1325" s="24" t="n"/>
      <c r="AI1325" s="26" t="n"/>
      <c r="AJ1325" s="25" t="n"/>
      <c r="AL1325" s="14" t="n"/>
      <c r="AM1325" s="18" t="n">
        <v>0</v>
      </c>
      <c r="AN1325" s="16" t="n">
        <v>0</v>
      </c>
      <c r="AO1325" s="18">
        <f>(AM1325-AN1325)+AO1324</f>
        <v/>
      </c>
      <c r="AP1325" s="15" t="n"/>
      <c r="AR1325" s="14" t="n"/>
      <c r="AS1325" s="18" t="n">
        <v>0</v>
      </c>
      <c r="AT1325" s="16" t="n">
        <v>0</v>
      </c>
      <c r="AU1325" s="18">
        <f>(AS1325-AT1325)+AU1324</f>
        <v/>
      </c>
      <c r="AV1325" s="15" t="n"/>
      <c r="AX1325" s="14" t="n"/>
      <c r="AY1325" s="18" t="n">
        <v>0</v>
      </c>
      <c r="AZ1325" s="16" t="n">
        <v>0</v>
      </c>
      <c r="BA1325" s="18">
        <f>(AY1325-AZ1325)+BA1324</f>
        <v/>
      </c>
      <c r="BB1325" s="15" t="n"/>
      <c r="BD1325" s="14" t="n"/>
      <c r="BE1325" s="18" t="n">
        <v>0</v>
      </c>
      <c r="BF1325" s="16" t="n">
        <v>0</v>
      </c>
      <c r="BG1325" s="18">
        <f>(BE1325-BF1325)+BG1324</f>
        <v/>
      </c>
      <c r="BH1325" s="15" t="n"/>
      <c r="BJ1325" s="86" t="n"/>
      <c r="BK1325" s="86" t="n"/>
      <c r="BL1325" s="24" t="n"/>
      <c r="BM1325" s="24" t="n"/>
      <c r="BN1325" s="24" t="n"/>
      <c r="BO1325" s="24" t="n"/>
      <c r="BP1325" s="24" t="n"/>
      <c r="BQ1325" s="126" t="n"/>
    </row>
    <row r="1326" ht="16.8" customHeight="1">
      <c r="A1326" s="15" t="n"/>
      <c r="B1326" s="15" t="n"/>
      <c r="C1326" s="15" t="inlineStr">
        <is>
          <t>PREL.  ACC. PER AMM-  GIGI</t>
        </is>
      </c>
      <c r="D1326" s="16" t="n"/>
      <c r="E1326" s="16" t="n"/>
      <c r="F1326" s="16" t="n">
        <v>0</v>
      </c>
      <c r="G1326" s="16" t="n">
        <v>0</v>
      </c>
      <c r="H1326" s="16" t="n"/>
      <c r="I1326" s="4" t="n"/>
      <c r="J1326" s="14" t="n"/>
      <c r="K1326" s="50" t="inlineStr">
        <is>
          <t>RHO 26/1</t>
        </is>
      </c>
      <c r="L1326" s="25" t="n">
        <v>725</v>
      </c>
      <c r="M1326" s="16" t="n"/>
      <c r="N1326" s="93" t="n">
        <v>0</v>
      </c>
      <c r="O1326" s="16" t="n"/>
      <c r="P1326" s="18" t="n"/>
      <c r="Q1326" s="14" t="n"/>
      <c r="R1326" s="18" t="n"/>
      <c r="S1326" s="16">
        <f>G1326</f>
        <v/>
      </c>
      <c r="T1326" s="18">
        <f>(R1326-S1326)+T1325</f>
        <v/>
      </c>
      <c r="U1326" s="15">
        <f>C1326</f>
        <v/>
      </c>
      <c r="W1326" s="14" t="n"/>
      <c r="X1326" s="18" t="n"/>
      <c r="Y1326" s="16" t="n">
        <v>0</v>
      </c>
      <c r="Z1326" s="18">
        <f>(X1326-Y1326)+Z1325</f>
        <v/>
      </c>
      <c r="AA1326" s="15" t="n"/>
      <c r="AB1326" s="24" t="n"/>
      <c r="AC1326" s="15">
        <f>C1326</f>
        <v/>
      </c>
      <c r="AD1326" s="25" t="n"/>
      <c r="AE1326" s="62">
        <f>G1326</f>
        <v/>
      </c>
      <c r="AF1326" s="63">
        <f>AE1326+AF1265</f>
        <v/>
      </c>
      <c r="AG1326" s="25" t="n"/>
      <c r="AH1326" s="24" t="n"/>
      <c r="AI1326" s="26" t="n"/>
      <c r="AJ1326" s="25" t="n"/>
      <c r="AL1326" s="14" t="n"/>
      <c r="AM1326" s="18" t="n">
        <v>0</v>
      </c>
      <c r="AN1326" s="16" t="n">
        <v>0</v>
      </c>
      <c r="AO1326" s="18">
        <f>(AM1326-AN1326)+AO1325</f>
        <v/>
      </c>
      <c r="AP1326" s="15" t="n"/>
      <c r="AR1326" s="14" t="n"/>
      <c r="AS1326" s="18" t="n">
        <v>0</v>
      </c>
      <c r="AT1326" s="16" t="n">
        <v>0</v>
      </c>
      <c r="AU1326" s="18">
        <f>(AS1326-AT1326)+AU1325</f>
        <v/>
      </c>
      <c r="AV1326" s="15" t="n"/>
      <c r="AX1326" s="14" t="n"/>
      <c r="AY1326" s="18" t="n">
        <v>0</v>
      </c>
      <c r="AZ1326" s="16" t="n">
        <v>0</v>
      </c>
      <c r="BA1326" s="18">
        <f>(AY1326-AZ1326)+BA1325</f>
        <v/>
      </c>
      <c r="BB1326" s="15" t="n"/>
      <c r="BD1326" s="14" t="n"/>
      <c r="BE1326" s="18" t="n">
        <v>0</v>
      </c>
      <c r="BF1326" s="16" t="n">
        <v>0</v>
      </c>
      <c r="BG1326" s="18">
        <f>(BE1326-BF1326)+BG1325</f>
        <v/>
      </c>
      <c r="BH1326" s="15" t="n"/>
      <c r="BJ1326" s="86" t="n"/>
      <c r="BK1326" s="86" t="n"/>
      <c r="BL1326" s="24" t="n"/>
      <c r="BM1326" s="24" t="n"/>
      <c r="BN1326" s="24" t="n"/>
      <c r="BO1326" s="24" t="n"/>
      <c r="BP1326" s="24" t="n"/>
      <c r="BQ1326" s="126" t="n"/>
    </row>
    <row r="1327" ht="16.8" customHeight="1">
      <c r="A1327" s="15" t="n"/>
      <c r="B1327" s="15" t="n"/>
      <c r="C1327" s="15" t="inlineStr">
        <is>
          <t>PREL.  ACC. PER AMM-. RENZO</t>
        </is>
      </c>
      <c r="D1327" s="16" t="n"/>
      <c r="E1327" s="16" t="n"/>
      <c r="F1327" s="16" t="n">
        <v>0</v>
      </c>
      <c r="G1327" s="16" t="n">
        <v>0</v>
      </c>
      <c r="H1327" s="16" t="n"/>
      <c r="I1327" s="4" t="n"/>
      <c r="J1327" s="14" t="n"/>
      <c r="K1327" s="16" t="inlineStr">
        <is>
          <t>GALLARATE 26/1</t>
        </is>
      </c>
      <c r="L1327" s="16" t="n">
        <v>636.5</v>
      </c>
      <c r="M1327" s="16" t="n"/>
      <c r="N1327" s="16" t="n">
        <v>0</v>
      </c>
      <c r="O1327" s="16" t="n"/>
      <c r="P1327" s="18" t="n"/>
      <c r="Q1327" s="14" t="n"/>
      <c r="R1327" s="18" t="n">
        <v>0</v>
      </c>
      <c r="S1327" s="16">
        <f>G1327</f>
        <v/>
      </c>
      <c r="T1327" s="18">
        <f>(R1327-S1327)+T1326</f>
        <v/>
      </c>
      <c r="U1327" s="15">
        <f>C1327</f>
        <v/>
      </c>
      <c r="W1327" s="14" t="n"/>
      <c r="X1327" s="18" t="n">
        <v>0</v>
      </c>
      <c r="Y1327" s="16" t="n"/>
      <c r="Z1327" s="18">
        <f>(X1327-Y1327)+Z1326</f>
        <v/>
      </c>
      <c r="AA1327" s="15" t="n"/>
      <c r="AB1327" s="24" t="n"/>
      <c r="AC1327" s="15">
        <f>C1327</f>
        <v/>
      </c>
      <c r="AD1327" s="25" t="n"/>
      <c r="AE1327" s="62">
        <f>G1327</f>
        <v/>
      </c>
      <c r="AF1327" s="63">
        <f>AE1327+AF1266</f>
        <v/>
      </c>
      <c r="AG1327" s="25" t="n"/>
      <c r="AH1327" s="24" t="n"/>
      <c r="AI1327" s="26" t="n"/>
      <c r="AJ1327" s="25" t="n"/>
      <c r="AL1327" s="14" t="n"/>
      <c r="AM1327" s="18" t="n">
        <v>0</v>
      </c>
      <c r="AN1327" s="16" t="n"/>
      <c r="AO1327" s="18">
        <f>(AM1327-AN1327)+AO1326</f>
        <v/>
      </c>
      <c r="AP1327" s="15" t="n"/>
      <c r="AR1327" s="14" t="n"/>
      <c r="AS1327" s="18" t="n">
        <v>0</v>
      </c>
      <c r="AT1327" s="16" t="n"/>
      <c r="AU1327" s="18">
        <f>(AS1327-AT1327)+AU1326</f>
        <v/>
      </c>
      <c r="AV1327" s="15" t="n"/>
      <c r="AX1327" s="14" t="n"/>
      <c r="AY1327" s="18" t="n">
        <v>0</v>
      </c>
      <c r="AZ1327" s="16" t="n"/>
      <c r="BA1327" s="18">
        <f>(AY1327-AZ1327)+BA1326</f>
        <v/>
      </c>
      <c r="BB1327" s="15" t="n"/>
      <c r="BD1327" s="14" t="n"/>
      <c r="BE1327" s="18" t="n">
        <v>0</v>
      </c>
      <c r="BF1327" s="16" t="n"/>
      <c r="BG1327" s="18">
        <f>(BE1327-BF1327)+BG1326</f>
        <v/>
      </c>
      <c r="BH1327" s="15" t="n"/>
      <c r="BJ1327" s="86" t="n"/>
      <c r="BK1327" s="86" t="n"/>
      <c r="BL1327" s="24" t="n"/>
      <c r="BM1327" s="24" t="n"/>
      <c r="BN1327" s="24" t="n"/>
      <c r="BO1327" s="24" t="n"/>
      <c r="BP1327" s="24" t="n"/>
      <c r="BQ1327" s="126" t="n"/>
    </row>
    <row r="1328" ht="16.8" customHeight="1">
      <c r="A1328" s="15" t="n"/>
      <c r="B1328" s="15" t="n"/>
      <c r="C1328" s="15" t="inlineStr">
        <is>
          <t>VERSAMENTO</t>
        </is>
      </c>
      <c r="D1328" s="16" t="n"/>
      <c r="E1328" s="16" t="n"/>
      <c r="F1328" s="16" t="n">
        <v>0</v>
      </c>
      <c r="G1328" s="16" t="n"/>
      <c r="H1328" s="16" t="n"/>
      <c r="I1328" s="4" t="n"/>
      <c r="J1328" s="14" t="n"/>
      <c r="K1328" s="29" t="inlineStr">
        <is>
          <t>RHO 25/1</t>
        </is>
      </c>
      <c r="L1328" s="16" t="n">
        <v>100</v>
      </c>
      <c r="M1328" s="16" t="n"/>
      <c r="N1328" s="16" t="n">
        <v>0</v>
      </c>
      <c r="O1328" s="16" t="n"/>
      <c r="P1328" s="18" t="n"/>
      <c r="Q1328" s="14" t="n"/>
      <c r="R1328" s="18" t="n">
        <v>0</v>
      </c>
      <c r="S1328" s="16" t="n">
        <v>0</v>
      </c>
      <c r="T1328" s="18">
        <f>(R1328-S1328)+T1327</f>
        <v/>
      </c>
      <c r="U1328" s="15" t="n"/>
      <c r="W1328" s="14" t="n"/>
      <c r="X1328" s="18">
        <f>F1328</f>
        <v/>
      </c>
      <c r="Y1328" s="16" t="n">
        <v>0</v>
      </c>
      <c r="Z1328" s="18">
        <f>(X1328-Y1328)+Z1327</f>
        <v/>
      </c>
      <c r="AA1328" s="15">
        <f>C1328</f>
        <v/>
      </c>
      <c r="AB1328" s="24" t="n"/>
      <c r="AC1328" s="15" t="n"/>
      <c r="AD1328" s="25" t="n"/>
      <c r="AE1328" s="62" t="n"/>
      <c r="AF1328" s="63" t="n"/>
      <c r="AG1328" s="25" t="n"/>
      <c r="AH1328" s="24" t="n"/>
      <c r="AI1328" s="26" t="n"/>
      <c r="AJ1328" s="25" t="n"/>
      <c r="AL1328" s="14" t="n"/>
      <c r="AM1328" s="18" t="n">
        <v>0</v>
      </c>
      <c r="AN1328" s="16" t="n"/>
      <c r="AO1328" s="18">
        <f>(AM1328-AN1328)+AO1327</f>
        <v/>
      </c>
      <c r="AP1328" s="15" t="n"/>
      <c r="AR1328" s="14" t="n"/>
      <c r="AS1328" s="18" t="n">
        <v>0</v>
      </c>
      <c r="AT1328" s="16" t="n"/>
      <c r="AU1328" s="18">
        <f>(AS1328-AT1328)+AU1327</f>
        <v/>
      </c>
      <c r="AV1328" s="15" t="n"/>
      <c r="AX1328" s="14" t="n"/>
      <c r="AY1328" s="18" t="n">
        <v>0</v>
      </c>
      <c r="AZ1328" s="16" t="n"/>
      <c r="BA1328" s="18">
        <f>(AY1328-AZ1328)+BA1327</f>
        <v/>
      </c>
      <c r="BB1328" s="15" t="n"/>
      <c r="BD1328" s="14" t="n"/>
      <c r="BE1328" s="18" t="n">
        <v>0</v>
      </c>
      <c r="BF1328" s="16" t="n"/>
      <c r="BG1328" s="18">
        <f>(BE1328-BF1328)+BG1327</f>
        <v/>
      </c>
      <c r="BH1328" s="15" t="n"/>
      <c r="BJ1328" s="86" t="n"/>
      <c r="BK1328" s="86" t="n"/>
      <c r="BL1328" s="24" t="n"/>
      <c r="BM1328" s="24" t="n"/>
      <c r="BN1328" s="24" t="n"/>
      <c r="BO1328" s="24" t="n"/>
      <c r="BP1328" s="24" t="n"/>
      <c r="BQ1328" s="126" t="n"/>
    </row>
    <row r="1329" ht="16.8" customHeight="1">
      <c r="A1329" s="15" t="n"/>
      <c r="B1329" s="15" t="n"/>
      <c r="C1329" s="15" t="inlineStr">
        <is>
          <t>VERSAMENTO</t>
        </is>
      </c>
      <c r="D1329" s="16" t="n"/>
      <c r="E1329" s="16" t="n"/>
      <c r="F1329" s="16" t="n">
        <v>0</v>
      </c>
      <c r="G1329" s="16" t="n"/>
      <c r="H1329" s="16" t="n">
        <v>0</v>
      </c>
      <c r="I1329" s="4" t="n"/>
      <c r="J1329" s="14" t="n"/>
      <c r="K1329" s="16" t="inlineStr">
        <is>
          <t>RHO 29/1</t>
        </is>
      </c>
      <c r="L1329" s="16" t="n">
        <v>1045</v>
      </c>
      <c r="M1329" s="16" t="n"/>
      <c r="N1329" s="16" t="n">
        <v>0</v>
      </c>
      <c r="O1329" s="16" t="n"/>
      <c r="P1329" s="18" t="n"/>
      <c r="Q1329" s="14" t="n"/>
      <c r="R1329" s="18" t="n">
        <v>0</v>
      </c>
      <c r="S1329" s="16" t="n">
        <v>0</v>
      </c>
      <c r="T1329" s="18">
        <f>(R1329-S1329)+T1328</f>
        <v/>
      </c>
      <c r="U1329" s="15" t="n"/>
      <c r="W1329" s="14" t="n"/>
      <c r="X1329" s="18">
        <f>F1329</f>
        <v/>
      </c>
      <c r="Y1329" s="16" t="n"/>
      <c r="Z1329" s="18">
        <f>(X1329-Y1329)+Z1328</f>
        <v/>
      </c>
      <c r="AA1329" s="15" t="n"/>
      <c r="AB1329" s="24" t="n"/>
      <c r="AC1329" s="15" t="n"/>
      <c r="AD1329" s="25" t="n"/>
      <c r="AE1329" s="62" t="n"/>
      <c r="AF1329" s="63" t="n"/>
      <c r="AG1329" s="25" t="n"/>
      <c r="AH1329" s="24" t="n"/>
      <c r="AI1329" s="26" t="n"/>
      <c r="AJ1329" s="25" t="n"/>
      <c r="AL1329" s="14" t="n"/>
      <c r="AM1329" s="18" t="n">
        <v>0</v>
      </c>
      <c r="AN1329" s="16" t="n"/>
      <c r="AO1329" s="18">
        <f>(AM1329-AN1329)+AO1328</f>
        <v/>
      </c>
      <c r="AP1329" s="15" t="n"/>
      <c r="AR1329" s="14" t="n"/>
      <c r="AS1329" s="18" t="n">
        <v>0</v>
      </c>
      <c r="AT1329" s="16" t="n"/>
      <c r="AU1329" s="18">
        <f>(AS1329-AT1329)+AU1328</f>
        <v/>
      </c>
      <c r="AV1329" s="15" t="n"/>
      <c r="AX1329" s="14" t="n"/>
      <c r="AY1329" s="18" t="n">
        <v>0</v>
      </c>
      <c r="AZ1329" s="16" t="n"/>
      <c r="BA1329" s="18">
        <f>(AY1329-AZ1329)+BA1328</f>
        <v/>
      </c>
      <c r="BB1329" s="15" t="n"/>
      <c r="BD1329" s="14" t="n"/>
      <c r="BE1329" s="18" t="n">
        <v>0</v>
      </c>
      <c r="BF1329" s="16" t="n"/>
      <c r="BG1329" s="18">
        <f>(BE1329-BF1329)+BG1328</f>
        <v/>
      </c>
      <c r="BH1329" s="15" t="n"/>
      <c r="BJ1329" s="86" t="n"/>
      <c r="BK1329" s="86" t="n"/>
      <c r="BL1329" s="24" t="n"/>
      <c r="BM1329" s="24" t="n"/>
      <c r="BN1329" s="24" t="n"/>
      <c r="BO1329" s="24" t="n"/>
      <c r="BP1329" s="24" t="n"/>
      <c r="BQ1329" s="126" t="n"/>
    </row>
    <row r="1330" ht="16.8" customHeight="1">
      <c r="A1330" s="15" t="n"/>
      <c r="B1330" s="15" t="n"/>
      <c r="C1330" s="15" t="inlineStr">
        <is>
          <t>VERSAMENTO</t>
        </is>
      </c>
      <c r="D1330" s="16" t="n"/>
      <c r="E1330" s="16" t="n"/>
      <c r="F1330" s="16" t="n">
        <v>0</v>
      </c>
      <c r="G1330" s="16" t="n"/>
      <c r="H1330" s="16" t="n"/>
      <c r="I1330" s="4" t="n"/>
      <c r="J1330" s="14" t="n"/>
      <c r="K1330" s="16" t="inlineStr">
        <is>
          <t>RIMBORSO LEGNANO 29/1</t>
        </is>
      </c>
      <c r="L1330" s="67" t="n">
        <v>-1</v>
      </c>
      <c r="M1330" s="44" t="n"/>
      <c r="N1330" s="16" t="n">
        <v>0</v>
      </c>
      <c r="O1330" s="16" t="n"/>
      <c r="P1330" s="18" t="n"/>
      <c r="Q1330" s="14" t="n"/>
      <c r="R1330" s="18" t="n">
        <v>0</v>
      </c>
      <c r="S1330" s="16" t="n">
        <v>0</v>
      </c>
      <c r="T1330" s="18">
        <f>(R1330-S1330)+T1329</f>
        <v/>
      </c>
      <c r="U1330" s="15" t="n"/>
      <c r="W1330" s="14" t="n"/>
      <c r="X1330" s="18">
        <f>F1330</f>
        <v/>
      </c>
      <c r="Y1330" s="16" t="n"/>
      <c r="Z1330" s="18">
        <f>(X1330-Y1330)+Z1329</f>
        <v/>
      </c>
      <c r="AA1330" s="15" t="n"/>
      <c r="AB1330" s="24" t="n"/>
      <c r="AC1330" s="15" t="n"/>
      <c r="AD1330" s="25" t="n"/>
      <c r="AE1330" s="62" t="n"/>
      <c r="AF1330" s="63" t="n"/>
      <c r="AG1330" s="25" t="n"/>
      <c r="AH1330" s="24" t="n"/>
      <c r="AI1330" s="26" t="n"/>
      <c r="AJ1330" s="25" t="n"/>
      <c r="AL1330" s="14" t="n"/>
      <c r="AM1330" s="18" t="n">
        <v>0</v>
      </c>
      <c r="AN1330" s="16" t="n"/>
      <c r="AO1330" s="18">
        <f>(AM1330-AN1330)+AO1329</f>
        <v/>
      </c>
      <c r="AP1330" s="15" t="n"/>
      <c r="AR1330" s="14" t="n"/>
      <c r="AS1330" s="18" t="n">
        <v>0</v>
      </c>
      <c r="AT1330" s="16" t="n"/>
      <c r="AU1330" s="18">
        <f>(AS1330-AT1330)+AU1329</f>
        <v/>
      </c>
      <c r="AV1330" s="15" t="n"/>
      <c r="AX1330" s="14" t="n"/>
      <c r="AY1330" s="18" t="n">
        <v>0</v>
      </c>
      <c r="AZ1330" s="16" t="n"/>
      <c r="BA1330" s="18">
        <f>(AY1330-AZ1330)+BA1329</f>
        <v/>
      </c>
      <c r="BB1330" s="15" t="n"/>
      <c r="BD1330" s="14" t="n"/>
      <c r="BE1330" s="18" t="n">
        <v>0</v>
      </c>
      <c r="BF1330" s="16" t="n"/>
      <c r="BG1330" s="18">
        <f>(BE1330-BF1330)+BG1329</f>
        <v/>
      </c>
      <c r="BH1330" s="15" t="n"/>
      <c r="BJ1330" s="86" t="n"/>
      <c r="BK1330" s="86" t="n"/>
      <c r="BL1330" s="24" t="n"/>
      <c r="BM1330" s="24" t="n"/>
      <c r="BN1330" s="24" t="n"/>
      <c r="BO1330" s="24" t="n"/>
      <c r="BP1330" s="24" t="n"/>
      <c r="BQ1330" s="126" t="n"/>
    </row>
    <row r="1331" ht="16.8" customHeight="1">
      <c r="A1331" s="15" t="n"/>
      <c r="B1331" s="15" t="n"/>
      <c r="C1331" s="15" t="inlineStr">
        <is>
          <t>VERSAMENTO</t>
        </is>
      </c>
      <c r="D1331" s="16" t="n"/>
      <c r="E1331" s="16" t="n"/>
      <c r="F1331" s="16" t="n">
        <v>0</v>
      </c>
      <c r="G1331" s="16" t="n">
        <v>0</v>
      </c>
      <c r="H1331" s="16" t="n"/>
      <c r="I1331" s="4" t="n"/>
      <c r="J1331" s="14" t="n"/>
      <c r="K1331" s="17" t="inlineStr">
        <is>
          <t>SOSPESI PARTICOLARI</t>
        </is>
      </c>
      <c r="L1331" s="51">
        <f>AI1340</f>
        <v/>
      </c>
      <c r="M1331" s="16" t="n"/>
      <c r="N1331" s="16" t="n">
        <v>0</v>
      </c>
      <c r="O1331" s="16" t="n"/>
      <c r="P1331" s="18" t="n"/>
      <c r="Q1331" s="14" t="n"/>
      <c r="R1331" s="18" t="n">
        <v>0</v>
      </c>
      <c r="S1331" s="16" t="n">
        <v>0</v>
      </c>
      <c r="T1331" s="18">
        <f>(R1331-S1331)+T1330</f>
        <v/>
      </c>
      <c r="U1331" s="15" t="n"/>
      <c r="W1331" s="14" t="n"/>
      <c r="X1331" s="18">
        <f>F1331</f>
        <v/>
      </c>
      <c r="Y1331" s="16" t="n">
        <v>0</v>
      </c>
      <c r="Z1331" s="18">
        <f>(X1331-Y1331)+Z1330</f>
        <v/>
      </c>
      <c r="AA1331" s="15">
        <f>C1331</f>
        <v/>
      </c>
      <c r="AB1331" s="24" t="n"/>
      <c r="AC1331" s="15" t="n"/>
      <c r="AD1331" s="25" t="n"/>
      <c r="AE1331" s="62" t="n"/>
      <c r="AF1331" s="63" t="n"/>
      <c r="AG1331" s="25" t="n"/>
      <c r="AH1331" s="24" t="n"/>
      <c r="AI1331" s="26" t="n"/>
      <c r="AJ1331" s="25" t="n"/>
      <c r="AL1331" s="14" t="n"/>
      <c r="AM1331" s="18" t="n">
        <v>0</v>
      </c>
      <c r="AN1331" s="16" t="n"/>
      <c r="AO1331" s="18">
        <f>(AM1331-AN1331)+AO1330</f>
        <v/>
      </c>
      <c r="AP1331" s="15" t="n"/>
      <c r="AR1331" s="14" t="n"/>
      <c r="AS1331" s="18" t="n">
        <v>0</v>
      </c>
      <c r="AT1331" s="16" t="n"/>
      <c r="AU1331" s="18">
        <f>(AS1331-AT1331)+AU1330</f>
        <v/>
      </c>
      <c r="AV1331" s="15" t="n"/>
      <c r="AX1331" s="14" t="n"/>
      <c r="AY1331" s="18" t="n">
        <v>0</v>
      </c>
      <c r="AZ1331" s="16" t="n"/>
      <c r="BA1331" s="18">
        <f>(AY1331-AZ1331)+BA1330</f>
        <v/>
      </c>
      <c r="BB1331" s="15" t="n"/>
      <c r="BD1331" s="14" t="n"/>
      <c r="BE1331" s="18" t="n">
        <v>0</v>
      </c>
      <c r="BF1331" s="16" t="n"/>
      <c r="BG1331" s="18">
        <f>(BE1331-BF1331)+BG1330</f>
        <v/>
      </c>
      <c r="BH1331" s="15" t="n"/>
      <c r="BJ1331" s="86" t="n"/>
      <c r="BK1331" s="86" t="inlineStr">
        <is>
          <t xml:space="preserve">BONIFICO </t>
        </is>
      </c>
      <c r="BL1331" s="24" t="n">
        <v>328</v>
      </c>
      <c r="BM1331" s="24" t="n"/>
      <c r="BN1331" s="24" t="n"/>
      <c r="BO1331" s="24" t="n"/>
      <c r="BP1331" s="24" t="n"/>
      <c r="BQ1331" s="126" t="n"/>
    </row>
    <row r="1332" ht="16.8" customHeight="1">
      <c r="A1332" s="15" t="n"/>
      <c r="B1332" s="15" t="n"/>
      <c r="C1332" s="68" t="inlineStr">
        <is>
          <t>VERSAMENTO</t>
        </is>
      </c>
      <c r="D1332" s="16" t="n"/>
      <c r="E1332" s="16" t="n"/>
      <c r="F1332" s="16" t="n">
        <v>0</v>
      </c>
      <c r="G1332" s="16" t="n"/>
      <c r="H1332" s="16" t="n"/>
      <c r="I1332" s="4" t="n"/>
      <c r="J1332" s="14" t="n"/>
      <c r="K1332" s="17" t="inlineStr">
        <is>
          <t>TOTALE SOSPESI</t>
        </is>
      </c>
      <c r="L1332" s="16">
        <f>SUM(L1319:L1331)</f>
        <v/>
      </c>
      <c r="M1332" s="16" t="n"/>
      <c r="N1332" s="16" t="n"/>
      <c r="O1332" s="16" t="n"/>
      <c r="P1332" s="18" t="n"/>
      <c r="Q1332" s="14" t="n"/>
      <c r="R1332" s="18" t="n">
        <v>0</v>
      </c>
      <c r="S1332" s="16" t="n"/>
      <c r="T1332" s="18">
        <f>(R1332-S1332)+T1331</f>
        <v/>
      </c>
      <c r="U1332" s="15" t="n"/>
      <c r="W1332" s="14" t="n"/>
      <c r="X1332" s="18" t="n">
        <v>0</v>
      </c>
      <c r="Y1332" s="16" t="n"/>
      <c r="Z1332" s="18">
        <f>(X1332-Y1332)+Z1331</f>
        <v/>
      </c>
      <c r="AA1332" s="15">
        <f>C1332</f>
        <v/>
      </c>
      <c r="AB1332" s="24" t="n"/>
      <c r="AC1332" s="15" t="n"/>
      <c r="AD1332" s="25" t="n"/>
      <c r="AE1332" s="62" t="n"/>
      <c r="AF1332" s="63" t="n"/>
      <c r="AG1332" s="25" t="n"/>
      <c r="AH1332" s="24" t="n"/>
      <c r="AI1332" s="26" t="n"/>
      <c r="AJ1332" s="25" t="n"/>
      <c r="AL1332" s="14" t="n"/>
      <c r="AM1332" s="18" t="n">
        <v>0</v>
      </c>
      <c r="AN1332" s="16" t="n"/>
      <c r="AO1332" s="18">
        <f>(AM1332-AN1332)+AO1331</f>
        <v/>
      </c>
      <c r="AP1332" s="15" t="n"/>
      <c r="AR1332" s="14" t="n"/>
      <c r="AS1332" s="18" t="n">
        <v>0</v>
      </c>
      <c r="AT1332" s="16" t="n"/>
      <c r="AU1332" s="18">
        <f>(AS1332-AT1332)+AU1331</f>
        <v/>
      </c>
      <c r="AV1332" s="15">
        <f>C1332</f>
        <v/>
      </c>
      <c r="AX1332" s="14" t="n"/>
      <c r="AY1332" s="18" t="n">
        <v>0</v>
      </c>
      <c r="AZ1332" s="16" t="n"/>
      <c r="BA1332" s="18">
        <f>(AY1332-AZ1332)+BA1331</f>
        <v/>
      </c>
      <c r="BB1332" s="15" t="n"/>
      <c r="BD1332" s="14" t="n"/>
      <c r="BE1332" s="18" t="n">
        <v>0</v>
      </c>
      <c r="BF1332" s="16" t="n"/>
      <c r="BG1332" s="18">
        <f>(BE1332-BF1332)+BG1331</f>
        <v/>
      </c>
      <c r="BH1332" s="15" t="n"/>
      <c r="BJ1332" s="86" t="n"/>
      <c r="BK1332" s="86" t="inlineStr">
        <is>
          <t>CATTANEO SILVIO</t>
        </is>
      </c>
      <c r="BL1332" s="24" t="n"/>
      <c r="BM1332" s="24" t="n"/>
      <c r="BN1332" s="24" t="n"/>
      <c r="BO1332" s="24" t="n"/>
      <c r="BP1332" s="24" t="n"/>
      <c r="BQ1332" s="126" t="n"/>
    </row>
    <row r="1333" ht="16.8" customHeight="1">
      <c r="A1333" s="15" t="n"/>
      <c r="B1333" s="15" t="n"/>
      <c r="C1333" s="15" t="inlineStr">
        <is>
          <t>BONIFICI</t>
        </is>
      </c>
      <c r="D1333" s="16" t="n"/>
      <c r="E1333" s="16" t="n"/>
      <c r="F1333" s="16">
        <f>'BONIFICI GENERALI '!B1038+'BONIFICI CATTOLICA'!B1038+'BONIFICI TUTELA'!B622+BL1340</f>
        <v/>
      </c>
      <c r="G1333" s="85">
        <f>F1323</f>
        <v/>
      </c>
      <c r="H1333" s="16" t="n"/>
      <c r="I1333" s="4" t="n"/>
      <c r="J1333" s="14" t="n"/>
      <c r="K1333" s="17" t="inlineStr">
        <is>
          <t>SOSPESI DEL GIORNO</t>
        </is>
      </c>
      <c r="L1333" s="16">
        <f>SUM(N1320:N1333)</f>
        <v/>
      </c>
      <c r="M1333" s="44" t="n"/>
      <c r="N1333" s="16" t="n"/>
      <c r="O1333" s="16" t="n"/>
      <c r="P1333" s="18" t="n"/>
      <c r="Q1333" s="14" t="n"/>
      <c r="R1333" s="18" t="n">
        <v>0</v>
      </c>
      <c r="S1333" s="16" t="n"/>
      <c r="T1333" s="18">
        <f>(R1333-S1333)+T1332</f>
        <v/>
      </c>
      <c r="U1333" s="15" t="n"/>
      <c r="W1333" s="14" t="n"/>
      <c r="X1333" s="18">
        <f>F1333</f>
        <v/>
      </c>
      <c r="Y1333" s="16">
        <f>G1333</f>
        <v/>
      </c>
      <c r="Z1333" s="18">
        <f>(X1333-Y1333)+Z1332</f>
        <v/>
      </c>
      <c r="AA1333" s="15">
        <f>C1333</f>
        <v/>
      </c>
      <c r="AB1333" s="24" t="n"/>
      <c r="AC1333" s="15" t="n"/>
      <c r="AD1333" s="25" t="n"/>
      <c r="AE1333" s="62" t="n"/>
      <c r="AF1333" s="63" t="n"/>
      <c r="AG1333" s="25" t="n"/>
      <c r="AH1333" s="24" t="n"/>
      <c r="AI1333" s="26" t="n"/>
      <c r="AJ1333" s="25" t="n"/>
      <c r="AL1333" s="14" t="n"/>
      <c r="AM1333" s="18" t="n">
        <v>0</v>
      </c>
      <c r="AN1333" s="16" t="n"/>
      <c r="AO1333" s="18">
        <f>(AM1333-AN1333)+AO1332</f>
        <v/>
      </c>
      <c r="AP1333" s="15" t="n"/>
      <c r="AR1333" s="14" t="n"/>
      <c r="AS1333" s="18" t="n">
        <v>0</v>
      </c>
      <c r="AT1333" s="16" t="n"/>
      <c r="AU1333" s="18">
        <f>(AS1333-AT1333)+AU1332</f>
        <v/>
      </c>
      <c r="AV1333" s="15">
        <f>C1333</f>
        <v/>
      </c>
      <c r="AX1333" s="14" t="n"/>
      <c r="AY1333" s="18" t="n">
        <v>0</v>
      </c>
      <c r="AZ1333" s="16" t="n"/>
      <c r="BA1333" s="18">
        <f>(AY1333-AZ1333)+BA1332</f>
        <v/>
      </c>
      <c r="BB1333" s="15" t="n"/>
      <c r="BD1333" s="14" t="n"/>
      <c r="BE1333" s="18" t="n">
        <v>0</v>
      </c>
      <c r="BF1333" s="16" t="n"/>
      <c r="BG1333" s="18">
        <f>(BE1333-BF1333)+BG1332</f>
        <v/>
      </c>
      <c r="BH1333" s="15" t="n"/>
      <c r="BJ1333" s="86" t="n"/>
      <c r="BK1333" s="86" t="n"/>
      <c r="BL1333" s="24" t="n"/>
      <c r="BM1333" s="24" t="n"/>
      <c r="BN1333" s="24" t="n"/>
      <c r="BO1333" s="24" t="n"/>
      <c r="BP1333" s="24" t="n"/>
      <c r="BQ1333" s="126" t="n"/>
    </row>
    <row r="1334" ht="16.8" customHeight="1">
      <c r="A1334" s="15" t="n"/>
      <c r="B1334" s="15" t="n"/>
      <c r="C1334" s="47" t="inlineStr">
        <is>
          <t>PREL .PROVVIGIONI MATURATE</t>
        </is>
      </c>
      <c r="D1334" s="16" t="n"/>
      <c r="E1334" s="16" t="n"/>
      <c r="F1334" s="16" t="n">
        <v>0</v>
      </c>
      <c r="G1334" s="1">
        <f>F1324</f>
        <v/>
      </c>
      <c r="H1334" s="16">
        <f>G1334-D1225-D1226-D1228</f>
        <v/>
      </c>
      <c r="I1334" s="4" t="n"/>
      <c r="J1334" s="14" t="n"/>
      <c r="K1334" s="53">
        <f>A1283</f>
        <v/>
      </c>
      <c r="L1334" s="3">
        <f>D1283+D1284-E1288+D1285-E1285+D1288-E1283+B1286</f>
        <v/>
      </c>
      <c r="M1334" s="3" t="n"/>
      <c r="N1334" s="3" t="n"/>
      <c r="O1334" s="16" t="n"/>
      <c r="P1334" s="18" t="n"/>
      <c r="Q1334" s="14" t="n"/>
      <c r="R1334" s="18" t="n"/>
      <c r="S1334" s="16" t="n"/>
      <c r="T1334" s="18">
        <f>(R1334-S1334)+T1333</f>
        <v/>
      </c>
      <c r="U1334" s="15" t="n"/>
      <c r="W1334" s="14" t="n"/>
      <c r="X1334" s="18" t="n"/>
      <c r="Y1334" s="1">
        <f>G1334</f>
        <v/>
      </c>
      <c r="Z1334" s="18">
        <f>(X1334-Y1334)+Z1333</f>
        <v/>
      </c>
      <c r="AA1334" s="15">
        <f>C1334</f>
        <v/>
      </c>
      <c r="AB1334" s="24" t="n"/>
      <c r="AC1334" s="15" t="inlineStr">
        <is>
          <t>BOLLO AUTO</t>
        </is>
      </c>
      <c r="AD1334" s="25" t="n"/>
      <c r="AE1334" s="62">
        <f>H1335</f>
        <v/>
      </c>
      <c r="AF1334" s="63">
        <f>AE1334+AF1273</f>
        <v/>
      </c>
      <c r="AG1334" s="25" t="n"/>
      <c r="AH1334" s="24" t="n"/>
      <c r="AI1334" s="26" t="n"/>
      <c r="AJ1334" s="25" t="n"/>
      <c r="AL1334" s="14" t="n"/>
      <c r="AM1334" s="18" t="n"/>
      <c r="AN1334" s="25" t="n">
        <v>0</v>
      </c>
      <c r="AO1334" s="18">
        <f>(AM1334-AN1334)+AO1333</f>
        <v/>
      </c>
      <c r="AP1334" s="15" t="n"/>
      <c r="AR1334" s="14" t="n"/>
      <c r="AS1334" s="18" t="n"/>
      <c r="AT1334" s="25" t="n">
        <v>0</v>
      </c>
      <c r="AU1334" s="18">
        <f>(AS1334-AT1334)+AU1333</f>
        <v/>
      </c>
      <c r="AV1334" s="15" t="n"/>
      <c r="AX1334" s="14" t="n"/>
      <c r="AY1334" s="18" t="n"/>
      <c r="AZ1334" s="25" t="n">
        <v>0</v>
      </c>
      <c r="BA1334" s="18">
        <f>(AY1334-AZ1334)+BA1333</f>
        <v/>
      </c>
      <c r="BB1334" s="15" t="n"/>
      <c r="BD1334" s="14" t="n"/>
      <c r="BE1334" s="18" t="n"/>
      <c r="BF1334" s="25" t="n">
        <v>0</v>
      </c>
      <c r="BG1334" s="18">
        <f>(BE1334-BF1334)+BG1333</f>
        <v/>
      </c>
      <c r="BH1334" s="15" t="n"/>
      <c r="BJ1334" s="86" t="n"/>
      <c r="BK1334" s="86" t="n"/>
      <c r="BL1334" s="24" t="n"/>
      <c r="BM1334" s="24" t="n"/>
      <c r="BN1334" s="24" t="n"/>
      <c r="BO1334" s="24" t="n"/>
      <c r="BP1334" s="24" t="n"/>
      <c r="BQ1334" s="126" t="n"/>
    </row>
    <row r="1335" ht="16.8" customHeight="1">
      <c r="A1335" s="15" t="n"/>
      <c r="B1335" s="15" t="n"/>
      <c r="C1335" s="15" t="inlineStr">
        <is>
          <t>Spese manutenzione auto</t>
        </is>
      </c>
      <c r="D1335" s="16" t="n"/>
      <c r="E1335" s="16" t="n">
        <v>0</v>
      </c>
      <c r="F1335" s="16" t="n">
        <v>0</v>
      </c>
      <c r="G1335" s="16" t="n">
        <v>0</v>
      </c>
      <c r="H1335" s="16" t="n"/>
      <c r="I1335" s="4" t="n"/>
      <c r="J1335" s="14" t="n"/>
      <c r="K1335" s="17" t="n"/>
      <c r="L1335" s="16" t="n"/>
      <c r="M1335" s="16" t="n"/>
      <c r="N1335" s="16" t="n"/>
      <c r="O1335" s="16" t="n"/>
      <c r="P1335" s="18" t="n"/>
      <c r="Q1335" s="14" t="n"/>
      <c r="R1335" s="18" t="n"/>
      <c r="S1335" s="16">
        <f>G1335</f>
        <v/>
      </c>
      <c r="T1335" s="18">
        <f>(R1335-S1335)+T1334</f>
        <v/>
      </c>
      <c r="U1335" s="15">
        <f>C1335</f>
        <v/>
      </c>
      <c r="W1335" s="14" t="n"/>
      <c r="X1335" s="18" t="n"/>
      <c r="Y1335" s="16" t="n">
        <v>0</v>
      </c>
      <c r="Z1335" s="18">
        <f>(X1335-Y1335)+Z1334</f>
        <v/>
      </c>
      <c r="AA1335" s="15" t="n"/>
      <c r="AB1335" s="24" t="n"/>
      <c r="AC1335" s="15">
        <f>C1335</f>
        <v/>
      </c>
      <c r="AD1335" s="25" t="n"/>
      <c r="AE1335" s="62">
        <f>G1335</f>
        <v/>
      </c>
      <c r="AF1335" s="63">
        <f>AE1335+AF1274</f>
        <v/>
      </c>
      <c r="AG1335" s="25" t="n"/>
      <c r="AH1335" s="24" t="n"/>
      <c r="AI1335" s="26" t="n"/>
      <c r="AJ1335" s="25" t="n"/>
      <c r="AL1335" s="14" t="n"/>
      <c r="AM1335" s="18" t="n"/>
      <c r="AN1335" s="16" t="n"/>
      <c r="AO1335" s="18">
        <f>(AM1335-AN1335)+AO1334</f>
        <v/>
      </c>
      <c r="AP1335" s="15" t="n"/>
      <c r="AR1335" s="14" t="n"/>
      <c r="AS1335" s="18" t="n"/>
      <c r="AT1335" s="16" t="n"/>
      <c r="AU1335" s="18">
        <f>(AS1335-AT1335)+AU1334</f>
        <v/>
      </c>
      <c r="AV1335" s="15" t="n"/>
      <c r="AX1335" s="14" t="n"/>
      <c r="AY1335" s="18" t="n"/>
      <c r="AZ1335" s="16" t="n"/>
      <c r="BA1335" s="18">
        <f>(AY1335-AZ1335)+BA1334</f>
        <v/>
      </c>
      <c r="BB1335" s="15" t="n"/>
      <c r="BD1335" s="14" t="n"/>
      <c r="BE1335" s="18" t="n"/>
      <c r="BF1335" s="16" t="n"/>
      <c r="BG1335" s="18">
        <f>(BE1335-BF1335)+BG1334</f>
        <v/>
      </c>
      <c r="BH1335" s="15" t="n"/>
      <c r="BJ1335" s="86" t="n"/>
      <c r="BK1335" s="86" t="n"/>
      <c r="BL1335" s="24" t="n"/>
      <c r="BM1335" s="24" t="n"/>
      <c r="BN1335" s="24" t="n"/>
      <c r="BO1335" s="24" t="n"/>
      <c r="BP1335" s="24" t="n"/>
      <c r="BQ1335" s="126" t="n"/>
    </row>
    <row r="1336" ht="16.8" customHeight="1">
      <c r="A1336" s="15" t="n"/>
      <c r="B1336" s="15" t="n"/>
      <c r="C1336" s="15" t="inlineStr">
        <is>
          <t>Spese alberghi etc</t>
        </is>
      </c>
      <c r="D1336" s="16" t="n">
        <v>0</v>
      </c>
      <c r="E1336" s="16" t="n"/>
      <c r="F1336" s="16" t="n">
        <v>0</v>
      </c>
      <c r="G1336" s="16" t="n">
        <v>0</v>
      </c>
      <c r="H1336" s="16" t="n"/>
      <c r="I1336" s="4" t="n"/>
      <c r="J1336" s="14" t="n"/>
      <c r="K1336" s="17" t="n"/>
      <c r="L1336" s="16" t="n">
        <v>0</v>
      </c>
      <c r="M1336" s="16" t="n"/>
      <c r="N1336" s="16" t="n"/>
      <c r="O1336" s="16" t="n"/>
      <c r="P1336" s="18" t="n"/>
      <c r="Q1336" s="14" t="n"/>
      <c r="R1336" s="18" t="n"/>
      <c r="S1336" s="16" t="n">
        <v>0</v>
      </c>
      <c r="T1336" s="18">
        <f>(R1336-S1336)+T1335</f>
        <v/>
      </c>
      <c r="U1336" s="15">
        <f>C1336</f>
        <v/>
      </c>
      <c r="W1336" s="14" t="n"/>
      <c r="X1336" s="18" t="n">
        <v>0</v>
      </c>
      <c r="Y1336" s="16" t="n">
        <v>0</v>
      </c>
      <c r="Z1336" s="18">
        <f>(X1336-Y1336)+Z1335</f>
        <v/>
      </c>
      <c r="AA1336" s="15" t="n"/>
      <c r="AB1336" s="24" t="n"/>
      <c r="AC1336" s="15">
        <f>C1336</f>
        <v/>
      </c>
      <c r="AD1336" s="25" t="n"/>
      <c r="AE1336" s="62">
        <f>G1336</f>
        <v/>
      </c>
      <c r="AF1336" s="63">
        <f>AE1336+AF1275</f>
        <v/>
      </c>
      <c r="AG1336" s="25" t="n"/>
      <c r="AH1336" s="24" t="n"/>
      <c r="AI1336" s="26" t="n"/>
      <c r="AJ1336" s="25" t="n"/>
      <c r="AL1336" s="14" t="n"/>
      <c r="AM1336" s="18" t="n"/>
      <c r="AN1336" s="16" t="n">
        <v>0</v>
      </c>
      <c r="AO1336" s="18">
        <f>(AM1336-AN1336)+AO1335</f>
        <v/>
      </c>
      <c r="AP1336" s="15" t="n"/>
      <c r="AR1336" s="14" t="n"/>
      <c r="AS1336" s="18" t="n"/>
      <c r="AT1336" s="16" t="n">
        <v>0</v>
      </c>
      <c r="AU1336" s="18">
        <f>(AS1336-AT1336)+AU1335</f>
        <v/>
      </c>
      <c r="AV1336" s="15" t="n"/>
      <c r="AX1336" s="14" t="n"/>
      <c r="AY1336" s="18" t="n"/>
      <c r="AZ1336" s="16" t="n">
        <v>0</v>
      </c>
      <c r="BA1336" s="18">
        <f>(AY1336-AZ1336)+BA1335</f>
        <v/>
      </c>
      <c r="BB1336" s="15" t="n"/>
      <c r="BD1336" s="14" t="n"/>
      <c r="BE1336" s="18" t="n"/>
      <c r="BF1336" s="16" t="n">
        <v>0</v>
      </c>
      <c r="BG1336" s="18">
        <f>(BE1336-BF1336)+BG1335</f>
        <v/>
      </c>
      <c r="BH1336" s="15" t="n"/>
      <c r="BJ1336" s="86" t="n"/>
      <c r="BK1336" s="86" t="n"/>
      <c r="BL1336" s="24" t="n"/>
      <c r="BM1336" s="24" t="n"/>
      <c r="BN1336" s="24" t="n"/>
      <c r="BO1336" s="24" t="n"/>
      <c r="BP1336" s="24" t="n"/>
      <c r="BQ1336" s="126" t="n"/>
    </row>
    <row r="1337" ht="16.8" customHeight="1">
      <c r="A1337" s="15" t="n"/>
      <c r="B1337" s="15" t="n"/>
      <c r="C1337" s="15" t="n"/>
      <c r="D1337" s="16">
        <f>SUM(G1335:G1337)</f>
        <v/>
      </c>
      <c r="E1337" s="16" t="n">
        <v>0</v>
      </c>
      <c r="F1337" s="16" t="n"/>
      <c r="G1337" s="16" t="n">
        <v>0</v>
      </c>
      <c r="H1337" s="16" t="n"/>
      <c r="I1337" s="4" t="n"/>
      <c r="J1337" s="14" t="n"/>
      <c r="K1337" s="6" t="inlineStr">
        <is>
          <t>TOTALE SOMMA</t>
        </is>
      </c>
      <c r="L1337" s="3">
        <f>SUM(L1317:L1331)+N1316+L1333+L1334</f>
        <v/>
      </c>
      <c r="M1337" s="3">
        <f>SUM(O1286:O1305)+N1315</f>
        <v/>
      </c>
      <c r="N1337" s="16" t="n"/>
      <c r="O1337" s="16" t="n"/>
      <c r="P1337" s="18" t="n"/>
      <c r="Q1337" s="14" t="n"/>
      <c r="R1337" s="18" t="n"/>
      <c r="S1337" s="16" t="n">
        <v>0</v>
      </c>
      <c r="T1337" s="18">
        <f>(R1337-S1337)+T1336</f>
        <v/>
      </c>
      <c r="U1337" s="15" t="n"/>
      <c r="W1337" s="14" t="n"/>
      <c r="X1337" s="18" t="n">
        <v>0</v>
      </c>
      <c r="Y1337" s="16" t="n">
        <v>0</v>
      </c>
      <c r="Z1337" s="18">
        <f>(X1337-Y1337)+Z1336</f>
        <v/>
      </c>
      <c r="AA1337" s="15" t="n"/>
      <c r="AB1337" s="24" t="n"/>
      <c r="AC1337" s="15">
        <f>C1337</f>
        <v/>
      </c>
      <c r="AD1337" s="25" t="n"/>
      <c r="AE1337" s="62">
        <f>G1337</f>
        <v/>
      </c>
      <c r="AF1337" s="63">
        <f>AE1337+AF1276</f>
        <v/>
      </c>
      <c r="AG1337" s="25" t="n"/>
      <c r="AH1337" s="24" t="inlineStr">
        <is>
          <t>TOTALE SOSPESI</t>
        </is>
      </c>
      <c r="AI1337" s="26">
        <f>SUM(AI1284:AI1336)</f>
        <v/>
      </c>
      <c r="AJ1337" s="25" t="n"/>
      <c r="AL1337" s="14" t="n"/>
      <c r="AM1337" s="18" t="n"/>
      <c r="AN1337" s="16" t="n">
        <v>0</v>
      </c>
      <c r="AO1337" s="18">
        <f>(AM1337-AN1337)+AO1336</f>
        <v/>
      </c>
      <c r="AP1337" s="15" t="n"/>
      <c r="AR1337" s="14" t="n"/>
      <c r="AS1337" s="18" t="n"/>
      <c r="AT1337" s="16" t="n">
        <v>0</v>
      </c>
      <c r="AU1337" s="18">
        <f>(AS1337-AT1337)+AU1336</f>
        <v/>
      </c>
      <c r="AV1337" s="16" t="n"/>
      <c r="AX1337" s="14" t="n"/>
      <c r="AY1337" s="18" t="n"/>
      <c r="AZ1337" s="16" t="n">
        <v>0</v>
      </c>
      <c r="BA1337" s="18">
        <f>(AY1337-AZ1337)+BA1336</f>
        <v/>
      </c>
      <c r="BB1337" s="15" t="n"/>
      <c r="BD1337" s="14" t="n"/>
      <c r="BE1337" s="18" t="n"/>
      <c r="BF1337" s="16" t="n">
        <v>0</v>
      </c>
      <c r="BG1337" s="18">
        <f>(BE1337-BF1337)+BG1336</f>
        <v/>
      </c>
      <c r="BH1337" s="15" t="n"/>
      <c r="BJ1337" s="86" t="n"/>
      <c r="BK1337" s="86" t="n"/>
      <c r="BL1337" s="24" t="n"/>
      <c r="BM1337" s="24" t="n"/>
      <c r="BN1337" s="24" t="n"/>
      <c r="BO1337" s="24" t="n"/>
      <c r="BP1337" s="24" t="n"/>
      <c r="BQ1337" s="126" t="n"/>
    </row>
    <row r="1338" ht="16.8" customHeight="1">
      <c r="A1338" s="15" t="n"/>
      <c r="B1338" s="15" t="n"/>
      <c r="C1338" s="64" t="inlineStr">
        <is>
          <t>BONIFICO CATTOLICA</t>
        </is>
      </c>
      <c r="D1338" s="16" t="n"/>
      <c r="E1338" s="16" t="n">
        <v>0</v>
      </c>
      <c r="F1338" s="16" t="n"/>
      <c r="G1338" s="16" t="n">
        <v>0</v>
      </c>
      <c r="H1338" s="16" t="n">
        <v>0</v>
      </c>
      <c r="I1338" s="84">
        <f>I1340-I1289</f>
        <v/>
      </c>
      <c r="J1338" s="14" t="n"/>
      <c r="K1338" s="6" t="inlineStr">
        <is>
          <t>SALDO C-D</t>
        </is>
      </c>
      <c r="L1338" s="3">
        <f>L1337-M1337</f>
        <v/>
      </c>
      <c r="M1338" s="16" t="n"/>
      <c r="N1338" s="16" t="n"/>
      <c r="O1338" s="16" t="n"/>
      <c r="P1338" s="18" t="n"/>
      <c r="Q1338" s="14" t="n"/>
      <c r="R1338" s="18" t="n"/>
      <c r="S1338" s="16" t="n">
        <v>0</v>
      </c>
      <c r="T1338" s="18">
        <f>(R1338-S1338)+T1337</f>
        <v/>
      </c>
      <c r="U1338" s="15" t="n"/>
      <c r="W1338" s="14" t="n"/>
      <c r="X1338" s="18" t="n"/>
      <c r="Y1338" s="16" t="n">
        <v>0</v>
      </c>
      <c r="Z1338" s="18">
        <f>(X1338-Y1338)+Z1337</f>
        <v/>
      </c>
      <c r="AA1338" s="15" t="n"/>
      <c r="AB1338" s="24" t="n"/>
      <c r="AC1338" s="71" t="inlineStr">
        <is>
          <t>TOTALE SPESE AD OGGI</t>
        </is>
      </c>
      <c r="AD1338" s="65" t="n"/>
      <c r="AE1338" s="65" t="n">
        <v>0</v>
      </c>
      <c r="AF1338" s="63">
        <f>SUM(AF1290:AF1337)</f>
        <v/>
      </c>
      <c r="AG1338" s="25" t="n"/>
      <c r="AH1338" s="24" t="inlineStr">
        <is>
          <t>SOSPESI VERSATI</t>
        </is>
      </c>
      <c r="AI1338" s="26" t="n"/>
      <c r="AJ1338" s="25">
        <f>SUM(AJ1284:AJ1337)</f>
        <v/>
      </c>
      <c r="AL1338" s="14" t="n"/>
      <c r="AM1338" s="18" t="n"/>
      <c r="AN1338" s="16" t="n"/>
      <c r="AO1338" s="18">
        <f>(AM1338-AN1338)+AO1337</f>
        <v/>
      </c>
      <c r="AP1338" s="15" t="n"/>
      <c r="AR1338" s="14" t="n"/>
      <c r="AS1338" s="18" t="n"/>
      <c r="AT1338" s="16" t="n">
        <v>0</v>
      </c>
      <c r="AU1338" s="18">
        <f>(AS1338-AT1338)+AU1337</f>
        <v/>
      </c>
      <c r="AV1338" s="15" t="n"/>
      <c r="AX1338" s="14" t="n"/>
      <c r="AY1338" s="18" t="n"/>
      <c r="AZ1338" s="16" t="n"/>
      <c r="BA1338" s="18">
        <f>(AY1338-AZ1338)+BA1337</f>
        <v/>
      </c>
      <c r="BB1338" s="15" t="n"/>
      <c r="BD1338" s="14" t="n"/>
      <c r="BE1338" s="18" t="n"/>
      <c r="BF1338" s="16" t="n"/>
      <c r="BG1338" s="18">
        <f>(BE1338-BF1338)+BG1337</f>
        <v/>
      </c>
      <c r="BH1338" s="15" t="n"/>
      <c r="BJ1338" s="86" t="n"/>
      <c r="BK1338" s="86" t="n"/>
      <c r="BL1338" s="24" t="n"/>
      <c r="BM1338" s="24" t="n"/>
      <c r="BN1338" s="24" t="n"/>
      <c r="BO1338" s="24" t="n"/>
      <c r="BP1338" s="24" t="n"/>
      <c r="BQ1338" s="126" t="n"/>
    </row>
    <row r="1339" ht="16.8" customHeight="1">
      <c r="A1339" s="15" t="n"/>
      <c r="B1339" s="15" t="n"/>
      <c r="C1339" s="64" t="inlineStr">
        <is>
          <t>BONIFICO GENERALI</t>
        </is>
      </c>
      <c r="D1339" s="16" t="n"/>
      <c r="E1339" s="16" t="n"/>
      <c r="F1339" s="16" t="n"/>
      <c r="G1339" s="16" t="n">
        <v>0</v>
      </c>
      <c r="H1339" s="16" t="n">
        <v>0</v>
      </c>
      <c r="I1339" s="4" t="n"/>
      <c r="J1339" s="14" t="n"/>
      <c r="K1339" s="6" t="inlineStr">
        <is>
          <t>SALDO CATTOLICA</t>
        </is>
      </c>
      <c r="L1339" s="55">
        <f>D1340+E1340+A1340+B1340+B1287</f>
        <v/>
      </c>
      <c r="M1339" s="16" t="n"/>
      <c r="N1339" s="16" t="n"/>
      <c r="O1339" s="56" t="n"/>
      <c r="P1339" s="18" t="n"/>
      <c r="Q1339" s="14" t="n"/>
      <c r="R1339" s="18" t="n"/>
      <c r="S1339" s="16" t="n">
        <v>0</v>
      </c>
      <c r="T1339" s="18">
        <f>(R1339-S1339)+T1338</f>
        <v/>
      </c>
      <c r="U1339" s="15" t="n"/>
      <c r="W1339" s="14" t="n"/>
      <c r="X1339" s="18" t="n"/>
      <c r="Y1339" s="16" t="n">
        <v>0</v>
      </c>
      <c r="Z1339" s="18">
        <f>(X1339-Y1339)+Z1338</f>
        <v/>
      </c>
      <c r="AA1339" s="15" t="n"/>
      <c r="AB1339" s="24" t="n"/>
      <c r="AC1339" s="71" t="inlineStr">
        <is>
          <t>TOTALE PROVVIGIONI AD OGGI</t>
        </is>
      </c>
      <c r="AD1339" s="65" t="n"/>
      <c r="AE1339" s="65">
        <f>G1339</f>
        <v/>
      </c>
      <c r="AF1339" s="63">
        <f>AF1278+AD1283+AD1284</f>
        <v/>
      </c>
      <c r="AG1339" s="25" t="n"/>
      <c r="AH1339" s="24" t="n"/>
      <c r="AI1339" s="26" t="n"/>
      <c r="AJ1339" s="25" t="n"/>
      <c r="AL1339" s="14" t="n"/>
      <c r="AM1339" s="18" t="n"/>
      <c r="AN1339" s="16" t="n"/>
      <c r="AO1339" s="18">
        <f>(AM1339-AN1339)+AO1338</f>
        <v/>
      </c>
      <c r="AP1339" s="15" t="n"/>
      <c r="AR1339" s="14" t="n"/>
      <c r="AS1339" s="18" t="n"/>
      <c r="AT1339" s="16" t="n"/>
      <c r="AU1339" s="18">
        <f>(AS1339-AT1339)+AU1338</f>
        <v/>
      </c>
      <c r="AV1339" s="15" t="n"/>
      <c r="AX1339" s="14" t="n"/>
      <c r="AY1339" s="18" t="n"/>
      <c r="AZ1339" s="16" t="n"/>
      <c r="BA1339" s="18">
        <f>(AY1339-AZ1339)+BA1338</f>
        <v/>
      </c>
      <c r="BB1339" s="15" t="n"/>
      <c r="BD1339" s="14" t="n"/>
      <c r="BE1339" s="18" t="n"/>
      <c r="BF1339" s="16" t="n"/>
      <c r="BG1339" s="18">
        <f>(BE1339-BF1339)+BG1338</f>
        <v/>
      </c>
      <c r="BH1339" s="15" t="n"/>
      <c r="BJ1339" s="86" t="n"/>
      <c r="BK1339" s="86" t="n"/>
      <c r="BL1339" s="24" t="n"/>
      <c r="BM1339" s="24" t="n"/>
      <c r="BN1339" s="24" t="n"/>
      <c r="BO1339" s="24" t="n"/>
      <c r="BP1339" s="24" t="n"/>
      <c r="BQ1339" s="126" t="n"/>
    </row>
    <row r="1340" ht="16.8" customHeight="1">
      <c r="A1340" s="92">
        <f>D1285-D1287+A1279-E1285-G1339</f>
        <v/>
      </c>
      <c r="B1340" s="44">
        <f>D1288-D1290+B1279</f>
        <v/>
      </c>
      <c r="C1340" s="57" t="inlineStr">
        <is>
          <t>Check = controllo Saldo Cattolica</t>
        </is>
      </c>
      <c r="D1340" s="44">
        <f>D1283-D1286-E1283+D1279</f>
        <v/>
      </c>
      <c r="E1340" s="44">
        <f>D1284-D1289+E1279</f>
        <v/>
      </c>
      <c r="F1340" s="72">
        <f>D1286+D1287+D1289+F1279-E1287</f>
        <v/>
      </c>
      <c r="G1340" s="81">
        <f>D1286+D1287-E1287+D1289+G1279</f>
        <v/>
      </c>
      <c r="H1340" s="44">
        <f>G1334+G1333+H1279</f>
        <v/>
      </c>
      <c r="I1340" s="79">
        <f>G1340-H1340</f>
        <v/>
      </c>
      <c r="J1340" s="58" t="n"/>
      <c r="K1340" s="6" t="inlineStr">
        <is>
          <t>SALDO PROVVIGIONALE</t>
        </is>
      </c>
      <c r="L1340" s="3">
        <f>L1338-L1339</f>
        <v/>
      </c>
      <c r="M1340" s="27" t="inlineStr">
        <is>
          <t>DIFF. S.DO CATTOLICA</t>
        </is>
      </c>
      <c r="N1340" s="27">
        <f>O1340-L1339</f>
        <v/>
      </c>
      <c r="O1340" s="44">
        <f>Z1340+AU1340+N1316+SUM(L1319:L1330)+SUM(N1320:N1330)+L1334-D1286-D1289-D1285+E1287</f>
        <v/>
      </c>
      <c r="P1340" s="18" t="n"/>
      <c r="Q1340" s="58" t="n"/>
      <c r="R1340" s="59" t="n"/>
      <c r="S1340" s="44" t="n"/>
      <c r="T1340" s="59">
        <f>(R1340-S1340)+T1339</f>
        <v/>
      </c>
      <c r="U1340" s="57" t="n"/>
      <c r="W1340" s="58" t="n"/>
      <c r="X1340" s="59" t="n"/>
      <c r="Y1340" s="44" t="n"/>
      <c r="Z1340" s="59">
        <f>(X1340-Y1340)+Z1339</f>
        <v/>
      </c>
      <c r="AA1340" s="57" t="n"/>
      <c r="AB1340" s="60" t="n"/>
      <c r="AC1340" s="60" t="inlineStr">
        <is>
          <t>UTILE NETTO</t>
        </is>
      </c>
      <c r="AD1340" s="23">
        <f>SUM(AD1283:AD1339)-SUM(AE1283:AE1337)+AD1279</f>
        <v/>
      </c>
      <c r="AE1340" s="23">
        <f>AF1326+AF1327</f>
        <v/>
      </c>
      <c r="AF1340" s="23">
        <f>AD1340+AE1340</f>
        <v/>
      </c>
      <c r="AG1340" s="23" t="inlineStr">
        <is>
          <t>UTILE LORDO</t>
        </is>
      </c>
      <c r="AH1340" s="60" t="inlineStr">
        <is>
          <t>SALDO</t>
        </is>
      </c>
      <c r="AI1340" s="61">
        <f>AI1337-AJ1338</f>
        <v/>
      </c>
      <c r="AJ1340" s="23" t="n"/>
      <c r="AL1340" s="58" t="n"/>
      <c r="AM1340" s="59" t="n"/>
      <c r="AN1340" s="44" t="n"/>
      <c r="AO1340" s="59">
        <f>(AM1340-AN1340)+AO1339</f>
        <v/>
      </c>
      <c r="AP1340" s="57" t="n"/>
      <c r="AR1340" s="58" t="n"/>
      <c r="AS1340" s="59" t="n"/>
      <c r="AT1340" s="44" t="n"/>
      <c r="AU1340" s="59">
        <f>(AS1340-AT1340)+AU1339</f>
        <v/>
      </c>
      <c r="AV1340" s="57" t="n"/>
      <c r="AX1340" s="58" t="n"/>
      <c r="AY1340" s="59" t="n"/>
      <c r="AZ1340" s="44" t="n"/>
      <c r="BA1340" s="59">
        <f>(AY1340-AZ1340)+BA1339</f>
        <v/>
      </c>
      <c r="BB1340" s="57" t="n"/>
      <c r="BD1340" s="58" t="n"/>
      <c r="BE1340" s="59" t="n"/>
      <c r="BF1340" s="44" t="n"/>
      <c r="BG1340" s="59">
        <f>(BE1340-BF1340)+BG1339</f>
        <v/>
      </c>
      <c r="BH1340" s="57" t="n"/>
      <c r="BJ1340" s="21">
        <f>SUM(BJ1284:BJ1339)</f>
        <v/>
      </c>
      <c r="BK1340" s="21" t="n"/>
      <c r="BL1340" s="89">
        <f>SUM(BL1283:BL1339)</f>
        <v/>
      </c>
      <c r="BM1340" s="8" t="inlineStr">
        <is>
          <t>TOTALE GENERALI</t>
        </is>
      </c>
      <c r="BN1340" s="89">
        <f>SUM(BN1283:BN1339)</f>
        <v/>
      </c>
      <c r="BO1340" s="8">
        <f>SUM(BO1284:BO1339)</f>
        <v/>
      </c>
      <c r="BP1340" s="8">
        <f>BL1340+BN1340</f>
        <v/>
      </c>
      <c r="BQ1340" s="8" t="n"/>
    </row>
    <row r="1343" ht="16.8" customHeight="1">
      <c r="A1343" s="2" t="n"/>
      <c r="B1343" s="2" t="n"/>
      <c r="C1343" s="2" t="inlineStr">
        <is>
          <t>DESCRIZIONE</t>
        </is>
      </c>
      <c r="D1343" s="3" t="inlineStr">
        <is>
          <t>CASSA E.</t>
        </is>
      </c>
      <c r="E1343" s="3" t="inlineStr">
        <is>
          <t>CASSA U.</t>
        </is>
      </c>
      <c r="F1343" s="3" t="inlineStr">
        <is>
          <t>BANCA E.</t>
        </is>
      </c>
      <c r="G1343" s="3" t="inlineStr">
        <is>
          <t>BANCA U.</t>
        </is>
      </c>
      <c r="H1343" s="104" t="inlineStr">
        <is>
          <t>PROVVIGIONI</t>
        </is>
      </c>
      <c r="I1343" s="76" t="n"/>
      <c r="J1343" s="5" t="inlineStr">
        <is>
          <t>DATA</t>
        </is>
      </c>
      <c r="K1343" s="6" t="inlineStr">
        <is>
          <t>DESCRIZIONE</t>
        </is>
      </c>
      <c r="L1343" s="3" t="inlineStr">
        <is>
          <t>ENTRATE</t>
        </is>
      </c>
      <c r="M1343" s="3" t="inlineStr">
        <is>
          <t>USCITE</t>
        </is>
      </c>
      <c r="N1343" s="3" t="inlineStr">
        <is>
          <t xml:space="preserve">PREL. </t>
        </is>
      </c>
      <c r="O1343" s="3" t="inlineStr">
        <is>
          <t>TOTALE</t>
        </is>
      </c>
      <c r="P1343" s="3" t="inlineStr">
        <is>
          <t>BUDGET</t>
        </is>
      </c>
      <c r="Q1343" s="5" t="inlineStr">
        <is>
          <t>DATA</t>
        </is>
      </c>
      <c r="R1343" s="3" t="inlineStr">
        <is>
          <t>ENTRATE</t>
        </is>
      </c>
      <c r="S1343" s="3" t="inlineStr">
        <is>
          <t>USCITE</t>
        </is>
      </c>
      <c r="T1343" s="3" t="inlineStr">
        <is>
          <t>SALDO</t>
        </is>
      </c>
      <c r="U1343" s="2" t="inlineStr">
        <is>
          <t>CONTO A3T  10223</t>
        </is>
      </c>
      <c r="W1343" s="5" t="inlineStr">
        <is>
          <t>DATA</t>
        </is>
      </c>
      <c r="X1343" s="3" t="inlineStr">
        <is>
          <t>ENTRATE</t>
        </is>
      </c>
      <c r="Y1343" s="3" t="inlineStr">
        <is>
          <t>USCITE</t>
        </is>
      </c>
      <c r="Z1343" s="3" t="inlineStr">
        <is>
          <t>SALDO</t>
        </is>
      </c>
      <c r="AA1343" s="2" t="inlineStr">
        <is>
          <t>CONTO SEPARATO 10226</t>
        </is>
      </c>
      <c r="AB1343" s="8" t="inlineStr">
        <is>
          <t>DATA</t>
        </is>
      </c>
      <c r="AC1343" s="9" t="inlineStr">
        <is>
          <t>DESCRIZIONE</t>
        </is>
      </c>
      <c r="AD1343" s="10" t="inlineStr">
        <is>
          <t xml:space="preserve">ENTRATE </t>
        </is>
      </c>
      <c r="AE1343" s="10" t="inlineStr">
        <is>
          <t>USCITE</t>
        </is>
      </c>
      <c r="AF1343" s="11" t="inlineStr">
        <is>
          <t>TOTALI</t>
        </is>
      </c>
      <c r="AG1343" s="11" t="inlineStr">
        <is>
          <t>FINE MESE</t>
        </is>
      </c>
      <c r="AH1343" s="12" t="inlineStr">
        <is>
          <t>CARTELLA SOSPESI</t>
        </is>
      </c>
      <c r="AI1343" s="13" t="n"/>
      <c r="AJ1343" s="11" t="n"/>
      <c r="AL1343" s="5" t="inlineStr">
        <is>
          <t>DATA</t>
        </is>
      </c>
      <c r="AM1343" s="3" t="inlineStr">
        <is>
          <t>ENTRATE</t>
        </is>
      </c>
      <c r="AN1343" s="3" t="inlineStr">
        <is>
          <t>USCITE</t>
        </is>
      </c>
      <c r="AO1343" s="3" t="inlineStr">
        <is>
          <t>SALDO</t>
        </is>
      </c>
      <c r="AP1343" s="2" t="inlineStr">
        <is>
          <t>CONTO A3T 2</t>
        </is>
      </c>
      <c r="AR1343" s="5" t="inlineStr">
        <is>
          <t>DATA</t>
        </is>
      </c>
      <c r="AS1343" s="3" t="inlineStr">
        <is>
          <t>ENTRATE</t>
        </is>
      </c>
      <c r="AT1343" s="3" t="inlineStr">
        <is>
          <t>USCITE</t>
        </is>
      </c>
      <c r="AU1343" s="3" t="inlineStr">
        <is>
          <t>SALDO</t>
        </is>
      </c>
      <c r="AV1343" s="2" t="inlineStr">
        <is>
          <t>CONTO SEPARATO 2</t>
        </is>
      </c>
      <c r="AX1343" s="5" t="inlineStr">
        <is>
          <t>DATA</t>
        </is>
      </c>
      <c r="AY1343" s="3" t="inlineStr">
        <is>
          <t>ENTRATE</t>
        </is>
      </c>
      <c r="AZ1343" s="3" t="inlineStr">
        <is>
          <t>USCITE</t>
        </is>
      </c>
      <c r="BA1343" s="3" t="inlineStr">
        <is>
          <t>SALDO</t>
        </is>
      </c>
      <c r="BB1343" s="2" t="inlineStr">
        <is>
          <t>CCP AMICONE</t>
        </is>
      </c>
      <c r="BD1343" s="5" t="inlineStr">
        <is>
          <t>DATA</t>
        </is>
      </c>
      <c r="BE1343" s="3" t="inlineStr">
        <is>
          <t>ENTRATE</t>
        </is>
      </c>
      <c r="BF1343" s="3" t="inlineStr">
        <is>
          <t>USCITE</t>
        </is>
      </c>
      <c r="BG1343" s="3" t="inlineStr">
        <is>
          <t>SALDO</t>
        </is>
      </c>
      <c r="BH1343" s="2" t="inlineStr">
        <is>
          <t>CCP A.R.L.</t>
        </is>
      </c>
      <c r="BJ1343" s="21" t="inlineStr">
        <is>
          <t>A/B CONT CATTOLICA</t>
        </is>
      </c>
      <c r="BK1343" s="21" t="inlineStr">
        <is>
          <t>DATA</t>
        </is>
      </c>
      <c r="BL1343" s="8" t="inlineStr">
        <is>
          <t>CATTOLICA</t>
        </is>
      </c>
      <c r="BM1343" s="8" t="inlineStr">
        <is>
          <t>DATA</t>
        </is>
      </c>
      <c r="BN1343" s="8" t="inlineStr">
        <is>
          <t>GENERALI</t>
        </is>
      </c>
      <c r="BO1343" s="8" t="inlineStr">
        <is>
          <t>ASSEGNI /CONTANTI</t>
        </is>
      </c>
      <c r="BP1343" s="8" t="inlineStr">
        <is>
          <t>DATA</t>
        </is>
      </c>
      <c r="BQ1343" s="9" t="inlineStr">
        <is>
          <t>NOTE</t>
        </is>
      </c>
    </row>
    <row r="1344" ht="16.8" customHeight="1">
      <c r="A1344" s="14" t="n">
        <v>45322</v>
      </c>
      <c r="B1344" s="15" t="inlineStr">
        <is>
          <t>GENERTEL</t>
        </is>
      </c>
      <c r="C1344" s="15" t="inlineStr">
        <is>
          <t>Incasso CATTOLICA</t>
        </is>
      </c>
      <c r="D1344" s="16" t="n">
        <v>2887.8</v>
      </c>
      <c r="E1344" s="16" t="n">
        <v>0</v>
      </c>
      <c r="F1344" s="16" t="n"/>
      <c r="G1344" s="16" t="n"/>
      <c r="H1344" s="105" t="n"/>
      <c r="I1344" s="4" t="n"/>
      <c r="J1344" s="14">
        <f>A1344</f>
        <v/>
      </c>
      <c r="K1344" s="17" t="inlineStr">
        <is>
          <t>PROVVIGIONI</t>
        </is>
      </c>
      <c r="L1344" s="16">
        <f>D1347+D1350+D1348+D1351</f>
        <v/>
      </c>
      <c r="M1344" s="16" t="n"/>
      <c r="N1344" s="82">
        <f>L1344+L1345-M1345</f>
        <v/>
      </c>
      <c r="O1344" s="80">
        <f>D1347+D1350+D1348-E1348-E1347+O1283</f>
        <v/>
      </c>
      <c r="P1344" s="18" t="n"/>
      <c r="Q1344" s="14">
        <f>J1344</f>
        <v/>
      </c>
      <c r="R1344" s="18" t="n"/>
      <c r="S1344" s="16" t="n"/>
      <c r="T1344" s="18">
        <f>T1340</f>
        <v/>
      </c>
      <c r="U1344" s="15" t="n"/>
      <c r="W1344" s="14">
        <f>A1344</f>
        <v/>
      </c>
      <c r="X1344" s="18" t="n"/>
      <c r="Y1344" s="16" t="n"/>
      <c r="Z1344" s="18">
        <f>Z1340</f>
        <v/>
      </c>
      <c r="AA1344" s="15" t="n"/>
      <c r="AB1344" s="19">
        <f>A1344</f>
        <v/>
      </c>
      <c r="AC1344" s="12" t="inlineStr">
        <is>
          <t>PROVV. + PROVV. COL 10</t>
        </is>
      </c>
      <c r="AD1344" s="11">
        <f>N1344</f>
        <v/>
      </c>
      <c r="AE1344" s="11" t="n"/>
      <c r="AF1344" s="20" t="n"/>
      <c r="AG1344" s="20" t="n"/>
      <c r="AH1344" s="21" t="inlineStr">
        <is>
          <t>NOME</t>
        </is>
      </c>
      <c r="AI1344" s="22" t="inlineStr">
        <is>
          <t>IMPORTO</t>
        </is>
      </c>
      <c r="AJ1344" s="23" t="inlineStr">
        <is>
          <t>VERSAMENTI</t>
        </is>
      </c>
      <c r="AL1344" s="14">
        <f>A1344</f>
        <v/>
      </c>
      <c r="AM1344" s="18" t="n"/>
      <c r="AN1344" s="16" t="n"/>
      <c r="AO1344" s="18" t="n">
        <v>0</v>
      </c>
      <c r="AP1344" s="15" t="n"/>
      <c r="AR1344" s="14">
        <f>A1344</f>
        <v/>
      </c>
      <c r="AS1344" s="18" t="n"/>
      <c r="AT1344" s="16" t="n"/>
      <c r="AU1344" s="18" t="n">
        <v>0</v>
      </c>
      <c r="AV1344" s="15" t="n"/>
      <c r="AX1344" s="14">
        <f>A1344</f>
        <v/>
      </c>
      <c r="AY1344" s="18" t="n"/>
      <c r="AZ1344" s="16" t="n"/>
      <c r="BA1344" s="18">
        <f>BA1340</f>
        <v/>
      </c>
      <c r="BB1344" s="15" t="n"/>
      <c r="BD1344" s="14">
        <f>AX1344</f>
        <v/>
      </c>
      <c r="BE1344" s="18" t="n"/>
      <c r="BF1344" s="16" t="n"/>
      <c r="BG1344" s="18">
        <f>BG1340</f>
        <v/>
      </c>
      <c r="BH1344" s="15" t="n"/>
      <c r="BJ1344" s="87">
        <f>A1344</f>
        <v/>
      </c>
      <c r="BK1344" s="87">
        <f>A1344</f>
        <v/>
      </c>
      <c r="BL1344" s="24" t="inlineStr">
        <is>
          <t>BONIFICI</t>
        </is>
      </c>
      <c r="BM1344" s="88">
        <f>BK1344</f>
        <v/>
      </c>
      <c r="BN1344" s="24" t="inlineStr">
        <is>
          <t>BONIFICI</t>
        </is>
      </c>
      <c r="BO1344" s="24" t="n"/>
      <c r="BP1344" s="88">
        <f>BK1344</f>
        <v/>
      </c>
      <c r="BQ1344" s="126" t="n"/>
    </row>
    <row r="1345" ht="16.8" customHeight="1">
      <c r="A1345" s="15" t="n"/>
      <c r="B1345" s="15" t="n"/>
      <c r="C1345" s="15" t="inlineStr">
        <is>
          <t>Incasso UCA</t>
        </is>
      </c>
      <c r="D1345" s="16" t="n">
        <v>0</v>
      </c>
      <c r="E1345" s="16" t="n"/>
      <c r="F1345" s="16" t="n"/>
      <c r="G1345" s="16" t="n"/>
      <c r="H1345" s="105" t="inlineStr">
        <is>
          <t>CATTOLICA</t>
        </is>
      </c>
      <c r="I1345" s="4" t="n"/>
      <c r="J1345" s="14" t="n"/>
      <c r="K1345" s="17" t="inlineStr">
        <is>
          <t>PROVVIGIONI COL 10</t>
        </is>
      </c>
      <c r="L1345" s="16" t="n">
        <v>0</v>
      </c>
      <c r="M1345" s="16">
        <f>E1348</f>
        <v/>
      </c>
      <c r="N1345" s="16" t="n"/>
      <c r="O1345" s="16" t="n"/>
      <c r="P1345" s="18" t="n"/>
      <c r="Q1345" s="14" t="n"/>
      <c r="R1345" s="18" t="n"/>
      <c r="S1345" s="16" t="n"/>
      <c r="T1345" s="18">
        <f>(R1345-S1345)+T1344</f>
        <v/>
      </c>
      <c r="U1345" s="15" t="n"/>
      <c r="W1345" s="14" t="n"/>
      <c r="X1345" s="18" t="n"/>
      <c r="Y1345" s="16" t="n"/>
      <c r="Z1345" s="18">
        <f>(X1345-Y1345)+Z1344</f>
        <v/>
      </c>
      <c r="AA1345" s="15" t="n"/>
      <c r="AB1345" s="24" t="n"/>
      <c r="AC1345" s="24" t="inlineStr">
        <is>
          <t>RICAVI DIVERSI</t>
        </is>
      </c>
      <c r="AD1345" s="25" t="n"/>
      <c r="AE1345" s="25" t="n"/>
      <c r="AF1345" s="25" t="n"/>
      <c r="AG1345" s="25" t="n"/>
      <c r="AH1345" s="12" t="inlineStr">
        <is>
          <t>RIPORTO</t>
        </is>
      </c>
      <c r="AI1345" s="26">
        <f>AI1340</f>
        <v/>
      </c>
      <c r="AJ1345" s="25" t="n"/>
      <c r="AL1345" s="14" t="n"/>
      <c r="AM1345" s="18" t="n"/>
      <c r="AN1345" s="16" t="n"/>
      <c r="AO1345" s="18">
        <f>(AM1345-AN1345)+AO1344</f>
        <v/>
      </c>
      <c r="AP1345" s="15" t="n"/>
      <c r="AR1345" s="14" t="n"/>
      <c r="AS1345" s="18" t="n"/>
      <c r="AT1345" s="16" t="n"/>
      <c r="AU1345" s="18">
        <f>(AS1345-AT1345)+AU1344</f>
        <v/>
      </c>
      <c r="AV1345" s="15" t="n"/>
      <c r="AX1345" s="14" t="n"/>
      <c r="AY1345" s="18" t="n"/>
      <c r="AZ1345" s="16" t="n"/>
      <c r="BA1345" s="18">
        <f>(AY1345-AZ1345)+BA1344</f>
        <v/>
      </c>
      <c r="BB1345" s="15" t="n"/>
      <c r="BD1345" s="14" t="n"/>
      <c r="BE1345" s="18" t="n"/>
      <c r="BF1345" s="16" t="n"/>
      <c r="BG1345" s="18">
        <f>(BE1345-BF1345)+BG1344</f>
        <v/>
      </c>
      <c r="BH1345" s="15" t="n"/>
      <c r="BJ1345" s="86" t="n">
        <v>0</v>
      </c>
      <c r="BK1345" s="90" t="n"/>
      <c r="BL1345" s="24" t="n">
        <v>0</v>
      </c>
      <c r="BM1345" s="91" t="n"/>
      <c r="BN1345" s="24" t="n">
        <v>0</v>
      </c>
      <c r="BO1345" s="24" t="n">
        <v>0</v>
      </c>
      <c r="BP1345" s="91" t="n"/>
      <c r="BQ1345" s="126" t="n"/>
    </row>
    <row r="1346" ht="16.8" customHeight="1">
      <c r="A1346" s="15" t="n"/>
      <c r="B1346" s="15" t="n"/>
      <c r="C1346" s="15" t="inlineStr">
        <is>
          <t>Incassi GENERALI</t>
        </is>
      </c>
      <c r="D1346" s="16" t="n">
        <v>9091.23</v>
      </c>
      <c r="E1346" s="16" t="n">
        <v>1945.98</v>
      </c>
      <c r="F1346" s="16" t="n"/>
      <c r="G1346" s="16" t="n"/>
      <c r="H1346" s="105">
        <f>D1347+H1285</f>
        <v/>
      </c>
      <c r="I1346" s="4" t="n"/>
      <c r="J1346" s="14" t="n"/>
      <c r="K1346" s="17" t="inlineStr">
        <is>
          <t>SALDO CATTOLICA</t>
        </is>
      </c>
      <c r="L1346" s="16">
        <f>D1344+D1345+D1346+D1349-D1347-D1348-D1350-D1351-E1346-E1344+B1347</f>
        <v/>
      </c>
      <c r="M1346" s="16" t="n">
        <v>0</v>
      </c>
      <c r="N1346" s="16" t="n"/>
      <c r="O1346" s="16" t="n">
        <v>0</v>
      </c>
      <c r="P1346" s="18" t="n"/>
      <c r="Q1346" s="14" t="n"/>
      <c r="R1346" s="18" t="n"/>
      <c r="S1346" s="16" t="n"/>
      <c r="T1346" s="18">
        <f>(R1346-S1346)+T1345</f>
        <v/>
      </c>
      <c r="U1346" s="15" t="n"/>
      <c r="W1346" s="14" t="n"/>
      <c r="X1346" s="18" t="n"/>
      <c r="Y1346" s="16" t="n"/>
      <c r="Z1346" s="18">
        <f>(X1346-Y1346)+Z1345</f>
        <v/>
      </c>
      <c r="AA1346" s="15" t="n"/>
      <c r="AB1346" s="24" t="n"/>
      <c r="AC1346" s="24" t="n"/>
      <c r="AD1346" s="25" t="n"/>
      <c r="AE1346" s="25" t="n"/>
      <c r="AF1346" s="25" t="n"/>
      <c r="AG1346" s="25" t="n"/>
      <c r="AH1346" s="24" t="n"/>
      <c r="AI1346" s="26" t="n"/>
      <c r="AJ1346" s="25" t="n"/>
      <c r="AL1346" s="14" t="n"/>
      <c r="AM1346" s="18" t="n"/>
      <c r="AN1346" s="16" t="n"/>
      <c r="AO1346" s="18">
        <f>(AM1346-AN1346)+AO1345</f>
        <v/>
      </c>
      <c r="AP1346" s="15" t="n"/>
      <c r="AR1346" s="14" t="n"/>
      <c r="AS1346" s="18" t="n"/>
      <c r="AT1346" s="16" t="n"/>
      <c r="AU1346" s="18">
        <f>(AS1346-AT1346)+AU1345</f>
        <v/>
      </c>
      <c r="AV1346" s="15" t="n"/>
      <c r="AX1346" s="14" t="n"/>
      <c r="AY1346" s="18" t="n"/>
      <c r="AZ1346" s="16" t="n"/>
      <c r="BA1346" s="18">
        <f>(AY1346-AZ1346)+BA1345</f>
        <v/>
      </c>
      <c r="BB1346" s="15" t="n"/>
      <c r="BD1346" s="14" t="n"/>
      <c r="BE1346" s="18" t="n"/>
      <c r="BF1346" s="16" t="n"/>
      <c r="BG1346" s="18">
        <f>(BE1346-BF1346)+BG1345</f>
        <v/>
      </c>
      <c r="BH1346" s="15" t="n"/>
      <c r="BJ1346" s="86" t="n">
        <v>0</v>
      </c>
      <c r="BK1346" s="90" t="n"/>
      <c r="BL1346" s="24" t="n">
        <v>0</v>
      </c>
      <c r="BM1346" s="91" t="n"/>
      <c r="BN1346" s="24" t="n">
        <v>0</v>
      </c>
      <c r="BO1346" s="24" t="n">
        <v>0</v>
      </c>
      <c r="BP1346" s="91" t="n"/>
      <c r="BQ1346" s="126" t="n"/>
    </row>
    <row r="1347" ht="16.8" customHeight="1">
      <c r="A1347" s="15" t="n"/>
      <c r="B1347" s="15" t="n">
        <v>0</v>
      </c>
      <c r="C1347" s="15" t="inlineStr">
        <is>
          <t>Provvigioni CATTOLICA</t>
        </is>
      </c>
      <c r="D1347" s="16" t="n">
        <v>290.4</v>
      </c>
      <c r="E1347" s="16" t="n"/>
      <c r="F1347" s="16" t="n"/>
      <c r="G1347" s="16" t="n"/>
      <c r="H1347" s="105" t="inlineStr">
        <is>
          <t>GENERALI</t>
        </is>
      </c>
      <c r="I1347" s="4" t="n"/>
      <c r="J1347" s="14" t="n"/>
      <c r="K1347" s="17">
        <f>C1386</f>
        <v/>
      </c>
      <c r="L1347" s="16" t="n"/>
      <c r="M1347" s="16">
        <f>10*(L1344+L1345-M1345)/100</f>
        <v/>
      </c>
      <c r="N1347" s="16">
        <f>G1386</f>
        <v/>
      </c>
      <c r="O1347" s="16">
        <f>O1286+M1347-N1347</f>
        <v/>
      </c>
      <c r="P1347" s="18">
        <f>P1286+M1347</f>
        <v/>
      </c>
      <c r="Q1347" s="14" t="n"/>
      <c r="R1347" s="18" t="n"/>
      <c r="S1347" s="16" t="n"/>
      <c r="T1347" s="18">
        <f>(R1347-S1347)+T1346</f>
        <v/>
      </c>
      <c r="U1347" s="15" t="n"/>
      <c r="W1347" s="14" t="n"/>
      <c r="X1347" s="18" t="n"/>
      <c r="Y1347" s="16" t="n"/>
      <c r="Z1347" s="18">
        <f>(X1347-Y1347)+Z1346</f>
        <v/>
      </c>
      <c r="AA1347" s="15" t="n"/>
      <c r="AB1347" s="24" t="n"/>
      <c r="AC1347" s="24" t="n"/>
      <c r="AD1347" s="25" t="n"/>
      <c r="AE1347" s="25" t="n"/>
      <c r="AF1347" s="25" t="n"/>
      <c r="AG1347" s="25" t="n"/>
      <c r="AH1347" s="17" t="n"/>
      <c r="AI1347" s="16" t="n">
        <v>0</v>
      </c>
      <c r="AJ1347" s="25" t="n"/>
      <c r="AL1347" s="14" t="n"/>
      <c r="AM1347" s="18" t="n"/>
      <c r="AN1347" s="16" t="n"/>
      <c r="AO1347" s="18">
        <f>(AM1347-AN1347)+AO1346</f>
        <v/>
      </c>
      <c r="AP1347" s="15" t="n"/>
      <c r="AR1347" s="14" t="n"/>
      <c r="AS1347" s="18" t="n"/>
      <c r="AT1347" s="16" t="n"/>
      <c r="AU1347" s="18">
        <f>(AS1347-AT1347)+AU1346</f>
        <v/>
      </c>
      <c r="AV1347" s="15" t="n"/>
      <c r="AX1347" s="14" t="n"/>
      <c r="AY1347" s="18" t="n"/>
      <c r="AZ1347" s="16" t="n"/>
      <c r="BA1347" s="18">
        <f>(AY1347-AZ1347)+BA1346</f>
        <v/>
      </c>
      <c r="BB1347" s="15" t="n"/>
      <c r="BD1347" s="14" t="n"/>
      <c r="BE1347" s="18" t="n"/>
      <c r="BF1347" s="16" t="n"/>
      <c r="BG1347" s="18">
        <f>(BE1347-BF1347)+BG1346</f>
        <v/>
      </c>
      <c r="BH1347" s="15" t="n"/>
      <c r="BJ1347" s="86" t="n">
        <v>0</v>
      </c>
      <c r="BK1347" s="90" t="n"/>
      <c r="BL1347" s="24" t="n">
        <v>0</v>
      </c>
      <c r="BM1347" s="91" t="n"/>
      <c r="BN1347" s="24" t="n">
        <v>0</v>
      </c>
      <c r="BO1347" s="24" t="n">
        <v>0</v>
      </c>
      <c r="BP1347" s="91" t="n"/>
      <c r="BQ1347" s="126" t="n"/>
    </row>
    <row r="1348" ht="16.8" customHeight="1">
      <c r="A1348" s="15" t="n"/>
      <c r="B1348" s="16">
        <f>B1347+B1287</f>
        <v/>
      </c>
      <c r="C1348" s="15" t="inlineStr">
        <is>
          <t>PROVV. GENERALI + RIMOBRSO SX ETC.   1439,61 + 2002,00</t>
        </is>
      </c>
      <c r="D1348" s="16" t="n">
        <v>3441.61</v>
      </c>
      <c r="E1348" s="16" t="n">
        <v>0</v>
      </c>
      <c r="F1348" s="16" t="n"/>
      <c r="G1348" s="16" t="n"/>
      <c r="H1348" s="105">
        <f>D1348+H1287</f>
        <v/>
      </c>
      <c r="I1348" s="4" t="n"/>
      <c r="J1348" s="14" t="n"/>
      <c r="K1348" s="17">
        <f>C1356</f>
        <v/>
      </c>
      <c r="L1348" s="16" t="n"/>
      <c r="M1348" s="16">
        <f>8.37*(L1344+L1345-M1345)/100</f>
        <v/>
      </c>
      <c r="N1348" s="16">
        <f>D1356</f>
        <v/>
      </c>
      <c r="O1348" s="16">
        <f>O1287+M1348-N1348</f>
        <v/>
      </c>
      <c r="P1348" s="18">
        <f>P1287+M1348</f>
        <v/>
      </c>
      <c r="Q1348" s="14" t="n"/>
      <c r="R1348" s="18" t="n"/>
      <c r="S1348" s="16" t="n"/>
      <c r="T1348" s="18">
        <f>(R1348-S1348)+T1347</f>
        <v/>
      </c>
      <c r="U1348" s="15" t="n"/>
      <c r="W1348" s="14" t="n"/>
      <c r="X1348" s="18" t="n"/>
      <c r="Y1348" s="16" t="n"/>
      <c r="Z1348" s="18">
        <f>(X1348-Y1348)+Z1347</f>
        <v/>
      </c>
      <c r="AA1348" s="15" t="n"/>
      <c r="AB1348" s="24" t="n"/>
      <c r="AC1348" s="17" t="n"/>
      <c r="AD1348" s="25" t="n"/>
      <c r="AE1348" s="25" t="n"/>
      <c r="AF1348" s="25" t="n"/>
      <c r="AG1348" s="25" t="n"/>
      <c r="AH1348" s="24" t="n"/>
      <c r="AI1348" s="26" t="n"/>
      <c r="AJ1348" s="25" t="n"/>
      <c r="AL1348" s="14" t="n"/>
      <c r="AM1348" s="18" t="n"/>
      <c r="AN1348" s="16" t="n"/>
      <c r="AO1348" s="18">
        <f>(AM1348-AN1348)+AO1347</f>
        <v/>
      </c>
      <c r="AP1348" s="15" t="n"/>
      <c r="AR1348" s="14" t="n"/>
      <c r="AS1348" s="18" t="n"/>
      <c r="AT1348" s="16" t="n"/>
      <c r="AU1348" s="18">
        <f>(AS1348-AT1348)+AU1347</f>
        <v/>
      </c>
      <c r="AV1348" s="15" t="n"/>
      <c r="AX1348" s="14" t="n"/>
      <c r="AY1348" s="18" t="n"/>
      <c r="AZ1348" s="16" t="n"/>
      <c r="BA1348" s="18">
        <f>(AY1348-AZ1348)+BA1347</f>
        <v/>
      </c>
      <c r="BB1348" s="15" t="n"/>
      <c r="BD1348" s="14" t="n"/>
      <c r="BE1348" s="18" t="n"/>
      <c r="BF1348" s="16" t="n"/>
      <c r="BG1348" s="18">
        <f>(BE1348-BF1348)+BG1347</f>
        <v/>
      </c>
      <c r="BH1348" s="15" t="n"/>
      <c r="BJ1348" s="86" t="n">
        <v>0</v>
      </c>
      <c r="BK1348" s="90" t="n"/>
      <c r="BL1348" s="24" t="n">
        <v>0</v>
      </c>
      <c r="BM1348" s="91" t="n"/>
      <c r="BN1348" s="24" t="n">
        <v>0</v>
      </c>
      <c r="BO1348" s="24" t="n"/>
      <c r="BP1348" s="24" t="n"/>
      <c r="BQ1348" s="126" t="n"/>
    </row>
    <row r="1349" ht="16.8" customHeight="1">
      <c r="A1349" s="15" t="n"/>
      <c r="B1349" s="15" t="n"/>
      <c r="C1349" s="15" t="inlineStr">
        <is>
          <t>Incasso TUTELA LEGALE</t>
        </is>
      </c>
      <c r="D1349" s="16" t="n">
        <v>180</v>
      </c>
      <c r="E1349" s="16" t="n">
        <v>0</v>
      </c>
      <c r="F1349" s="16" t="n"/>
      <c r="G1349" s="16" t="n"/>
      <c r="H1349" s="105" t="inlineStr">
        <is>
          <t>UCA</t>
        </is>
      </c>
      <c r="I1349" s="77" t="inlineStr">
        <is>
          <t>check provv.</t>
        </is>
      </c>
      <c r="J1349" s="14" t="n"/>
      <c r="K1349" s="15">
        <f>C1373</f>
        <v/>
      </c>
      <c r="L1349" s="16" t="n"/>
      <c r="M1349" s="16">
        <f>15.35*(L1344+L1345-M1345)/100</f>
        <v/>
      </c>
      <c r="N1349" s="16">
        <f>D1373</f>
        <v/>
      </c>
      <c r="O1349" s="16">
        <f>O1288+M1349-N1349</f>
        <v/>
      </c>
      <c r="P1349" s="18">
        <f>P1288+M1349</f>
        <v/>
      </c>
      <c r="Q1349" s="14" t="n"/>
      <c r="R1349" s="18" t="n"/>
      <c r="S1349" s="16" t="n"/>
      <c r="T1349" s="18">
        <f>(R1349-S1349)+T1348</f>
        <v/>
      </c>
      <c r="U1349" s="15" t="n"/>
      <c r="W1349" s="14" t="n"/>
      <c r="X1349" s="18" t="n"/>
      <c r="Y1349" s="16" t="n"/>
      <c r="Z1349" s="18">
        <f>(X1349-Y1349)+Z1348</f>
        <v/>
      </c>
      <c r="AA1349" s="15" t="n"/>
      <c r="AB1349" s="24" t="n"/>
      <c r="AC1349" s="17" t="n"/>
      <c r="AD1349" s="25" t="n"/>
      <c r="AE1349" s="25" t="n"/>
      <c r="AF1349" s="25" t="n"/>
      <c r="AG1349" s="25" t="n"/>
      <c r="AH1349" s="24" t="n"/>
      <c r="AI1349" s="26" t="n"/>
      <c r="AJ1349" s="25" t="n"/>
      <c r="AL1349" s="14" t="n"/>
      <c r="AM1349" s="18" t="n"/>
      <c r="AN1349" s="16" t="n"/>
      <c r="AO1349" s="18">
        <f>(AM1349-AN1349)+AO1348</f>
        <v/>
      </c>
      <c r="AP1349" s="15" t="n"/>
      <c r="AR1349" s="14" t="n"/>
      <c r="AS1349" s="18" t="n"/>
      <c r="AT1349" s="16" t="n"/>
      <c r="AU1349" s="18">
        <f>(AS1349-AT1349)+AU1348</f>
        <v/>
      </c>
      <c r="AV1349" s="15" t="n"/>
      <c r="AX1349" s="14" t="n"/>
      <c r="AY1349" s="18" t="n"/>
      <c r="AZ1349" s="16" t="n"/>
      <c r="BA1349" s="18">
        <f>(AY1349-AZ1349)+BA1348</f>
        <v/>
      </c>
      <c r="BB1349" s="15" t="n"/>
      <c r="BD1349" s="14" t="n"/>
      <c r="BE1349" s="18" t="n"/>
      <c r="BF1349" s="16" t="n"/>
      <c r="BG1349" s="18">
        <f>(BE1349-BF1349)+BG1348</f>
        <v/>
      </c>
      <c r="BH1349" s="15" t="n"/>
      <c r="BJ1349" s="86" t="n">
        <v>0</v>
      </c>
      <c r="BK1349" s="90" t="n"/>
      <c r="BL1349" s="24" t="n">
        <v>0</v>
      </c>
      <c r="BM1349" s="91" t="n"/>
      <c r="BN1349" s="24" t="n">
        <v>0</v>
      </c>
      <c r="BO1349" s="24" t="n"/>
      <c r="BP1349" s="24" t="n"/>
      <c r="BQ1349" s="126" t="n"/>
    </row>
    <row r="1350" ht="16.8" customHeight="1">
      <c r="A1350" s="15" t="n"/>
      <c r="B1350" s="15" t="inlineStr">
        <is>
          <t>***</t>
        </is>
      </c>
      <c r="C1350" s="15" t="inlineStr">
        <is>
          <t>Provvigioni UCA</t>
        </is>
      </c>
      <c r="D1350" s="16" t="n">
        <v>0</v>
      </c>
      <c r="E1350" s="16" t="n"/>
      <c r="F1350" s="16" t="n"/>
      <c r="G1350" s="16" t="n"/>
      <c r="H1350" s="105">
        <f>D1350+H1289</f>
        <v/>
      </c>
      <c r="I1350" s="78">
        <f>D1347+D1348-E1348+D1350</f>
        <v/>
      </c>
      <c r="J1350" s="14" t="n"/>
      <c r="K1350" s="15" t="inlineStr">
        <is>
          <t>Benzina auto gigi e papà</t>
        </is>
      </c>
      <c r="L1350" s="16" t="n"/>
      <c r="M1350" s="16">
        <f>2.6*(L1344+L1345-M1345)/100</f>
        <v/>
      </c>
      <c r="N1350" s="16">
        <f>D1361</f>
        <v/>
      </c>
      <c r="O1350" s="16">
        <f>O1289+M1350-N1350</f>
        <v/>
      </c>
      <c r="P1350" s="18">
        <f>P1289+M1350</f>
        <v/>
      </c>
      <c r="Q1350" s="14" t="n"/>
      <c r="R1350" s="18" t="n"/>
      <c r="S1350" s="16" t="n"/>
      <c r="T1350" s="18">
        <f>(R1350-S1350)+T1349</f>
        <v/>
      </c>
      <c r="U1350" s="15" t="n"/>
      <c r="W1350" s="14" t="n"/>
      <c r="X1350" s="18" t="n"/>
      <c r="Y1350" s="16" t="n"/>
      <c r="Z1350" s="18">
        <f>(X1350-Y1350)+Z1349</f>
        <v/>
      </c>
      <c r="AA1350" s="15" t="n"/>
      <c r="AB1350" s="24" t="n"/>
      <c r="AC1350" s="17" t="n"/>
      <c r="AD1350" s="25" t="n"/>
      <c r="AE1350" s="25" t="n"/>
      <c r="AF1350" s="25" t="n"/>
      <c r="AG1350" s="25" t="n"/>
      <c r="AH1350" s="24" t="n"/>
      <c r="AI1350" s="26" t="n"/>
      <c r="AJ1350" s="25" t="n"/>
      <c r="AL1350" s="14" t="n"/>
      <c r="AM1350" s="18" t="n"/>
      <c r="AN1350" s="16" t="n"/>
      <c r="AO1350" s="18">
        <f>(AM1350-AN1350)+AO1349</f>
        <v/>
      </c>
      <c r="AP1350" s="15" t="n"/>
      <c r="AR1350" s="14" t="n"/>
      <c r="AS1350" s="18" t="n"/>
      <c r="AT1350" s="16" t="n"/>
      <c r="AU1350" s="18">
        <f>(AS1350-AT1350)+AU1349</f>
        <v/>
      </c>
      <c r="AV1350" s="15" t="n"/>
      <c r="AX1350" s="14" t="n"/>
      <c r="AY1350" s="18" t="n"/>
      <c r="AZ1350" s="16" t="n"/>
      <c r="BA1350" s="18">
        <f>(AY1350-AZ1350)+BA1349</f>
        <v/>
      </c>
      <c r="BB1350" s="15" t="n"/>
      <c r="BD1350" s="14" t="n"/>
      <c r="BE1350" s="18" t="n"/>
      <c r="BF1350" s="16" t="n"/>
      <c r="BG1350" s="18">
        <f>(BE1350-BF1350)+BG1349</f>
        <v/>
      </c>
      <c r="BH1350" s="15" t="n"/>
      <c r="BJ1350" s="86" t="n">
        <v>0</v>
      </c>
      <c r="BK1350" s="90" t="n"/>
      <c r="BL1350" s="24" t="n">
        <v>0</v>
      </c>
      <c r="BM1350" s="91" t="n"/>
      <c r="BN1350" s="24" t="n">
        <v>0</v>
      </c>
      <c r="BO1350" s="24" t="n"/>
      <c r="BP1350" s="24" t="n"/>
      <c r="BQ1350" s="126" t="n"/>
    </row>
    <row r="1351" ht="16.8" customHeight="1">
      <c r="A1351" s="15" t="n"/>
      <c r="B1351" s="15" t="n"/>
      <c r="C1351" s="15" t="inlineStr">
        <is>
          <t>Provvigioni TUTELA LEGALE</t>
        </is>
      </c>
      <c r="D1351" s="16" t="n">
        <v>45.7</v>
      </c>
      <c r="E1351" s="16" t="n"/>
      <c r="F1351" s="16" t="n"/>
      <c r="G1351" s="16" t="n">
        <v>0</v>
      </c>
      <c r="H1351" s="105" t="inlineStr">
        <is>
          <t>TUTELA</t>
        </is>
      </c>
      <c r="I1351" s="4" t="n"/>
      <c r="J1351" s="14" t="n"/>
      <c r="K1351" s="15" t="inlineStr">
        <is>
          <t>Spese bancari einteressi passivi e spese postali</t>
        </is>
      </c>
      <c r="L1351" s="16" t="n"/>
      <c r="M1351" s="16">
        <f>2.6*(L1344+L1345-M1345)/100</f>
        <v/>
      </c>
      <c r="N1351" s="16">
        <f>G1362+H1362</f>
        <v/>
      </c>
      <c r="O1351" s="16">
        <f>O1290+M1351-N1351</f>
        <v/>
      </c>
      <c r="P1351" s="18">
        <f>P1290+M1351</f>
        <v/>
      </c>
      <c r="Q1351" s="14" t="n"/>
      <c r="R1351" s="18" t="n"/>
      <c r="S1351" s="16">
        <f>G1351</f>
        <v/>
      </c>
      <c r="T1351" s="18">
        <f>(R1351-S1351)+T1350</f>
        <v/>
      </c>
      <c r="U1351" s="15">
        <f>C1351</f>
        <v/>
      </c>
      <c r="W1351" s="14" t="n"/>
      <c r="X1351" s="18" t="n"/>
      <c r="Y1351" s="16" t="n">
        <v>0</v>
      </c>
      <c r="Z1351" s="18">
        <f>(X1351-Y1351)+Z1350</f>
        <v/>
      </c>
      <c r="AA1351" s="15" t="n"/>
      <c r="AB1351" s="24" t="n"/>
      <c r="AC1351" s="15">
        <f>C1351</f>
        <v/>
      </c>
      <c r="AD1351" s="25" t="n"/>
      <c r="AE1351" s="62">
        <f>G1351</f>
        <v/>
      </c>
      <c r="AF1351" s="63">
        <f>AE1351+AF1290</f>
        <v/>
      </c>
      <c r="AG1351" s="25" t="n"/>
      <c r="AH1351" s="17" t="n"/>
      <c r="AI1351" s="16" t="n">
        <v>0</v>
      </c>
      <c r="AJ1351" s="25" t="n"/>
      <c r="AL1351" s="14" t="n"/>
      <c r="AM1351" s="18" t="n"/>
      <c r="AN1351" s="16" t="n">
        <v>0</v>
      </c>
      <c r="AO1351" s="18">
        <f>(AM1351-AN1351)+AO1350</f>
        <v/>
      </c>
      <c r="AP1351" s="15" t="n"/>
      <c r="AR1351" s="14" t="n"/>
      <c r="AS1351" s="18" t="n"/>
      <c r="AT1351" s="16" t="n">
        <v>0</v>
      </c>
      <c r="AU1351" s="18">
        <f>(AS1351-AT1351)+AU1350</f>
        <v/>
      </c>
      <c r="AV1351" s="15" t="n"/>
      <c r="AX1351" s="14" t="n"/>
      <c r="AY1351" s="18" t="n"/>
      <c r="AZ1351" s="16" t="n">
        <v>0</v>
      </c>
      <c r="BA1351" s="18">
        <f>(AY1351-AZ1351)+BA1350</f>
        <v/>
      </c>
      <c r="BB1351" s="15" t="n"/>
      <c r="BD1351" s="14" t="n"/>
      <c r="BE1351" s="18" t="n"/>
      <c r="BF1351" s="16" t="n">
        <v>0</v>
      </c>
      <c r="BG1351" s="18">
        <f>(BE1351-BF1351)+BG1350</f>
        <v/>
      </c>
      <c r="BH1351" s="15" t="n"/>
      <c r="BJ1351" s="86" t="n">
        <v>0</v>
      </c>
      <c r="BK1351" s="90" t="n"/>
      <c r="BL1351" s="24" t="n">
        <v>0</v>
      </c>
      <c r="BM1351" s="91" t="n"/>
      <c r="BN1351" s="24" t="n">
        <v>0</v>
      </c>
      <c r="BO1351" s="24" t="n"/>
      <c r="BP1351" s="24" t="n"/>
      <c r="BQ1351" s="126" t="n"/>
    </row>
    <row r="1352" ht="16.8" customHeight="1">
      <c r="A1352" s="15" t="n"/>
      <c r="B1352" s="15" t="n"/>
      <c r="C1352" s="15" t="inlineStr">
        <is>
          <t xml:space="preserve">PAG. PROVV. SILVIO CATTANEO MESE DI </t>
        </is>
      </c>
      <c r="D1352" s="16" t="n"/>
      <c r="E1352" s="16" t="n"/>
      <c r="F1352" s="16" t="n"/>
      <c r="G1352" s="16" t="n">
        <v>0</v>
      </c>
      <c r="H1352" s="105">
        <f>D1351+H1291</f>
        <v/>
      </c>
      <c r="I1352" s="4" t="n"/>
      <c r="J1352" s="14" t="n"/>
      <c r="K1352" s="15" t="inlineStr">
        <is>
          <t>Telepass</t>
        </is>
      </c>
      <c r="L1352" s="16" t="n"/>
      <c r="M1352" s="16">
        <f>0.46*(L1344+L1345-M1345)/100</f>
        <v/>
      </c>
      <c r="N1352" s="16">
        <f>G1366</f>
        <v/>
      </c>
      <c r="O1352" s="16">
        <f>O1291+M1352-N1352</f>
        <v/>
      </c>
      <c r="P1352" s="18">
        <f>P1291+M1352</f>
        <v/>
      </c>
      <c r="Q1352" s="14" t="n"/>
      <c r="R1352" s="18" t="n"/>
      <c r="S1352" s="16">
        <f>G1352</f>
        <v/>
      </c>
      <c r="T1352" s="18">
        <f>(R1352-S1352)+T1351</f>
        <v/>
      </c>
      <c r="U1352" s="15">
        <f>C1352</f>
        <v/>
      </c>
      <c r="W1352" s="14" t="n"/>
      <c r="X1352" s="18" t="n"/>
      <c r="Y1352" s="16" t="n">
        <v>0</v>
      </c>
      <c r="Z1352" s="18">
        <f>(X1352-Y1352)+Z1351</f>
        <v/>
      </c>
      <c r="AA1352" s="15" t="n"/>
      <c r="AB1352" s="24" t="n"/>
      <c r="AC1352" s="15">
        <f>C1352</f>
        <v/>
      </c>
      <c r="AD1352" s="25" t="n"/>
      <c r="AE1352" s="62">
        <f>G1352</f>
        <v/>
      </c>
      <c r="AF1352" s="63">
        <f>AE1352+AF1291</f>
        <v/>
      </c>
      <c r="AG1352" s="25" t="n"/>
      <c r="AH1352" s="16" t="n"/>
      <c r="AI1352" s="16" t="n">
        <v>0</v>
      </c>
      <c r="AJ1352" s="25" t="n"/>
      <c r="AL1352" s="14" t="n"/>
      <c r="AM1352" s="18" t="n">
        <v>0</v>
      </c>
      <c r="AN1352" s="16" t="n">
        <v>0</v>
      </c>
      <c r="AO1352" s="18">
        <f>(AM1352-AN1352)+AO1351</f>
        <v/>
      </c>
      <c r="AP1352" s="15" t="n"/>
      <c r="AR1352" s="14" t="n"/>
      <c r="AS1352" s="18" t="n">
        <v>0</v>
      </c>
      <c r="AT1352" s="16" t="n">
        <v>0</v>
      </c>
      <c r="AU1352" s="18">
        <f>(AS1352-AT1352)+AU1351</f>
        <v/>
      </c>
      <c r="AV1352" s="15" t="n"/>
      <c r="AX1352" s="14" t="n"/>
      <c r="AY1352" s="18" t="n">
        <v>0</v>
      </c>
      <c r="AZ1352" s="16" t="n">
        <v>0</v>
      </c>
      <c r="BA1352" s="18">
        <f>(AY1352-AZ1352)+BA1351</f>
        <v/>
      </c>
      <c r="BB1352" s="15" t="n"/>
      <c r="BD1352" s="14" t="n"/>
      <c r="BE1352" s="18" t="n">
        <v>0</v>
      </c>
      <c r="BF1352" s="16" t="n">
        <v>0</v>
      </c>
      <c r="BG1352" s="18">
        <f>(BE1352-BF1352)+BG1351</f>
        <v/>
      </c>
      <c r="BH1352" s="15" t="n"/>
      <c r="BJ1352" s="86" t="n">
        <v>0</v>
      </c>
      <c r="BK1352" s="90" t="n"/>
      <c r="BL1352" s="24" t="n">
        <v>0</v>
      </c>
      <c r="BM1352" s="91" t="n"/>
      <c r="BN1352" s="24" t="n">
        <v>0</v>
      </c>
      <c r="BO1352" s="24" t="n"/>
      <c r="BP1352" s="24" t="n"/>
      <c r="BQ1352" s="126" t="n"/>
    </row>
    <row r="1353" ht="16.8" customHeight="1">
      <c r="A1353" s="15" t="n"/>
      <c r="B1353" s="15" t="n"/>
      <c r="C1353" s="15" t="inlineStr">
        <is>
          <t>PAG. PROVV. AMICONE RENZO MESE DI</t>
        </is>
      </c>
      <c r="D1353" s="16" t="n"/>
      <c r="E1353" s="16" t="n"/>
      <c r="F1353" s="16" t="n"/>
      <c r="G1353" s="16" t="n">
        <v>0</v>
      </c>
      <c r="H1353" s="105" t="n"/>
      <c r="I1353" s="4" t="n"/>
      <c r="J1353" s="14" t="n"/>
      <c r="K1353" s="15" t="inlineStr">
        <is>
          <t>Spese telefonia</t>
        </is>
      </c>
      <c r="L1353" s="16" t="n"/>
      <c r="M1353" s="16">
        <f>0.28*(L1344+L1345-M1345)/100</f>
        <v/>
      </c>
      <c r="N1353" s="16">
        <f>D1376</f>
        <v/>
      </c>
      <c r="O1353" s="16">
        <f>O1292+M1353-N1353</f>
        <v/>
      </c>
      <c r="P1353" s="18">
        <f>P1292+M1353</f>
        <v/>
      </c>
      <c r="Q1353" s="14" t="n"/>
      <c r="R1353" s="18" t="n"/>
      <c r="S1353" s="16">
        <f>G1353</f>
        <v/>
      </c>
      <c r="T1353" s="18">
        <f>(R1353-S1353)+T1352</f>
        <v/>
      </c>
      <c r="U1353" s="15">
        <f>C1353</f>
        <v/>
      </c>
      <c r="W1353" s="14" t="n"/>
      <c r="X1353" s="18" t="n"/>
      <c r="Y1353" s="16" t="n">
        <v>0</v>
      </c>
      <c r="Z1353" s="18">
        <f>(X1353-Y1353)+Z1352</f>
        <v/>
      </c>
      <c r="AA1353" s="15" t="n"/>
      <c r="AB1353" s="24" t="n"/>
      <c r="AC1353" s="15">
        <f>C1353</f>
        <v/>
      </c>
      <c r="AD1353" s="25" t="n"/>
      <c r="AE1353" s="62">
        <f>G1353</f>
        <v/>
      </c>
      <c r="AF1353" s="63">
        <f>AE1353+AF1292</f>
        <v/>
      </c>
      <c r="AG1353" s="25" t="n"/>
      <c r="AH1353" s="24" t="n"/>
      <c r="AI1353" s="26" t="n"/>
      <c r="AJ1353" s="25" t="n"/>
      <c r="AL1353" s="14" t="n"/>
      <c r="AM1353" s="18" t="n"/>
      <c r="AN1353" s="16" t="n">
        <v>0</v>
      </c>
      <c r="AO1353" s="18">
        <f>(AM1353-AN1353)+AO1352</f>
        <v/>
      </c>
      <c r="AP1353" s="15" t="n"/>
      <c r="AR1353" s="14" t="n"/>
      <c r="AS1353" s="18" t="n"/>
      <c r="AT1353" s="16" t="n">
        <v>0</v>
      </c>
      <c r="AU1353" s="18">
        <f>(AS1353-AT1353)+AU1352</f>
        <v/>
      </c>
      <c r="AV1353" s="15" t="n"/>
      <c r="AX1353" s="14" t="n"/>
      <c r="AY1353" s="18" t="n"/>
      <c r="AZ1353" s="16" t="n">
        <v>0</v>
      </c>
      <c r="BA1353" s="18">
        <f>(AY1353-AZ1353)+BA1352</f>
        <v/>
      </c>
      <c r="BB1353" s="15" t="n"/>
      <c r="BD1353" s="14" t="n"/>
      <c r="BE1353" s="18" t="n"/>
      <c r="BF1353" s="16" t="n">
        <v>0</v>
      </c>
      <c r="BG1353" s="18">
        <f>(BE1353-BF1353)+BG1352</f>
        <v/>
      </c>
      <c r="BH1353" s="15" t="n"/>
      <c r="BJ1353" s="86" t="n">
        <v>0</v>
      </c>
      <c r="BK1353" s="90" t="n"/>
      <c r="BL1353" s="24" t="n">
        <v>0</v>
      </c>
      <c r="BM1353" s="24" t="n"/>
      <c r="BN1353" s="24" t="n"/>
      <c r="BO1353" s="24" t="n"/>
      <c r="BP1353" s="24" t="n"/>
      <c r="BQ1353" s="126" t="n"/>
    </row>
    <row r="1354" ht="16.8" customHeight="1">
      <c r="A1354" s="15" t="n"/>
      <c r="B1354" s="15" t="n"/>
      <c r="C1354" s="15" t="inlineStr">
        <is>
          <t>PAG. PROVV. VINCENZO  DI VITO</t>
        </is>
      </c>
      <c r="D1354" s="16" t="n"/>
      <c r="E1354" s="16" t="n"/>
      <c r="F1354" s="16" t="n"/>
      <c r="G1354" s="16" t="n">
        <v>0</v>
      </c>
      <c r="H1354" s="105" t="n"/>
      <c r="I1354" s="4" t="n"/>
      <c r="J1354" s="14" t="n"/>
      <c r="K1354" s="15">
        <f>C1364</f>
        <v/>
      </c>
      <c r="L1354" s="16" t="n"/>
      <c r="M1354" s="16">
        <f>0.28*(L1344+L1345-M1345)/100</f>
        <v/>
      </c>
      <c r="N1354" s="16">
        <f>G1364</f>
        <v/>
      </c>
      <c r="O1354" s="16">
        <f>O1293+M1354-N1354</f>
        <v/>
      </c>
      <c r="P1354" s="18">
        <f>P1293+M1354</f>
        <v/>
      </c>
      <c r="Q1354" s="14" t="n"/>
      <c r="R1354" s="18" t="n"/>
      <c r="S1354" s="16">
        <f>G1354</f>
        <v/>
      </c>
      <c r="T1354" s="18">
        <f>(R1354-S1354)+T1353</f>
        <v/>
      </c>
      <c r="U1354" s="15">
        <f>C1354</f>
        <v/>
      </c>
      <c r="W1354" s="14" t="n"/>
      <c r="X1354" s="18" t="n"/>
      <c r="Y1354" s="16" t="n">
        <v>0</v>
      </c>
      <c r="Z1354" s="18">
        <f>(X1354-Y1354)+Z1353</f>
        <v/>
      </c>
      <c r="AA1354" s="15" t="n"/>
      <c r="AB1354" s="24" t="n"/>
      <c r="AC1354" s="15">
        <f>C1354</f>
        <v/>
      </c>
      <c r="AD1354" s="25" t="n"/>
      <c r="AE1354" s="62">
        <f>G1354</f>
        <v/>
      </c>
      <c r="AF1354" s="63">
        <f>AE1354+AF1293</f>
        <v/>
      </c>
      <c r="AG1354" s="25" t="n"/>
      <c r="AH1354" s="24" t="n"/>
      <c r="AI1354" s="26" t="n"/>
      <c r="AJ1354" s="25" t="n"/>
      <c r="AL1354" s="14" t="n"/>
      <c r="AM1354" s="18" t="n"/>
      <c r="AN1354" s="16" t="n">
        <v>0</v>
      </c>
      <c r="AO1354" s="18">
        <f>(AM1354-AN1354)+AO1353</f>
        <v/>
      </c>
      <c r="AP1354" s="15" t="n"/>
      <c r="AR1354" s="14" t="n"/>
      <c r="AS1354" s="18" t="n"/>
      <c r="AT1354" s="16" t="n">
        <v>0</v>
      </c>
      <c r="AU1354" s="18">
        <f>(AS1354-AT1354)+AU1353</f>
        <v/>
      </c>
      <c r="AV1354" s="15" t="n"/>
      <c r="AX1354" s="14" t="n"/>
      <c r="AY1354" s="18" t="n"/>
      <c r="AZ1354" s="16" t="n">
        <v>0</v>
      </c>
      <c r="BA1354" s="18">
        <f>(AY1354-AZ1354)+BA1353</f>
        <v/>
      </c>
      <c r="BB1354" s="15" t="n"/>
      <c r="BD1354" s="14" t="n"/>
      <c r="BE1354" s="18" t="n"/>
      <c r="BF1354" s="16" t="n">
        <v>0</v>
      </c>
      <c r="BG1354" s="18">
        <f>(BE1354-BF1354)+BG1353</f>
        <v/>
      </c>
      <c r="BH1354" s="15" t="n"/>
      <c r="BJ1354" s="86" t="n">
        <v>0</v>
      </c>
      <c r="BK1354" s="90" t="n"/>
      <c r="BL1354" s="24" t="n"/>
      <c r="BM1354" s="24" t="n"/>
      <c r="BN1354" s="24" t="n"/>
      <c r="BO1354" s="24" t="n"/>
      <c r="BP1354" s="24" t="n"/>
      <c r="BQ1354" s="126" t="n"/>
    </row>
    <row r="1355" ht="16.8" customHeight="1">
      <c r="A1355" s="15" t="n"/>
      <c r="B1355" s="15" t="n"/>
      <c r="C1355" s="15" t="inlineStr">
        <is>
          <t>PAG. PROVV. FRANCESCOMARCHESOLI</t>
        </is>
      </c>
      <c r="D1355" s="16" t="n"/>
      <c r="E1355" s="16" t="n"/>
      <c r="F1355" s="16" t="n"/>
      <c r="G1355" s="16" t="n">
        <v>0</v>
      </c>
      <c r="H1355" s="16" t="n"/>
      <c r="I1355" s="4" t="n"/>
      <c r="J1355" s="14" t="n"/>
      <c r="K1355" s="15">
        <f>C1367</f>
        <v/>
      </c>
      <c r="L1355" s="16" t="n"/>
      <c r="M1355" s="16">
        <f>0.28*(L1344+L1345-M1345)/100</f>
        <v/>
      </c>
      <c r="N1355" s="16">
        <f>G1367</f>
        <v/>
      </c>
      <c r="O1355" s="16">
        <f>O1294+M1355-N1355</f>
        <v/>
      </c>
      <c r="P1355" s="18">
        <f>P1294+M1355</f>
        <v/>
      </c>
      <c r="Q1355" s="14" t="n"/>
      <c r="R1355" s="18" t="n"/>
      <c r="S1355" s="16">
        <f>G1355</f>
        <v/>
      </c>
      <c r="T1355" s="18">
        <f>(R1355-S1355)+T1354</f>
        <v/>
      </c>
      <c r="U1355" s="15">
        <f>C1355</f>
        <v/>
      </c>
      <c r="W1355" s="14" t="n"/>
      <c r="X1355" s="18" t="n"/>
      <c r="Y1355" s="16" t="n">
        <v>0</v>
      </c>
      <c r="Z1355" s="18">
        <f>(X1355-Y1355)+Z1354</f>
        <v/>
      </c>
      <c r="AA1355" s="15" t="n"/>
      <c r="AB1355" s="24" t="n"/>
      <c r="AC1355" s="15">
        <f>C1355</f>
        <v/>
      </c>
      <c r="AD1355" s="25" t="n"/>
      <c r="AE1355" s="62">
        <f>G1355</f>
        <v/>
      </c>
      <c r="AF1355" s="63">
        <f>AE1355+AF1294</f>
        <v/>
      </c>
      <c r="AG1355" s="25" t="n"/>
      <c r="AH1355" s="24" t="n"/>
      <c r="AI1355" s="26" t="n"/>
      <c r="AJ1355" s="25" t="n"/>
      <c r="AL1355" s="14" t="n"/>
      <c r="AM1355" s="18" t="n"/>
      <c r="AN1355" s="16" t="n">
        <v>0</v>
      </c>
      <c r="AO1355" s="18">
        <f>(AM1355-AN1355)+AO1354</f>
        <v/>
      </c>
      <c r="AP1355" s="15" t="n"/>
      <c r="AR1355" s="14" t="n"/>
      <c r="AS1355" s="18" t="n"/>
      <c r="AT1355" s="16" t="n">
        <v>0</v>
      </c>
      <c r="AU1355" s="18">
        <f>(AS1355-AT1355)+AU1354</f>
        <v/>
      </c>
      <c r="AV1355" s="15" t="n"/>
      <c r="AX1355" s="14" t="n"/>
      <c r="AY1355" s="18" t="n"/>
      <c r="AZ1355" s="16" t="n">
        <v>0</v>
      </c>
      <c r="BA1355" s="18">
        <f>(AY1355-AZ1355)+BA1354</f>
        <v/>
      </c>
      <c r="BB1355" s="15" t="n"/>
      <c r="BD1355" s="14" t="n"/>
      <c r="BE1355" s="18" t="n"/>
      <c r="BF1355" s="16" t="n">
        <v>0</v>
      </c>
      <c r="BG1355" s="18">
        <f>(BE1355-BF1355)+BG1354</f>
        <v/>
      </c>
      <c r="BH1355" s="15" t="n"/>
      <c r="BJ1355" s="86" t="n">
        <v>0</v>
      </c>
      <c r="BK1355" s="90" t="n"/>
      <c r="BL1355" s="24" t="n"/>
      <c r="BM1355" s="24" t="n"/>
      <c r="BN1355" s="24" t="n"/>
      <c r="BO1355" s="24" t="n"/>
      <c r="BP1355" s="24" t="n"/>
      <c r="BQ1355" s="126" t="n"/>
    </row>
    <row r="1356" ht="16.8" customHeight="1">
      <c r="A1356" s="15" t="n"/>
      <c r="B1356" s="15" t="n"/>
      <c r="C1356" s="15" t="inlineStr">
        <is>
          <t>TOT. PAG. PRODUTTORI</t>
        </is>
      </c>
      <c r="D1356" s="16">
        <f>SUM(G1348:G1355)+E1351+E1352+E1353+E1354+E1355</f>
        <v/>
      </c>
      <c r="E1356" s="16" t="n"/>
      <c r="F1356" s="16" t="n"/>
      <c r="G1356" s="16" t="n"/>
      <c r="H1356" s="16" t="n"/>
      <c r="I1356" s="4" t="n"/>
      <c r="J1356" s="14" t="n"/>
      <c r="K1356" s="15">
        <f>C1377</f>
        <v/>
      </c>
      <c r="L1356" s="16" t="n"/>
      <c r="M1356" s="16">
        <f>0.46*(L1344+L1345-M1345)/100</f>
        <v/>
      </c>
      <c r="N1356" s="16">
        <f>G1377</f>
        <v/>
      </c>
      <c r="O1356" s="16">
        <f>O1295+M1356-N1356</f>
        <v/>
      </c>
      <c r="P1356" s="18">
        <f>P1295+M1356</f>
        <v/>
      </c>
      <c r="Q1356" s="14" t="n"/>
      <c r="R1356" s="18" t="n"/>
      <c r="S1356" s="16" t="n">
        <v>0</v>
      </c>
      <c r="T1356" s="18">
        <f>(R1356-S1356)+T1355</f>
        <v/>
      </c>
      <c r="U1356" s="15" t="n"/>
      <c r="W1356" s="14" t="n"/>
      <c r="X1356" s="18" t="n"/>
      <c r="Y1356" s="16" t="n">
        <v>0</v>
      </c>
      <c r="Z1356" s="18">
        <f>(X1356-Y1356)+Z1355</f>
        <v/>
      </c>
      <c r="AA1356" s="15" t="n"/>
      <c r="AB1356" s="24" t="n"/>
      <c r="AC1356" s="15" t="n"/>
      <c r="AD1356" s="25" t="n"/>
      <c r="AE1356" s="62" t="n"/>
      <c r="AF1356" s="63" t="n"/>
      <c r="AG1356" s="25" t="n"/>
      <c r="AH1356" s="24" t="n"/>
      <c r="AI1356" s="26" t="n"/>
      <c r="AJ1356" s="25" t="n"/>
      <c r="AL1356" s="14" t="n"/>
      <c r="AM1356" s="18" t="n"/>
      <c r="AN1356" s="16" t="n">
        <v>0</v>
      </c>
      <c r="AO1356" s="18">
        <f>(AM1356-AN1356)+AO1355</f>
        <v/>
      </c>
      <c r="AP1356" s="15" t="n"/>
      <c r="AR1356" s="14" t="n"/>
      <c r="AS1356" s="18" t="n"/>
      <c r="AT1356" s="16" t="n">
        <v>0</v>
      </c>
      <c r="AU1356" s="18">
        <f>(AS1356-AT1356)+AU1355</f>
        <v/>
      </c>
      <c r="AV1356" s="15" t="n"/>
      <c r="AX1356" s="14" t="n"/>
      <c r="AY1356" s="18" t="n"/>
      <c r="AZ1356" s="16" t="n">
        <v>0</v>
      </c>
      <c r="BA1356" s="18">
        <f>(AY1356-AZ1356)+BA1355</f>
        <v/>
      </c>
      <c r="BB1356" s="15" t="n"/>
      <c r="BD1356" s="14" t="n"/>
      <c r="BE1356" s="18" t="n"/>
      <c r="BF1356" s="16" t="n">
        <v>0</v>
      </c>
      <c r="BG1356" s="18">
        <f>(BE1356-BF1356)+BG1355</f>
        <v/>
      </c>
      <c r="BH1356" s="15" t="n"/>
      <c r="BJ1356" s="86" t="n">
        <v>0</v>
      </c>
      <c r="BK1356" s="90" t="n"/>
      <c r="BL1356" s="24" t="n"/>
      <c r="BM1356" s="24" t="n"/>
      <c r="BN1356" s="24" t="n"/>
      <c r="BO1356" s="24" t="n"/>
      <c r="BP1356" s="24" t="n"/>
      <c r="BQ1356" s="126" t="n"/>
    </row>
    <row r="1357" ht="16.8" customHeight="1">
      <c r="A1357" s="15" t="n"/>
      <c r="B1357" s="15" t="n"/>
      <c r="C1357" s="15" t="inlineStr">
        <is>
          <t>Sinistro</t>
        </is>
      </c>
      <c r="D1357" s="16" t="n"/>
      <c r="E1357" s="16" t="n"/>
      <c r="F1357" s="16" t="n"/>
      <c r="G1357" s="16" t="n"/>
      <c r="H1357" s="16">
        <f>SUM(H1344:H1356)</f>
        <v/>
      </c>
      <c r="I1357" s="4" t="n"/>
      <c r="J1357" s="14" t="n"/>
      <c r="K1357" s="15" t="inlineStr">
        <is>
          <t>Locazioni immobiliari</t>
        </is>
      </c>
      <c r="L1357" s="16" t="n"/>
      <c r="M1357" s="16">
        <f>14.4*(L1344+L1345-M1345)/100</f>
        <v/>
      </c>
      <c r="N1357" s="16">
        <f>G1378</f>
        <v/>
      </c>
      <c r="O1357" s="16">
        <f>O1296+M1357-N1357</f>
        <v/>
      </c>
      <c r="P1357" s="18">
        <f>P1296+M1357</f>
        <v/>
      </c>
      <c r="Q1357" s="14" t="n"/>
      <c r="R1357" s="18" t="n"/>
      <c r="S1357" s="16" t="n">
        <v>0</v>
      </c>
      <c r="T1357" s="18">
        <f>(R1357-S1357)+T1356</f>
        <v/>
      </c>
      <c r="U1357" s="15" t="n"/>
      <c r="W1357" s="14" t="n"/>
      <c r="X1357" s="18" t="n"/>
      <c r="Y1357" s="16" t="n">
        <v>0</v>
      </c>
      <c r="Z1357" s="18">
        <f>(X1357-Y1357)+Z1356</f>
        <v/>
      </c>
      <c r="AA1357" s="15">
        <f>C1357</f>
        <v/>
      </c>
      <c r="AB1357" s="24" t="n"/>
      <c r="AC1357" s="15" t="n"/>
      <c r="AD1357" s="25" t="n"/>
      <c r="AE1357" s="62" t="n"/>
      <c r="AF1357" s="63" t="n"/>
      <c r="AG1357" s="25" t="n"/>
      <c r="AH1357" s="24" t="n"/>
      <c r="AI1357" s="26" t="n"/>
      <c r="AJ1357" s="25" t="n"/>
      <c r="AL1357" s="14" t="n"/>
      <c r="AM1357" s="18" t="n"/>
      <c r="AN1357" s="16" t="n">
        <v>0</v>
      </c>
      <c r="AO1357" s="18">
        <f>(AM1357-AN1357)+AO1356</f>
        <v/>
      </c>
      <c r="AP1357" s="15" t="n"/>
      <c r="AR1357" s="14" t="n"/>
      <c r="AS1357" s="18" t="n"/>
      <c r="AT1357" s="16" t="n">
        <v>0</v>
      </c>
      <c r="AU1357" s="18">
        <f>(AS1357-AT1357)+AU1356</f>
        <v/>
      </c>
      <c r="AV1357" s="15" t="n"/>
      <c r="AX1357" s="14" t="n"/>
      <c r="AY1357" s="18" t="n"/>
      <c r="AZ1357" s="16" t="n">
        <v>0</v>
      </c>
      <c r="BA1357" s="18">
        <f>(AY1357-AZ1357)+BA1356</f>
        <v/>
      </c>
      <c r="BB1357" s="15" t="n"/>
      <c r="BD1357" s="14" t="n"/>
      <c r="BE1357" s="18" t="n"/>
      <c r="BF1357" s="16" t="n">
        <v>0</v>
      </c>
      <c r="BG1357" s="18">
        <f>(BE1357-BF1357)+BG1356</f>
        <v/>
      </c>
      <c r="BH1357" s="15" t="n"/>
      <c r="BJ1357" s="86" t="n">
        <v>0</v>
      </c>
      <c r="BK1357" s="90" t="n"/>
      <c r="BL1357" s="24" t="n"/>
      <c r="BM1357" s="24" t="n"/>
      <c r="BN1357" s="24" t="n"/>
      <c r="BO1357" s="24" t="n"/>
      <c r="BP1357" s="24" t="n"/>
      <c r="BQ1357" s="126" t="n"/>
    </row>
    <row r="1358" ht="16.8" customHeight="1">
      <c r="A1358" s="15" t="n"/>
      <c r="B1358" s="15" t="n"/>
      <c r="C1358" s="15" t="inlineStr">
        <is>
          <t>SINISTRO</t>
        </is>
      </c>
      <c r="D1358" s="16">
        <f>E1357+G1357</f>
        <v/>
      </c>
      <c r="E1358" s="16" t="n"/>
      <c r="F1358" s="16" t="n"/>
      <c r="G1358" s="16" t="n"/>
      <c r="H1358" s="16" t="n"/>
      <c r="I1358" s="4" t="n"/>
      <c r="J1358" s="14" t="n"/>
      <c r="K1358" s="15">
        <f>C1379</f>
        <v/>
      </c>
      <c r="L1358" s="16">
        <f>D1367</f>
        <v/>
      </c>
      <c r="M1358" s="16">
        <f>1.4*(L1344+L1345-M1345)/100</f>
        <v/>
      </c>
      <c r="N1358" s="16">
        <f>G1379</f>
        <v/>
      </c>
      <c r="O1358" s="16">
        <f>O1297+M1358-N1358</f>
        <v/>
      </c>
      <c r="P1358" s="18">
        <f>P1297+M1358</f>
        <v/>
      </c>
      <c r="Q1358" s="14" t="n"/>
      <c r="R1358" s="18" t="n"/>
      <c r="S1358" s="16" t="n">
        <v>0</v>
      </c>
      <c r="T1358" s="18">
        <f>(R1358-S1358)+T1357</f>
        <v/>
      </c>
      <c r="U1358" s="15" t="n"/>
      <c r="W1358" s="14" t="n"/>
      <c r="X1358" s="18" t="n"/>
      <c r="Y1358" s="16" t="n">
        <v>0</v>
      </c>
      <c r="Z1358" s="18">
        <f>(X1358-Y1358)+Z1357</f>
        <v/>
      </c>
      <c r="AA1358" s="15" t="n"/>
      <c r="AB1358" s="24" t="n"/>
      <c r="AC1358" s="64" t="inlineStr">
        <is>
          <t>INTERESSI PASSIIVI</t>
        </is>
      </c>
      <c r="AD1358" s="65" t="n"/>
      <c r="AE1358" s="65">
        <f>H1362</f>
        <v/>
      </c>
      <c r="AF1358" s="63">
        <f>AE1358+AF1297</f>
        <v/>
      </c>
      <c r="AG1358" s="25" t="n"/>
      <c r="AH1358" s="24" t="n"/>
      <c r="AI1358" s="26" t="n"/>
      <c r="AJ1358" s="25" t="n">
        <v>0</v>
      </c>
      <c r="AL1358" s="14" t="n"/>
      <c r="AM1358" s="18" t="n"/>
      <c r="AN1358" s="16" t="n">
        <v>0</v>
      </c>
      <c r="AO1358" s="18">
        <f>(AM1358-AN1358)+AO1357</f>
        <v/>
      </c>
      <c r="AP1358" s="15" t="n"/>
      <c r="AR1358" s="14" t="n"/>
      <c r="AS1358" s="18" t="n"/>
      <c r="AT1358" s="16" t="n">
        <v>0</v>
      </c>
      <c r="AU1358" s="18">
        <f>(AS1358-AT1358)+AU1357</f>
        <v/>
      </c>
      <c r="AV1358" s="15" t="n"/>
      <c r="AX1358" s="14" t="n"/>
      <c r="AY1358" s="18" t="n"/>
      <c r="AZ1358" s="16" t="n">
        <v>0</v>
      </c>
      <c r="BA1358" s="18">
        <f>(AY1358-AZ1358)+BA1357</f>
        <v/>
      </c>
      <c r="BB1358" s="15" t="n"/>
      <c r="BD1358" s="14" t="n"/>
      <c r="BE1358" s="18" t="n"/>
      <c r="BF1358" s="16" t="n">
        <v>0</v>
      </c>
      <c r="BG1358" s="18">
        <f>(BE1358-BF1358)+BG1357</f>
        <v/>
      </c>
      <c r="BH1358" s="15" t="n"/>
      <c r="BJ1358" s="86" t="n"/>
      <c r="BK1358" s="86" t="n"/>
      <c r="BL1358" s="24" t="n"/>
      <c r="BM1358" s="24" t="n"/>
      <c r="BN1358" s="24" t="n"/>
      <c r="BO1358" s="24" t="n"/>
      <c r="BP1358" s="24" t="n"/>
      <c r="BQ1358" s="126" t="n"/>
    </row>
    <row r="1359" ht="16.8" customHeight="1">
      <c r="A1359" s="15" t="n"/>
      <c r="B1359" s="15" t="n"/>
      <c r="C1359" s="15" t="inlineStr">
        <is>
          <t xml:space="preserve">Francobolli    </t>
        </is>
      </c>
      <c r="D1359" s="16" t="n"/>
      <c r="E1359" s="16" t="n"/>
      <c r="F1359" s="16" t="n"/>
      <c r="G1359" s="16" t="n">
        <v>0</v>
      </c>
      <c r="H1359" s="16" t="n"/>
      <c r="I1359" s="4" t="n"/>
      <c r="J1359" s="14" t="n"/>
      <c r="K1359" s="15">
        <f>C1381</f>
        <v/>
      </c>
      <c r="L1359" s="16" t="n"/>
      <c r="M1359" s="16">
        <f>0*(L1344+L1345-M1345)/100</f>
        <v/>
      </c>
      <c r="N1359" s="16">
        <f>G1381</f>
        <v/>
      </c>
      <c r="O1359" s="16">
        <f>O1298+M1359-N1359</f>
        <v/>
      </c>
      <c r="P1359" s="18">
        <f>P1298+M1359</f>
        <v/>
      </c>
      <c r="Q1359" s="14" t="n"/>
      <c r="R1359" s="18" t="n"/>
      <c r="S1359" s="16">
        <f>G1359</f>
        <v/>
      </c>
      <c r="T1359" s="18">
        <f>(R1359-S1359)+T1358</f>
        <v/>
      </c>
      <c r="U1359" s="15">
        <f>C1359</f>
        <v/>
      </c>
      <c r="W1359" s="14" t="n"/>
      <c r="X1359" s="18" t="n"/>
      <c r="Y1359" s="16" t="n"/>
      <c r="Z1359" s="18">
        <f>(X1359-Y1359)+Z1358</f>
        <v/>
      </c>
      <c r="AA1359" s="15" t="n"/>
      <c r="AB1359" s="24" t="n"/>
      <c r="AC1359" s="15">
        <f>C1359</f>
        <v/>
      </c>
      <c r="AD1359" s="25" t="n"/>
      <c r="AE1359" s="62">
        <f>G1359</f>
        <v/>
      </c>
      <c r="AF1359" s="63">
        <f>AE1359+AF1298</f>
        <v/>
      </c>
      <c r="AG1359" s="25" t="n"/>
      <c r="AH1359" s="24" t="n"/>
      <c r="AI1359" s="26" t="n"/>
      <c r="AJ1359" s="25" t="n"/>
      <c r="AL1359" s="14" t="n"/>
      <c r="AM1359" s="18" t="n"/>
      <c r="AN1359" s="16" t="n"/>
      <c r="AO1359" s="18">
        <f>(AM1359-AN1359)+AO1358</f>
        <v/>
      </c>
      <c r="AP1359" s="15" t="n"/>
      <c r="AR1359" s="14" t="n"/>
      <c r="AS1359" s="18" t="n"/>
      <c r="AT1359" s="16" t="n"/>
      <c r="AU1359" s="18">
        <f>(AS1359-AT1359)+AU1358</f>
        <v/>
      </c>
      <c r="AV1359" s="15" t="n"/>
      <c r="AX1359" s="14" t="n"/>
      <c r="AY1359" s="18" t="n"/>
      <c r="AZ1359" s="16" t="n"/>
      <c r="BA1359" s="18">
        <f>(AY1359-AZ1359)+BA1358</f>
        <v/>
      </c>
      <c r="BB1359" s="15" t="n"/>
      <c r="BD1359" s="14" t="n"/>
      <c r="BE1359" s="18" t="n"/>
      <c r="BF1359" s="16" t="n"/>
      <c r="BG1359" s="18">
        <f>(BE1359-BF1359)+BG1358</f>
        <v/>
      </c>
      <c r="BH1359" s="15" t="n"/>
      <c r="BJ1359" s="86" t="n"/>
      <c r="BK1359" s="86" t="n"/>
      <c r="BL1359" s="24" t="n"/>
      <c r="BM1359" s="24" t="n"/>
      <c r="BN1359" s="24" t="n"/>
      <c r="BO1359" s="24" t="n"/>
      <c r="BP1359" s="24" t="n"/>
      <c r="BQ1359" s="126" t="n"/>
    </row>
    <row r="1360" ht="16.8" customHeight="1">
      <c r="A1360" s="15" t="n"/>
      <c r="B1360" s="15" t="n"/>
      <c r="C1360" s="15" t="inlineStr">
        <is>
          <t xml:space="preserve">PAG. FATT. SOMMESE PETROLI </t>
        </is>
      </c>
      <c r="D1360" s="16" t="n"/>
      <c r="E1360" s="16" t="n"/>
      <c r="F1360" s="16" t="n"/>
      <c r="G1360" s="16" t="n">
        <v>0</v>
      </c>
      <c r="H1360" s="16" t="n"/>
      <c r="I1360" s="4" t="n"/>
      <c r="J1360" s="14" t="n"/>
      <c r="K1360" s="15">
        <f>C1382</f>
        <v/>
      </c>
      <c r="L1360" s="16" t="n"/>
      <c r="M1360" s="16">
        <f>1.86*(L1344+L1345-M1345)/100</f>
        <v/>
      </c>
      <c r="N1360" s="16">
        <f>G1382</f>
        <v/>
      </c>
      <c r="O1360" s="16">
        <f>O1299+M1360-N1360</f>
        <v/>
      </c>
      <c r="P1360" s="18">
        <f>P1299+M1360</f>
        <v/>
      </c>
      <c r="Q1360" s="14" t="n"/>
      <c r="R1360" s="18" t="n"/>
      <c r="S1360" s="16">
        <f>G1360</f>
        <v/>
      </c>
      <c r="T1360" s="18">
        <f>(R1360-S1360)+T1359</f>
        <v/>
      </c>
      <c r="U1360" s="15">
        <f>C1360</f>
        <v/>
      </c>
      <c r="W1360" s="14" t="n"/>
      <c r="X1360" s="18" t="n"/>
      <c r="Y1360" s="16" t="n">
        <v>0</v>
      </c>
      <c r="Z1360" s="18">
        <f>(X1360-Y1360)+Z1359</f>
        <v/>
      </c>
      <c r="AA1360" s="15" t="n"/>
      <c r="AB1360" s="24" t="n"/>
      <c r="AC1360" s="15">
        <f>C1360</f>
        <v/>
      </c>
      <c r="AD1360" s="25" t="n"/>
      <c r="AE1360" s="62">
        <f>G1360</f>
        <v/>
      </c>
      <c r="AF1360" s="63">
        <f>AE1360+AF1299</f>
        <v/>
      </c>
      <c r="AG1360" s="25" t="n"/>
      <c r="AH1360" s="24" t="n"/>
      <c r="AI1360" s="26" t="n"/>
      <c r="AJ1360" s="25" t="n"/>
      <c r="AL1360" s="14" t="n"/>
      <c r="AM1360" s="18" t="n"/>
      <c r="AN1360" s="16" t="n">
        <v>0</v>
      </c>
      <c r="AO1360" s="18">
        <f>(AM1360-AN1360)+AO1359</f>
        <v/>
      </c>
      <c r="AP1360" s="15" t="n"/>
      <c r="AR1360" s="14" t="n"/>
      <c r="AS1360" s="18" t="n"/>
      <c r="AT1360" s="16" t="n">
        <v>0</v>
      </c>
      <c r="AU1360" s="18">
        <f>(AS1360-AT1360)+AU1359</f>
        <v/>
      </c>
      <c r="AV1360" s="15" t="n"/>
      <c r="AX1360" s="14" t="n"/>
      <c r="AY1360" s="18" t="n"/>
      <c r="AZ1360" s="16" t="n">
        <v>0</v>
      </c>
      <c r="BA1360" s="18">
        <f>(AY1360-AZ1360)+BA1359</f>
        <v/>
      </c>
      <c r="BB1360" s="15" t="n"/>
      <c r="BD1360" s="14" t="n"/>
      <c r="BE1360" s="18" t="n"/>
      <c r="BF1360" s="16" t="n">
        <v>0</v>
      </c>
      <c r="BG1360" s="18">
        <f>(BE1360-BF1360)+BG1359</f>
        <v/>
      </c>
      <c r="BH1360" s="15" t="n"/>
      <c r="BJ1360" s="86" t="n"/>
      <c r="BK1360" s="86" t="n"/>
      <c r="BL1360" s="24" t="n"/>
      <c r="BM1360" s="24" t="n"/>
      <c r="BN1360" s="24" t="n"/>
      <c r="BO1360" s="24" t="n"/>
      <c r="BP1360" s="24" t="n"/>
      <c r="BQ1360" s="126" t="n"/>
    </row>
    <row r="1361" ht="16.8" customHeight="1">
      <c r="A1361" s="15" t="n"/>
      <c r="B1361" s="15" t="n"/>
      <c r="C1361" s="15" t="inlineStr">
        <is>
          <t>Benzina auto papa'</t>
        </is>
      </c>
      <c r="D1361" s="16">
        <f>SUM(G1360:G1361)</f>
        <v/>
      </c>
      <c r="E1361" s="16" t="n">
        <v>0</v>
      </c>
      <c r="F1361" s="16" t="n"/>
      <c r="G1361" s="16" t="n">
        <v>0</v>
      </c>
      <c r="H1361" s="16" t="n"/>
      <c r="I1361" s="4" t="n"/>
      <c r="J1361" s="14" t="n"/>
      <c r="K1361" s="15">
        <f>C1383</f>
        <v/>
      </c>
      <c r="L1361" s="16" t="n">
        <v>0</v>
      </c>
      <c r="M1361" s="16">
        <f>0.7*(L1344+L1345-M1345)/100</f>
        <v/>
      </c>
      <c r="N1361" s="16">
        <f>G1383</f>
        <v/>
      </c>
      <c r="O1361" s="16">
        <f>O1300+M1361-N1361</f>
        <v/>
      </c>
      <c r="P1361" s="18">
        <f>P1300+M1361</f>
        <v/>
      </c>
      <c r="Q1361" s="14" t="n"/>
      <c r="R1361" s="18" t="n"/>
      <c r="S1361" s="16">
        <f>G1361</f>
        <v/>
      </c>
      <c r="T1361" s="18">
        <f>(R1361-S1361)+T1360</f>
        <v/>
      </c>
      <c r="U1361" s="15">
        <f>C1361</f>
        <v/>
      </c>
      <c r="W1361" s="14" t="n"/>
      <c r="X1361" s="18" t="n"/>
      <c r="Y1361" s="16" t="n">
        <v>0</v>
      </c>
      <c r="Z1361" s="18">
        <f>(X1361-Y1361)+Z1360</f>
        <v/>
      </c>
      <c r="AA1361" s="15" t="n"/>
      <c r="AB1361" s="24" t="n"/>
      <c r="AC1361" s="15">
        <f>C1361</f>
        <v/>
      </c>
      <c r="AD1361" s="25" t="n"/>
      <c r="AE1361" s="62">
        <f>G1361</f>
        <v/>
      </c>
      <c r="AF1361" s="63">
        <f>AE1361+AF1300</f>
        <v/>
      </c>
      <c r="AG1361" s="25" t="n"/>
      <c r="AH1361" s="24" t="n"/>
      <c r="AI1361" s="26" t="n">
        <v>0</v>
      </c>
      <c r="AJ1361" s="25" t="n"/>
      <c r="AL1361" s="14" t="n"/>
      <c r="AM1361" s="18" t="n"/>
      <c r="AN1361" s="16" t="n">
        <v>0</v>
      </c>
      <c r="AO1361" s="18">
        <f>(AM1361-AN1361)+AO1360</f>
        <v/>
      </c>
      <c r="AP1361" s="15" t="n"/>
      <c r="AR1361" s="14" t="n"/>
      <c r="AS1361" s="18" t="n"/>
      <c r="AT1361" s="16" t="n">
        <v>0</v>
      </c>
      <c r="AU1361" s="18">
        <f>(AS1361-AT1361)+AU1360</f>
        <v/>
      </c>
      <c r="AV1361" s="15" t="n"/>
      <c r="AX1361" s="14" t="n"/>
      <c r="AY1361" s="18" t="n"/>
      <c r="AZ1361" s="16" t="n">
        <v>0</v>
      </c>
      <c r="BA1361" s="18">
        <f>(AY1361-AZ1361)+BA1360</f>
        <v/>
      </c>
      <c r="BB1361" s="15" t="n"/>
      <c r="BD1361" s="14" t="n"/>
      <c r="BE1361" s="18" t="n"/>
      <c r="BF1361" s="16" t="n">
        <v>0</v>
      </c>
      <c r="BG1361" s="18">
        <f>(BE1361-BF1361)+BG1360</f>
        <v/>
      </c>
      <c r="BH1361" s="15" t="n"/>
      <c r="BJ1361" s="86" t="n"/>
      <c r="BK1361" s="86" t="n"/>
      <c r="BL1361" s="24" t="n"/>
      <c r="BM1361" s="24" t="n"/>
      <c r="BN1361" s="24" t="n"/>
      <c r="BO1361" s="24" t="n"/>
      <c r="BP1361" s="24" t="n"/>
      <c r="BQ1361" s="126" t="n"/>
    </row>
    <row r="1362" ht="16.8" customHeight="1">
      <c r="A1362" s="15" t="n"/>
      <c r="B1362" s="15" t="n"/>
      <c r="C1362" s="28" t="inlineStr">
        <is>
          <t>Spese bancarie</t>
        </is>
      </c>
      <c r="D1362" s="16" t="n"/>
      <c r="E1362" s="16" t="n">
        <v>0</v>
      </c>
      <c r="F1362" s="16" t="n">
        <v>0</v>
      </c>
      <c r="G1362" s="16" t="n">
        <v>0</v>
      </c>
      <c r="H1362" s="27" t="n">
        <v>0</v>
      </c>
      <c r="I1362" s="4" t="n"/>
      <c r="J1362" s="14" t="n"/>
      <c r="K1362" s="15">
        <f>C1387</f>
        <v/>
      </c>
      <c r="L1362" s="16" t="n">
        <v>0</v>
      </c>
      <c r="M1362" s="16">
        <f>18.82*(L1344+L1345-M1345)/100</f>
        <v/>
      </c>
      <c r="N1362" s="16">
        <f>G1387</f>
        <v/>
      </c>
      <c r="O1362" s="16">
        <f>O1301+M1362-N1362</f>
        <v/>
      </c>
      <c r="P1362" s="18">
        <f>P1301+M1362</f>
        <v/>
      </c>
      <c r="Q1362" s="14" t="n"/>
      <c r="R1362" s="18" t="n"/>
      <c r="S1362" s="16">
        <f>G1362</f>
        <v/>
      </c>
      <c r="T1362" s="18">
        <f>(R1362-S1362)+T1361</f>
        <v/>
      </c>
      <c r="U1362" s="15">
        <f>C1362</f>
        <v/>
      </c>
      <c r="W1362" s="14" t="n"/>
      <c r="X1362" s="18" t="n"/>
      <c r="Y1362" s="16" t="n">
        <v>0</v>
      </c>
      <c r="Z1362" s="18">
        <f>(X1362-Y1362)+Z1361</f>
        <v/>
      </c>
      <c r="AA1362" s="15">
        <f>C1362</f>
        <v/>
      </c>
      <c r="AB1362" s="24" t="n"/>
      <c r="AC1362" s="15">
        <f>C1362</f>
        <v/>
      </c>
      <c r="AD1362" s="25" t="n"/>
      <c r="AE1362" s="62" t="n">
        <v>0</v>
      </c>
      <c r="AF1362" s="63">
        <f>AE1362+AF1301</f>
        <v/>
      </c>
      <c r="AG1362" s="25" t="n"/>
      <c r="AH1362" s="24" t="n"/>
      <c r="AI1362" s="26" t="n"/>
      <c r="AJ1362" s="25" t="n"/>
      <c r="AL1362" s="14" t="n"/>
      <c r="AM1362" s="18" t="n"/>
      <c r="AN1362" s="16" t="n">
        <v>0</v>
      </c>
      <c r="AO1362" s="18">
        <f>(AM1362-AN1362)+AO1361</f>
        <v/>
      </c>
      <c r="AP1362" s="15" t="n"/>
      <c r="AR1362" s="14" t="n"/>
      <c r="AS1362" s="18" t="n"/>
      <c r="AT1362" s="16" t="n">
        <v>0</v>
      </c>
      <c r="AU1362" s="18">
        <f>(AS1362-AT1362)+AU1361</f>
        <v/>
      </c>
      <c r="AV1362" s="15">
        <f>C1362</f>
        <v/>
      </c>
      <c r="AX1362" s="14" t="n"/>
      <c r="AY1362" s="18" t="n"/>
      <c r="AZ1362" s="16" t="n">
        <v>0</v>
      </c>
      <c r="BA1362" s="18">
        <f>(AY1362-AZ1362)+BA1361</f>
        <v/>
      </c>
      <c r="BB1362" s="15" t="n"/>
      <c r="BD1362" s="14" t="n"/>
      <c r="BE1362" s="18" t="n"/>
      <c r="BF1362" s="16" t="n">
        <v>0</v>
      </c>
      <c r="BG1362" s="18">
        <f>(BE1362-BF1362)+BG1361</f>
        <v/>
      </c>
      <c r="BH1362" s="15" t="n"/>
      <c r="BJ1362" s="86" t="n"/>
      <c r="BK1362" s="86" t="n"/>
      <c r="BL1362" s="24" t="n"/>
      <c r="BM1362" s="24" t="n"/>
      <c r="BN1362" s="24" t="n"/>
      <c r="BO1362" s="24" t="n"/>
      <c r="BP1362" s="24" t="n"/>
      <c r="BQ1362" s="126" t="n"/>
    </row>
    <row r="1363" ht="16.8" customHeight="1">
      <c r="A1363" s="15" t="n"/>
      <c r="B1363" s="15" t="n"/>
      <c r="C1363" s="15" t="n"/>
      <c r="D1363" s="16" t="n"/>
      <c r="E1363" s="16" t="n"/>
      <c r="F1363" s="16" t="n"/>
      <c r="G1363" s="16" t="n">
        <v>0</v>
      </c>
      <c r="H1363" s="27" t="n">
        <v>0</v>
      </c>
      <c r="I1363" s="4" t="n"/>
      <c r="J1363" s="14" t="n"/>
      <c r="K1363" s="15">
        <f>C1388</f>
        <v/>
      </c>
      <c r="L1363" s="16" t="n">
        <v>0</v>
      </c>
      <c r="M1363" s="16">
        <f>18.82*(L1344+L1345-M1345)/100</f>
        <v/>
      </c>
      <c r="N1363" s="29">
        <f>G1388</f>
        <v/>
      </c>
      <c r="O1363" s="16">
        <f>O1302+M1363-N1363</f>
        <v/>
      </c>
      <c r="P1363" s="18">
        <f>P1302+M1363</f>
        <v/>
      </c>
      <c r="Q1363" s="14" t="n"/>
      <c r="R1363" s="18" t="n"/>
      <c r="S1363" s="16">
        <f>G1363</f>
        <v/>
      </c>
      <c r="T1363" s="18">
        <f>(R1363-S1363)+T1362</f>
        <v/>
      </c>
      <c r="U1363" s="15">
        <f>C1363</f>
        <v/>
      </c>
      <c r="W1363" s="14" t="n"/>
      <c r="X1363" s="18" t="n"/>
      <c r="Y1363" s="16" t="n">
        <v>0</v>
      </c>
      <c r="Z1363" s="18">
        <f>(X1363-Y1363)+Z1362</f>
        <v/>
      </c>
      <c r="AA1363" s="15" t="n"/>
      <c r="AB1363" s="24" t="n"/>
      <c r="AC1363" s="15">
        <f>C1363</f>
        <v/>
      </c>
      <c r="AD1363" s="25" t="n"/>
      <c r="AE1363" s="62">
        <f>G1363</f>
        <v/>
      </c>
      <c r="AF1363" s="63">
        <f>AE1363+AF1302</f>
        <v/>
      </c>
      <c r="AG1363" s="25" t="n"/>
      <c r="AH1363" s="24" t="n"/>
      <c r="AI1363" s="26" t="n"/>
      <c r="AJ1363" s="25" t="n"/>
      <c r="AL1363" s="14" t="n"/>
      <c r="AM1363" s="18" t="n"/>
      <c r="AN1363" s="16" t="n">
        <v>0</v>
      </c>
      <c r="AO1363" s="18">
        <f>(AM1363-AN1363)+AO1362</f>
        <v/>
      </c>
      <c r="AP1363" s="15" t="n"/>
      <c r="AR1363" s="14" t="n"/>
      <c r="AS1363" s="18" t="n"/>
      <c r="AT1363" s="16" t="n">
        <v>0</v>
      </c>
      <c r="AU1363" s="18">
        <f>(AS1363-AT1363)+AU1362</f>
        <v/>
      </c>
      <c r="AV1363" s="15" t="n"/>
      <c r="AX1363" s="14" t="n"/>
      <c r="AY1363" s="18" t="n"/>
      <c r="AZ1363" s="16" t="n">
        <v>0</v>
      </c>
      <c r="BA1363" s="18">
        <f>(AY1363-AZ1363)+BA1362</f>
        <v/>
      </c>
      <c r="BB1363" s="15" t="n"/>
      <c r="BD1363" s="14" t="n"/>
      <c r="BE1363" s="18" t="n"/>
      <c r="BF1363" s="16" t="n">
        <v>0</v>
      </c>
      <c r="BG1363" s="18">
        <f>(BE1363-BF1363)+BG1362</f>
        <v/>
      </c>
      <c r="BH1363" s="15" t="n"/>
      <c r="BJ1363" s="86" t="n"/>
      <c r="BK1363" s="86" t="n"/>
      <c r="BL1363" s="24" t="n"/>
      <c r="BM1363" s="24" t="n"/>
      <c r="BN1363" s="24" t="n"/>
      <c r="BO1363" s="24" t="n"/>
      <c r="BP1363" s="24" t="n"/>
      <c r="BQ1363" s="126" t="n"/>
    </row>
    <row r="1364" ht="16.8" customHeight="1">
      <c r="A1364" s="15" t="n"/>
      <c r="B1364" s="15" t="n"/>
      <c r="C1364" s="28" t="inlineStr">
        <is>
          <t>Materiale pulizia</t>
        </is>
      </c>
      <c r="D1364" s="16" t="n"/>
      <c r="E1364" s="16" t="n"/>
      <c r="F1364" s="16" t="n"/>
      <c r="G1364" s="16" t="n">
        <v>0</v>
      </c>
      <c r="H1364" s="16" t="n"/>
      <c r="I1364" s="4" t="n"/>
      <c r="J1364" s="14" t="n"/>
      <c r="K1364" s="15">
        <f>C1359</f>
        <v/>
      </c>
      <c r="L1364" s="16" t="n">
        <v>0</v>
      </c>
      <c r="M1364" s="16">
        <f>0.5*(L1344+L1345-M1345)/100</f>
        <v/>
      </c>
      <c r="N1364" s="16">
        <f>G1359</f>
        <v/>
      </c>
      <c r="O1364" s="16">
        <f>O1303+M1364-N1364</f>
        <v/>
      </c>
      <c r="P1364" s="18">
        <f>P1303+M1364</f>
        <v/>
      </c>
      <c r="Q1364" s="14" t="n"/>
      <c r="R1364" s="18" t="n"/>
      <c r="S1364" s="16">
        <f>G1364</f>
        <v/>
      </c>
      <c r="T1364" s="18">
        <f>(R1364-S1364)+T1363</f>
        <v/>
      </c>
      <c r="U1364" s="15">
        <f>C1364</f>
        <v/>
      </c>
      <c r="W1364" s="14" t="n"/>
      <c r="X1364" s="18" t="n"/>
      <c r="Y1364" s="16" t="n">
        <v>0</v>
      </c>
      <c r="Z1364" s="18">
        <f>(X1364-Y1364)+Z1363</f>
        <v/>
      </c>
      <c r="AA1364" s="15" t="n"/>
      <c r="AB1364" s="24" t="n"/>
      <c r="AC1364" s="15">
        <f>C1364</f>
        <v/>
      </c>
      <c r="AD1364" s="25" t="n"/>
      <c r="AE1364" s="62">
        <f>G1364</f>
        <v/>
      </c>
      <c r="AF1364" s="63">
        <f>AE1364+AF1303</f>
        <v/>
      </c>
      <c r="AG1364" s="25" t="n"/>
      <c r="AH1364" s="24" t="n"/>
      <c r="AI1364" s="26" t="n"/>
      <c r="AJ1364" s="25" t="n"/>
      <c r="AL1364" s="14" t="n"/>
      <c r="AM1364" s="18" t="n"/>
      <c r="AN1364" s="16" t="n">
        <v>0</v>
      </c>
      <c r="AO1364" s="18">
        <f>(AM1364-AN1364)+AO1363</f>
        <v/>
      </c>
      <c r="AP1364" s="15" t="n"/>
      <c r="AR1364" s="14" t="n"/>
      <c r="AS1364" s="18" t="n"/>
      <c r="AT1364" s="16" t="n">
        <v>0</v>
      </c>
      <c r="AU1364" s="18">
        <f>(AS1364-AT1364)+AU1363</f>
        <v/>
      </c>
      <c r="AV1364" s="15" t="n"/>
      <c r="AX1364" s="14" t="n"/>
      <c r="AY1364" s="18" t="n"/>
      <c r="AZ1364" s="16" t="n">
        <v>0</v>
      </c>
      <c r="BA1364" s="18">
        <f>(AY1364-AZ1364)+BA1363</f>
        <v/>
      </c>
      <c r="BB1364" s="15" t="n"/>
      <c r="BD1364" s="14" t="n"/>
      <c r="BE1364" s="18" t="n"/>
      <c r="BF1364" s="16" t="n">
        <v>0</v>
      </c>
      <c r="BG1364" s="18">
        <f>(BE1364-BF1364)+BG1363</f>
        <v/>
      </c>
      <c r="BH1364" s="15" t="n"/>
      <c r="BJ1364" s="86" t="n"/>
      <c r="BK1364" s="86" t="n"/>
      <c r="BL1364" s="24" t="n"/>
      <c r="BM1364" s="24" t="n"/>
      <c r="BN1364" s="24" t="n"/>
      <c r="BO1364" s="24" t="n"/>
      <c r="BP1364" s="24" t="n"/>
      <c r="BQ1364" s="126" t="n"/>
    </row>
    <row r="1365" ht="16.8" customHeight="1">
      <c r="A1365" s="15" t="n"/>
      <c r="B1365" s="15" t="n"/>
      <c r="C1365" s="15" t="inlineStr">
        <is>
          <t xml:space="preserve">Assicurazioni </t>
        </is>
      </c>
      <c r="D1365" s="16" t="n"/>
      <c r="E1365" s="16" t="n"/>
      <c r="F1365" s="16" t="n"/>
      <c r="G1365" s="16" t="n">
        <v>0</v>
      </c>
      <c r="H1365" s="16" t="n"/>
      <c r="I1365" s="4" t="n"/>
      <c r="J1365" s="14" t="n"/>
      <c r="K1365" s="17">
        <f>C1365</f>
        <v/>
      </c>
      <c r="L1365" s="16" t="n">
        <v>0</v>
      </c>
      <c r="M1365" s="16">
        <f>0.5*(L1344+L1345-M1345)/100</f>
        <v/>
      </c>
      <c r="N1365" s="16">
        <f>G1365</f>
        <v/>
      </c>
      <c r="O1365" s="16">
        <f>O1304+M1365-N1365</f>
        <v/>
      </c>
      <c r="P1365" s="18">
        <f>P1304+M1365</f>
        <v/>
      </c>
      <c r="Q1365" s="14" t="n"/>
      <c r="R1365" s="18" t="n"/>
      <c r="S1365" s="16">
        <f>G1365</f>
        <v/>
      </c>
      <c r="T1365" s="18">
        <f>(R1365-S1365)+T1364</f>
        <v/>
      </c>
      <c r="U1365" s="15">
        <f>C1365</f>
        <v/>
      </c>
      <c r="W1365" s="14" t="n"/>
      <c r="X1365" s="18" t="n"/>
      <c r="Y1365" s="16" t="n">
        <v>0</v>
      </c>
      <c r="Z1365" s="18">
        <f>(X1365-Y1365)+Z1364</f>
        <v/>
      </c>
      <c r="AA1365" s="15" t="n"/>
      <c r="AB1365" s="24" t="n"/>
      <c r="AC1365" s="15">
        <f>C1365</f>
        <v/>
      </c>
      <c r="AD1365" s="25" t="n"/>
      <c r="AE1365" s="62">
        <f>G1365</f>
        <v/>
      </c>
      <c r="AF1365" s="63">
        <f>AE1365+AF1304</f>
        <v/>
      </c>
      <c r="AG1365" s="25" t="n"/>
      <c r="AH1365" s="24" t="n"/>
      <c r="AI1365" s="26" t="n"/>
      <c r="AJ1365" s="25" t="n"/>
      <c r="AL1365" s="14" t="n"/>
      <c r="AM1365" s="18" t="n"/>
      <c r="AN1365" s="16" t="n">
        <v>0</v>
      </c>
      <c r="AO1365" s="18">
        <f>(AM1365-AN1365)+AO1364</f>
        <v/>
      </c>
      <c r="AP1365" s="15" t="n"/>
      <c r="AR1365" s="14" t="n"/>
      <c r="AS1365" s="18" t="n"/>
      <c r="AT1365" s="16" t="n">
        <v>0</v>
      </c>
      <c r="AU1365" s="18">
        <f>(AS1365-AT1365)+AU1364</f>
        <v/>
      </c>
      <c r="AV1365" s="15" t="n"/>
      <c r="AX1365" s="14" t="n"/>
      <c r="AY1365" s="18" t="n"/>
      <c r="AZ1365" s="16" t="n">
        <v>0</v>
      </c>
      <c r="BA1365" s="18">
        <f>(AY1365-AZ1365)+BA1364</f>
        <v/>
      </c>
      <c r="BB1365" s="15" t="n"/>
      <c r="BD1365" s="14" t="n"/>
      <c r="BE1365" s="18" t="n"/>
      <c r="BF1365" s="16" t="n">
        <v>0</v>
      </c>
      <c r="BG1365" s="18">
        <f>(BE1365-BF1365)+BG1364</f>
        <v/>
      </c>
      <c r="BH1365" s="15" t="n"/>
      <c r="BJ1365" s="86" t="n"/>
      <c r="BK1365" s="86" t="n"/>
      <c r="BL1365" s="24" t="n"/>
      <c r="BM1365" s="24" t="n"/>
      <c r="BN1365" s="24" t="n"/>
      <c r="BO1365" s="24" t="n"/>
      <c r="BP1365" s="24" t="n"/>
      <c r="BQ1365" s="126" t="n"/>
    </row>
    <row r="1366" ht="16.8" customHeight="1">
      <c r="A1366" s="15" t="n"/>
      <c r="B1366" s="15" t="n"/>
      <c r="C1366" s="15" t="inlineStr">
        <is>
          <t>Telepass</t>
        </is>
      </c>
      <c r="D1366" s="16" t="n"/>
      <c r="E1366" s="16" t="n"/>
      <c r="F1366" s="16" t="n"/>
      <c r="G1366" s="16" t="n">
        <v>0</v>
      </c>
      <c r="H1366" s="16" t="n"/>
      <c r="I1366" s="4" t="n"/>
      <c r="J1366" s="14" t="n"/>
      <c r="K1366" s="17" t="inlineStr">
        <is>
          <t>Spese varie (manutenziona auto+ alberghi + varie+ cancelleria)</t>
        </is>
      </c>
      <c r="L1366" s="16" t="n"/>
      <c r="M1366" s="16">
        <f>2.32*(L1344+L1345-M1345)/100</f>
        <v/>
      </c>
      <c r="N1366" s="16">
        <f>H1400+H1399+G1398</f>
        <v/>
      </c>
      <c r="O1366" s="16">
        <f>O1305+M1366-N1366</f>
        <v/>
      </c>
      <c r="P1366" s="18">
        <f>P1305+M1366</f>
        <v/>
      </c>
      <c r="Q1366" s="14" t="n"/>
      <c r="R1366" s="18" t="n"/>
      <c r="S1366" s="16">
        <f>G1366</f>
        <v/>
      </c>
      <c r="T1366" s="18">
        <f>(R1366-S1366)+T1365</f>
        <v/>
      </c>
      <c r="U1366" s="15">
        <f>C1366</f>
        <v/>
      </c>
      <c r="W1366" s="14" t="n"/>
      <c r="X1366" s="18" t="n"/>
      <c r="Y1366" s="16" t="n">
        <v>0</v>
      </c>
      <c r="Z1366" s="18">
        <f>(X1366-Y1366)+Z1365</f>
        <v/>
      </c>
      <c r="AA1366" s="15" t="n"/>
      <c r="AB1366" s="24" t="n"/>
      <c r="AC1366" s="15">
        <f>C1366</f>
        <v/>
      </c>
      <c r="AD1366" s="25" t="n"/>
      <c r="AE1366" s="62">
        <f>G1366</f>
        <v/>
      </c>
      <c r="AF1366" s="63">
        <f>AE1366+AF1305</f>
        <v/>
      </c>
      <c r="AG1366" s="25" t="n"/>
      <c r="AH1366" s="24" t="n"/>
      <c r="AI1366" s="26" t="n"/>
      <c r="AJ1366" s="25" t="n"/>
      <c r="AL1366" s="14" t="n"/>
      <c r="AM1366" s="18" t="n"/>
      <c r="AN1366" s="16" t="n">
        <v>0</v>
      </c>
      <c r="AO1366" s="18">
        <f>(AM1366-AN1366)+AO1365</f>
        <v/>
      </c>
      <c r="AP1366" s="15" t="n"/>
      <c r="AR1366" s="14" t="n"/>
      <c r="AS1366" s="18" t="n"/>
      <c r="AT1366" s="16" t="n">
        <v>0</v>
      </c>
      <c r="AU1366" s="18">
        <f>(AS1366-AT1366)+AU1365</f>
        <v/>
      </c>
      <c r="AV1366" s="15" t="n"/>
      <c r="AX1366" s="14" t="n"/>
      <c r="AY1366" s="18" t="n"/>
      <c r="AZ1366" s="16" t="n">
        <v>0</v>
      </c>
      <c r="BA1366" s="18">
        <f>(AY1366-AZ1366)+BA1365</f>
        <v/>
      </c>
      <c r="BB1366" s="15" t="n"/>
      <c r="BD1366" s="14" t="n"/>
      <c r="BE1366" s="18" t="n"/>
      <c r="BF1366" s="16" t="n">
        <v>0</v>
      </c>
      <c r="BG1366" s="18">
        <f>(BE1366-BF1366)+BG1365</f>
        <v/>
      </c>
      <c r="BH1366" s="15" t="n"/>
      <c r="BJ1366" s="86" t="n"/>
      <c r="BK1366" s="86" t="n"/>
      <c r="BL1366" s="24" t="n"/>
      <c r="BM1366" s="24" t="n"/>
      <c r="BN1366" s="24" t="n"/>
      <c r="BO1366" s="24" t="n"/>
      <c r="BP1366" s="24" t="n"/>
      <c r="BQ1366" s="126" t="n"/>
    </row>
    <row r="1367" ht="16.8" customHeight="1">
      <c r="A1367" s="15" t="n"/>
      <c r="B1367" s="15" t="n"/>
      <c r="C1367" s="28" t="inlineStr">
        <is>
          <t>Pubblicità</t>
        </is>
      </c>
      <c r="D1367" s="16" t="n">
        <v>0</v>
      </c>
      <c r="E1367" s="16" t="n"/>
      <c r="F1367" s="16" t="n"/>
      <c r="G1367" s="16" t="n">
        <v>0</v>
      </c>
      <c r="H1367" s="16" t="n"/>
      <c r="I1367" s="4" t="n"/>
      <c r="J1367" s="14" t="n"/>
      <c r="K1367" s="17" t="n"/>
      <c r="L1367" s="16" t="n"/>
      <c r="M1367" s="16" t="n"/>
      <c r="N1367" s="16" t="inlineStr">
        <is>
          <t>DISPON. BANCARIA</t>
        </is>
      </c>
      <c r="O1367" s="16">
        <f>T1401+AO1401</f>
        <v/>
      </c>
      <c r="P1367" s="18" t="n"/>
      <c r="Q1367" s="14" t="n"/>
      <c r="R1367" s="18" t="n"/>
      <c r="S1367" s="16" t="n">
        <v>0</v>
      </c>
      <c r="T1367" s="18">
        <f>(R1367-S1367)+T1366</f>
        <v/>
      </c>
      <c r="U1367" s="15">
        <f>C1367</f>
        <v/>
      </c>
      <c r="W1367" s="14" t="n"/>
      <c r="X1367" s="18" t="n"/>
      <c r="Y1367" s="16" t="n">
        <v>0</v>
      </c>
      <c r="Z1367" s="18">
        <f>(X1367-Y1367)+Z1366</f>
        <v/>
      </c>
      <c r="AA1367" s="15" t="n"/>
      <c r="AB1367" s="24" t="n"/>
      <c r="AC1367" s="15">
        <f>C1367</f>
        <v/>
      </c>
      <c r="AD1367" s="25" t="n"/>
      <c r="AE1367" s="62">
        <f>G1367</f>
        <v/>
      </c>
      <c r="AF1367" s="63">
        <f>AE1367+AF1306</f>
        <v/>
      </c>
      <c r="AG1367" s="25" t="n"/>
      <c r="AH1367" s="24" t="n"/>
      <c r="AI1367" s="26" t="n"/>
      <c r="AJ1367" s="25" t="n"/>
      <c r="AL1367" s="14" t="n"/>
      <c r="AM1367" s="18" t="n"/>
      <c r="AN1367" s="16" t="n"/>
      <c r="AO1367" s="18">
        <f>(AM1367-AN1367)+AO1366</f>
        <v/>
      </c>
      <c r="AP1367" s="15" t="n"/>
      <c r="AR1367" s="14" t="n"/>
      <c r="AS1367" s="18" t="n"/>
      <c r="AT1367" s="16" t="n"/>
      <c r="AU1367" s="18">
        <f>(AS1367-AT1367)+AU1366</f>
        <v/>
      </c>
      <c r="AV1367" s="15" t="n"/>
      <c r="AX1367" s="14" t="n"/>
      <c r="AY1367" s="18" t="n"/>
      <c r="AZ1367" s="16" t="n"/>
      <c r="BA1367" s="18">
        <f>(AY1367-AZ1367)+BA1366</f>
        <v/>
      </c>
      <c r="BB1367" s="15" t="n"/>
      <c r="BD1367" s="14" t="n"/>
      <c r="BE1367" s="18" t="n"/>
      <c r="BF1367" s="16" t="n"/>
      <c r="BG1367" s="18">
        <f>(BE1367-BF1367)+BG1366</f>
        <v/>
      </c>
      <c r="BH1367" s="15" t="n"/>
      <c r="BJ1367" s="86" t="n"/>
      <c r="BK1367" s="86" t="n"/>
      <c r="BL1367" s="24" t="n"/>
      <c r="BM1367" s="24" t="n"/>
      <c r="BN1367" s="24" t="n"/>
      <c r="BO1367" s="24" t="n"/>
      <c r="BP1367" s="24" t="n"/>
      <c r="BQ1367" s="126" t="n"/>
    </row>
    <row r="1368" ht="16.8" customHeight="1">
      <c r="A1368" s="15" t="n"/>
      <c r="B1368" s="66" t="n"/>
      <c r="C1368" s="15" t="inlineStr">
        <is>
          <t xml:space="preserve">PAG. STIP.           MARZIA </t>
        </is>
      </c>
      <c r="D1368" s="67" t="n"/>
      <c r="E1368" s="16" t="n">
        <v>0</v>
      </c>
      <c r="F1368" s="16" t="n"/>
      <c r="G1368" s="16" t="n">
        <v>0</v>
      </c>
      <c r="H1368" s="16" t="n"/>
      <c r="I1368" s="4" t="n"/>
      <c r="J1368" s="14" t="n"/>
      <c r="K1368" s="17" t="inlineStr">
        <is>
          <t>BONIFICO CATTOLICA</t>
        </is>
      </c>
      <c r="L1368" s="16" t="n"/>
      <c r="M1368" s="16" t="n">
        <v>38757.73</v>
      </c>
      <c r="N1368" s="16" t="inlineStr">
        <is>
          <t>SOSPESI PARTICOLARI</t>
        </is>
      </c>
      <c r="O1368" s="31">
        <f>L1392</f>
        <v/>
      </c>
      <c r="P1368" s="32">
        <f>SUM(P1347:P1366)</f>
        <v/>
      </c>
      <c r="Q1368" s="14" t="n"/>
      <c r="R1368" s="18" t="n"/>
      <c r="S1368" s="16">
        <f>G1368</f>
        <v/>
      </c>
      <c r="T1368" s="18">
        <f>(R1368-S1368)+T1367</f>
        <v/>
      </c>
      <c r="U1368" s="15">
        <f>C1368</f>
        <v/>
      </c>
      <c r="W1368" s="14" t="n"/>
      <c r="X1368" s="18" t="n"/>
      <c r="Y1368" s="16" t="n">
        <v>0</v>
      </c>
      <c r="Z1368" s="18">
        <f>(X1368-Y1368)+Z1367</f>
        <v/>
      </c>
      <c r="AA1368" s="15" t="n"/>
      <c r="AB1368" s="24" t="n"/>
      <c r="AC1368" s="15">
        <f>C1368</f>
        <v/>
      </c>
      <c r="AD1368" s="25" t="n"/>
      <c r="AE1368" s="62">
        <f>G1368</f>
        <v/>
      </c>
      <c r="AF1368" s="63">
        <f>AE1368+AF1307</f>
        <v/>
      </c>
      <c r="AG1368" s="25" t="n"/>
      <c r="AH1368" s="24" t="n"/>
      <c r="AI1368" s="26" t="n"/>
      <c r="AJ1368" s="25" t="n"/>
      <c r="AL1368" s="14" t="n"/>
      <c r="AM1368" s="18" t="n"/>
      <c r="AN1368" s="16" t="n">
        <v>0</v>
      </c>
      <c r="AO1368" s="18">
        <f>(AM1368-AN1368)+AO1367</f>
        <v/>
      </c>
      <c r="AP1368" s="15" t="n"/>
      <c r="AR1368" s="14" t="n"/>
      <c r="AS1368" s="18" t="n"/>
      <c r="AT1368" s="16" t="n">
        <v>0</v>
      </c>
      <c r="AU1368" s="18">
        <f>(AS1368-AT1368)+AU1367</f>
        <v/>
      </c>
      <c r="AV1368" s="15" t="n"/>
      <c r="AX1368" s="14" t="n"/>
      <c r="AY1368" s="18" t="n"/>
      <c r="AZ1368" s="16" t="n">
        <v>0</v>
      </c>
      <c r="BA1368" s="18">
        <f>(AY1368-AZ1368)+BA1367</f>
        <v/>
      </c>
      <c r="BB1368" s="15" t="n"/>
      <c r="BD1368" s="14" t="n"/>
      <c r="BE1368" s="18" t="n"/>
      <c r="BF1368" s="16" t="n">
        <v>0</v>
      </c>
      <c r="BG1368" s="18">
        <f>(BE1368-BF1368)+BG1367</f>
        <v/>
      </c>
      <c r="BH1368" s="15" t="n"/>
      <c r="BJ1368" s="86" t="n"/>
      <c r="BK1368" s="86" t="n"/>
      <c r="BL1368" s="24" t="n"/>
      <c r="BM1368" s="24" t="n"/>
      <c r="BN1368" s="24" t="n"/>
      <c r="BO1368" s="24" t="n"/>
      <c r="BP1368" s="24" t="n"/>
      <c r="BQ1368" s="126" t="n"/>
    </row>
    <row r="1369" ht="16.8" customHeight="1">
      <c r="A1369" s="15" t="n"/>
      <c r="B1369" s="15" t="n"/>
      <c r="C1369" s="15" t="inlineStr">
        <is>
          <t xml:space="preserve">PAG. STIP.           DEBORAH </t>
        </is>
      </c>
      <c r="D1369" s="16" t="n"/>
      <c r="E1369" s="16" t="n">
        <v>0</v>
      </c>
      <c r="F1369" s="16" t="n"/>
      <c r="G1369" s="16" t="n">
        <v>0</v>
      </c>
      <c r="H1369" s="16" t="n"/>
      <c r="I1369" s="4" t="n"/>
      <c r="J1369" s="14" t="n"/>
      <c r="K1369" s="17" t="inlineStr">
        <is>
          <t>BONIFICO GENERALI</t>
        </is>
      </c>
      <c r="L1369" s="16" t="n"/>
      <c r="M1369" s="16" t="n">
        <v>57554.71</v>
      </c>
      <c r="N1369" s="16" t="inlineStr">
        <is>
          <t>SOSPESI</t>
        </is>
      </c>
      <c r="O1369" s="16">
        <f>SUM(L1380:L1391)+L1394</f>
        <v/>
      </c>
      <c r="P1369" s="33">
        <f>SUM(O1347:O1366)</f>
        <v/>
      </c>
      <c r="Q1369" s="14" t="n"/>
      <c r="R1369" s="18" t="n"/>
      <c r="S1369" s="16">
        <f>G1369</f>
        <v/>
      </c>
      <c r="T1369" s="18">
        <f>(R1369-S1369)+T1368</f>
        <v/>
      </c>
      <c r="U1369" s="15">
        <f>C1369</f>
        <v/>
      </c>
      <c r="W1369" s="14" t="n"/>
      <c r="X1369" s="18" t="n"/>
      <c r="Y1369" s="16" t="n">
        <v>0</v>
      </c>
      <c r="Z1369" s="18">
        <f>(X1369-Y1369)+Z1368</f>
        <v/>
      </c>
      <c r="AA1369" s="15" t="n"/>
      <c r="AB1369" s="24" t="n"/>
      <c r="AC1369" s="15">
        <f>C1369</f>
        <v/>
      </c>
      <c r="AD1369" s="25" t="n"/>
      <c r="AE1369" s="62">
        <f>G1369</f>
        <v/>
      </c>
      <c r="AF1369" s="63">
        <f>AE1369+AF1308</f>
        <v/>
      </c>
      <c r="AG1369" s="25" t="n"/>
      <c r="AH1369" s="24" t="n"/>
      <c r="AI1369" s="26" t="n"/>
      <c r="AJ1369" s="25" t="n"/>
      <c r="AL1369" s="14" t="n"/>
      <c r="AM1369" s="18" t="n"/>
      <c r="AN1369" s="16" t="n">
        <v>0</v>
      </c>
      <c r="AO1369" s="18">
        <f>(AM1369-AN1369)+AO1368</f>
        <v/>
      </c>
      <c r="AP1369" s="15" t="n"/>
      <c r="AR1369" s="14" t="n"/>
      <c r="AS1369" s="18" t="n"/>
      <c r="AT1369" s="16" t="n">
        <v>0</v>
      </c>
      <c r="AU1369" s="18">
        <f>(AS1369-AT1369)+AU1368</f>
        <v/>
      </c>
      <c r="AV1369" s="15" t="n"/>
      <c r="AX1369" s="14" t="n"/>
      <c r="AY1369" s="18" t="n"/>
      <c r="AZ1369" s="16" t="n">
        <v>0</v>
      </c>
      <c r="BA1369" s="18">
        <f>(AY1369-AZ1369)+BA1368</f>
        <v/>
      </c>
      <c r="BB1369" s="15" t="n"/>
      <c r="BD1369" s="14" t="n"/>
      <c r="BE1369" s="18" t="n"/>
      <c r="BF1369" s="16" t="n">
        <v>0</v>
      </c>
      <c r="BG1369" s="18">
        <f>(BE1369-BF1369)+BG1368</f>
        <v/>
      </c>
      <c r="BH1369" s="15" t="n"/>
      <c r="BJ1369" s="86" t="n"/>
      <c r="BK1369" s="86" t="n"/>
      <c r="BL1369" s="24" t="n"/>
      <c r="BM1369" s="24" t="n"/>
      <c r="BN1369" s="24" t="n"/>
      <c r="BO1369" s="24" t="n"/>
      <c r="BP1369" s="24" t="n"/>
      <c r="BQ1369" s="126" t="n"/>
    </row>
    <row r="1370" ht="16.8" customHeight="1">
      <c r="A1370" s="15" t="n"/>
      <c r="B1370" s="15" t="n"/>
      <c r="C1370" s="15" t="inlineStr">
        <is>
          <t xml:space="preserve">PAG. STIP.           DORIANA BONIFICO </t>
        </is>
      </c>
      <c r="D1370" s="16" t="n"/>
      <c r="E1370" s="16" t="n">
        <v>0</v>
      </c>
      <c r="F1370" s="16" t="n"/>
      <c r="G1370" s="16" t="n">
        <v>0</v>
      </c>
      <c r="H1370" s="16" t="n"/>
      <c r="I1370" s="4" t="n"/>
      <c r="J1370" s="14" t="n"/>
      <c r="K1370" s="17" t="n"/>
      <c r="L1370" s="16" t="n"/>
      <c r="M1370" s="16" t="n"/>
      <c r="N1370" s="16" t="inlineStr">
        <is>
          <t>GIROCONTO SINO AD OGGI</t>
        </is>
      </c>
      <c r="O1370" s="34">
        <f>O1309+O1310-F1385-F1384</f>
        <v/>
      </c>
      <c r="P1370" s="35">
        <f>O1309+O1310+O1371-F1385-F1384-O1368-O1369</f>
        <v/>
      </c>
      <c r="Q1370" s="14" t="n"/>
      <c r="R1370" s="18" t="n"/>
      <c r="S1370" s="16">
        <f>G1370</f>
        <v/>
      </c>
      <c r="T1370" s="18">
        <f>(R1370-S1370)+T1369</f>
        <v/>
      </c>
      <c r="U1370" s="15" t="n"/>
      <c r="W1370" s="14" t="n"/>
      <c r="X1370" s="18" t="n"/>
      <c r="Y1370" s="16" t="n"/>
      <c r="Z1370" s="18">
        <f>(X1370-Y1370)+Z1369</f>
        <v/>
      </c>
      <c r="AA1370" s="15" t="n"/>
      <c r="AB1370" s="24" t="n"/>
      <c r="AC1370" s="15">
        <f>C1370</f>
        <v/>
      </c>
      <c r="AD1370" s="25" t="n"/>
      <c r="AE1370" s="62">
        <f>G1370</f>
        <v/>
      </c>
      <c r="AF1370" s="63">
        <f>AE1370+AF1309</f>
        <v/>
      </c>
      <c r="AG1370" s="25" t="n"/>
      <c r="AH1370" s="24" t="n"/>
      <c r="AI1370" s="26" t="n"/>
      <c r="AJ1370" s="25" t="n"/>
      <c r="AL1370" s="14" t="n"/>
      <c r="AM1370" s="18" t="n"/>
      <c r="AN1370" s="16" t="n"/>
      <c r="AO1370" s="18">
        <f>(AM1370-AN1370)+AO1369</f>
        <v/>
      </c>
      <c r="AP1370" s="15" t="n"/>
      <c r="AR1370" s="14" t="n"/>
      <c r="AS1370" s="18" t="n"/>
      <c r="AT1370" s="16" t="n"/>
      <c r="AU1370" s="18">
        <f>(AS1370-AT1370)+AU1369</f>
        <v/>
      </c>
      <c r="AV1370" s="15" t="n"/>
      <c r="AX1370" s="14" t="n"/>
      <c r="AY1370" s="18" t="n"/>
      <c r="AZ1370" s="16" t="n"/>
      <c r="BA1370" s="18">
        <f>(AY1370-AZ1370)+BA1369</f>
        <v/>
      </c>
      <c r="BB1370" s="15" t="n"/>
      <c r="BD1370" s="14" t="n"/>
      <c r="BE1370" s="18" t="n"/>
      <c r="BF1370" s="16" t="n"/>
      <c r="BG1370" s="18">
        <f>(BE1370-BF1370)+BG1369</f>
        <v/>
      </c>
      <c r="BH1370" s="15" t="n"/>
      <c r="BJ1370" s="86" t="n"/>
      <c r="BK1370" s="86" t="n"/>
      <c r="BL1370" s="24" t="n"/>
      <c r="BM1370" s="24" t="n"/>
      <c r="BN1370" s="24" t="n"/>
      <c r="BO1370" s="24" t="n"/>
      <c r="BP1370" s="24" t="n"/>
      <c r="BQ1370" s="126" t="n"/>
    </row>
    <row r="1371" ht="16.8" customHeight="1">
      <c r="A1371" s="15" t="n"/>
      <c r="B1371" s="15" t="n"/>
      <c r="C1371" s="15" t="inlineStr">
        <is>
          <t xml:space="preserve">PAG. STIP.           STEFANIA  BONIFICO </t>
        </is>
      </c>
      <c r="D1371" s="16" t="n"/>
      <c r="E1371" s="16" t="n">
        <v>0</v>
      </c>
      <c r="F1371" s="16" t="n"/>
      <c r="G1371" s="16" t="n">
        <v>0</v>
      </c>
      <c r="H1371" s="16" t="n"/>
      <c r="I1371" s="4" t="n"/>
      <c r="J1371" s="14" t="n"/>
      <c r="K1371" s="6" t="inlineStr">
        <is>
          <t>TOTALE GIORNATA</t>
        </is>
      </c>
      <c r="L1371" s="3">
        <f>SUM(L1344:L1370)</f>
        <v/>
      </c>
      <c r="M1371" s="3">
        <f>SUM(M1344:M1370)</f>
        <v/>
      </c>
      <c r="N1371" s="16" t="inlineStr">
        <is>
          <t>G.C. GIORNO</t>
        </is>
      </c>
      <c r="O1371" s="16">
        <f>N1344-L1345</f>
        <v/>
      </c>
      <c r="P1371" s="18" t="n"/>
      <c r="Q1371" s="14" t="n"/>
      <c r="R1371" s="18" t="n"/>
      <c r="S1371" s="16">
        <f>G1371</f>
        <v/>
      </c>
      <c r="T1371" s="18">
        <f>(R1371-S1371)+T1370</f>
        <v/>
      </c>
      <c r="U1371" s="15">
        <f>C1371</f>
        <v/>
      </c>
      <c r="W1371" s="14" t="n"/>
      <c r="X1371" s="18" t="n"/>
      <c r="Y1371" s="16" t="n">
        <v>0</v>
      </c>
      <c r="Z1371" s="18">
        <f>(X1371-Y1371)+Z1370</f>
        <v/>
      </c>
      <c r="AA1371" s="15" t="n"/>
      <c r="AB1371" s="24" t="n"/>
      <c r="AC1371" s="15">
        <f>C1371</f>
        <v/>
      </c>
      <c r="AD1371" s="25" t="n"/>
      <c r="AE1371" s="62">
        <f>G1371</f>
        <v/>
      </c>
      <c r="AF1371" s="63">
        <f>AE1371+AF1310</f>
        <v/>
      </c>
      <c r="AG1371" s="25" t="n"/>
      <c r="AH1371" s="24" t="n"/>
      <c r="AI1371" s="26" t="n"/>
      <c r="AJ1371" s="25" t="n"/>
      <c r="AL1371" s="14" t="n"/>
      <c r="AM1371" s="18" t="n"/>
      <c r="AN1371" s="16" t="n">
        <v>0</v>
      </c>
      <c r="AO1371" s="18">
        <f>(AM1371-AN1371)+AO1370</f>
        <v/>
      </c>
      <c r="AP1371" s="15" t="n"/>
      <c r="AR1371" s="14" t="n"/>
      <c r="AS1371" s="18" t="n"/>
      <c r="AT1371" s="16" t="n">
        <v>0</v>
      </c>
      <c r="AU1371" s="18">
        <f>(AS1371-AT1371)+AU1370</f>
        <v/>
      </c>
      <c r="AV1371" s="15" t="n"/>
      <c r="AX1371" s="14" t="n"/>
      <c r="AY1371" s="18" t="n"/>
      <c r="AZ1371" s="16" t="n">
        <v>0</v>
      </c>
      <c r="BA1371" s="18">
        <f>(AY1371-AZ1371)+BA1370</f>
        <v/>
      </c>
      <c r="BB1371" s="15" t="n"/>
      <c r="BD1371" s="14" t="n"/>
      <c r="BE1371" s="18" t="n"/>
      <c r="BF1371" s="16" t="n">
        <v>0</v>
      </c>
      <c r="BG1371" s="18">
        <f>(BE1371-BF1371)+BG1370</f>
        <v/>
      </c>
      <c r="BH1371" s="15" t="n"/>
      <c r="BJ1371" s="86" t="n"/>
      <c r="BK1371" s="86" t="n"/>
      <c r="BL1371" s="24" t="n"/>
      <c r="BM1371" s="24" t="n"/>
      <c r="BN1371" s="24" t="n"/>
      <c r="BO1371" s="24" t="n"/>
      <c r="BP1371" s="24" t="n"/>
      <c r="BQ1371" s="126" t="n"/>
    </row>
    <row r="1372" ht="16.8" customHeight="1">
      <c r="A1372" s="15" t="n"/>
      <c r="B1372" s="15" t="n"/>
      <c r="C1372" s="15" t="inlineStr">
        <is>
          <t>Pagamento contributi impiegate</t>
        </is>
      </c>
      <c r="D1372" s="16" t="n"/>
      <c r="E1372" s="16" t="n"/>
      <c r="F1372" s="16" t="n"/>
      <c r="G1372" s="16" t="n">
        <v>0</v>
      </c>
      <c r="H1372" s="16" t="n"/>
      <c r="I1372" s="4" t="n"/>
      <c r="J1372" s="14" t="n"/>
      <c r="K1372" s="6" t="inlineStr">
        <is>
          <t>RIPORTO</t>
        </is>
      </c>
      <c r="L1372" s="3">
        <f>L1312</f>
        <v/>
      </c>
      <c r="M1372" s="3">
        <f>M1312</f>
        <v/>
      </c>
      <c r="N1372" s="16" t="inlineStr">
        <is>
          <t>SO. VERS/PREL.</t>
        </is>
      </c>
      <c r="O1372" s="36">
        <f>(O1368+O1369)-(O1307+O1308)</f>
        <v/>
      </c>
      <c r="P1372" s="37">
        <f>O1371-O1372</f>
        <v/>
      </c>
      <c r="Q1372" s="14" t="n"/>
      <c r="R1372" s="18" t="n"/>
      <c r="S1372" s="16">
        <f>G1372</f>
        <v/>
      </c>
      <c r="T1372" s="18">
        <f>(R1372-S1372)+T1371</f>
        <v/>
      </c>
      <c r="U1372" s="15">
        <f>C1372</f>
        <v/>
      </c>
      <c r="W1372" s="14" t="n"/>
      <c r="X1372" s="18" t="n"/>
      <c r="Y1372" s="16" t="n">
        <v>0</v>
      </c>
      <c r="Z1372" s="18">
        <f>(X1372-Y1372)+Z1371</f>
        <v/>
      </c>
      <c r="AA1372" s="15" t="n"/>
      <c r="AB1372" s="24" t="n"/>
      <c r="AC1372" s="15">
        <f>C1372</f>
        <v/>
      </c>
      <c r="AD1372" s="25" t="n"/>
      <c r="AE1372" s="62">
        <f>G1372</f>
        <v/>
      </c>
      <c r="AF1372" s="63">
        <f>AE1372+AF1311</f>
        <v/>
      </c>
      <c r="AG1372" s="25" t="n"/>
      <c r="AH1372" s="24" t="n"/>
      <c r="AI1372" s="26" t="n"/>
      <c r="AJ1372" s="25" t="n"/>
      <c r="AL1372" s="14" t="n"/>
      <c r="AM1372" s="18" t="n"/>
      <c r="AN1372" s="16" t="n">
        <v>0</v>
      </c>
      <c r="AO1372" s="18">
        <f>(AM1372-AN1372)+AO1371</f>
        <v/>
      </c>
      <c r="AP1372" s="15" t="n"/>
      <c r="AR1372" s="14" t="n"/>
      <c r="AS1372" s="18" t="n"/>
      <c r="AT1372" s="16" t="n">
        <v>0</v>
      </c>
      <c r="AU1372" s="18">
        <f>(AS1372-AT1372)+AU1371</f>
        <v/>
      </c>
      <c r="AV1372" s="15" t="n"/>
      <c r="AX1372" s="14" t="n"/>
      <c r="AY1372" s="18" t="n"/>
      <c r="AZ1372" s="16" t="n">
        <v>0</v>
      </c>
      <c r="BA1372" s="18">
        <f>(AY1372-AZ1372)+BA1371</f>
        <v/>
      </c>
      <c r="BB1372" s="15" t="n"/>
      <c r="BD1372" s="14" t="n"/>
      <c r="BE1372" s="18" t="n"/>
      <c r="BF1372" s="16" t="n">
        <v>0</v>
      </c>
      <c r="BG1372" s="18">
        <f>(BE1372-BF1372)+BG1371</f>
        <v/>
      </c>
      <c r="BH1372" s="15" t="n"/>
      <c r="BJ1372" s="86" t="n"/>
      <c r="BK1372" s="86" t="n"/>
      <c r="BL1372" s="24" t="n"/>
      <c r="BM1372" s="24" t="n"/>
      <c r="BN1372" s="24" t="n"/>
      <c r="BO1372" s="24" t="n"/>
      <c r="BP1372" s="24" t="n"/>
      <c r="BQ1372" s="126" t="n"/>
    </row>
    <row r="1373" ht="16.8" customHeight="1" thickBot="1">
      <c r="A1373" s="15" t="n"/>
      <c r="B1373" s="15" t="n"/>
      <c r="C1373" s="15" t="inlineStr">
        <is>
          <t>TOT. PAG. IMPIEGATE</t>
        </is>
      </c>
      <c r="D1373" s="16">
        <f>SUM(G1368:G1372)+SUM(E1368:E1372)</f>
        <v/>
      </c>
      <c r="E1373" s="16" t="n"/>
      <c r="F1373" s="16" t="n"/>
      <c r="G1373" s="16" t="n"/>
      <c r="H1373" s="16" t="n"/>
      <c r="I1373" s="4" t="n"/>
      <c r="J1373" s="14" t="n"/>
      <c r="K1373" s="6" t="inlineStr">
        <is>
          <t>TOTALE AD OGGI</t>
        </is>
      </c>
      <c r="L1373" s="3">
        <f>L1371+L1372</f>
        <v/>
      </c>
      <c r="M1373" s="3">
        <f>M1371+M1372</f>
        <v/>
      </c>
      <c r="N1373" s="16" t="inlineStr">
        <is>
          <t>DIFF. GIROCONTO E SOSPESI AUMENTATI O DIMINUITI</t>
        </is>
      </c>
      <c r="O1373" s="38">
        <f>O1370+O1371-O1372</f>
        <v/>
      </c>
      <c r="P1373" s="39">
        <f>O1373-O1370</f>
        <v/>
      </c>
      <c r="Q1373" s="14" t="n"/>
      <c r="R1373" s="18" t="n"/>
      <c r="S1373" s="16" t="n">
        <v>0</v>
      </c>
      <c r="T1373" s="18">
        <f>(R1373-S1373)+T1372</f>
        <v/>
      </c>
      <c r="U1373" s="15" t="n"/>
      <c r="W1373" s="14" t="n"/>
      <c r="X1373" s="18" t="n"/>
      <c r="Y1373" s="16" t="n"/>
      <c r="Z1373" s="18">
        <f>(X1373-Y1373)+Z1372</f>
        <v/>
      </c>
      <c r="AA1373" s="15" t="n"/>
      <c r="AB1373" s="24" t="n"/>
      <c r="AC1373" s="15" t="n"/>
      <c r="AD1373" s="25" t="n"/>
      <c r="AE1373" s="62">
        <f>G1373</f>
        <v/>
      </c>
      <c r="AF1373" s="63">
        <f>AE1373+AF1312</f>
        <v/>
      </c>
      <c r="AG1373" s="25" t="n"/>
      <c r="AH1373" s="24" t="n"/>
      <c r="AI1373" s="26" t="n"/>
      <c r="AJ1373" s="25" t="n"/>
      <c r="AL1373" s="14" t="n"/>
      <c r="AM1373" s="18" t="n"/>
      <c r="AN1373" s="16" t="n"/>
      <c r="AO1373" s="18">
        <f>(AM1373-AN1373)+AO1372</f>
        <v/>
      </c>
      <c r="AP1373" s="15" t="n"/>
      <c r="AR1373" s="14" t="n"/>
      <c r="AS1373" s="18" t="n"/>
      <c r="AT1373" s="16" t="n"/>
      <c r="AU1373" s="18">
        <f>(AS1373-AT1373)+AU1372</f>
        <v/>
      </c>
      <c r="AV1373" s="15" t="n"/>
      <c r="AX1373" s="14" t="n"/>
      <c r="AY1373" s="18" t="n"/>
      <c r="AZ1373" s="16" t="n"/>
      <c r="BA1373" s="18">
        <f>(AY1373-AZ1373)+BA1372</f>
        <v/>
      </c>
      <c r="BB1373" s="15" t="n"/>
      <c r="BD1373" s="14" t="n"/>
      <c r="BE1373" s="18" t="n"/>
      <c r="BF1373" s="16" t="n"/>
      <c r="BG1373" s="18">
        <f>(BE1373-BF1373)+BG1372</f>
        <v/>
      </c>
      <c r="BH1373" s="15" t="n"/>
      <c r="BJ1373" s="86" t="n"/>
      <c r="BK1373" s="86" t="n"/>
      <c r="BL1373" s="24" t="n"/>
      <c r="BM1373" s="24" t="n"/>
      <c r="BN1373" s="24" t="n"/>
      <c r="BO1373" s="24" t="n"/>
      <c r="BP1373" s="24" t="n"/>
      <c r="BQ1373" s="126" t="n"/>
    </row>
    <row r="1374" ht="16.8" customHeight="1" thickBot="1" thickTop="1">
      <c r="A1374" s="15" t="n"/>
      <c r="B1374" s="15" t="n"/>
      <c r="C1374" s="15" t="inlineStr">
        <is>
          <t>Pag. Bolletta Telecom  780820</t>
        </is>
      </c>
      <c r="D1374" s="16" t="n"/>
      <c r="E1374" s="16" t="n"/>
      <c r="F1374" s="16" t="n"/>
      <c r="G1374" s="16" t="n">
        <v>0</v>
      </c>
      <c r="H1374" s="16" t="n"/>
      <c r="I1374" s="4" t="n"/>
      <c r="J1374" s="14" t="n"/>
      <c r="K1374" s="6" t="inlineStr">
        <is>
          <t>SALDO</t>
        </is>
      </c>
      <c r="L1374" s="3">
        <f>L1373-M1373</f>
        <v/>
      </c>
      <c r="M1374" s="40" t="n"/>
      <c r="N1374" s="29" t="inlineStr">
        <is>
          <t>RISCONTRO</t>
        </is>
      </c>
      <c r="O1374" s="41">
        <f>O1367+O1368+O1369+O1375</f>
        <v/>
      </c>
      <c r="P1374" s="18" t="n"/>
      <c r="Q1374" s="14" t="n"/>
      <c r="R1374" s="18" t="n"/>
      <c r="S1374" s="16">
        <f>G1374</f>
        <v/>
      </c>
      <c r="T1374" s="18">
        <f>(R1374-S1374)+T1373</f>
        <v/>
      </c>
      <c r="U1374" s="15">
        <f>C1374</f>
        <v/>
      </c>
      <c r="W1374" s="14" t="n"/>
      <c r="X1374" s="18" t="n"/>
      <c r="Y1374" s="16" t="n">
        <v>0</v>
      </c>
      <c r="Z1374" s="18">
        <f>(X1374-Y1374)+Z1373</f>
        <v/>
      </c>
      <c r="AA1374" s="15" t="n"/>
      <c r="AB1374" s="24" t="n"/>
      <c r="AC1374" s="15">
        <f>C1374</f>
        <v/>
      </c>
      <c r="AD1374" s="25" t="n"/>
      <c r="AE1374" s="62">
        <f>G1374</f>
        <v/>
      </c>
      <c r="AF1374" s="63">
        <f>AE1374+AF1313</f>
        <v/>
      </c>
      <c r="AG1374" s="25" t="n"/>
      <c r="AH1374" s="24" t="n"/>
      <c r="AI1374" s="26" t="n"/>
      <c r="AJ1374" s="25" t="n"/>
      <c r="AL1374" s="14" t="n"/>
      <c r="AM1374" s="18" t="n"/>
      <c r="AN1374" s="16" t="n">
        <v>0</v>
      </c>
      <c r="AO1374" s="18">
        <f>(AM1374-AN1374)+AO1373</f>
        <v/>
      </c>
      <c r="AP1374" s="15" t="n"/>
      <c r="AR1374" s="14" t="n"/>
      <c r="AS1374" s="18" t="n"/>
      <c r="AT1374" s="16" t="n">
        <v>0</v>
      </c>
      <c r="AU1374" s="18">
        <f>(AS1374-AT1374)+AU1373</f>
        <v/>
      </c>
      <c r="AV1374" s="15" t="n"/>
      <c r="AX1374" s="14" t="n"/>
      <c r="AY1374" s="18" t="n"/>
      <c r="AZ1374" s="16" t="n">
        <v>0</v>
      </c>
      <c r="BA1374" s="18">
        <f>(AY1374-AZ1374)+BA1373</f>
        <v/>
      </c>
      <c r="BB1374" s="15" t="n"/>
      <c r="BD1374" s="14" t="n"/>
      <c r="BE1374" s="18" t="n"/>
      <c r="BF1374" s="16" t="n">
        <v>0</v>
      </c>
      <c r="BG1374" s="18">
        <f>(BE1374-BF1374)+BG1373</f>
        <v/>
      </c>
      <c r="BH1374" s="15" t="n"/>
      <c r="BJ1374" s="86" t="n"/>
      <c r="BK1374" s="86" t="n"/>
      <c r="BL1374" s="24" t="n"/>
      <c r="BM1374" s="24" t="n"/>
      <c r="BN1374" s="24" t="n"/>
      <c r="BO1374" s="24" t="n"/>
      <c r="BP1374" s="24" t="n"/>
      <c r="BQ1374" s="126" t="n"/>
    </row>
    <row r="1375" ht="16.8" customHeight="1" thickBot="1" thickTop="1">
      <c r="A1375" s="15" t="n"/>
      <c r="B1375" s="15" t="n"/>
      <c r="C1375" s="15" t="inlineStr">
        <is>
          <t>Pag. Bolletta Telecom 780344</t>
        </is>
      </c>
      <c r="D1375" s="16" t="n"/>
      <c r="E1375" s="16" t="n"/>
      <c r="F1375" s="16" t="n"/>
      <c r="G1375" s="16" t="n">
        <v>0</v>
      </c>
      <c r="H1375" s="16" t="n"/>
      <c r="I1375" s="4" t="n"/>
      <c r="J1375" s="14" t="n"/>
      <c r="K1375" s="17" t="n"/>
      <c r="L1375" s="16" t="n"/>
      <c r="M1375" s="16" t="n"/>
      <c r="N1375" s="42" t="inlineStr">
        <is>
          <t>GIROCONTO DEL GIORNO</t>
        </is>
      </c>
      <c r="O1375" s="43">
        <f>P1369-O1368-O1369-O1367</f>
        <v/>
      </c>
      <c r="P1375" s="18" t="n"/>
      <c r="Q1375" s="14" t="n"/>
      <c r="R1375" s="18" t="n"/>
      <c r="S1375" s="16">
        <f>G1375</f>
        <v/>
      </c>
      <c r="T1375" s="18">
        <f>(R1375-S1375)+T1374</f>
        <v/>
      </c>
      <c r="U1375" s="15">
        <f>C1375</f>
        <v/>
      </c>
      <c r="W1375" s="14" t="n"/>
      <c r="X1375" s="18" t="n"/>
      <c r="Y1375" s="16" t="n">
        <v>0</v>
      </c>
      <c r="Z1375" s="18">
        <f>(X1375-Y1375)+Z1374</f>
        <v/>
      </c>
      <c r="AA1375" s="15" t="n"/>
      <c r="AB1375" s="24" t="n"/>
      <c r="AC1375" s="15">
        <f>C1375</f>
        <v/>
      </c>
      <c r="AD1375" s="25" t="n"/>
      <c r="AE1375" s="62">
        <f>G1375</f>
        <v/>
      </c>
      <c r="AF1375" s="63">
        <f>AE1375+AF1314</f>
        <v/>
      </c>
      <c r="AG1375" s="25" t="n"/>
      <c r="AH1375" s="24" t="n"/>
      <c r="AI1375" s="26" t="n"/>
      <c r="AJ1375" s="25" t="n"/>
      <c r="AL1375" s="14" t="n"/>
      <c r="AM1375" s="18" t="n"/>
      <c r="AN1375" s="16" t="n">
        <v>0</v>
      </c>
      <c r="AO1375" s="18">
        <f>(AM1375-AN1375)+AO1374</f>
        <v/>
      </c>
      <c r="AP1375" s="15" t="n"/>
      <c r="AR1375" s="14" t="n"/>
      <c r="AS1375" s="18" t="n"/>
      <c r="AT1375" s="16" t="n">
        <v>0</v>
      </c>
      <c r="AU1375" s="18">
        <f>(AS1375-AT1375)+AU1374</f>
        <v/>
      </c>
      <c r="AV1375" s="15" t="n"/>
      <c r="AX1375" s="14" t="n"/>
      <c r="AY1375" s="18" t="n"/>
      <c r="AZ1375" s="16" t="n">
        <v>0</v>
      </c>
      <c r="BA1375" s="18">
        <f>(AY1375-AZ1375)+BA1374</f>
        <v/>
      </c>
      <c r="BB1375" s="15" t="n"/>
      <c r="BD1375" s="14" t="n"/>
      <c r="BE1375" s="18" t="n"/>
      <c r="BF1375" s="16" t="n">
        <v>0</v>
      </c>
      <c r="BG1375" s="18">
        <f>(BE1375-BF1375)+BG1374</f>
        <v/>
      </c>
      <c r="BH1375" s="15" t="n"/>
      <c r="BJ1375" s="86" t="n"/>
      <c r="BK1375" s="86" t="n"/>
      <c r="BL1375" s="24" t="n"/>
      <c r="BM1375" s="24" t="n"/>
      <c r="BN1375" s="24" t="n"/>
      <c r="BO1375" s="24" t="n"/>
      <c r="BP1375" s="24" t="n"/>
      <c r="BQ1375" s="126" t="n"/>
    </row>
    <row r="1376" ht="16.8" customHeight="1" thickTop="1">
      <c r="A1376" s="15" t="n"/>
      <c r="B1376" s="15" t="n"/>
      <c r="C1376" s="15" t="inlineStr">
        <is>
          <t>Pag. Bolletta Telecom</t>
        </is>
      </c>
      <c r="D1376" s="16">
        <f>SUM(G1374:G1376)</f>
        <v/>
      </c>
      <c r="E1376" s="16" t="n"/>
      <c r="F1376" s="16" t="n"/>
      <c r="G1376" s="16" t="n">
        <v>0</v>
      </c>
      <c r="H1376" s="16" t="n"/>
      <c r="I1376" s="4" t="n"/>
      <c r="J1376" s="14" t="n"/>
      <c r="K1376" s="6" t="inlineStr">
        <is>
          <t>C/C ANTICIPI</t>
        </is>
      </c>
      <c r="L1376" s="3">
        <f>N1315</f>
        <v/>
      </c>
      <c r="M1376" s="3" t="n">
        <v>0</v>
      </c>
      <c r="N1376" s="3">
        <f>SUM(L1376:M1376)</f>
        <v/>
      </c>
      <c r="O1376" s="44" t="n"/>
      <c r="P1376" s="18" t="n"/>
      <c r="Q1376" s="14" t="n"/>
      <c r="R1376" s="18" t="n"/>
      <c r="S1376" s="16">
        <f>G1376</f>
        <v/>
      </c>
      <c r="T1376" s="18">
        <f>(R1376-S1376)+T1375</f>
        <v/>
      </c>
      <c r="U1376" s="15">
        <f>C1376</f>
        <v/>
      </c>
      <c r="W1376" s="14" t="n"/>
      <c r="X1376" s="18" t="n"/>
      <c r="Y1376" s="16" t="n">
        <v>0</v>
      </c>
      <c r="Z1376" s="18">
        <f>(X1376-Y1376)+Z1375</f>
        <v/>
      </c>
      <c r="AA1376" s="15" t="n"/>
      <c r="AB1376" s="24" t="n"/>
      <c r="AC1376" s="15">
        <f>C1376</f>
        <v/>
      </c>
      <c r="AD1376" s="25" t="n"/>
      <c r="AE1376" s="62">
        <f>G1376</f>
        <v/>
      </c>
      <c r="AF1376" s="63">
        <f>AE1376+AF1315</f>
        <v/>
      </c>
      <c r="AG1376" s="25" t="n"/>
      <c r="AH1376" s="24" t="n"/>
      <c r="AI1376" s="26" t="n"/>
      <c r="AJ1376" s="25" t="n"/>
      <c r="AL1376" s="14" t="n"/>
      <c r="AM1376" s="18" t="n"/>
      <c r="AN1376" s="16" t="n">
        <v>0</v>
      </c>
      <c r="AO1376" s="18">
        <f>(AM1376-AN1376)+AO1375</f>
        <v/>
      </c>
      <c r="AP1376" s="15" t="n"/>
      <c r="AR1376" s="14" t="n"/>
      <c r="AS1376" s="18" t="n"/>
      <c r="AT1376" s="16" t="n">
        <v>0</v>
      </c>
      <c r="AU1376" s="18">
        <f>(AS1376-AT1376)+AU1375</f>
        <v/>
      </c>
      <c r="AV1376" s="15" t="n"/>
      <c r="AX1376" s="14" t="n"/>
      <c r="AY1376" s="18" t="n"/>
      <c r="AZ1376" s="16" t="n">
        <v>0</v>
      </c>
      <c r="BA1376" s="18">
        <f>(AY1376-AZ1376)+BA1375</f>
        <v/>
      </c>
      <c r="BB1376" s="15" t="n"/>
      <c r="BD1376" s="14" t="n"/>
      <c r="BE1376" s="18" t="n"/>
      <c r="BF1376" s="16" t="n">
        <v>0</v>
      </c>
      <c r="BG1376" s="18">
        <f>(BE1376-BF1376)+BG1375</f>
        <v/>
      </c>
      <c r="BH1376" s="15" t="n"/>
      <c r="BJ1376" s="86" t="n"/>
      <c r="BK1376" s="86" t="n"/>
      <c r="BL1376" s="24" t="n"/>
      <c r="BM1376" s="24" t="n"/>
      <c r="BN1376" s="24" t="n"/>
      <c r="BO1376" s="24" t="n"/>
      <c r="BP1376" s="24" t="n"/>
      <c r="BQ1376" s="126" t="n"/>
    </row>
    <row r="1377" ht="16.8" customHeight="1">
      <c r="A1377" s="15" t="n"/>
      <c r="B1377" s="15" t="n"/>
      <c r="C1377" s="15" t="inlineStr">
        <is>
          <t xml:space="preserve">PAG. BOLLETTA ENEL  </t>
        </is>
      </c>
      <c r="D1377" s="16" t="n"/>
      <c r="E1377" s="16" t="n"/>
      <c r="F1377" s="16" t="n"/>
      <c r="G1377" s="16" t="n">
        <v>0</v>
      </c>
      <c r="H1377" s="16" t="n"/>
      <c r="I1377" s="4" t="n"/>
      <c r="J1377" s="14" t="n"/>
      <c r="K1377" s="6" t="inlineStr">
        <is>
          <t>C/CPOSTALE</t>
        </is>
      </c>
      <c r="L1377" s="3">
        <f>L1316</f>
        <v/>
      </c>
      <c r="M1377" s="3">
        <f>H1384+G1384</f>
        <v/>
      </c>
      <c r="N1377" s="45">
        <f>L1377+M1377</f>
        <v/>
      </c>
      <c r="O1377" s="45">
        <f>BA1401+BG1401</f>
        <v/>
      </c>
      <c r="P1377" s="18" t="n"/>
      <c r="Q1377" s="14" t="n"/>
      <c r="R1377" s="18" t="n"/>
      <c r="S1377" s="16">
        <f>G1377</f>
        <v/>
      </c>
      <c r="T1377" s="18">
        <f>(R1377-S1377)+T1376</f>
        <v/>
      </c>
      <c r="U1377" s="15">
        <f>C1377</f>
        <v/>
      </c>
      <c r="W1377" s="14" t="n"/>
      <c r="X1377" s="18" t="n">
        <v>0</v>
      </c>
      <c r="Y1377" s="16" t="n">
        <v>0</v>
      </c>
      <c r="Z1377" s="18">
        <f>(X1377-Y1377)+Z1376</f>
        <v/>
      </c>
      <c r="AA1377" s="15" t="n"/>
      <c r="AB1377" s="24" t="n"/>
      <c r="AC1377" s="15">
        <f>C1377</f>
        <v/>
      </c>
      <c r="AD1377" s="25" t="n"/>
      <c r="AE1377" s="62">
        <f>G1377</f>
        <v/>
      </c>
      <c r="AF1377" s="63">
        <f>AE1377+AF1316</f>
        <v/>
      </c>
      <c r="AG1377" s="25" t="n"/>
      <c r="AH1377" s="24" t="n"/>
      <c r="AI1377" s="26" t="n"/>
      <c r="AJ1377" s="25" t="n"/>
      <c r="AL1377" s="14" t="n"/>
      <c r="AM1377" s="18" t="n"/>
      <c r="AN1377" s="16" t="n">
        <v>0</v>
      </c>
      <c r="AO1377" s="18">
        <f>(AM1377-AN1377)+AO1376</f>
        <v/>
      </c>
      <c r="AP1377" s="15" t="n"/>
      <c r="AR1377" s="14" t="n"/>
      <c r="AS1377" s="18" t="n"/>
      <c r="AT1377" s="16" t="n">
        <v>0</v>
      </c>
      <c r="AU1377" s="18">
        <f>(AS1377-AT1377)+AU1376</f>
        <v/>
      </c>
      <c r="AV1377" s="15" t="n"/>
      <c r="AX1377" s="14" t="n"/>
      <c r="AY1377" s="18" t="n"/>
      <c r="AZ1377" s="16" t="n">
        <v>0</v>
      </c>
      <c r="BA1377" s="18">
        <f>(AY1377-AZ1377)+BA1376</f>
        <v/>
      </c>
      <c r="BB1377" s="15" t="n"/>
      <c r="BD1377" s="14" t="n"/>
      <c r="BE1377" s="18" t="n"/>
      <c r="BF1377" s="16" t="n">
        <v>0</v>
      </c>
      <c r="BG1377" s="18">
        <f>(BE1377-BF1377)+BG1376</f>
        <v/>
      </c>
      <c r="BH1377" s="15" t="n"/>
      <c r="BJ1377" s="86" t="n"/>
      <c r="BK1377" s="86" t="n"/>
      <c r="BL1377" s="24" t="n"/>
      <c r="BM1377" s="24" t="n"/>
      <c r="BN1377" s="24" t="n"/>
      <c r="BO1377" s="24" t="n"/>
      <c r="BP1377" s="24" t="n"/>
      <c r="BQ1377" s="126" t="n"/>
    </row>
    <row r="1378" ht="16.8" customHeight="1">
      <c r="A1378" s="15" t="n"/>
      <c r="B1378" s="15" t="n"/>
      <c r="C1378" s="15" t="inlineStr">
        <is>
          <t>Locazione immobili</t>
        </is>
      </c>
      <c r="D1378" s="16" t="n"/>
      <c r="E1378" s="16" t="n"/>
      <c r="F1378" s="16" t="n"/>
      <c r="G1378" s="16" t="n">
        <v>0</v>
      </c>
      <c r="H1378" s="16" t="n"/>
      <c r="I1378" s="4" t="n"/>
      <c r="J1378" s="14" t="n"/>
      <c r="K1378" s="6" t="inlineStr">
        <is>
          <t>C/C BANCARIO</t>
        </is>
      </c>
      <c r="L1378" s="3">
        <f>T1401+Z1401+AO1401+AU1401</f>
        <v/>
      </c>
      <c r="M1378" s="16" t="n"/>
      <c r="N1378" s="16" t="n"/>
      <c r="O1378" s="16" t="n"/>
      <c r="P1378" s="18" t="n"/>
      <c r="Q1378" s="14" t="n"/>
      <c r="R1378" s="18" t="n"/>
      <c r="S1378" s="16" t="n">
        <v>0</v>
      </c>
      <c r="T1378" s="18">
        <f>(R1378-S1378)+T1377</f>
        <v/>
      </c>
      <c r="U1378" s="15" t="n"/>
      <c r="W1378" s="14" t="n"/>
      <c r="X1378" s="18" t="n"/>
      <c r="Y1378" s="16" t="n">
        <v>0</v>
      </c>
      <c r="Z1378" s="18">
        <f>(X1378-Y1378)+Z1377</f>
        <v/>
      </c>
      <c r="AA1378" s="15" t="n"/>
      <c r="AB1378" s="24" t="n"/>
      <c r="AC1378" s="15">
        <f>C1378</f>
        <v/>
      </c>
      <c r="AD1378" s="25" t="n"/>
      <c r="AE1378" s="62">
        <f>G1378</f>
        <v/>
      </c>
      <c r="AF1378" s="63">
        <f>AE1378+AF1317</f>
        <v/>
      </c>
      <c r="AG1378" s="25" t="n"/>
      <c r="AH1378" s="24" t="n"/>
      <c r="AI1378" s="26" t="n">
        <v>0</v>
      </c>
      <c r="AJ1378" s="25" t="n"/>
      <c r="AL1378" s="14" t="n"/>
      <c r="AM1378" s="18" t="n"/>
      <c r="AN1378" s="16" t="n">
        <v>0</v>
      </c>
      <c r="AO1378" s="18">
        <f>(AM1378-AN1378)+AO1377</f>
        <v/>
      </c>
      <c r="AP1378" s="15" t="n"/>
      <c r="AR1378" s="14" t="n"/>
      <c r="AS1378" s="18" t="n"/>
      <c r="AT1378" s="16" t="n">
        <v>0</v>
      </c>
      <c r="AU1378" s="18">
        <f>(AS1378-AT1378)+AU1377</f>
        <v/>
      </c>
      <c r="AV1378" s="15" t="n"/>
      <c r="AX1378" s="14" t="n"/>
      <c r="AY1378" s="18" t="n"/>
      <c r="AZ1378" s="16" t="n">
        <v>0</v>
      </c>
      <c r="BA1378" s="18">
        <f>(AY1378-AZ1378)+BA1377</f>
        <v/>
      </c>
      <c r="BB1378" s="15" t="n"/>
      <c r="BD1378" s="14" t="n"/>
      <c r="BE1378" s="18" t="n"/>
      <c r="BF1378" s="16" t="n">
        <v>0</v>
      </c>
      <c r="BG1378" s="18">
        <f>(BE1378-BF1378)+BG1377</f>
        <v/>
      </c>
      <c r="BH1378" s="15" t="n"/>
      <c r="BJ1378" s="86" t="n"/>
      <c r="BK1378" s="86" t="n"/>
      <c r="BL1378" s="24" t="n"/>
      <c r="BM1378" s="24" t="n"/>
      <c r="BN1378" s="24" t="n"/>
      <c r="BO1378" s="24" t="n"/>
      <c r="BP1378" s="24" t="n"/>
      <c r="BQ1378" s="126" t="n"/>
    </row>
    <row r="1379" ht="16.8" customHeight="1">
      <c r="A1379" s="15" t="n"/>
      <c r="B1379" s="15" t="n"/>
      <c r="C1379" s="15" t="inlineStr">
        <is>
          <t>Spese condominiali</t>
        </is>
      </c>
      <c r="D1379" s="16" t="n"/>
      <c r="E1379" s="16" t="n"/>
      <c r="F1379" s="16" t="n"/>
      <c r="G1379" s="16" t="n">
        <v>0</v>
      </c>
      <c r="H1379" s="16" t="n"/>
      <c r="I1379" s="4" t="n"/>
      <c r="J1379" s="14" t="n"/>
      <c r="K1379" s="6" t="inlineStr">
        <is>
          <t>CONTO SOSPESI</t>
        </is>
      </c>
      <c r="L1379" s="3" t="n"/>
      <c r="M1379" s="46" t="inlineStr">
        <is>
          <t>SOSPESI DEL GIORNO</t>
        </is>
      </c>
      <c r="N1379" s="46" t="n"/>
      <c r="O1379" s="16" t="n"/>
      <c r="P1379" s="18" t="n"/>
      <c r="Q1379" s="14" t="n"/>
      <c r="R1379" s="18" t="n"/>
      <c r="S1379" s="16">
        <f>G1379</f>
        <v/>
      </c>
      <c r="T1379" s="18">
        <f>(R1379-S1379)+T1378</f>
        <v/>
      </c>
      <c r="U1379" s="15">
        <f>C1379</f>
        <v/>
      </c>
      <c r="W1379" s="14" t="n"/>
      <c r="X1379" s="18" t="n"/>
      <c r="Y1379" s="16" t="n">
        <v>0</v>
      </c>
      <c r="Z1379" s="18">
        <f>(X1379-Y1379)+Z1378</f>
        <v/>
      </c>
      <c r="AA1379" s="15" t="n"/>
      <c r="AB1379" s="24" t="n"/>
      <c r="AC1379" s="15">
        <f>C1379</f>
        <v/>
      </c>
      <c r="AD1379" s="25" t="n"/>
      <c r="AE1379" s="62">
        <f>G1379</f>
        <v/>
      </c>
      <c r="AF1379" s="63">
        <f>AE1379+AF1318</f>
        <v/>
      </c>
      <c r="AG1379" s="25" t="n"/>
      <c r="AH1379" s="24" t="n"/>
      <c r="AI1379" s="26" t="n"/>
      <c r="AJ1379" s="25" t="n"/>
      <c r="AL1379" s="14" t="n"/>
      <c r="AM1379" s="18" t="n"/>
      <c r="AN1379" s="16" t="n">
        <v>0</v>
      </c>
      <c r="AO1379" s="18">
        <f>(AM1379-AN1379)+AO1378</f>
        <v/>
      </c>
      <c r="AP1379" s="15" t="n"/>
      <c r="AR1379" s="14" t="n"/>
      <c r="AS1379" s="18" t="n"/>
      <c r="AT1379" s="16" t="n">
        <v>0</v>
      </c>
      <c r="AU1379" s="18">
        <f>(AS1379-AT1379)+AU1378</f>
        <v/>
      </c>
      <c r="AV1379" s="15" t="n"/>
      <c r="AX1379" s="14" t="n"/>
      <c r="AY1379" s="18" t="n"/>
      <c r="AZ1379" s="16" t="n">
        <v>0</v>
      </c>
      <c r="BA1379" s="18">
        <f>(AY1379-AZ1379)+BA1378</f>
        <v/>
      </c>
      <c r="BB1379" s="15" t="n"/>
      <c r="BD1379" s="14" t="n"/>
      <c r="BE1379" s="18" t="n"/>
      <c r="BF1379" s="16" t="n">
        <v>0</v>
      </c>
      <c r="BG1379" s="18">
        <f>(BE1379-BF1379)+BG1378</f>
        <v/>
      </c>
      <c r="BH1379" s="15" t="n"/>
      <c r="BJ1379" s="86" t="n"/>
      <c r="BK1379" s="86" t="n"/>
      <c r="BL1379" s="24" t="n"/>
      <c r="BM1379" s="24" t="n"/>
      <c r="BN1379" s="24" t="n"/>
      <c r="BO1379" s="24" t="n"/>
      <c r="BP1379" s="24" t="n"/>
      <c r="BQ1379" s="126" t="n"/>
    </row>
    <row r="1380" ht="16.8" customHeight="1">
      <c r="A1380" s="15" t="n"/>
      <c r="B1380" s="15" t="n"/>
      <c r="C1380" s="15" t="inlineStr">
        <is>
          <t>TOT. SPESE AFFITTO  TEL. LUCE</t>
        </is>
      </c>
      <c r="D1380" s="16">
        <f>SUM(G1374:G1379)</f>
        <v/>
      </c>
      <c r="E1380" s="16" t="n"/>
      <c r="F1380" s="16" t="n"/>
      <c r="G1380" s="16" t="n"/>
      <c r="H1380" s="16" t="n"/>
      <c r="I1380" s="4" t="n"/>
      <c r="J1380" s="14" t="n"/>
      <c r="K1380" s="50" t="inlineStr">
        <is>
          <t>SOMMA SOSPESO 10/11</t>
        </is>
      </c>
      <c r="L1380" s="50" t="n">
        <v>114.5</v>
      </c>
      <c r="M1380" s="16" t="inlineStr">
        <is>
          <t>NOME</t>
        </is>
      </c>
      <c r="N1380" s="16" t="inlineStr">
        <is>
          <t>IMPORTO</t>
        </is>
      </c>
      <c r="O1380" s="16" t="n"/>
      <c r="P1380" s="18" t="n"/>
      <c r="Q1380" s="14" t="n"/>
      <c r="R1380" s="18" t="n"/>
      <c r="S1380" s="16" t="n">
        <v>0</v>
      </c>
      <c r="T1380" s="18">
        <f>(R1380-S1380)+T1379</f>
        <v/>
      </c>
      <c r="U1380" s="15" t="n"/>
      <c r="W1380" s="14" t="n"/>
      <c r="X1380" s="18" t="n"/>
      <c r="Y1380" s="16" t="n"/>
      <c r="Z1380" s="18">
        <f>(X1380-Y1380)+Z1379</f>
        <v/>
      </c>
      <c r="AA1380" s="15" t="n"/>
      <c r="AB1380" s="24" t="n"/>
      <c r="AC1380" s="15">
        <f>C1380</f>
        <v/>
      </c>
      <c r="AD1380" s="25" t="n"/>
      <c r="AE1380" s="62">
        <f>G1380</f>
        <v/>
      </c>
      <c r="AF1380" s="63">
        <f>AE1380+AF1319</f>
        <v/>
      </c>
      <c r="AG1380" s="25" t="n"/>
      <c r="AH1380" s="24" t="n"/>
      <c r="AI1380" s="26" t="n"/>
      <c r="AJ1380" s="25" t="n"/>
      <c r="AL1380" s="14" t="n"/>
      <c r="AM1380" s="18" t="n"/>
      <c r="AN1380" s="16" t="n"/>
      <c r="AO1380" s="18">
        <f>(AM1380-AN1380)+AO1379</f>
        <v/>
      </c>
      <c r="AP1380" s="15" t="n"/>
      <c r="AR1380" s="14" t="n"/>
      <c r="AS1380" s="18" t="n"/>
      <c r="AT1380" s="16" t="n"/>
      <c r="AU1380" s="18">
        <f>(AS1380-AT1380)+AU1379</f>
        <v/>
      </c>
      <c r="AV1380" s="15" t="n"/>
      <c r="AX1380" s="14" t="n"/>
      <c r="AY1380" s="18" t="n"/>
      <c r="AZ1380" s="16" t="n"/>
      <c r="BA1380" s="18">
        <f>(AY1380-AZ1380)+BA1379</f>
        <v/>
      </c>
      <c r="BB1380" s="15" t="n"/>
      <c r="BD1380" s="14" t="n"/>
      <c r="BE1380" s="18" t="n"/>
      <c r="BF1380" s="16" t="n"/>
      <c r="BG1380" s="18">
        <f>(BE1380-BF1380)+BG1379</f>
        <v/>
      </c>
      <c r="BH1380" s="15" t="n"/>
      <c r="BJ1380" s="86" t="n"/>
      <c r="BK1380" s="86" t="n"/>
      <c r="BL1380" s="24" t="n"/>
      <c r="BM1380" s="24" t="n"/>
      <c r="BN1380" s="24" t="n"/>
      <c r="BO1380" s="24" t="n"/>
      <c r="BP1380" s="24" t="n"/>
      <c r="BQ1380" s="126" t="n"/>
    </row>
    <row r="1381" ht="16.8" customHeight="1">
      <c r="A1381" s="15" t="n"/>
      <c r="B1381" s="15" t="n"/>
      <c r="C1381" s="15" t="inlineStr">
        <is>
          <t xml:space="preserve">RIVALSA </t>
        </is>
      </c>
      <c r="D1381" s="16" t="n"/>
      <c r="E1381" s="16" t="n"/>
      <c r="F1381" s="16" t="n"/>
      <c r="G1381" s="16" t="n">
        <v>0</v>
      </c>
      <c r="H1381" s="16" t="n"/>
      <c r="I1381" s="4" t="n"/>
      <c r="J1381" s="14" t="n"/>
      <c r="K1381" s="16" t="inlineStr">
        <is>
          <t xml:space="preserve">GALLARATE 24/1   </t>
        </is>
      </c>
      <c r="L1381" s="73" t="n">
        <v>193</v>
      </c>
      <c r="M1381" s="16" t="inlineStr">
        <is>
          <t>GALLARATE  TUTEL 26/1</t>
        </is>
      </c>
      <c r="N1381" s="16" t="n">
        <v>51</v>
      </c>
      <c r="O1381" s="16" t="n"/>
      <c r="P1381" s="18" t="n"/>
      <c r="Q1381" s="14" t="n"/>
      <c r="R1381" s="18" t="n"/>
      <c r="S1381" s="16">
        <f>G1381</f>
        <v/>
      </c>
      <c r="T1381" s="18">
        <f>(R1381-S1381)+T1380</f>
        <v/>
      </c>
      <c r="U1381" s="15" t="n"/>
      <c r="W1381" s="14" t="n"/>
      <c r="X1381" s="18" t="n">
        <v>0</v>
      </c>
      <c r="Y1381" s="16" t="n">
        <v>0</v>
      </c>
      <c r="Z1381" s="18">
        <f>(X1381-Y1381)+Z1380</f>
        <v/>
      </c>
      <c r="AA1381" s="15" t="n"/>
      <c r="AB1381" s="24" t="n"/>
      <c r="AC1381" s="15">
        <f>C1381</f>
        <v/>
      </c>
      <c r="AD1381" s="25" t="n"/>
      <c r="AE1381" s="62">
        <f>G1381</f>
        <v/>
      </c>
      <c r="AF1381" s="63">
        <f>AE1381+AF1320</f>
        <v/>
      </c>
      <c r="AG1381" s="25" t="n"/>
      <c r="AH1381" s="24" t="n"/>
      <c r="AI1381" s="26" t="n"/>
      <c r="AJ1381" s="25" t="n"/>
      <c r="AL1381" s="14" t="n"/>
      <c r="AM1381" s="18" t="n"/>
      <c r="AN1381" s="16" t="n"/>
      <c r="AO1381" s="18">
        <f>(AM1381-AN1381)+AO1380</f>
        <v/>
      </c>
      <c r="AP1381" s="15" t="n"/>
      <c r="AR1381" s="14" t="n"/>
      <c r="AS1381" s="18" t="n"/>
      <c r="AT1381" s="16" t="n"/>
      <c r="AU1381" s="18">
        <f>(AS1381-AT1381)+AU1380</f>
        <v/>
      </c>
      <c r="AV1381" s="15" t="n"/>
      <c r="AX1381" s="14" t="n"/>
      <c r="AY1381" s="18" t="n"/>
      <c r="AZ1381" s="16" t="n"/>
      <c r="BA1381" s="18">
        <f>(AY1381-AZ1381)+BA1380</f>
        <v/>
      </c>
      <c r="BB1381" s="15" t="n"/>
      <c r="BD1381" s="14" t="n"/>
      <c r="BE1381" s="18" t="n"/>
      <c r="BF1381" s="16" t="n"/>
      <c r="BG1381" s="18">
        <f>(BE1381-BF1381)+BG1380</f>
        <v/>
      </c>
      <c r="BH1381" s="15" t="n"/>
      <c r="BJ1381" s="86" t="n"/>
      <c r="BK1381" s="86" t="n"/>
      <c r="BL1381" s="24" t="n"/>
      <c r="BM1381" s="24" t="n"/>
      <c r="BN1381" s="24" t="n"/>
      <c r="BO1381" s="24" t="n"/>
      <c r="BP1381" s="24" t="n"/>
      <c r="BQ1381" s="126" t="n"/>
    </row>
    <row r="1382" ht="16.8" customHeight="1">
      <c r="A1382" s="15" t="n"/>
      <c r="B1382" s="15" t="n"/>
      <c r="C1382" s="15" t="inlineStr">
        <is>
          <t>COMMERCIALISTA</t>
        </is>
      </c>
      <c r="D1382" s="16" t="n"/>
      <c r="E1382" s="16" t="n"/>
      <c r="F1382" s="16" t="n"/>
      <c r="G1382" s="16" t="n">
        <v>0</v>
      </c>
      <c r="H1382" s="16" t="n"/>
      <c r="I1382" s="4" t="n"/>
      <c r="J1382" s="14" t="n"/>
      <c r="K1382" s="50" t="inlineStr">
        <is>
          <t>GALL.  24/1</t>
        </is>
      </c>
      <c r="L1382" s="50" t="n">
        <v>337</v>
      </c>
      <c r="M1382" s="16" t="inlineStr">
        <is>
          <t>RHO TUTELA 30/1</t>
        </is>
      </c>
      <c r="N1382" t="n">
        <v>120</v>
      </c>
      <c r="O1382" s="16" t="n"/>
      <c r="P1382" s="18" t="n"/>
      <c r="Q1382" s="14" t="n"/>
      <c r="R1382" s="18" t="n"/>
      <c r="S1382" s="16">
        <f>G1382</f>
        <v/>
      </c>
      <c r="T1382" s="18">
        <f>(R1382-S1382)+T1381</f>
        <v/>
      </c>
      <c r="U1382" s="15">
        <f>C1382</f>
        <v/>
      </c>
      <c r="W1382" s="14" t="n"/>
      <c r="X1382" s="18" t="n">
        <v>0</v>
      </c>
      <c r="Y1382" s="16" t="n">
        <v>0</v>
      </c>
      <c r="Z1382" s="18">
        <f>(X1382-Y1382)+Z1381</f>
        <v/>
      </c>
      <c r="AA1382" s="15" t="n"/>
      <c r="AB1382" s="24" t="n"/>
      <c r="AC1382" s="15">
        <f>C1382</f>
        <v/>
      </c>
      <c r="AD1382" s="25" t="n"/>
      <c r="AE1382" s="62">
        <f>G1382</f>
        <v/>
      </c>
      <c r="AF1382" s="63">
        <f>AE1382+AF1321</f>
        <v/>
      </c>
      <c r="AG1382" s="25" t="n"/>
      <c r="AH1382" s="24" t="n"/>
      <c r="AI1382" s="26" t="n"/>
      <c r="AJ1382" s="25" t="n"/>
      <c r="AL1382" s="14" t="n"/>
      <c r="AM1382" s="18" t="n"/>
      <c r="AN1382" s="16" t="n">
        <v>0</v>
      </c>
      <c r="AO1382" s="18">
        <f>(AM1382-AN1382)+AO1381</f>
        <v/>
      </c>
      <c r="AP1382" s="15" t="n"/>
      <c r="AR1382" s="14" t="n"/>
      <c r="AS1382" s="18" t="n"/>
      <c r="AT1382" s="16" t="n">
        <v>0</v>
      </c>
      <c r="AU1382" s="18">
        <f>(AS1382-AT1382)+AU1381</f>
        <v/>
      </c>
      <c r="AV1382" s="15" t="n"/>
      <c r="AX1382" s="14" t="n"/>
      <c r="AY1382" s="18" t="n"/>
      <c r="AZ1382" s="16" t="n">
        <v>0</v>
      </c>
      <c r="BA1382" s="18">
        <f>(AY1382-AZ1382)+BA1381</f>
        <v/>
      </c>
      <c r="BB1382" s="15" t="n"/>
      <c r="BD1382" s="14" t="n"/>
      <c r="BE1382" s="18" t="n"/>
      <c r="BF1382" s="16" t="n">
        <v>0</v>
      </c>
      <c r="BG1382" s="18">
        <f>(BE1382-BF1382)+BG1381</f>
        <v/>
      </c>
      <c r="BH1382" s="15" t="n"/>
      <c r="BJ1382" s="86" t="n"/>
      <c r="BK1382" s="86" t="n"/>
      <c r="BL1382" s="24" t="n"/>
      <c r="BM1382" s="24" t="n"/>
      <c r="BN1382" s="24" t="n"/>
      <c r="BO1382" s="24" t="n"/>
      <c r="BP1382" s="24" t="n"/>
      <c r="BQ1382" s="126" t="n"/>
    </row>
    <row r="1383" ht="16.8" customHeight="1">
      <c r="A1383" s="15" t="n"/>
      <c r="B1383" s="15" t="n"/>
      <c r="C1383" s="64" t="inlineStr">
        <is>
          <t>CASSA PREVIDENZA  AGENTI  + QUOTA GAA</t>
        </is>
      </c>
      <c r="D1383" s="16" t="n"/>
      <c r="E1383" s="16" t="n"/>
      <c r="F1383" s="16" t="n"/>
      <c r="G1383" s="16" t="n">
        <v>0</v>
      </c>
      <c r="H1383" s="16" t="n">
        <v>0</v>
      </c>
      <c r="I1383" s="4" t="n"/>
      <c r="J1383" s="14" t="n"/>
      <c r="K1383" s="16" t="inlineStr">
        <is>
          <t>RHO ANTICIPO A. 22/1</t>
        </is>
      </c>
      <c r="L1383" s="16" t="n">
        <v>1045</v>
      </c>
      <c r="M1383" s="16" t="inlineStr">
        <is>
          <t>RHO 30/1</t>
        </is>
      </c>
      <c r="N1383" t="n">
        <v>966</v>
      </c>
      <c r="O1383" s="16" t="n"/>
      <c r="P1383" s="18" t="n"/>
      <c r="Q1383" s="14" t="n"/>
      <c r="R1383" s="18" t="n"/>
      <c r="S1383" s="16">
        <f>G1383</f>
        <v/>
      </c>
      <c r="T1383" s="18">
        <f>(R1383-S1383)+T1382</f>
        <v/>
      </c>
      <c r="U1383" s="15">
        <f>C1383</f>
        <v/>
      </c>
      <c r="W1383" s="14" t="n"/>
      <c r="X1383" s="18" t="n">
        <v>0</v>
      </c>
      <c r="Y1383" s="16" t="n">
        <v>0</v>
      </c>
      <c r="Z1383" s="18">
        <f>(X1383-Y1383)+Z1382</f>
        <v/>
      </c>
      <c r="AA1383" s="15" t="n"/>
      <c r="AB1383" s="24" t="n"/>
      <c r="AC1383" s="15">
        <f>C1383</f>
        <v/>
      </c>
      <c r="AD1383" s="25" t="n"/>
      <c r="AE1383" s="62">
        <f>G1383</f>
        <v/>
      </c>
      <c r="AF1383" s="63">
        <f>AE1383+AF1322</f>
        <v/>
      </c>
      <c r="AG1383" s="25" t="n"/>
      <c r="AH1383" s="24" t="n"/>
      <c r="AI1383" s="26" t="n"/>
      <c r="AJ1383" s="25" t="n"/>
      <c r="AL1383" s="14" t="n"/>
      <c r="AM1383" s="18" t="n"/>
      <c r="AN1383" s="16" t="n">
        <v>0</v>
      </c>
      <c r="AO1383" s="18">
        <f>(AM1383-AN1383)+AO1382</f>
        <v/>
      </c>
      <c r="AP1383" s="15" t="n"/>
      <c r="AR1383" s="14" t="n"/>
      <c r="AS1383" s="18" t="n"/>
      <c r="AT1383" s="16" t="n">
        <v>0</v>
      </c>
      <c r="AU1383" s="18">
        <f>(AS1383-AT1383)+AU1382</f>
        <v/>
      </c>
      <c r="AV1383" s="15" t="n"/>
      <c r="AX1383" s="14" t="n"/>
      <c r="AY1383" s="18" t="n"/>
      <c r="AZ1383" s="16" t="n">
        <v>0</v>
      </c>
      <c r="BA1383" s="18">
        <f>(AY1383-AZ1383)+BA1382</f>
        <v/>
      </c>
      <c r="BB1383" s="15" t="n"/>
      <c r="BD1383" s="14" t="n"/>
      <c r="BE1383" s="18" t="n"/>
      <c r="BF1383" s="16" t="n">
        <v>0</v>
      </c>
      <c r="BG1383" s="18">
        <f>(BE1383-BF1383)+BG1382</f>
        <v/>
      </c>
      <c r="BH1383" s="15" t="n"/>
      <c r="BJ1383" s="86" t="n"/>
      <c r="BK1383" s="86" t="n"/>
      <c r="BL1383" s="24" t="n"/>
      <c r="BM1383" s="24" t="n"/>
      <c r="BN1383" s="24" t="n"/>
      <c r="BO1383" s="24" t="n"/>
      <c r="BP1383" s="24" t="n"/>
      <c r="BQ1383" s="126" t="n"/>
    </row>
    <row r="1384" ht="16.8" customHeight="1">
      <c r="A1384" s="15" t="n"/>
      <c r="B1384" s="15" t="n"/>
      <c r="C1384" s="15" t="inlineStr">
        <is>
          <t>GIROCONTO PROVV. GENERALI</t>
        </is>
      </c>
      <c r="D1384" s="16" t="n"/>
      <c r="E1384" s="16" t="n"/>
      <c r="F1384" s="85" t="n">
        <v>12746.35</v>
      </c>
      <c r="G1384" s="16" t="n">
        <v>0</v>
      </c>
      <c r="H1384" s="16" t="n">
        <v>0</v>
      </c>
      <c r="I1384" s="4" t="n"/>
      <c r="J1384" s="14" t="n"/>
      <c r="K1384" s="30" t="inlineStr">
        <is>
          <t>LEGNANO 25/1</t>
        </is>
      </c>
      <c r="L1384" s="30" t="n">
        <v>294.5</v>
      </c>
      <c r="M1384" s="30" t="inlineStr">
        <is>
          <t>SOMMA L. 30/1</t>
        </is>
      </c>
      <c r="N1384" t="n">
        <v>201.5</v>
      </c>
      <c r="O1384" s="16" t="n"/>
      <c r="P1384" s="18" t="n"/>
      <c r="Q1384" s="14" t="n"/>
      <c r="R1384" s="18">
        <f>F1384</f>
        <v/>
      </c>
      <c r="S1384" s="16" t="n">
        <v>0</v>
      </c>
      <c r="T1384" s="18">
        <f>(R1384-S1384)+T1383</f>
        <v/>
      </c>
      <c r="U1384" s="15" t="n"/>
      <c r="W1384" s="14" t="inlineStr">
        <is>
          <t>\</t>
        </is>
      </c>
      <c r="X1384" s="18" t="n">
        <v>0</v>
      </c>
      <c r="Y1384" s="16" t="n"/>
      <c r="Z1384" s="18">
        <f>(X1384-Y1384)+Z1383</f>
        <v/>
      </c>
      <c r="AA1384" s="15" t="n"/>
      <c r="AB1384" s="24" t="n"/>
      <c r="AC1384" s="15">
        <f>C1384</f>
        <v/>
      </c>
      <c r="AD1384" s="25" t="n"/>
      <c r="AE1384" s="62">
        <f>G1384</f>
        <v/>
      </c>
      <c r="AF1384" s="63">
        <f>AE1384+AF1323</f>
        <v/>
      </c>
      <c r="AG1384" s="25" t="n"/>
      <c r="AH1384" s="24" t="n"/>
      <c r="AI1384" s="26" t="n"/>
      <c r="AJ1384" s="25" t="n"/>
      <c r="AL1384" s="14" t="n"/>
      <c r="AM1384" s="18" t="n"/>
      <c r="AN1384" s="16" t="n"/>
      <c r="AO1384" s="18">
        <f>(AM1384-AN1384)+AO1383</f>
        <v/>
      </c>
      <c r="AP1384" s="15" t="n"/>
      <c r="AR1384" s="14" t="n"/>
      <c r="AS1384" s="18" t="n"/>
      <c r="AT1384" s="16" t="n"/>
      <c r="AU1384" s="18">
        <f>(AS1384-AT1384)+AU1383</f>
        <v/>
      </c>
      <c r="AV1384" s="15" t="n"/>
      <c r="AX1384" s="14" t="n"/>
      <c r="AY1384" s="18" t="n"/>
      <c r="AZ1384" s="16" t="n"/>
      <c r="BA1384" s="18">
        <f>(AY1384-AZ1384)+BA1383</f>
        <v/>
      </c>
      <c r="BB1384" s="15" t="n"/>
      <c r="BD1384" s="14" t="n"/>
      <c r="BE1384" s="18">
        <f>H1384</f>
        <v/>
      </c>
      <c r="BF1384" s="16" t="n"/>
      <c r="BG1384" s="18">
        <f>(BE1384-BF1384)+BG1383</f>
        <v/>
      </c>
      <c r="BH1384" s="15" t="n"/>
      <c r="BJ1384" s="86" t="n"/>
      <c r="BK1384" s="86" t="n"/>
      <c r="BL1384" s="24" t="n"/>
      <c r="BM1384" s="24" t="n"/>
      <c r="BN1384" s="24" t="n"/>
      <c r="BO1384" s="24" t="n"/>
      <c r="BP1384" s="24" t="n"/>
      <c r="BQ1384" s="126" t="n"/>
    </row>
    <row r="1385" ht="16.8" customHeight="1">
      <c r="A1385" s="15" t="n"/>
      <c r="B1385" s="15" t="n"/>
      <c r="C1385" s="47" t="inlineStr">
        <is>
          <t>VERSAMENTO PROVV. MATURATE</t>
        </is>
      </c>
      <c r="D1385" s="16" t="n"/>
      <c r="E1385" s="16" t="n"/>
      <c r="F1385" s="1" t="n">
        <v>4646.08</v>
      </c>
      <c r="G1385" s="16" t="n">
        <v>0</v>
      </c>
      <c r="H1385" s="16" t="n"/>
      <c r="I1385" s="4" t="n"/>
      <c r="J1385" s="14" t="n"/>
      <c r="K1385" s="148" t="inlineStr">
        <is>
          <t>SOMMA 26/1</t>
        </is>
      </c>
      <c r="L1385" s="67" t="n">
        <v>936</v>
      </c>
      <c r="M1385" s="16" t="inlineStr">
        <is>
          <t>GALLARATE 30/1</t>
        </is>
      </c>
      <c r="N1385" s="16" t="n">
        <v>423.5</v>
      </c>
      <c r="O1385" s="16" t="n"/>
      <c r="P1385" s="18" t="n"/>
      <c r="Q1385" s="14" t="n"/>
      <c r="R1385" s="49">
        <f>F1385</f>
        <v/>
      </c>
      <c r="S1385" s="16" t="n">
        <v>0</v>
      </c>
      <c r="T1385" s="18">
        <f>(R1385-S1385)+T1384</f>
        <v/>
      </c>
      <c r="U1385" s="17">
        <f>C1385</f>
        <v/>
      </c>
      <c r="W1385" s="14" t="n"/>
      <c r="X1385" s="18" t="n">
        <v>0</v>
      </c>
      <c r="Y1385" s="16" t="n">
        <v>0</v>
      </c>
      <c r="Z1385" s="18">
        <f>(X1385-Y1385)+Z1384</f>
        <v/>
      </c>
      <c r="AA1385" s="15" t="n"/>
      <c r="AB1385" s="24" t="n"/>
      <c r="AC1385" s="64" t="inlineStr">
        <is>
          <t>QUOTA GAA</t>
        </is>
      </c>
      <c r="AD1385" s="65" t="n"/>
      <c r="AE1385" s="65">
        <f>G1385</f>
        <v/>
      </c>
      <c r="AF1385" s="63">
        <f>AE1385+AF1324</f>
        <v/>
      </c>
      <c r="AG1385" s="25" t="n"/>
      <c r="AH1385" s="24" t="n"/>
      <c r="AI1385" s="26" t="n"/>
      <c r="AJ1385" s="25" t="n"/>
      <c r="AL1385" s="14" t="n"/>
      <c r="AM1385" s="18" t="n">
        <v>0</v>
      </c>
      <c r="AN1385" s="16" t="n">
        <v>0</v>
      </c>
      <c r="AO1385" s="18">
        <f>(AM1385-AN1385)+AO1384</f>
        <v/>
      </c>
      <c r="AP1385" s="15" t="n"/>
      <c r="AR1385" s="14" t="n"/>
      <c r="AS1385" s="18" t="n"/>
      <c r="AT1385" s="16" t="n">
        <v>0</v>
      </c>
      <c r="AU1385" s="18">
        <f>(AS1385-AT1385)+AU1384</f>
        <v/>
      </c>
      <c r="AV1385" s="15" t="n"/>
      <c r="AX1385" s="14" t="n"/>
      <c r="AY1385" s="18" t="n"/>
      <c r="AZ1385" s="16" t="n">
        <v>0</v>
      </c>
      <c r="BA1385" s="18">
        <f>(AY1385-AZ1385)+BA1384</f>
        <v/>
      </c>
      <c r="BB1385" s="15" t="n"/>
      <c r="BD1385" s="14" t="n"/>
      <c r="BE1385" s="18" t="n"/>
      <c r="BF1385" s="16" t="n">
        <v>0</v>
      </c>
      <c r="BG1385" s="18">
        <f>(BE1385-BF1385)+BG1384</f>
        <v/>
      </c>
      <c r="BH1385" s="15" t="n"/>
      <c r="BJ1385" s="86" t="n"/>
      <c r="BK1385" s="86" t="n"/>
      <c r="BL1385" s="24" t="n"/>
      <c r="BM1385" s="24" t="n"/>
      <c r="BN1385" s="24" t="n"/>
      <c r="BO1385" s="24" t="n"/>
      <c r="BP1385" s="24" t="n"/>
      <c r="BQ1385" s="126" t="n"/>
    </row>
    <row r="1386" ht="16.8" customHeight="1">
      <c r="A1386" s="15" t="n"/>
      <c r="B1386" s="15" t="n"/>
      <c r="C1386" s="15" t="inlineStr">
        <is>
          <t>TASSE</t>
        </is>
      </c>
      <c r="D1386" s="16" t="n"/>
      <c r="E1386" s="16" t="n"/>
      <c r="F1386" s="16" t="n"/>
      <c r="G1386" s="16" t="n">
        <v>0</v>
      </c>
      <c r="H1386" s="16" t="n"/>
      <c r="I1386" s="4" t="n"/>
      <c r="J1386" s="14" t="n"/>
      <c r="K1386" s="16" t="inlineStr">
        <is>
          <t>RHO TUTELA 29/1</t>
        </is>
      </c>
      <c r="L1386" s="16" t="n">
        <v>54</v>
      </c>
      <c r="M1386" s="25" t="inlineStr">
        <is>
          <t>RHO 26/1</t>
        </is>
      </c>
      <c r="N1386" s="83" t="n">
        <v>795</v>
      </c>
      <c r="O1386" s="16" t="n"/>
      <c r="P1386" s="18" t="n"/>
      <c r="Q1386" s="14" t="n"/>
      <c r="R1386" s="18" t="n"/>
      <c r="S1386" s="16">
        <f>G1386</f>
        <v/>
      </c>
      <c r="T1386" s="18">
        <f>(R1386-S1386)+T1385</f>
        <v/>
      </c>
      <c r="U1386" s="15" t="inlineStr">
        <is>
          <t>Tasse</t>
        </is>
      </c>
      <c r="W1386" s="14" t="n"/>
      <c r="X1386" s="18" t="n"/>
      <c r="Y1386" s="16" t="n">
        <v>0</v>
      </c>
      <c r="Z1386" s="18">
        <f>(X1386-Y1386)+Z1385</f>
        <v/>
      </c>
      <c r="AA1386" s="15" t="n"/>
      <c r="AB1386" s="24" t="n"/>
      <c r="AC1386" s="15">
        <f>C1386</f>
        <v/>
      </c>
      <c r="AD1386" s="25" t="n"/>
      <c r="AE1386" s="62">
        <f>G1386</f>
        <v/>
      </c>
      <c r="AF1386" s="63">
        <f>AE1386+AF1325</f>
        <v/>
      </c>
      <c r="AG1386" s="25" t="n"/>
      <c r="AH1386" s="24" t="n"/>
      <c r="AI1386" s="26" t="n"/>
      <c r="AJ1386" s="25" t="n"/>
      <c r="AL1386" s="14" t="n"/>
      <c r="AM1386" s="18" t="n">
        <v>0</v>
      </c>
      <c r="AN1386" s="16" t="n">
        <v>0</v>
      </c>
      <c r="AO1386" s="18">
        <f>(AM1386-AN1386)+AO1385</f>
        <v/>
      </c>
      <c r="AP1386" s="15" t="n"/>
      <c r="AR1386" s="14" t="n"/>
      <c r="AS1386" s="18" t="n">
        <v>0</v>
      </c>
      <c r="AT1386" s="16" t="n">
        <v>0</v>
      </c>
      <c r="AU1386" s="18">
        <f>(AS1386-AT1386)+AU1385</f>
        <v/>
      </c>
      <c r="AV1386" s="15" t="n"/>
      <c r="AX1386" s="14" t="n"/>
      <c r="AY1386" s="18" t="n">
        <v>0</v>
      </c>
      <c r="AZ1386" s="16" t="n">
        <v>0</v>
      </c>
      <c r="BA1386" s="18">
        <f>(AY1386-AZ1386)+BA1385</f>
        <v/>
      </c>
      <c r="BB1386" s="15" t="n"/>
      <c r="BD1386" s="14" t="n"/>
      <c r="BE1386" s="18" t="n">
        <v>0</v>
      </c>
      <c r="BF1386" s="16" t="n">
        <v>0</v>
      </c>
      <c r="BG1386" s="18">
        <f>(BE1386-BF1386)+BG1385</f>
        <v/>
      </c>
      <c r="BH1386" s="15" t="n"/>
      <c r="BJ1386" s="86" t="n"/>
      <c r="BK1386" s="86" t="n"/>
      <c r="BL1386" s="24" t="n"/>
      <c r="BM1386" s="24" t="n"/>
      <c r="BN1386" s="24" t="n"/>
      <c r="BO1386" s="24" t="n"/>
      <c r="BP1386" s="24" t="n"/>
      <c r="BQ1386" s="126" t="n"/>
    </row>
    <row r="1387" ht="16.8" customHeight="1">
      <c r="A1387" s="15" t="n"/>
      <c r="B1387" s="15" t="n"/>
      <c r="C1387" s="15" t="inlineStr">
        <is>
          <t>PREL.  ACC. PER AMM-  GIGI</t>
        </is>
      </c>
      <c r="D1387" s="16" t="n"/>
      <c r="E1387" s="16" t="n"/>
      <c r="F1387" s="16" t="n">
        <v>0</v>
      </c>
      <c r="G1387" s="16" t="n">
        <v>0</v>
      </c>
      <c r="H1387" s="16" t="n"/>
      <c r="I1387" s="4" t="n"/>
      <c r="J1387" s="14" t="n"/>
      <c r="K1387" s="50" t="inlineStr">
        <is>
          <t>RHO 26/1</t>
        </is>
      </c>
      <c r="L1387" s="25" t="n">
        <v>725</v>
      </c>
      <c r="M1387" s="16" t="inlineStr">
        <is>
          <t>RHO TUTELA 26/1</t>
        </is>
      </c>
      <c r="N1387" s="67" t="n">
        <v>40</v>
      </c>
      <c r="O1387" s="16" t="n"/>
      <c r="P1387" s="18" t="n"/>
      <c r="Q1387" s="14" t="n"/>
      <c r="R1387" s="18" t="n"/>
      <c r="S1387" s="16">
        <f>G1387</f>
        <v/>
      </c>
      <c r="T1387" s="18">
        <f>(R1387-S1387)+T1386</f>
        <v/>
      </c>
      <c r="U1387" s="15">
        <f>C1387</f>
        <v/>
      </c>
      <c r="W1387" s="14" t="n"/>
      <c r="X1387" s="18" t="n"/>
      <c r="Y1387" s="16" t="n">
        <v>0</v>
      </c>
      <c r="Z1387" s="18">
        <f>(X1387-Y1387)+Z1386</f>
        <v/>
      </c>
      <c r="AA1387" s="15" t="n"/>
      <c r="AB1387" s="24" t="n"/>
      <c r="AC1387" s="15">
        <f>C1387</f>
        <v/>
      </c>
      <c r="AD1387" s="25" t="n"/>
      <c r="AE1387" s="62">
        <f>G1387</f>
        <v/>
      </c>
      <c r="AF1387" s="63">
        <f>AE1387+AF1326</f>
        <v/>
      </c>
      <c r="AG1387" s="25" t="n"/>
      <c r="AH1387" s="24" t="n"/>
      <c r="AI1387" s="26" t="n"/>
      <c r="AJ1387" s="25" t="n"/>
      <c r="AL1387" s="14" t="n"/>
      <c r="AM1387" s="18" t="n">
        <v>0</v>
      </c>
      <c r="AN1387" s="16" t="n">
        <v>0</v>
      </c>
      <c r="AO1387" s="18">
        <f>(AM1387-AN1387)+AO1386</f>
        <v/>
      </c>
      <c r="AP1387" s="15" t="n"/>
      <c r="AR1387" s="14" t="n"/>
      <c r="AS1387" s="18" t="n">
        <v>0</v>
      </c>
      <c r="AT1387" s="16" t="n">
        <v>0</v>
      </c>
      <c r="AU1387" s="18">
        <f>(AS1387-AT1387)+AU1386</f>
        <v/>
      </c>
      <c r="AV1387" s="15" t="n"/>
      <c r="AX1387" s="14" t="n"/>
      <c r="AY1387" s="18" t="n">
        <v>0</v>
      </c>
      <c r="AZ1387" s="16" t="n">
        <v>0</v>
      </c>
      <c r="BA1387" s="18">
        <f>(AY1387-AZ1387)+BA1386</f>
        <v/>
      </c>
      <c r="BB1387" s="15" t="n"/>
      <c r="BD1387" s="14" t="n"/>
      <c r="BE1387" s="18" t="n">
        <v>0</v>
      </c>
      <c r="BF1387" s="16" t="n">
        <v>0</v>
      </c>
      <c r="BG1387" s="18">
        <f>(BE1387-BF1387)+BG1386</f>
        <v/>
      </c>
      <c r="BH1387" s="15" t="n"/>
      <c r="BJ1387" s="86" t="n"/>
      <c r="BK1387" s="86" t="n"/>
      <c r="BL1387" s="24" t="n"/>
      <c r="BM1387" s="24" t="n"/>
      <c r="BN1387" s="24" t="n"/>
      <c r="BO1387" s="24" t="n"/>
      <c r="BP1387" s="24" t="n"/>
      <c r="BQ1387" s="126" t="n"/>
    </row>
    <row r="1388" ht="16.8" customHeight="1">
      <c r="A1388" s="15" t="n"/>
      <c r="B1388" s="15" t="n"/>
      <c r="C1388" s="15" t="inlineStr">
        <is>
          <t>PREL.  ACC. PER AMM-. RENZO</t>
        </is>
      </c>
      <c r="D1388" s="16" t="n"/>
      <c r="E1388" s="16" t="n"/>
      <c r="F1388" s="16" t="n">
        <v>0</v>
      </c>
      <c r="G1388" s="16" t="n">
        <v>0</v>
      </c>
      <c r="H1388" s="16" t="n"/>
      <c r="I1388" s="4" t="n"/>
      <c r="J1388" s="14" t="n"/>
      <c r="K1388" s="16" t="inlineStr">
        <is>
          <t>GALLARATE 26/1</t>
        </is>
      </c>
      <c r="L1388" s="16" t="n">
        <v>636.5</v>
      </c>
      <c r="M1388" s="30" t="inlineStr">
        <is>
          <t>MANCA BONIFICO 0,50 29/1</t>
        </is>
      </c>
      <c r="N1388" t="n">
        <v>0.5</v>
      </c>
      <c r="O1388" s="16" t="n"/>
      <c r="P1388" s="18" t="n"/>
      <c r="Q1388" s="14" t="n"/>
      <c r="R1388" s="18" t="n">
        <v>0</v>
      </c>
      <c r="S1388" s="16">
        <f>G1388</f>
        <v/>
      </c>
      <c r="T1388" s="18">
        <f>(R1388-S1388)+T1387</f>
        <v/>
      </c>
      <c r="U1388" s="15">
        <f>C1388</f>
        <v/>
      </c>
      <c r="W1388" s="14" t="n"/>
      <c r="X1388" s="18" t="n">
        <v>0</v>
      </c>
      <c r="Y1388" s="16" t="n"/>
      <c r="Z1388" s="18">
        <f>(X1388-Y1388)+Z1387</f>
        <v/>
      </c>
      <c r="AA1388" s="15" t="n"/>
      <c r="AB1388" s="24" t="n"/>
      <c r="AC1388" s="15">
        <f>C1388</f>
        <v/>
      </c>
      <c r="AD1388" s="25" t="n"/>
      <c r="AE1388" s="62">
        <f>G1388</f>
        <v/>
      </c>
      <c r="AF1388" s="63">
        <f>AE1388+AF1327</f>
        <v/>
      </c>
      <c r="AG1388" s="25" t="n"/>
      <c r="AH1388" s="24" t="n"/>
      <c r="AI1388" s="26" t="n"/>
      <c r="AJ1388" s="25" t="n"/>
      <c r="AL1388" s="14" t="n"/>
      <c r="AM1388" s="18" t="n">
        <v>0</v>
      </c>
      <c r="AN1388" s="16" t="n"/>
      <c r="AO1388" s="18">
        <f>(AM1388-AN1388)+AO1387</f>
        <v/>
      </c>
      <c r="AP1388" s="15" t="n"/>
      <c r="AR1388" s="14" t="n"/>
      <c r="AS1388" s="18" t="n">
        <v>0</v>
      </c>
      <c r="AT1388" s="16" t="n"/>
      <c r="AU1388" s="18">
        <f>(AS1388-AT1388)+AU1387</f>
        <v/>
      </c>
      <c r="AV1388" s="15" t="n"/>
      <c r="AX1388" s="14" t="n"/>
      <c r="AY1388" s="18" t="n">
        <v>0</v>
      </c>
      <c r="AZ1388" s="16" t="n"/>
      <c r="BA1388" s="18">
        <f>(AY1388-AZ1388)+BA1387</f>
        <v/>
      </c>
      <c r="BB1388" s="15" t="n"/>
      <c r="BD1388" s="14" t="n"/>
      <c r="BE1388" s="18" t="n">
        <v>0</v>
      </c>
      <c r="BF1388" s="16" t="n"/>
      <c r="BG1388" s="18">
        <f>(BE1388-BF1388)+BG1387</f>
        <v/>
      </c>
      <c r="BH1388" s="15" t="n"/>
      <c r="BJ1388" s="86" t="n"/>
      <c r="BK1388" s="86" t="n"/>
      <c r="BL1388" s="24" t="n"/>
      <c r="BM1388" s="24" t="n"/>
      <c r="BN1388" s="24" t="n"/>
      <c r="BO1388" s="24" t="n"/>
      <c r="BP1388" s="24" t="n"/>
      <c r="BQ1388" s="126" t="n"/>
    </row>
    <row r="1389" ht="16.8" customHeight="1">
      <c r="A1389" s="15" t="n"/>
      <c r="B1389" s="15" t="n"/>
      <c r="C1389" s="15" t="inlineStr">
        <is>
          <t>VERSAMENTO</t>
        </is>
      </c>
      <c r="D1389" s="16" t="n"/>
      <c r="E1389" s="16" t="n"/>
      <c r="F1389" s="16" t="n">
        <v>0</v>
      </c>
      <c r="G1389" s="16" t="n"/>
      <c r="H1389" s="16" t="n"/>
      <c r="I1389" s="4" t="n"/>
      <c r="J1389" s="14" t="n"/>
      <c r="K1389" s="29" t="inlineStr">
        <is>
          <t>RHO 25/1</t>
        </is>
      </c>
      <c r="L1389" s="16" t="n">
        <v>100</v>
      </c>
      <c r="M1389" s="16" t="n"/>
      <c r="N1389" s="16" t="n">
        <v>0</v>
      </c>
      <c r="O1389" s="16" t="n"/>
      <c r="P1389" s="18" t="n"/>
      <c r="Q1389" s="14" t="n"/>
      <c r="R1389" s="18" t="n">
        <v>0</v>
      </c>
      <c r="S1389" s="16" t="n">
        <v>0</v>
      </c>
      <c r="T1389" s="18">
        <f>(R1389-S1389)+T1388</f>
        <v/>
      </c>
      <c r="U1389" s="15" t="n"/>
      <c r="W1389" s="14" t="n"/>
      <c r="X1389" s="18">
        <f>F1389</f>
        <v/>
      </c>
      <c r="Y1389" s="16" t="n">
        <v>0</v>
      </c>
      <c r="Z1389" s="18">
        <f>(X1389-Y1389)+Z1388</f>
        <v/>
      </c>
      <c r="AA1389" s="15">
        <f>C1389</f>
        <v/>
      </c>
      <c r="AB1389" s="24" t="n"/>
      <c r="AC1389" s="15" t="n"/>
      <c r="AD1389" s="25" t="n"/>
      <c r="AE1389" s="62" t="n"/>
      <c r="AF1389" s="63" t="n"/>
      <c r="AG1389" s="25" t="n"/>
      <c r="AH1389" s="24" t="n"/>
      <c r="AI1389" s="26" t="n"/>
      <c r="AJ1389" s="25" t="n"/>
      <c r="AL1389" s="14" t="n"/>
      <c r="AM1389" s="18" t="n">
        <v>0</v>
      </c>
      <c r="AN1389" s="16" t="n"/>
      <c r="AO1389" s="18">
        <f>(AM1389-AN1389)+AO1388</f>
        <v/>
      </c>
      <c r="AP1389" s="15" t="n"/>
      <c r="AR1389" s="14" t="n"/>
      <c r="AS1389" s="18" t="n">
        <v>0</v>
      </c>
      <c r="AT1389" s="16" t="n"/>
      <c r="AU1389" s="18">
        <f>(AS1389-AT1389)+AU1388</f>
        <v/>
      </c>
      <c r="AV1389" s="15" t="n"/>
      <c r="AX1389" s="14" t="n"/>
      <c r="AY1389" s="18" t="n">
        <v>0</v>
      </c>
      <c r="AZ1389" s="16" t="n"/>
      <c r="BA1389" s="18">
        <f>(AY1389-AZ1389)+BA1388</f>
        <v/>
      </c>
      <c r="BB1389" s="15" t="n"/>
      <c r="BD1389" s="14" t="n"/>
      <c r="BE1389" s="18" t="n">
        <v>0</v>
      </c>
      <c r="BF1389" s="16" t="n"/>
      <c r="BG1389" s="18">
        <f>(BE1389-BF1389)+BG1388</f>
        <v/>
      </c>
      <c r="BH1389" s="15" t="n"/>
      <c r="BJ1389" s="86" t="n"/>
      <c r="BK1389" s="86" t="n"/>
      <c r="BL1389" s="24" t="n"/>
      <c r="BM1389" s="24" t="n"/>
      <c r="BN1389" s="24" t="n"/>
      <c r="BO1389" s="24" t="n"/>
      <c r="BP1389" s="24" t="n"/>
      <c r="BQ1389" s="126" t="n"/>
    </row>
    <row r="1390" ht="16.8" customHeight="1">
      <c r="A1390" s="15" t="n"/>
      <c r="B1390" s="15" t="n"/>
      <c r="C1390" s="15" t="inlineStr">
        <is>
          <t>VERSAMENTO</t>
        </is>
      </c>
      <c r="D1390" s="16" t="n"/>
      <c r="E1390" s="16" t="n"/>
      <c r="F1390" s="16" t="n">
        <v>0</v>
      </c>
      <c r="G1390" s="16" t="n"/>
      <c r="H1390" s="16" t="n">
        <v>0</v>
      </c>
      <c r="I1390" s="4" t="n"/>
      <c r="J1390" s="14" t="n"/>
      <c r="K1390" s="16" t="inlineStr">
        <is>
          <t>RHO 29/1</t>
        </is>
      </c>
      <c r="L1390" s="16" t="n">
        <v>1045</v>
      </c>
      <c r="M1390" s="16" t="n"/>
      <c r="N1390" s="16" t="n">
        <v>0</v>
      </c>
      <c r="O1390" s="16" t="n"/>
      <c r="P1390" s="18" t="n"/>
      <c r="Q1390" s="14" t="n"/>
      <c r="R1390" s="18" t="n">
        <v>0</v>
      </c>
      <c r="S1390" s="16" t="n">
        <v>0</v>
      </c>
      <c r="T1390" s="18">
        <f>(R1390-S1390)+T1389</f>
        <v/>
      </c>
      <c r="U1390" s="15" t="n"/>
      <c r="W1390" s="14" t="n"/>
      <c r="X1390" s="18">
        <f>F1390</f>
        <v/>
      </c>
      <c r="Y1390" s="16" t="n"/>
      <c r="Z1390" s="18">
        <f>(X1390-Y1390)+Z1389</f>
        <v/>
      </c>
      <c r="AA1390" s="15" t="n"/>
      <c r="AB1390" s="24" t="n"/>
      <c r="AC1390" s="15" t="n"/>
      <c r="AD1390" s="25" t="n"/>
      <c r="AE1390" s="62" t="n"/>
      <c r="AF1390" s="63" t="n"/>
      <c r="AG1390" s="25" t="n"/>
      <c r="AH1390" s="24" t="n"/>
      <c r="AI1390" s="26" t="n"/>
      <c r="AJ1390" s="25" t="n"/>
      <c r="AL1390" s="14" t="n"/>
      <c r="AM1390" s="18" t="n">
        <v>0</v>
      </c>
      <c r="AN1390" s="16" t="n"/>
      <c r="AO1390" s="18">
        <f>(AM1390-AN1390)+AO1389</f>
        <v/>
      </c>
      <c r="AP1390" s="15" t="n"/>
      <c r="AR1390" s="14" t="n"/>
      <c r="AS1390" s="18" t="n">
        <v>0</v>
      </c>
      <c r="AT1390" s="16" t="n"/>
      <c r="AU1390" s="18">
        <f>(AS1390-AT1390)+AU1389</f>
        <v/>
      </c>
      <c r="AV1390" s="15" t="n"/>
      <c r="AX1390" s="14" t="n"/>
      <c r="AY1390" s="18" t="n">
        <v>0</v>
      </c>
      <c r="AZ1390" s="16" t="n"/>
      <c r="BA1390" s="18">
        <f>(AY1390-AZ1390)+BA1389</f>
        <v/>
      </c>
      <c r="BB1390" s="15" t="n"/>
      <c r="BD1390" s="14" t="n"/>
      <c r="BE1390" s="18" t="n">
        <v>0</v>
      </c>
      <c r="BF1390" s="16" t="n"/>
      <c r="BG1390" s="18">
        <f>(BE1390-BF1390)+BG1389</f>
        <v/>
      </c>
      <c r="BH1390" s="15" t="n"/>
      <c r="BJ1390" s="86" t="n"/>
      <c r="BK1390" s="86" t="n"/>
      <c r="BL1390" s="24" t="n"/>
      <c r="BM1390" s="24" t="n"/>
      <c r="BN1390" s="24" t="n"/>
      <c r="BO1390" s="24" t="n"/>
      <c r="BP1390" s="24" t="n"/>
      <c r="BQ1390" s="126" t="n"/>
    </row>
    <row r="1391" ht="16.8" customHeight="1">
      <c r="A1391" s="15" t="n"/>
      <c r="B1391" s="15" t="n"/>
      <c r="C1391" s="15" t="inlineStr">
        <is>
          <t>VERSAMENTO</t>
        </is>
      </c>
      <c r="D1391" s="16" t="n"/>
      <c r="E1391" s="16" t="n"/>
      <c r="F1391" s="16" t="n">
        <v>0</v>
      </c>
      <c r="G1391" s="16" t="n"/>
      <c r="H1391" s="16" t="n"/>
      <c r="I1391" s="4" t="n"/>
      <c r="J1391" s="14" t="n"/>
      <c r="K1391" s="16" t="inlineStr">
        <is>
          <t>RIMBORSO RHO 29/1</t>
        </is>
      </c>
      <c r="L1391" s="67" t="n">
        <v>-1</v>
      </c>
      <c r="M1391" s="44" t="n"/>
      <c r="N1391" s="16" t="n">
        <v>0</v>
      </c>
      <c r="O1391" s="16" t="n"/>
      <c r="P1391" s="18" t="n"/>
      <c r="Q1391" s="14" t="n"/>
      <c r="R1391" s="18" t="n">
        <v>0</v>
      </c>
      <c r="S1391" s="16" t="n">
        <v>0</v>
      </c>
      <c r="T1391" s="18">
        <f>(R1391-S1391)+T1390</f>
        <v/>
      </c>
      <c r="U1391" s="15" t="n"/>
      <c r="W1391" s="14" t="n"/>
      <c r="X1391" s="18">
        <f>F1391</f>
        <v/>
      </c>
      <c r="Y1391" s="16" t="n"/>
      <c r="Z1391" s="18">
        <f>(X1391-Y1391)+Z1390</f>
        <v/>
      </c>
      <c r="AA1391" s="15" t="n"/>
      <c r="AB1391" s="24" t="n"/>
      <c r="AC1391" s="15" t="n"/>
      <c r="AD1391" s="25" t="n"/>
      <c r="AE1391" s="62" t="n"/>
      <c r="AF1391" s="63" t="n"/>
      <c r="AG1391" s="25" t="n"/>
      <c r="AH1391" s="24" t="n"/>
      <c r="AI1391" s="26" t="n"/>
      <c r="AJ1391" s="25" t="n"/>
      <c r="AL1391" s="14" t="n"/>
      <c r="AM1391" s="18" t="n">
        <v>0</v>
      </c>
      <c r="AN1391" s="16" t="n"/>
      <c r="AO1391" s="18">
        <f>(AM1391-AN1391)+AO1390</f>
        <v/>
      </c>
      <c r="AP1391" s="15" t="n"/>
      <c r="AR1391" s="14" t="n"/>
      <c r="AS1391" s="18" t="n">
        <v>0</v>
      </c>
      <c r="AT1391" s="16" t="n"/>
      <c r="AU1391" s="18">
        <f>(AS1391-AT1391)+AU1390</f>
        <v/>
      </c>
      <c r="AV1391" s="15" t="n"/>
      <c r="AX1391" s="14" t="n"/>
      <c r="AY1391" s="18" t="n">
        <v>0</v>
      </c>
      <c r="AZ1391" s="16" t="n"/>
      <c r="BA1391" s="18">
        <f>(AY1391-AZ1391)+BA1390</f>
        <v/>
      </c>
      <c r="BB1391" s="15" t="n"/>
      <c r="BD1391" s="14" t="n"/>
      <c r="BE1391" s="18" t="n">
        <v>0</v>
      </c>
      <c r="BF1391" s="16" t="n"/>
      <c r="BG1391" s="18">
        <f>(BE1391-BF1391)+BG1390</f>
        <v/>
      </c>
      <c r="BH1391" s="15" t="n"/>
      <c r="BJ1391" s="86" t="n"/>
      <c r="BK1391" s="86" t="n"/>
      <c r="BL1391" s="24" t="n"/>
      <c r="BM1391" s="24" t="n"/>
      <c r="BN1391" s="24" t="n"/>
      <c r="BO1391" s="24" t="n"/>
      <c r="BP1391" s="24" t="n"/>
      <c r="BQ1391" s="126" t="n"/>
    </row>
    <row r="1392" ht="16.8" customHeight="1">
      <c r="A1392" s="15" t="n"/>
      <c r="B1392" s="15" t="n"/>
      <c r="C1392" s="15" t="inlineStr">
        <is>
          <t>VERSAMENTO</t>
        </is>
      </c>
      <c r="D1392" s="16" t="n"/>
      <c r="E1392" s="16" t="n"/>
      <c r="F1392" s="16" t="n">
        <v>0</v>
      </c>
      <c r="G1392" s="16" t="n">
        <v>0</v>
      </c>
      <c r="H1392" s="16" t="n"/>
      <c r="I1392" s="4" t="n"/>
      <c r="J1392" s="14" t="n"/>
      <c r="K1392" s="17" t="inlineStr">
        <is>
          <t>SOSPESI PARTICOLARI</t>
        </is>
      </c>
      <c r="L1392" s="51">
        <f>AI1401</f>
        <v/>
      </c>
      <c r="M1392" s="16" t="n"/>
      <c r="N1392" s="16" t="n">
        <v>0</v>
      </c>
      <c r="O1392" s="16" t="n"/>
      <c r="P1392" s="18" t="n"/>
      <c r="Q1392" s="14" t="n"/>
      <c r="R1392" s="18" t="n">
        <v>0</v>
      </c>
      <c r="S1392" s="16" t="n">
        <v>0</v>
      </c>
      <c r="T1392" s="18">
        <f>(R1392-S1392)+T1391</f>
        <v/>
      </c>
      <c r="U1392" s="15" t="n"/>
      <c r="W1392" s="14" t="n"/>
      <c r="X1392" s="18">
        <f>F1392</f>
        <v/>
      </c>
      <c r="Y1392" s="16" t="n">
        <v>0</v>
      </c>
      <c r="Z1392" s="18">
        <f>(X1392-Y1392)+Z1391</f>
        <v/>
      </c>
      <c r="AA1392" s="15">
        <f>C1392</f>
        <v/>
      </c>
      <c r="AB1392" s="24" t="n"/>
      <c r="AC1392" s="15" t="n"/>
      <c r="AD1392" s="25" t="n"/>
      <c r="AE1392" s="62" t="n"/>
      <c r="AF1392" s="63" t="n"/>
      <c r="AG1392" s="25" t="n"/>
      <c r="AH1392" s="24" t="n"/>
      <c r="AI1392" s="26" t="n"/>
      <c r="AJ1392" s="25" t="n"/>
      <c r="AL1392" s="14" t="n"/>
      <c r="AM1392" s="18" t="n">
        <v>0</v>
      </c>
      <c r="AN1392" s="16" t="n"/>
      <c r="AO1392" s="18">
        <f>(AM1392-AN1392)+AO1391</f>
        <v/>
      </c>
      <c r="AP1392" s="15" t="n"/>
      <c r="AR1392" s="14" t="n"/>
      <c r="AS1392" s="18" t="n">
        <v>0</v>
      </c>
      <c r="AT1392" s="16" t="n"/>
      <c r="AU1392" s="18">
        <f>(AS1392-AT1392)+AU1391</f>
        <v/>
      </c>
      <c r="AV1392" s="15" t="n"/>
      <c r="AX1392" s="14" t="n"/>
      <c r="AY1392" s="18" t="n">
        <v>0</v>
      </c>
      <c r="AZ1392" s="16" t="n"/>
      <c r="BA1392" s="18">
        <f>(AY1392-AZ1392)+BA1391</f>
        <v/>
      </c>
      <c r="BB1392" s="15" t="n"/>
      <c r="BD1392" s="14" t="n"/>
      <c r="BE1392" s="18" t="n">
        <v>0</v>
      </c>
      <c r="BF1392" s="16" t="n"/>
      <c r="BG1392" s="18">
        <f>(BE1392-BF1392)+BG1391</f>
        <v/>
      </c>
      <c r="BH1392" s="15" t="n"/>
      <c r="BJ1392" s="86" t="n"/>
      <c r="BK1392" s="86" t="n"/>
      <c r="BL1392" s="24" t="n"/>
      <c r="BM1392" s="24" t="n"/>
      <c r="BN1392" s="24" t="n"/>
      <c r="BO1392" s="24" t="n"/>
      <c r="BP1392" s="24" t="n"/>
      <c r="BQ1392" s="126" t="n"/>
    </row>
    <row r="1393" ht="16.8" customHeight="1">
      <c r="A1393" s="15" t="n"/>
      <c r="B1393" s="15" t="n"/>
      <c r="C1393" s="68" t="inlineStr">
        <is>
          <t>VERSAMENTO</t>
        </is>
      </c>
      <c r="D1393" s="16" t="n"/>
      <c r="E1393" s="16" t="n"/>
      <c r="F1393" s="16" t="n">
        <v>0</v>
      </c>
      <c r="G1393" s="16" t="n"/>
      <c r="H1393" s="16" t="n"/>
      <c r="I1393" s="4" t="n"/>
      <c r="J1393" s="14" t="n"/>
      <c r="K1393" s="17" t="inlineStr">
        <is>
          <t>TOTALE SOSPESI</t>
        </is>
      </c>
      <c r="L1393" s="16">
        <f>SUM(L1380:L1392)</f>
        <v/>
      </c>
      <c r="M1393" s="16" t="n"/>
      <c r="N1393" s="16" t="n"/>
      <c r="O1393" s="16" t="n"/>
      <c r="P1393" s="18" t="n"/>
      <c r="Q1393" s="14" t="n"/>
      <c r="R1393" s="18" t="n">
        <v>0</v>
      </c>
      <c r="S1393" s="16" t="n"/>
      <c r="T1393" s="18">
        <f>(R1393-S1393)+T1392</f>
        <v/>
      </c>
      <c r="U1393" s="15" t="n"/>
      <c r="W1393" s="14" t="n"/>
      <c r="X1393" s="18" t="n">
        <v>0</v>
      </c>
      <c r="Y1393" s="16" t="n"/>
      <c r="Z1393" s="18">
        <f>(X1393-Y1393)+Z1392</f>
        <v/>
      </c>
      <c r="AA1393" s="15">
        <f>C1393</f>
        <v/>
      </c>
      <c r="AB1393" s="24" t="n"/>
      <c r="AC1393" s="15" t="n"/>
      <c r="AD1393" s="25" t="n"/>
      <c r="AE1393" s="62" t="n"/>
      <c r="AF1393" s="63" t="n"/>
      <c r="AG1393" s="25" t="n"/>
      <c r="AH1393" s="24" t="n"/>
      <c r="AI1393" s="26" t="n"/>
      <c r="AJ1393" s="25" t="n"/>
      <c r="AL1393" s="14" t="n"/>
      <c r="AM1393" s="18" t="n">
        <v>0</v>
      </c>
      <c r="AN1393" s="16" t="n"/>
      <c r="AO1393" s="18">
        <f>(AM1393-AN1393)+AO1392</f>
        <v/>
      </c>
      <c r="AP1393" s="15" t="n"/>
      <c r="AR1393" s="14" t="n"/>
      <c r="AS1393" s="18" t="n">
        <v>0</v>
      </c>
      <c r="AT1393" s="16" t="n"/>
      <c r="AU1393" s="18">
        <f>(AS1393-AT1393)+AU1392</f>
        <v/>
      </c>
      <c r="AV1393" s="15">
        <f>C1393</f>
        <v/>
      </c>
      <c r="AX1393" s="14" t="n"/>
      <c r="AY1393" s="18" t="n">
        <v>0</v>
      </c>
      <c r="AZ1393" s="16" t="n"/>
      <c r="BA1393" s="18">
        <f>(AY1393-AZ1393)+BA1392</f>
        <v/>
      </c>
      <c r="BB1393" s="15" t="n"/>
      <c r="BD1393" s="14" t="n"/>
      <c r="BE1393" s="18" t="n">
        <v>0</v>
      </c>
      <c r="BF1393" s="16" t="n"/>
      <c r="BG1393" s="18">
        <f>(BE1393-BF1393)+BG1392</f>
        <v/>
      </c>
      <c r="BH1393" s="15" t="n"/>
      <c r="BJ1393" s="86" t="n"/>
      <c r="BK1393" s="86" t="n"/>
      <c r="BL1393" s="24" t="n"/>
      <c r="BM1393" s="24" t="n"/>
      <c r="BN1393" s="24" t="n"/>
      <c r="BO1393" s="24" t="n"/>
      <c r="BP1393" s="24" t="n"/>
      <c r="BQ1393" s="126" t="n"/>
    </row>
    <row r="1394" ht="16.8" customHeight="1">
      <c r="A1394" s="15" t="n"/>
      <c r="B1394" s="15" t="n"/>
      <c r="C1394" s="15" t="inlineStr">
        <is>
          <t>BONIFICI</t>
        </is>
      </c>
      <c r="D1394" s="16" t="n"/>
      <c r="E1394" s="16" t="n"/>
      <c r="F1394" s="16">
        <f>'BONIFICI GENERALI '!B1090+'BONIFICI CATTOLICA'!B1090+'BONIFICI TUTELA'!B674</f>
        <v/>
      </c>
      <c r="G1394" s="85">
        <f>F1384</f>
        <v/>
      </c>
      <c r="H1394" s="16" t="n"/>
      <c r="I1394" s="4" t="n"/>
      <c r="J1394" s="14" t="n"/>
      <c r="K1394" s="17" t="inlineStr">
        <is>
          <t>SOSPESI DEL GIORNO</t>
        </is>
      </c>
      <c r="L1394" s="16">
        <f>SUM(N1381:N1394)</f>
        <v/>
      </c>
      <c r="M1394" s="44" t="n"/>
      <c r="N1394" s="16" t="n"/>
      <c r="O1394" s="16" t="n"/>
      <c r="P1394" s="18" t="n"/>
      <c r="Q1394" s="14" t="n"/>
      <c r="R1394" s="18" t="n">
        <v>0</v>
      </c>
      <c r="S1394" s="16" t="n"/>
      <c r="T1394" s="18">
        <f>(R1394-S1394)+T1393</f>
        <v/>
      </c>
      <c r="U1394" s="15" t="n"/>
      <c r="W1394" s="14" t="n"/>
      <c r="X1394" s="18">
        <f>F1394</f>
        <v/>
      </c>
      <c r="Y1394" s="16">
        <f>G1394</f>
        <v/>
      </c>
      <c r="Z1394" s="18">
        <f>(X1394-Y1394)+Z1393</f>
        <v/>
      </c>
      <c r="AA1394" s="15">
        <f>C1394</f>
        <v/>
      </c>
      <c r="AB1394" s="24" t="n"/>
      <c r="AC1394" s="15" t="n"/>
      <c r="AD1394" s="25" t="n"/>
      <c r="AE1394" s="62" t="n"/>
      <c r="AF1394" s="63" t="n"/>
      <c r="AG1394" s="25" t="n"/>
      <c r="AH1394" s="24" t="n"/>
      <c r="AI1394" s="26" t="n"/>
      <c r="AJ1394" s="25" t="n"/>
      <c r="AL1394" s="14" t="n"/>
      <c r="AM1394" s="18" t="n">
        <v>0</v>
      </c>
      <c r="AN1394" s="16" t="n"/>
      <c r="AO1394" s="18">
        <f>(AM1394-AN1394)+AO1393</f>
        <v/>
      </c>
      <c r="AP1394" s="15" t="n"/>
      <c r="AR1394" s="14" t="n"/>
      <c r="AS1394" s="18" t="n">
        <v>0</v>
      </c>
      <c r="AT1394" s="16" t="n"/>
      <c r="AU1394" s="18">
        <f>(AS1394-AT1394)+AU1393</f>
        <v/>
      </c>
      <c r="AV1394" s="15">
        <f>C1394</f>
        <v/>
      </c>
      <c r="AX1394" s="14" t="n"/>
      <c r="AY1394" s="18" t="n">
        <v>0</v>
      </c>
      <c r="AZ1394" s="16" t="n"/>
      <c r="BA1394" s="18">
        <f>(AY1394-AZ1394)+BA1393</f>
        <v/>
      </c>
      <c r="BB1394" s="15" t="n"/>
      <c r="BD1394" s="14" t="n"/>
      <c r="BE1394" s="18" t="n">
        <v>0</v>
      </c>
      <c r="BF1394" s="16" t="n"/>
      <c r="BG1394" s="18">
        <f>(BE1394-BF1394)+BG1393</f>
        <v/>
      </c>
      <c r="BH1394" s="15" t="n"/>
      <c r="BJ1394" s="86" t="n"/>
      <c r="BK1394" s="86" t="n"/>
      <c r="BL1394" s="24" t="n"/>
      <c r="BM1394" s="24" t="n"/>
      <c r="BN1394" s="24" t="n"/>
      <c r="BO1394" s="24" t="n"/>
      <c r="BP1394" s="24" t="n"/>
      <c r="BQ1394" s="126" t="n"/>
    </row>
    <row r="1395" ht="16.8" customHeight="1">
      <c r="A1395" s="15" t="n"/>
      <c r="B1395" s="15" t="n"/>
      <c r="C1395" s="47" t="inlineStr">
        <is>
          <t>PREL .PROVVIGIONI MATURATE</t>
        </is>
      </c>
      <c r="D1395" s="16" t="n"/>
      <c r="E1395" s="16" t="n"/>
      <c r="F1395" s="16" t="n">
        <v>0</v>
      </c>
      <c r="G1395" s="1">
        <f>F1385</f>
        <v/>
      </c>
      <c r="H1395" s="16">
        <f>G1395-D1286-D1287-D1289</f>
        <v/>
      </c>
      <c r="I1395" s="4" t="n"/>
      <c r="J1395" s="14" t="n"/>
      <c r="K1395" s="53">
        <f>A1344</f>
        <v/>
      </c>
      <c r="L1395" s="3">
        <f>D1344+D1345-E1349+D1346-E1346+D1349-E1344+B1347</f>
        <v/>
      </c>
      <c r="M1395" s="3" t="n"/>
      <c r="N1395" s="3" t="n"/>
      <c r="O1395" s="16" t="n"/>
      <c r="P1395" s="18" t="n"/>
      <c r="Q1395" s="14" t="n"/>
      <c r="R1395" s="18" t="n"/>
      <c r="S1395" s="16" t="n"/>
      <c r="T1395" s="18">
        <f>(R1395-S1395)+T1394</f>
        <v/>
      </c>
      <c r="U1395" s="15" t="n"/>
      <c r="W1395" s="14" t="n"/>
      <c r="X1395" s="18" t="n"/>
      <c r="Y1395" s="1">
        <f>G1395</f>
        <v/>
      </c>
      <c r="Z1395" s="18">
        <f>(X1395-Y1395)+Z1394</f>
        <v/>
      </c>
      <c r="AA1395" s="15">
        <f>C1395</f>
        <v/>
      </c>
      <c r="AB1395" s="24" t="n"/>
      <c r="AC1395" s="15" t="inlineStr">
        <is>
          <t>BOLLO AUTO</t>
        </is>
      </c>
      <c r="AD1395" s="25" t="n"/>
      <c r="AE1395" s="62">
        <f>H1396</f>
        <v/>
      </c>
      <c r="AF1395" s="63">
        <f>AE1395+AF1334</f>
        <v/>
      </c>
      <c r="AG1395" s="25" t="n"/>
      <c r="AH1395" s="24" t="n"/>
      <c r="AI1395" s="26" t="n"/>
      <c r="AJ1395" s="25" t="n"/>
      <c r="AL1395" s="14" t="n"/>
      <c r="AM1395" s="18" t="n"/>
      <c r="AN1395" s="25" t="n">
        <v>0</v>
      </c>
      <c r="AO1395" s="18">
        <f>(AM1395-AN1395)+AO1394</f>
        <v/>
      </c>
      <c r="AP1395" s="15" t="n"/>
      <c r="AR1395" s="14" t="n"/>
      <c r="AS1395" s="18" t="n"/>
      <c r="AT1395" s="25" t="n">
        <v>0</v>
      </c>
      <c r="AU1395" s="18">
        <f>(AS1395-AT1395)+AU1394</f>
        <v/>
      </c>
      <c r="AV1395" s="15" t="n"/>
      <c r="AX1395" s="14" t="n"/>
      <c r="AY1395" s="18" t="n"/>
      <c r="AZ1395" s="25" t="n">
        <v>0</v>
      </c>
      <c r="BA1395" s="18">
        <f>(AY1395-AZ1395)+BA1394</f>
        <v/>
      </c>
      <c r="BB1395" s="15" t="n"/>
      <c r="BD1395" s="14" t="n"/>
      <c r="BE1395" s="18" t="n"/>
      <c r="BF1395" s="25" t="n">
        <v>0</v>
      </c>
      <c r="BG1395" s="18">
        <f>(BE1395-BF1395)+BG1394</f>
        <v/>
      </c>
      <c r="BH1395" s="15" t="n"/>
      <c r="BJ1395" s="86" t="n"/>
      <c r="BK1395" s="86" t="n"/>
      <c r="BL1395" s="24" t="n"/>
      <c r="BM1395" s="24" t="n"/>
      <c r="BN1395" s="24" t="n"/>
      <c r="BO1395" s="24" t="n"/>
      <c r="BP1395" s="24" t="n"/>
      <c r="BQ1395" s="126" t="n"/>
    </row>
    <row r="1396" ht="16.8" customHeight="1">
      <c r="A1396" s="15" t="n"/>
      <c r="B1396" s="15" t="n"/>
      <c r="C1396" s="15" t="inlineStr">
        <is>
          <t>Spese manutenzione auto</t>
        </is>
      </c>
      <c r="D1396" s="16" t="n"/>
      <c r="E1396" s="16" t="n">
        <v>0</v>
      </c>
      <c r="F1396" s="16" t="n">
        <v>0</v>
      </c>
      <c r="G1396" s="16" t="n">
        <v>0</v>
      </c>
      <c r="H1396" s="16" t="n"/>
      <c r="I1396" s="4" t="n"/>
      <c r="J1396" s="14" t="n"/>
      <c r="K1396" s="17" t="n"/>
      <c r="L1396" s="16" t="n"/>
      <c r="M1396" s="16" t="n"/>
      <c r="N1396" s="16" t="n"/>
      <c r="O1396" s="16" t="n"/>
      <c r="P1396" s="18" t="n"/>
      <c r="Q1396" s="14" t="n"/>
      <c r="R1396" s="18" t="n"/>
      <c r="S1396" s="16">
        <f>G1396</f>
        <v/>
      </c>
      <c r="T1396" s="18">
        <f>(R1396-S1396)+T1395</f>
        <v/>
      </c>
      <c r="U1396" s="15">
        <f>C1396</f>
        <v/>
      </c>
      <c r="W1396" s="14" t="n"/>
      <c r="X1396" s="18" t="n"/>
      <c r="Y1396" s="16" t="n">
        <v>0</v>
      </c>
      <c r="Z1396" s="18">
        <f>(X1396-Y1396)+Z1395</f>
        <v/>
      </c>
      <c r="AA1396" s="15" t="n"/>
      <c r="AB1396" s="24" t="n"/>
      <c r="AC1396" s="15">
        <f>C1396</f>
        <v/>
      </c>
      <c r="AD1396" s="25" t="n"/>
      <c r="AE1396" s="62">
        <f>G1396</f>
        <v/>
      </c>
      <c r="AF1396" s="63">
        <f>AE1396+AF1335</f>
        <v/>
      </c>
      <c r="AG1396" s="25" t="n"/>
      <c r="AH1396" s="24" t="n"/>
      <c r="AI1396" s="26" t="n"/>
      <c r="AJ1396" s="25" t="n"/>
      <c r="AL1396" s="14" t="n"/>
      <c r="AM1396" s="18" t="n"/>
      <c r="AN1396" s="16" t="n"/>
      <c r="AO1396" s="18">
        <f>(AM1396-AN1396)+AO1395</f>
        <v/>
      </c>
      <c r="AP1396" s="15" t="n"/>
      <c r="AR1396" s="14" t="n"/>
      <c r="AS1396" s="18" t="n"/>
      <c r="AT1396" s="16" t="n"/>
      <c r="AU1396" s="18">
        <f>(AS1396-AT1396)+AU1395</f>
        <v/>
      </c>
      <c r="AV1396" s="15" t="n"/>
      <c r="AX1396" s="14" t="n"/>
      <c r="AY1396" s="18" t="n"/>
      <c r="AZ1396" s="16" t="n"/>
      <c r="BA1396" s="18">
        <f>(AY1396-AZ1396)+BA1395</f>
        <v/>
      </c>
      <c r="BB1396" s="15" t="n"/>
      <c r="BD1396" s="14" t="n"/>
      <c r="BE1396" s="18" t="n"/>
      <c r="BF1396" s="16" t="n"/>
      <c r="BG1396" s="18">
        <f>(BE1396-BF1396)+BG1395</f>
        <v/>
      </c>
      <c r="BH1396" s="15" t="n"/>
      <c r="BJ1396" s="86" t="n"/>
      <c r="BK1396" s="86" t="n"/>
      <c r="BL1396" s="24" t="n"/>
      <c r="BM1396" s="24" t="n"/>
      <c r="BN1396" s="24" t="n"/>
      <c r="BO1396" s="24" t="n"/>
      <c r="BP1396" s="24" t="n"/>
      <c r="BQ1396" s="126" t="n"/>
    </row>
    <row r="1397" ht="16.8" customHeight="1">
      <c r="A1397" s="15" t="n"/>
      <c r="B1397" s="15" t="n"/>
      <c r="C1397" s="15" t="inlineStr">
        <is>
          <t>Spese alberghi etc</t>
        </is>
      </c>
      <c r="D1397" s="16" t="n">
        <v>0</v>
      </c>
      <c r="E1397" s="16" t="n"/>
      <c r="F1397" s="16" t="n">
        <v>0</v>
      </c>
      <c r="G1397" s="16" t="n">
        <v>0</v>
      </c>
      <c r="H1397" s="16" t="n"/>
      <c r="I1397" s="4" t="n"/>
      <c r="J1397" s="14" t="n"/>
      <c r="K1397" s="17" t="n"/>
      <c r="L1397" s="16" t="n">
        <v>0</v>
      </c>
      <c r="M1397" s="16" t="n"/>
      <c r="N1397" s="16" t="n"/>
      <c r="O1397" s="16" t="n"/>
      <c r="P1397" s="18" t="n"/>
      <c r="Q1397" s="14" t="n"/>
      <c r="R1397" s="18" t="n"/>
      <c r="S1397" s="16" t="n">
        <v>0</v>
      </c>
      <c r="T1397" s="18">
        <f>(R1397-S1397)+T1396</f>
        <v/>
      </c>
      <c r="U1397" s="15">
        <f>C1397</f>
        <v/>
      </c>
      <c r="W1397" s="14" t="n"/>
      <c r="X1397" s="18" t="n">
        <v>0</v>
      </c>
      <c r="Y1397" s="16" t="n">
        <v>0</v>
      </c>
      <c r="Z1397" s="18">
        <f>(X1397-Y1397)+Z1396</f>
        <v/>
      </c>
      <c r="AA1397" s="15" t="n"/>
      <c r="AB1397" s="24" t="n"/>
      <c r="AC1397" s="15">
        <f>C1397</f>
        <v/>
      </c>
      <c r="AD1397" s="25" t="n"/>
      <c r="AE1397" s="62">
        <f>G1397</f>
        <v/>
      </c>
      <c r="AF1397" s="63">
        <f>AE1397+AF1336</f>
        <v/>
      </c>
      <c r="AG1397" s="25" t="n"/>
      <c r="AH1397" s="24" t="n"/>
      <c r="AI1397" s="26" t="n"/>
      <c r="AJ1397" s="25" t="n"/>
      <c r="AL1397" s="14" t="n"/>
      <c r="AM1397" s="18" t="n"/>
      <c r="AN1397" s="16" t="n">
        <v>0</v>
      </c>
      <c r="AO1397" s="18">
        <f>(AM1397-AN1397)+AO1396</f>
        <v/>
      </c>
      <c r="AP1397" s="15" t="n"/>
      <c r="AR1397" s="14" t="n"/>
      <c r="AS1397" s="18" t="n"/>
      <c r="AT1397" s="16" t="n">
        <v>0</v>
      </c>
      <c r="AU1397" s="18">
        <f>(AS1397-AT1397)+AU1396</f>
        <v/>
      </c>
      <c r="AV1397" s="15" t="n"/>
      <c r="AX1397" s="14" t="n"/>
      <c r="AY1397" s="18" t="n"/>
      <c r="AZ1397" s="16" t="n">
        <v>0</v>
      </c>
      <c r="BA1397" s="18">
        <f>(AY1397-AZ1397)+BA1396</f>
        <v/>
      </c>
      <c r="BB1397" s="15" t="n"/>
      <c r="BD1397" s="14" t="n"/>
      <c r="BE1397" s="18" t="n"/>
      <c r="BF1397" s="16" t="n">
        <v>0</v>
      </c>
      <c r="BG1397" s="18">
        <f>(BE1397-BF1397)+BG1396</f>
        <v/>
      </c>
      <c r="BH1397" s="15" t="n"/>
      <c r="BJ1397" s="86" t="n"/>
      <c r="BK1397" s="86" t="n"/>
      <c r="BL1397" s="24" t="n"/>
      <c r="BM1397" s="24" t="n"/>
      <c r="BN1397" s="24" t="n"/>
      <c r="BO1397" s="24" t="n"/>
      <c r="BP1397" s="24" t="n"/>
      <c r="BQ1397" s="126" t="n"/>
    </row>
    <row r="1398" ht="16.8" customHeight="1">
      <c r="A1398" s="15" t="n"/>
      <c r="B1398" s="15" t="n"/>
      <c r="C1398" s="15" t="n"/>
      <c r="D1398" s="16">
        <f>SUM(G1396:G1398)</f>
        <v/>
      </c>
      <c r="E1398" s="16" t="n">
        <v>0</v>
      </c>
      <c r="F1398" s="16" t="n"/>
      <c r="G1398" s="16" t="n">
        <v>0</v>
      </c>
      <c r="H1398" s="16" t="n"/>
      <c r="I1398" s="4" t="n"/>
      <c r="J1398" s="14" t="n"/>
      <c r="K1398" s="6" t="inlineStr">
        <is>
          <t>TOTALE SOMMA</t>
        </is>
      </c>
      <c r="L1398" s="3">
        <f>SUM(L1378:L1392)+N1377+L1394+L1395</f>
        <v/>
      </c>
      <c r="M1398" s="3">
        <f>SUM(O1347:O1366)+N1376</f>
        <v/>
      </c>
      <c r="N1398" s="16" t="n"/>
      <c r="O1398" s="16" t="n"/>
      <c r="P1398" s="18" t="n"/>
      <c r="Q1398" s="14" t="n"/>
      <c r="R1398" s="18" t="n"/>
      <c r="S1398" s="16" t="n">
        <v>0</v>
      </c>
      <c r="T1398" s="18">
        <f>(R1398-S1398)+T1397</f>
        <v/>
      </c>
      <c r="U1398" s="15" t="n"/>
      <c r="W1398" s="14" t="n"/>
      <c r="X1398" s="18" t="n">
        <v>0</v>
      </c>
      <c r="Y1398" s="16" t="n">
        <v>0</v>
      </c>
      <c r="Z1398" s="18">
        <f>(X1398-Y1398)+Z1397</f>
        <v/>
      </c>
      <c r="AA1398" s="15" t="n"/>
      <c r="AB1398" s="24" t="n"/>
      <c r="AC1398" s="15">
        <f>C1398</f>
        <v/>
      </c>
      <c r="AD1398" s="25" t="n"/>
      <c r="AE1398" s="62">
        <f>G1398</f>
        <v/>
      </c>
      <c r="AF1398" s="63">
        <f>AE1398+AF1337</f>
        <v/>
      </c>
      <c r="AG1398" s="25" t="n"/>
      <c r="AH1398" s="24" t="inlineStr">
        <is>
          <t>TOTALE SOSPESI</t>
        </is>
      </c>
      <c r="AI1398" s="26">
        <f>SUM(AI1345:AI1397)</f>
        <v/>
      </c>
      <c r="AJ1398" s="25" t="n"/>
      <c r="AL1398" s="14" t="n"/>
      <c r="AM1398" s="18" t="n"/>
      <c r="AN1398" s="16" t="n">
        <v>0</v>
      </c>
      <c r="AO1398" s="18">
        <f>(AM1398-AN1398)+AO1397</f>
        <v/>
      </c>
      <c r="AP1398" s="15" t="n"/>
      <c r="AR1398" s="14" t="n"/>
      <c r="AS1398" s="18" t="n"/>
      <c r="AT1398" s="16" t="n">
        <v>0</v>
      </c>
      <c r="AU1398" s="18">
        <f>(AS1398-AT1398)+AU1397</f>
        <v/>
      </c>
      <c r="AV1398" s="16" t="n"/>
      <c r="AX1398" s="14" t="n"/>
      <c r="AY1398" s="18" t="n"/>
      <c r="AZ1398" s="16" t="n">
        <v>0</v>
      </c>
      <c r="BA1398" s="18">
        <f>(AY1398-AZ1398)+BA1397</f>
        <v/>
      </c>
      <c r="BB1398" s="15" t="n"/>
      <c r="BD1398" s="14" t="n"/>
      <c r="BE1398" s="18" t="n"/>
      <c r="BF1398" s="16" t="n">
        <v>0</v>
      </c>
      <c r="BG1398" s="18">
        <f>(BE1398-BF1398)+BG1397</f>
        <v/>
      </c>
      <c r="BH1398" s="15" t="n"/>
      <c r="BJ1398" s="86" t="n"/>
      <c r="BK1398" s="86" t="n"/>
      <c r="BL1398" s="24" t="n"/>
      <c r="BM1398" s="24" t="n"/>
      <c r="BN1398" s="24" t="n"/>
      <c r="BO1398" s="24" t="n"/>
      <c r="BP1398" s="24" t="n"/>
      <c r="BQ1398" s="126" t="n"/>
    </row>
    <row r="1399" ht="16.8" customHeight="1">
      <c r="A1399" s="15" t="n"/>
      <c r="B1399" s="15" t="n"/>
      <c r="C1399" s="64" t="inlineStr">
        <is>
          <t>BONIFICO CATTOLICA</t>
        </is>
      </c>
      <c r="D1399" s="16" t="n"/>
      <c r="E1399" s="16" t="n">
        <v>0</v>
      </c>
      <c r="F1399" s="16" t="n"/>
      <c r="G1399" s="16" t="n">
        <v>38757.73</v>
      </c>
      <c r="H1399" s="16" t="n">
        <v>0</v>
      </c>
      <c r="I1399" s="84">
        <f>I1401-I1350</f>
        <v/>
      </c>
      <c r="J1399" s="14" t="n"/>
      <c r="K1399" s="6" t="inlineStr">
        <is>
          <t>SALDO C-D</t>
        </is>
      </c>
      <c r="L1399" s="3">
        <f>L1398-M1398</f>
        <v/>
      </c>
      <c r="M1399" s="16" t="n"/>
      <c r="N1399" s="16" t="n"/>
      <c r="O1399" s="16" t="n"/>
      <c r="P1399" s="18" t="n"/>
      <c r="Q1399" s="14" t="n"/>
      <c r="R1399" s="18" t="n"/>
      <c r="S1399" s="16" t="n">
        <v>0</v>
      </c>
      <c r="T1399" s="18">
        <f>(R1399-S1399)+T1398</f>
        <v/>
      </c>
      <c r="U1399" s="15" t="n"/>
      <c r="W1399" s="14" t="n"/>
      <c r="X1399" s="18" t="n"/>
      <c r="Y1399" s="16">
        <f>G1399</f>
        <v/>
      </c>
      <c r="Z1399" s="18">
        <f>(X1399-Y1399)+Z1398</f>
        <v/>
      </c>
      <c r="AA1399" s="16">
        <f>C1399</f>
        <v/>
      </c>
      <c r="AB1399" s="24" t="n"/>
      <c r="AC1399" s="71" t="inlineStr">
        <is>
          <t>TOTALE SPESE AD OGGI</t>
        </is>
      </c>
      <c r="AD1399" s="65" t="n"/>
      <c r="AE1399" s="65" t="n">
        <v>0</v>
      </c>
      <c r="AF1399" s="63">
        <f>SUM(AF1351:AF1398)</f>
        <v/>
      </c>
      <c r="AG1399" s="25" t="n"/>
      <c r="AH1399" s="24" t="inlineStr">
        <is>
          <t>SOSPESI VERSATI</t>
        </is>
      </c>
      <c r="AI1399" s="26" t="n"/>
      <c r="AJ1399" s="25">
        <f>SUM(AJ1345:AJ1398)</f>
        <v/>
      </c>
      <c r="AL1399" s="14" t="n"/>
      <c r="AM1399" s="18" t="n"/>
      <c r="AN1399" s="16" t="n"/>
      <c r="AO1399" s="18">
        <f>(AM1399-AN1399)+AO1398</f>
        <v/>
      </c>
      <c r="AP1399" s="15" t="n"/>
      <c r="AR1399" s="14" t="n"/>
      <c r="AS1399" s="18" t="n"/>
      <c r="AT1399" s="16" t="n">
        <v>0</v>
      </c>
      <c r="AU1399" s="18">
        <f>(AS1399-AT1399)+AU1398</f>
        <v/>
      </c>
      <c r="AV1399" s="15" t="n"/>
      <c r="AX1399" s="14" t="n"/>
      <c r="AY1399" s="18" t="n"/>
      <c r="AZ1399" s="16" t="n"/>
      <c r="BA1399" s="18">
        <f>(AY1399-AZ1399)+BA1398</f>
        <v/>
      </c>
      <c r="BB1399" s="15" t="n"/>
      <c r="BD1399" s="14" t="n"/>
      <c r="BE1399" s="18" t="n"/>
      <c r="BF1399" s="16" t="n"/>
      <c r="BG1399" s="18">
        <f>(BE1399-BF1399)+BG1398</f>
        <v/>
      </c>
      <c r="BH1399" s="15" t="n"/>
      <c r="BJ1399" s="86" t="n"/>
      <c r="BK1399" s="86" t="n"/>
      <c r="BL1399" s="24" t="n"/>
      <c r="BM1399" s="24" t="n"/>
      <c r="BN1399" s="24" t="n"/>
      <c r="BO1399" s="24" t="n"/>
      <c r="BP1399" s="24" t="n"/>
      <c r="BQ1399" s="126" t="n"/>
    </row>
    <row r="1400" ht="16.8" customHeight="1">
      <c r="A1400" s="15" t="n"/>
      <c r="B1400" s="15" t="n"/>
      <c r="C1400" s="64" t="inlineStr">
        <is>
          <t>BONIFICO GENERALI</t>
        </is>
      </c>
      <c r="D1400" s="16" t="n"/>
      <c r="E1400" s="16" t="n"/>
      <c r="F1400" s="16" t="n"/>
      <c r="G1400" s="16" t="n">
        <v>57554.71</v>
      </c>
      <c r="H1400" s="16" t="n">
        <v>0</v>
      </c>
      <c r="I1400" s="4" t="n"/>
      <c r="J1400" s="14" t="n"/>
      <c r="K1400" s="6" t="inlineStr">
        <is>
          <t>SALDO CATTOLICA</t>
        </is>
      </c>
      <c r="L1400" s="55">
        <f>D1401+E1401+A1401+B1401+B1348</f>
        <v/>
      </c>
      <c r="M1400" s="16" t="n"/>
      <c r="N1400" s="16" t="n"/>
      <c r="O1400" s="56" t="n"/>
      <c r="P1400" s="18" t="n"/>
      <c r="Q1400" s="14" t="n"/>
      <c r="R1400" s="18" t="n"/>
      <c r="S1400" s="16" t="n">
        <v>0</v>
      </c>
      <c r="T1400" s="18">
        <f>(R1400-S1400)+T1399</f>
        <v/>
      </c>
      <c r="U1400" s="15" t="n"/>
      <c r="W1400" s="14" t="n"/>
      <c r="X1400" s="18" t="n"/>
      <c r="Y1400" s="16">
        <f>G1400</f>
        <v/>
      </c>
      <c r="Z1400" s="18">
        <f>(X1400-Y1400)+Z1399</f>
        <v/>
      </c>
      <c r="AA1400" s="15">
        <f>C1400</f>
        <v/>
      </c>
      <c r="AB1400" s="24" t="n"/>
      <c r="AC1400" s="71" t="inlineStr">
        <is>
          <t>TOTALE PROVVIGIONI AD OGGI</t>
        </is>
      </c>
      <c r="AD1400" s="65" t="n"/>
      <c r="AE1400" s="65">
        <f>G1400</f>
        <v/>
      </c>
      <c r="AF1400" s="63">
        <f>AF1339+AD1344+AD1345</f>
        <v/>
      </c>
      <c r="AG1400" s="25" t="n"/>
      <c r="AH1400" s="24" t="n"/>
      <c r="AI1400" s="26" t="n"/>
      <c r="AJ1400" s="25" t="n"/>
      <c r="AL1400" s="14" t="n"/>
      <c r="AM1400" s="18" t="n"/>
      <c r="AN1400" s="16" t="n"/>
      <c r="AO1400" s="18">
        <f>(AM1400-AN1400)+AO1399</f>
        <v/>
      </c>
      <c r="AP1400" s="15" t="n"/>
      <c r="AR1400" s="14" t="n"/>
      <c r="AS1400" s="18" t="n"/>
      <c r="AT1400" s="16" t="n"/>
      <c r="AU1400" s="18">
        <f>(AS1400-AT1400)+AU1399</f>
        <v/>
      </c>
      <c r="AV1400" s="15" t="n"/>
      <c r="AX1400" s="14" t="n"/>
      <c r="AY1400" s="18" t="n"/>
      <c r="AZ1400" s="16" t="n"/>
      <c r="BA1400" s="18">
        <f>(AY1400-AZ1400)+BA1399</f>
        <v/>
      </c>
      <c r="BB1400" s="15" t="n"/>
      <c r="BD1400" s="14" t="n"/>
      <c r="BE1400" s="18" t="n"/>
      <c r="BF1400" s="16" t="n"/>
      <c r="BG1400" s="18">
        <f>(BE1400-BF1400)+BG1399</f>
        <v/>
      </c>
      <c r="BH1400" s="15" t="n"/>
      <c r="BJ1400" s="86" t="n"/>
      <c r="BK1400" s="86" t="n"/>
      <c r="BL1400" s="24" t="n"/>
      <c r="BM1400" s="24" t="n"/>
      <c r="BN1400" s="24" t="n"/>
      <c r="BO1400" s="24" t="n"/>
      <c r="BP1400" s="24" t="n"/>
      <c r="BQ1400" s="126" t="n"/>
    </row>
    <row r="1401" ht="16.8" customHeight="1">
      <c r="A1401" s="92">
        <f>D1346-D1348+A1340-E1346-G1400</f>
        <v/>
      </c>
      <c r="B1401" s="44">
        <f>D1349-D1351+B1340</f>
        <v/>
      </c>
      <c r="C1401" s="57" t="inlineStr">
        <is>
          <t>Check = controllo Saldo Cattolica</t>
        </is>
      </c>
      <c r="D1401" s="44">
        <f>D1344-D1347-E1344+D1340-G1399</f>
        <v/>
      </c>
      <c r="E1401" s="44">
        <f>D1345-D1350+E1340</f>
        <v/>
      </c>
      <c r="F1401" s="72">
        <f>D1347+D1348+D1350+F1340-E1348</f>
        <v/>
      </c>
      <c r="G1401" s="81">
        <f>D1347+D1348-E1348+D1350+G1340</f>
        <v/>
      </c>
      <c r="H1401" s="44">
        <f>G1395+G1394+H1340</f>
        <v/>
      </c>
      <c r="I1401" s="79">
        <f>G1401-H1401</f>
        <v/>
      </c>
      <c r="J1401" s="58" t="n"/>
      <c r="K1401" s="6" t="inlineStr">
        <is>
          <t>SALDO PROVVIGIONALE</t>
        </is>
      </c>
      <c r="L1401" s="3">
        <f>L1399-L1400</f>
        <v/>
      </c>
      <c r="M1401" s="27" t="inlineStr">
        <is>
          <t>DIFF. S.DO CATTOLICA</t>
        </is>
      </c>
      <c r="N1401" s="27">
        <f>O1401-L1400</f>
        <v/>
      </c>
      <c r="O1401" s="44">
        <f>Z1401+AU1401+N1377+SUM(L1380:L1391)+SUM(N1381:N1391)+L1395-D1347-D1350-D1346+E1348</f>
        <v/>
      </c>
      <c r="P1401" s="18" t="n"/>
      <c r="Q1401" s="58" t="n"/>
      <c r="R1401" s="59" t="n"/>
      <c r="S1401" s="44" t="n"/>
      <c r="T1401" s="59">
        <f>(R1401-S1401)+T1400</f>
        <v/>
      </c>
      <c r="U1401" s="57" t="n"/>
      <c r="W1401" s="58" t="n"/>
      <c r="X1401" s="59" t="n"/>
      <c r="Y1401" s="44" t="n"/>
      <c r="Z1401" s="59">
        <f>(X1401-Y1401)+Z1400</f>
        <v/>
      </c>
      <c r="AA1401" s="57" t="n"/>
      <c r="AB1401" s="60" t="n"/>
      <c r="AC1401" s="60" t="inlineStr">
        <is>
          <t>UTILE NETTO</t>
        </is>
      </c>
      <c r="AD1401" s="23">
        <f>SUM(AD1344:AD1400)-SUM(AE1344:AE1398)+AD1340</f>
        <v/>
      </c>
      <c r="AE1401" s="23">
        <f>AF1387+AF1388</f>
        <v/>
      </c>
      <c r="AF1401" s="23">
        <f>AD1401+AE1401</f>
        <v/>
      </c>
      <c r="AG1401" s="23" t="inlineStr">
        <is>
          <t>UTILE LORDO</t>
        </is>
      </c>
      <c r="AH1401" s="60" t="inlineStr">
        <is>
          <t>SALDO</t>
        </is>
      </c>
      <c r="AI1401" s="61">
        <f>AI1398-AJ1399</f>
        <v/>
      </c>
      <c r="AJ1401" s="23" t="n"/>
      <c r="AL1401" s="58" t="n"/>
      <c r="AM1401" s="59" t="n"/>
      <c r="AN1401" s="44" t="n"/>
      <c r="AO1401" s="59">
        <f>(AM1401-AN1401)+AO1400</f>
        <v/>
      </c>
      <c r="AP1401" s="57" t="n"/>
      <c r="AR1401" s="58" t="n"/>
      <c r="AS1401" s="59" t="n"/>
      <c r="AT1401" s="44" t="n"/>
      <c r="AU1401" s="59">
        <f>(AS1401-AT1401)+AU1400</f>
        <v/>
      </c>
      <c r="AV1401" s="57" t="n"/>
      <c r="AX1401" s="58" t="n"/>
      <c r="AY1401" s="59" t="n"/>
      <c r="AZ1401" s="44" t="n"/>
      <c r="BA1401" s="59">
        <f>(AY1401-AZ1401)+BA1400</f>
        <v/>
      </c>
      <c r="BB1401" s="57" t="n"/>
      <c r="BD1401" s="58" t="n"/>
      <c r="BE1401" s="59" t="n"/>
      <c r="BF1401" s="44" t="n"/>
      <c r="BG1401" s="59">
        <f>(BE1401-BF1401)+BG1400</f>
        <v/>
      </c>
      <c r="BH1401" s="57" t="n"/>
      <c r="BJ1401" s="21">
        <f>SUM(BJ1345:BJ1400)</f>
        <v/>
      </c>
      <c r="BK1401" s="21" t="n"/>
      <c r="BL1401" s="89">
        <f>SUM(BL1344:BL1400)</f>
        <v/>
      </c>
      <c r="BM1401" s="8" t="inlineStr">
        <is>
          <t>TOTALE GENERALI</t>
        </is>
      </c>
      <c r="BN1401" s="89">
        <f>SUM(BN1344:BN1400)</f>
        <v/>
      </c>
      <c r="BO1401" s="8">
        <f>SUM(BO1345:BO1400)</f>
        <v/>
      </c>
      <c r="BP1401" s="8">
        <f>BL1401+BN1401</f>
        <v/>
      </c>
      <c r="BQ1401" s="8" t="n"/>
    </row>
    <row r="1404" ht="16.8" customHeight="1">
      <c r="A1404" s="2" t="n"/>
      <c r="B1404" s="2" t="n"/>
      <c r="C1404" s="2" t="inlineStr">
        <is>
          <t>DESCRIZIONE</t>
        </is>
      </c>
      <c r="D1404" s="3" t="inlineStr">
        <is>
          <t>CASSA E.</t>
        </is>
      </c>
      <c r="E1404" s="3" t="inlineStr">
        <is>
          <t>CASSA U.</t>
        </is>
      </c>
      <c r="F1404" s="3" t="inlineStr">
        <is>
          <t>BANCA E.</t>
        </is>
      </c>
      <c r="G1404" s="3" t="inlineStr">
        <is>
          <t>BANCA U.</t>
        </is>
      </c>
      <c r="H1404" s="104" t="inlineStr">
        <is>
          <t>PROVVIGIONI</t>
        </is>
      </c>
      <c r="I1404" s="76" t="n"/>
      <c r="J1404" s="5" t="inlineStr">
        <is>
          <t>DATA</t>
        </is>
      </c>
      <c r="K1404" s="6" t="inlineStr">
        <is>
          <t>DESCRIZIONE</t>
        </is>
      </c>
      <c r="L1404" s="3" t="inlineStr">
        <is>
          <t>ENTRATE</t>
        </is>
      </c>
      <c r="M1404" s="3" t="inlineStr">
        <is>
          <t>USCITE</t>
        </is>
      </c>
      <c r="N1404" s="3" t="inlineStr">
        <is>
          <t xml:space="preserve">PREL. </t>
        </is>
      </c>
      <c r="O1404" s="3" t="inlineStr">
        <is>
          <t>TOTALE</t>
        </is>
      </c>
      <c r="P1404" s="3" t="inlineStr">
        <is>
          <t>BUDGET</t>
        </is>
      </c>
      <c r="Q1404" s="5" t="inlineStr">
        <is>
          <t>DATA</t>
        </is>
      </c>
      <c r="R1404" s="3" t="inlineStr">
        <is>
          <t>ENTRATE</t>
        </is>
      </c>
      <c r="S1404" s="3" t="inlineStr">
        <is>
          <t>USCITE</t>
        </is>
      </c>
      <c r="T1404" s="3" t="inlineStr">
        <is>
          <t>SALDO</t>
        </is>
      </c>
      <c r="U1404" s="2" t="inlineStr">
        <is>
          <t>CONTO A3T  10223</t>
        </is>
      </c>
      <c r="W1404" s="5" t="inlineStr">
        <is>
          <t>DATA</t>
        </is>
      </c>
      <c r="X1404" s="3" t="inlineStr">
        <is>
          <t>ENTRATE</t>
        </is>
      </c>
      <c r="Y1404" s="3" t="inlineStr">
        <is>
          <t>USCITE</t>
        </is>
      </c>
      <c r="Z1404" s="3" t="inlineStr">
        <is>
          <t>SALDO</t>
        </is>
      </c>
      <c r="AA1404" s="2" t="inlineStr">
        <is>
          <t>CONTO SEPARATO 10226</t>
        </is>
      </c>
      <c r="AB1404" s="8" t="inlineStr">
        <is>
          <t>DATA</t>
        </is>
      </c>
      <c r="AC1404" s="9" t="inlineStr">
        <is>
          <t>DESCRIZIONE</t>
        </is>
      </c>
      <c r="AD1404" s="10" t="inlineStr">
        <is>
          <t xml:space="preserve">ENTRATE </t>
        </is>
      </c>
      <c r="AE1404" s="10" t="inlineStr">
        <is>
          <t>USCITE</t>
        </is>
      </c>
      <c r="AF1404" s="11" t="inlineStr">
        <is>
          <t>TOTALI</t>
        </is>
      </c>
      <c r="AG1404" s="11" t="inlineStr">
        <is>
          <t>FINE MESE</t>
        </is>
      </c>
      <c r="AH1404" s="12" t="inlineStr">
        <is>
          <t>CARTELLA SOSPESI</t>
        </is>
      </c>
      <c r="AI1404" s="13" t="n"/>
      <c r="AJ1404" s="11" t="n"/>
      <c r="AL1404" s="5" t="inlineStr">
        <is>
          <t>DATA</t>
        </is>
      </c>
      <c r="AM1404" s="3" t="inlineStr">
        <is>
          <t>ENTRATE</t>
        </is>
      </c>
      <c r="AN1404" s="3" t="inlineStr">
        <is>
          <t>USCITE</t>
        </is>
      </c>
      <c r="AO1404" s="3" t="inlineStr">
        <is>
          <t>SALDO</t>
        </is>
      </c>
      <c r="AP1404" s="2" t="inlineStr">
        <is>
          <t>CONTO A3T 2</t>
        </is>
      </c>
      <c r="AR1404" s="5" t="inlineStr">
        <is>
          <t>DATA</t>
        </is>
      </c>
      <c r="AS1404" s="3" t="inlineStr">
        <is>
          <t>ENTRATE</t>
        </is>
      </c>
      <c r="AT1404" s="3" t="inlineStr">
        <is>
          <t>USCITE</t>
        </is>
      </c>
      <c r="AU1404" s="3" t="inlineStr">
        <is>
          <t>SALDO</t>
        </is>
      </c>
      <c r="AV1404" s="2" t="inlineStr">
        <is>
          <t>CONTO SEPARATO 2</t>
        </is>
      </c>
      <c r="AX1404" s="5" t="inlineStr">
        <is>
          <t>DATA</t>
        </is>
      </c>
      <c r="AY1404" s="3" t="inlineStr">
        <is>
          <t>ENTRATE</t>
        </is>
      </c>
      <c r="AZ1404" s="3" t="inlineStr">
        <is>
          <t>USCITE</t>
        </is>
      </c>
      <c r="BA1404" s="3" t="inlineStr">
        <is>
          <t>SALDO</t>
        </is>
      </c>
      <c r="BB1404" s="2" t="inlineStr">
        <is>
          <t>CCP AMICONE</t>
        </is>
      </c>
      <c r="BD1404" s="5" t="inlineStr">
        <is>
          <t>DATA</t>
        </is>
      </c>
      <c r="BE1404" s="3" t="inlineStr">
        <is>
          <t>ENTRATE</t>
        </is>
      </c>
      <c r="BF1404" s="3" t="inlineStr">
        <is>
          <t>USCITE</t>
        </is>
      </c>
      <c r="BG1404" s="3" t="inlineStr">
        <is>
          <t>SALDO</t>
        </is>
      </c>
      <c r="BH1404" s="2" t="inlineStr">
        <is>
          <t>CCP A.R.L.</t>
        </is>
      </c>
      <c r="BJ1404" s="21" t="inlineStr">
        <is>
          <t>A/B CONT CATTOLICA</t>
        </is>
      </c>
      <c r="BK1404" s="21" t="inlineStr">
        <is>
          <t>DATA</t>
        </is>
      </c>
      <c r="BL1404" s="8" t="inlineStr">
        <is>
          <t>CATTOLICA</t>
        </is>
      </c>
      <c r="BM1404" s="8" t="inlineStr">
        <is>
          <t>DATA</t>
        </is>
      </c>
      <c r="BN1404" s="8" t="inlineStr">
        <is>
          <t>GENERALI</t>
        </is>
      </c>
      <c r="BO1404" s="8" t="inlineStr">
        <is>
          <t>ASSEGNI /CONTANTI</t>
        </is>
      </c>
      <c r="BP1404" s="8" t="inlineStr">
        <is>
          <t>DATA</t>
        </is>
      </c>
      <c r="BQ1404" s="9" t="inlineStr">
        <is>
          <t>NOTE</t>
        </is>
      </c>
    </row>
    <row r="1405" ht="16.8" customHeight="1">
      <c r="A1405" s="14" t="n">
        <v>45323</v>
      </c>
      <c r="B1405" s="15" t="inlineStr">
        <is>
          <t>GENERTEL</t>
        </is>
      </c>
      <c r="C1405" s="15" t="inlineStr">
        <is>
          <t>Incasso CATTOLICA</t>
        </is>
      </c>
      <c r="D1405" s="16" t="n">
        <v>108021.89</v>
      </c>
      <c r="E1405" s="16" t="n">
        <v>0</v>
      </c>
      <c r="F1405" s="16" t="n"/>
      <c r="G1405" s="16" t="n"/>
      <c r="H1405" s="105" t="n"/>
      <c r="I1405" s="4" t="n"/>
      <c r="J1405" s="14">
        <f>A1405</f>
        <v/>
      </c>
      <c r="K1405" s="17" t="inlineStr">
        <is>
          <t>PROVVIGIONI</t>
        </is>
      </c>
      <c r="L1405" s="16">
        <f>D1408+D1411+D1409+D1412</f>
        <v/>
      </c>
      <c r="M1405" s="16" t="n"/>
      <c r="N1405" s="82">
        <f>L1405+L1406-M1406</f>
        <v/>
      </c>
      <c r="O1405" s="80">
        <f>D1408+D1411+D1409-E1409-E1408+O1344</f>
        <v/>
      </c>
      <c r="P1405" s="18" t="n"/>
      <c r="Q1405" s="14">
        <f>J1405</f>
        <v/>
      </c>
      <c r="R1405" s="18" t="n"/>
      <c r="S1405" s="16" t="n"/>
      <c r="T1405" s="18">
        <f>T1401</f>
        <v/>
      </c>
      <c r="U1405" s="15" t="n"/>
      <c r="W1405" s="14">
        <f>A1405</f>
        <v/>
      </c>
      <c r="X1405" s="18" t="n"/>
      <c r="Y1405" s="16" t="n"/>
      <c r="Z1405" s="18">
        <f>Z1401</f>
        <v/>
      </c>
      <c r="AA1405" s="15" t="n"/>
      <c r="AB1405" s="19">
        <f>A1405</f>
        <v/>
      </c>
      <c r="AC1405" s="12" t="inlineStr">
        <is>
          <t>PROVV. + PROVV. COL 10</t>
        </is>
      </c>
      <c r="AD1405" s="11">
        <f>N1405</f>
        <v/>
      </c>
      <c r="AE1405" s="11" t="n"/>
      <c r="AF1405" s="20" t="n"/>
      <c r="AG1405" s="20" t="n"/>
      <c r="AH1405" s="21" t="inlineStr">
        <is>
          <t>NOME</t>
        </is>
      </c>
      <c r="AI1405" s="22" t="inlineStr">
        <is>
          <t>IMPORTO</t>
        </is>
      </c>
      <c r="AJ1405" s="23" t="inlineStr">
        <is>
          <t>VERSAMENTI</t>
        </is>
      </c>
      <c r="AL1405" s="14">
        <f>A1405</f>
        <v/>
      </c>
      <c r="AM1405" s="18" t="n"/>
      <c r="AN1405" s="16" t="n"/>
      <c r="AO1405" s="18" t="n">
        <v>0</v>
      </c>
      <c r="AP1405" s="15" t="n"/>
      <c r="AR1405" s="14">
        <f>A1405</f>
        <v/>
      </c>
      <c r="AS1405" s="18" t="n"/>
      <c r="AT1405" s="16" t="n"/>
      <c r="AU1405" s="18" t="n">
        <v>0</v>
      </c>
      <c r="AV1405" s="15" t="n"/>
      <c r="AX1405" s="14">
        <f>A1405</f>
        <v/>
      </c>
      <c r="AY1405" s="18" t="n"/>
      <c r="AZ1405" s="16" t="n"/>
      <c r="BA1405" s="18">
        <f>BA1401</f>
        <v/>
      </c>
      <c r="BB1405" s="15" t="n"/>
      <c r="BD1405" s="14">
        <f>AX1405</f>
        <v/>
      </c>
      <c r="BE1405" s="18" t="n"/>
      <c r="BF1405" s="16" t="n"/>
      <c r="BG1405" s="18">
        <f>BG1401</f>
        <v/>
      </c>
      <c r="BH1405" s="15" t="n"/>
      <c r="BJ1405" s="87">
        <f>A1405</f>
        <v/>
      </c>
      <c r="BK1405" s="87">
        <f>A1405</f>
        <v/>
      </c>
      <c r="BL1405" s="24" t="inlineStr">
        <is>
          <t>BONIFICI</t>
        </is>
      </c>
      <c r="BM1405" s="88">
        <f>BK1405</f>
        <v/>
      </c>
      <c r="BN1405" s="24" t="inlineStr">
        <is>
          <t>BONIFICI</t>
        </is>
      </c>
      <c r="BO1405" s="24" t="n"/>
      <c r="BP1405" s="88">
        <f>BK1405</f>
        <v/>
      </c>
      <c r="BQ1405" s="126" t="n"/>
    </row>
    <row r="1406" ht="16.8" customHeight="1">
      <c r="A1406" s="15" t="n"/>
      <c r="B1406" s="15" t="n"/>
      <c r="C1406" s="15" t="inlineStr">
        <is>
          <t>Incasso UCA</t>
        </is>
      </c>
      <c r="D1406" s="16" t="n">
        <v>0</v>
      </c>
      <c r="E1406" s="16" t="n"/>
      <c r="F1406" s="16" t="n"/>
      <c r="G1406" s="16" t="n"/>
      <c r="H1406" s="105" t="inlineStr">
        <is>
          <t>CATTOLICA</t>
        </is>
      </c>
      <c r="I1406" s="4" t="n"/>
      <c r="J1406" s="14" t="n"/>
      <c r="K1406" s="17" t="inlineStr">
        <is>
          <t>PROVVIGIONI COL 10</t>
        </is>
      </c>
      <c r="L1406" s="16" t="n">
        <v>0</v>
      </c>
      <c r="M1406" s="16">
        <f>E1409</f>
        <v/>
      </c>
      <c r="N1406" s="16" t="n"/>
      <c r="O1406" s="16" t="n"/>
      <c r="P1406" s="18" t="n"/>
      <c r="Q1406" s="14" t="n"/>
      <c r="R1406" s="18" t="n"/>
      <c r="S1406" s="16" t="n"/>
      <c r="T1406" s="18">
        <f>(R1406-S1406)+T1405</f>
        <v/>
      </c>
      <c r="U1406" s="15" t="n"/>
      <c r="W1406" s="14" t="n"/>
      <c r="X1406" s="18" t="n"/>
      <c r="Y1406" s="16" t="n"/>
      <c r="Z1406" s="18">
        <f>(X1406-Y1406)+Z1405</f>
        <v/>
      </c>
      <c r="AA1406" s="15" t="n"/>
      <c r="AB1406" s="24" t="n"/>
      <c r="AC1406" s="24" t="inlineStr">
        <is>
          <t>RICAVI DIVERSI</t>
        </is>
      </c>
      <c r="AD1406" s="25" t="n"/>
      <c r="AE1406" s="25" t="n"/>
      <c r="AF1406" s="25" t="n"/>
      <c r="AG1406" s="25" t="n"/>
      <c r="AH1406" s="12" t="inlineStr">
        <is>
          <t>RIPORTO</t>
        </is>
      </c>
      <c r="AI1406" s="26">
        <f>AI1401</f>
        <v/>
      </c>
      <c r="AJ1406" s="25" t="n"/>
      <c r="AL1406" s="14" t="n"/>
      <c r="AM1406" s="18" t="n"/>
      <c r="AN1406" s="16" t="n"/>
      <c r="AO1406" s="18">
        <f>(AM1406-AN1406)+AO1405</f>
        <v/>
      </c>
      <c r="AP1406" s="15" t="n"/>
      <c r="AR1406" s="14" t="n"/>
      <c r="AS1406" s="18" t="n"/>
      <c r="AT1406" s="16" t="n"/>
      <c r="AU1406" s="18">
        <f>(AS1406-AT1406)+AU1405</f>
        <v/>
      </c>
      <c r="AV1406" s="15" t="n"/>
      <c r="AX1406" s="14" t="n"/>
      <c r="AY1406" s="18" t="n"/>
      <c r="AZ1406" s="16" t="n"/>
      <c r="BA1406" s="18">
        <f>(AY1406-AZ1406)+BA1405</f>
        <v/>
      </c>
      <c r="BB1406" s="15" t="n"/>
      <c r="BD1406" s="14" t="n"/>
      <c r="BE1406" s="18" t="n"/>
      <c r="BF1406" s="16" t="n"/>
      <c r="BG1406" s="18">
        <f>(BE1406-BF1406)+BG1405</f>
        <v/>
      </c>
      <c r="BH1406" s="15" t="n"/>
      <c r="BJ1406" s="86" t="n">
        <v>0</v>
      </c>
      <c r="BK1406" s="90" t="n"/>
      <c r="BL1406" s="24" t="n">
        <v>0</v>
      </c>
      <c r="BM1406" s="91" t="n"/>
      <c r="BN1406" s="24" t="n">
        <v>0</v>
      </c>
      <c r="BO1406" s="24" t="n">
        <v>0</v>
      </c>
      <c r="BP1406" s="91" t="n"/>
      <c r="BQ1406" s="126" t="n"/>
    </row>
    <row r="1407" ht="16.8" customHeight="1">
      <c r="A1407" s="15" t="n"/>
      <c r="B1407" s="15" t="n"/>
      <c r="C1407" s="15" t="inlineStr">
        <is>
          <t>Incassi GENERALI</t>
        </is>
      </c>
      <c r="D1407" s="16" t="n">
        <v>10689.02</v>
      </c>
      <c r="E1407" s="16" t="n">
        <v>1243</v>
      </c>
      <c r="F1407" s="16" t="n"/>
      <c r="G1407" s="16" t="n"/>
      <c r="H1407" s="105">
        <f>D1408</f>
        <v/>
      </c>
      <c r="I1407" s="4" t="n"/>
      <c r="J1407" s="14" t="n"/>
      <c r="K1407" s="17" t="inlineStr">
        <is>
          <t>SALDO CATTOLICA</t>
        </is>
      </c>
      <c r="L1407" s="16">
        <f>D1405+D1406+D1407+D1410-D1408-D1409-D1411-D1412-E1407-E1405+B1408</f>
        <v/>
      </c>
      <c r="M1407" s="16" t="n">
        <v>0</v>
      </c>
      <c r="N1407" s="16" t="n"/>
      <c r="O1407" s="16" t="n">
        <v>0</v>
      </c>
      <c r="P1407" s="18" t="n"/>
      <c r="Q1407" s="14" t="n"/>
      <c r="R1407" s="18" t="n"/>
      <c r="S1407" s="16" t="n"/>
      <c r="T1407" s="18">
        <f>(R1407-S1407)+T1406</f>
        <v/>
      </c>
      <c r="U1407" s="15" t="n"/>
      <c r="W1407" s="14" t="n"/>
      <c r="X1407" s="18" t="n"/>
      <c r="Y1407" s="16" t="n"/>
      <c r="Z1407" s="18">
        <f>(X1407-Y1407)+Z1406</f>
        <v/>
      </c>
      <c r="AA1407" s="15" t="n"/>
      <c r="AB1407" s="24" t="n"/>
      <c r="AC1407" s="24" t="n"/>
      <c r="AD1407" s="25" t="n"/>
      <c r="AE1407" s="25" t="n"/>
      <c r="AF1407" s="25" t="n"/>
      <c r="AG1407" s="25" t="n"/>
      <c r="AH1407" s="24" t="n"/>
      <c r="AI1407" s="26" t="n"/>
      <c r="AJ1407" s="25" t="n"/>
      <c r="AL1407" s="14" t="n"/>
      <c r="AM1407" s="18" t="n"/>
      <c r="AN1407" s="16" t="n"/>
      <c r="AO1407" s="18">
        <f>(AM1407-AN1407)+AO1406</f>
        <v/>
      </c>
      <c r="AP1407" s="15" t="n"/>
      <c r="AR1407" s="14" t="n"/>
      <c r="AS1407" s="18" t="n"/>
      <c r="AT1407" s="16" t="n"/>
      <c r="AU1407" s="18">
        <f>(AS1407-AT1407)+AU1406</f>
        <v/>
      </c>
      <c r="AV1407" s="15" t="n"/>
      <c r="AX1407" s="14" t="n"/>
      <c r="AY1407" s="18" t="n"/>
      <c r="AZ1407" s="16" t="n"/>
      <c r="BA1407" s="18">
        <f>(AY1407-AZ1407)+BA1406</f>
        <v/>
      </c>
      <c r="BB1407" s="15" t="n"/>
      <c r="BD1407" s="14" t="n"/>
      <c r="BE1407" s="18" t="n"/>
      <c r="BF1407" s="16" t="n"/>
      <c r="BG1407" s="18">
        <f>(BE1407-BF1407)+BG1406</f>
        <v/>
      </c>
      <c r="BH1407" s="15" t="n"/>
      <c r="BJ1407" s="86" t="n">
        <v>0</v>
      </c>
      <c r="BK1407" s="90" t="n"/>
      <c r="BL1407" s="24" t="n">
        <v>0</v>
      </c>
      <c r="BM1407" s="91" t="n"/>
      <c r="BN1407" s="24" t="n">
        <v>0</v>
      </c>
      <c r="BO1407" s="24" t="n">
        <v>0</v>
      </c>
      <c r="BP1407" s="91" t="n"/>
      <c r="BQ1407" s="126" t="n"/>
    </row>
    <row r="1408" ht="16.8" customHeight="1">
      <c r="A1408" s="15" t="inlineStr">
        <is>
          <t>PROVV. DA ESITI DIREZIONALI</t>
        </is>
      </c>
      <c r="B1408" s="15" t="n">
        <v>0</v>
      </c>
      <c r="C1408" s="15" t="inlineStr">
        <is>
          <t>Provvigioni CATTOLICA</t>
        </is>
      </c>
      <c r="D1408" s="16" t="n">
        <v>903.91</v>
      </c>
      <c r="E1408" s="16" t="n"/>
      <c r="F1408" s="16" t="n"/>
      <c r="G1408" s="16" t="n"/>
      <c r="H1408" s="105" t="inlineStr">
        <is>
          <t>GENERALI</t>
        </is>
      </c>
      <c r="I1408" s="4" t="n"/>
      <c r="J1408" s="14" t="n"/>
      <c r="K1408" s="17">
        <f>C1447</f>
        <v/>
      </c>
      <c r="L1408" s="16" t="n"/>
      <c r="M1408" s="16">
        <f>10*(L1405+L1406-M1406)/100</f>
        <v/>
      </c>
      <c r="N1408" s="16">
        <f>G1447</f>
        <v/>
      </c>
      <c r="O1408" s="16">
        <f>O1347+M1408-N1408</f>
        <v/>
      </c>
      <c r="P1408" s="18">
        <f>P1347+M1408</f>
        <v/>
      </c>
      <c r="Q1408" s="14" t="n"/>
      <c r="R1408" s="18" t="n"/>
      <c r="S1408" s="16" t="n"/>
      <c r="T1408" s="18">
        <f>(R1408-S1408)+T1407</f>
        <v/>
      </c>
      <c r="U1408" s="15" t="n"/>
      <c r="W1408" s="14" t="n"/>
      <c r="X1408" s="18" t="n"/>
      <c r="Y1408" s="16" t="n"/>
      <c r="Z1408" s="18">
        <f>(X1408-Y1408)+Z1407</f>
        <v/>
      </c>
      <c r="AA1408" s="15" t="n"/>
      <c r="AB1408" s="24" t="n"/>
      <c r="AC1408" s="24" t="n"/>
      <c r="AD1408" s="25" t="n"/>
      <c r="AE1408" s="25" t="n"/>
      <c r="AF1408" s="25" t="n"/>
      <c r="AG1408" s="25" t="n"/>
      <c r="AH1408" s="17" t="n"/>
      <c r="AI1408" s="16" t="n">
        <v>0</v>
      </c>
      <c r="AJ1408" s="25" t="n"/>
      <c r="AL1408" s="14" t="n"/>
      <c r="AM1408" s="18" t="n"/>
      <c r="AN1408" s="16" t="n"/>
      <c r="AO1408" s="18">
        <f>(AM1408-AN1408)+AO1407</f>
        <v/>
      </c>
      <c r="AP1408" s="15" t="n"/>
      <c r="AR1408" s="14" t="n"/>
      <c r="AS1408" s="18" t="n"/>
      <c r="AT1408" s="16" t="n"/>
      <c r="AU1408" s="18">
        <f>(AS1408-AT1408)+AU1407</f>
        <v/>
      </c>
      <c r="AV1408" s="15" t="n"/>
      <c r="AX1408" s="14" t="n"/>
      <c r="AY1408" s="18" t="n"/>
      <c r="AZ1408" s="16" t="n"/>
      <c r="BA1408" s="18">
        <f>(AY1408-AZ1408)+BA1407</f>
        <v/>
      </c>
      <c r="BB1408" s="15" t="n"/>
      <c r="BD1408" s="14" t="n"/>
      <c r="BE1408" s="18" t="n"/>
      <c r="BF1408" s="16" t="n"/>
      <c r="BG1408" s="18">
        <f>(BE1408-BF1408)+BG1407</f>
        <v/>
      </c>
      <c r="BH1408" s="15" t="n"/>
      <c r="BJ1408" s="86" t="n">
        <v>0</v>
      </c>
      <c r="BK1408" s="90" t="n"/>
      <c r="BL1408" s="24" t="n">
        <v>0</v>
      </c>
      <c r="BM1408" s="91" t="n"/>
      <c r="BN1408" s="24" t="n">
        <v>0</v>
      </c>
      <c r="BO1408" s="24" t="n">
        <v>0</v>
      </c>
      <c r="BP1408" s="91" t="n"/>
      <c r="BQ1408" s="126" t="n"/>
    </row>
    <row r="1409" ht="16.8" customHeight="1">
      <c r="A1409" s="15" t="n">
        <v>14.92</v>
      </c>
      <c r="B1409" s="16">
        <f>B1408+B1348</f>
        <v/>
      </c>
      <c r="C1409" s="15" t="inlineStr">
        <is>
          <t>Provvigioni GENERALI</t>
        </is>
      </c>
      <c r="D1409" s="16" t="n">
        <v>1774.43</v>
      </c>
      <c r="E1409" s="16" t="n">
        <v>0</v>
      </c>
      <c r="F1409" s="16" t="n"/>
      <c r="G1409" s="16" t="n"/>
      <c r="H1409" s="105">
        <f>D1409</f>
        <v/>
      </c>
      <c r="I1409" s="4" t="n"/>
      <c r="J1409" s="14" t="n"/>
      <c r="K1409" s="17">
        <f>C1417</f>
        <v/>
      </c>
      <c r="L1409" s="16" t="n"/>
      <c r="M1409" s="16">
        <f>8.37*(L1405+L1406-M1406)/100</f>
        <v/>
      </c>
      <c r="N1409" s="16">
        <f>D1417</f>
        <v/>
      </c>
      <c r="O1409" s="16">
        <f>O1348+M1409-N1409</f>
        <v/>
      </c>
      <c r="P1409" s="18">
        <f>P1348+M1409</f>
        <v/>
      </c>
      <c r="Q1409" s="14" t="n"/>
      <c r="R1409" s="18" t="n"/>
      <c r="S1409" s="16" t="n"/>
      <c r="T1409" s="18">
        <f>(R1409-S1409)+T1408</f>
        <v/>
      </c>
      <c r="U1409" s="15" t="n"/>
      <c r="W1409" s="14" t="n"/>
      <c r="X1409" s="18" t="n"/>
      <c r="Y1409" s="16" t="n"/>
      <c r="Z1409" s="18">
        <f>(X1409-Y1409)+Z1408</f>
        <v/>
      </c>
      <c r="AA1409" s="15" t="n"/>
      <c r="AB1409" s="24" t="n"/>
      <c r="AC1409" s="17" t="n"/>
      <c r="AD1409" s="25" t="n"/>
      <c r="AE1409" s="25" t="n"/>
      <c r="AF1409" s="25" t="n"/>
      <c r="AG1409" s="25" t="n"/>
      <c r="AH1409" s="24" t="n"/>
      <c r="AI1409" s="26" t="n"/>
      <c r="AJ1409" s="25" t="n"/>
      <c r="AL1409" s="14" t="n"/>
      <c r="AM1409" s="18" t="n"/>
      <c r="AN1409" s="16" t="n"/>
      <c r="AO1409" s="18">
        <f>(AM1409-AN1409)+AO1408</f>
        <v/>
      </c>
      <c r="AP1409" s="15" t="n"/>
      <c r="AR1409" s="14" t="n"/>
      <c r="AS1409" s="18" t="n"/>
      <c r="AT1409" s="16" t="n"/>
      <c r="AU1409" s="18">
        <f>(AS1409-AT1409)+AU1408</f>
        <v/>
      </c>
      <c r="AV1409" s="15" t="n"/>
      <c r="AX1409" s="14" t="n"/>
      <c r="AY1409" s="18" t="n"/>
      <c r="AZ1409" s="16" t="n"/>
      <c r="BA1409" s="18">
        <f>(AY1409-AZ1409)+BA1408</f>
        <v/>
      </c>
      <c r="BB1409" s="15" t="n"/>
      <c r="BD1409" s="14" t="n"/>
      <c r="BE1409" s="18" t="n"/>
      <c r="BF1409" s="16" t="n"/>
      <c r="BG1409" s="18">
        <f>(BE1409-BF1409)+BG1408</f>
        <v/>
      </c>
      <c r="BH1409" s="15" t="n"/>
      <c r="BJ1409" s="86" t="n">
        <v>0</v>
      </c>
      <c r="BK1409" s="90" t="n"/>
      <c r="BL1409" s="24" t="n">
        <v>0</v>
      </c>
      <c r="BM1409" s="91" t="n"/>
      <c r="BN1409" s="24" t="n">
        <v>0</v>
      </c>
      <c r="BO1409" s="24" t="n"/>
      <c r="BP1409" s="24" t="n"/>
      <c r="BQ1409" s="126" t="n"/>
    </row>
    <row r="1410" ht="16.8" customHeight="1">
      <c r="A1410" s="15" t="n"/>
      <c r="B1410" s="15" t="n"/>
      <c r="C1410" s="15" t="inlineStr">
        <is>
          <t>Incasso TUTELA LEGALE</t>
        </is>
      </c>
      <c r="D1410" s="16" t="n">
        <v>1375</v>
      </c>
      <c r="E1410" s="16" t="n">
        <v>0</v>
      </c>
      <c r="F1410" s="16" t="n"/>
      <c r="G1410" s="16" t="n"/>
      <c r="H1410" s="105" t="inlineStr">
        <is>
          <t>UCA</t>
        </is>
      </c>
      <c r="I1410" s="77" t="inlineStr">
        <is>
          <t>check provv.</t>
        </is>
      </c>
      <c r="J1410" s="14" t="n"/>
      <c r="K1410" s="15">
        <f>C1434</f>
        <v/>
      </c>
      <c r="L1410" s="16" t="n"/>
      <c r="M1410" s="16">
        <f>15.35*(L1405+L1406-M1406)/100</f>
        <v/>
      </c>
      <c r="N1410" s="16">
        <f>D1434</f>
        <v/>
      </c>
      <c r="O1410" s="16">
        <f>O1349+M1410-N1410</f>
        <v/>
      </c>
      <c r="P1410" s="18">
        <f>P1349+M1410</f>
        <v/>
      </c>
      <c r="Q1410" s="14" t="n"/>
      <c r="R1410" s="18" t="n"/>
      <c r="S1410" s="16" t="n"/>
      <c r="T1410" s="18">
        <f>(R1410-S1410)+T1409</f>
        <v/>
      </c>
      <c r="U1410" s="15" t="n"/>
      <c r="W1410" s="14" t="n"/>
      <c r="X1410" s="18" t="n"/>
      <c r="Y1410" s="16" t="n"/>
      <c r="Z1410" s="18">
        <f>(X1410-Y1410)+Z1409</f>
        <v/>
      </c>
      <c r="AA1410" s="15" t="n"/>
      <c r="AB1410" s="24" t="n"/>
      <c r="AC1410" s="17" t="n"/>
      <c r="AD1410" s="25" t="n"/>
      <c r="AE1410" s="25" t="n"/>
      <c r="AF1410" s="25" t="n"/>
      <c r="AG1410" s="25" t="n"/>
      <c r="AH1410" s="24" t="n"/>
      <c r="AI1410" s="26" t="n"/>
      <c r="AJ1410" s="25" t="n"/>
      <c r="AL1410" s="14" t="n"/>
      <c r="AM1410" s="18" t="n"/>
      <c r="AN1410" s="16" t="n"/>
      <c r="AO1410" s="18">
        <f>(AM1410-AN1410)+AO1409</f>
        <v/>
      </c>
      <c r="AP1410" s="15" t="n"/>
      <c r="AR1410" s="14" t="n"/>
      <c r="AS1410" s="18" t="n"/>
      <c r="AT1410" s="16" t="n"/>
      <c r="AU1410" s="18">
        <f>(AS1410-AT1410)+AU1409</f>
        <v/>
      </c>
      <c r="AV1410" s="15" t="n"/>
      <c r="AX1410" s="14" t="n"/>
      <c r="AY1410" s="18" t="n"/>
      <c r="AZ1410" s="16" t="n"/>
      <c r="BA1410" s="18">
        <f>(AY1410-AZ1410)+BA1409</f>
        <v/>
      </c>
      <c r="BB1410" s="15" t="n"/>
      <c r="BD1410" s="14" t="n"/>
      <c r="BE1410" s="18" t="n"/>
      <c r="BF1410" s="16" t="n"/>
      <c r="BG1410" s="18">
        <f>(BE1410-BF1410)+BG1409</f>
        <v/>
      </c>
      <c r="BH1410" s="15" t="n"/>
      <c r="BJ1410" s="86" t="n">
        <v>0</v>
      </c>
      <c r="BK1410" s="90" t="n"/>
      <c r="BL1410" s="24" t="n">
        <v>0</v>
      </c>
      <c r="BM1410" s="91" t="n"/>
      <c r="BN1410" s="24" t="n">
        <v>0</v>
      </c>
      <c r="BO1410" s="24" t="n"/>
      <c r="BP1410" s="24" t="n"/>
      <c r="BQ1410" s="126" t="n"/>
    </row>
    <row r="1411" ht="16.8" customHeight="1">
      <c r="A1411" s="15" t="n"/>
      <c r="B1411" s="15" t="inlineStr">
        <is>
          <t>***</t>
        </is>
      </c>
      <c r="C1411" s="15" t="inlineStr">
        <is>
          <t>Provvigioni UCA</t>
        </is>
      </c>
      <c r="D1411" s="16" t="n">
        <v>0</v>
      </c>
      <c r="E1411" s="16" t="n"/>
      <c r="F1411" s="16" t="n"/>
      <c r="G1411" s="16" t="n"/>
      <c r="H1411" s="105">
        <f>D1411</f>
        <v/>
      </c>
      <c r="I1411" s="78">
        <f>D1408+D1409-E1409+D1411</f>
        <v/>
      </c>
      <c r="J1411" s="14" t="n"/>
      <c r="K1411" s="15" t="inlineStr">
        <is>
          <t>Benzina auto gigi e papà</t>
        </is>
      </c>
      <c r="L1411" s="16" t="n"/>
      <c r="M1411" s="16">
        <f>2.6*(L1405+L1406-M1406)/100</f>
        <v/>
      </c>
      <c r="N1411" s="16">
        <f>D1422</f>
        <v/>
      </c>
      <c r="O1411" s="16">
        <f>O1350+M1411-N1411</f>
        <v/>
      </c>
      <c r="P1411" s="18">
        <f>P1350+M1411</f>
        <v/>
      </c>
      <c r="Q1411" s="14" t="n"/>
      <c r="R1411" s="18" t="n"/>
      <c r="S1411" s="16" t="n"/>
      <c r="T1411" s="18">
        <f>(R1411-S1411)+T1410</f>
        <v/>
      </c>
      <c r="U1411" s="15" t="n"/>
      <c r="W1411" s="14" t="n"/>
      <c r="X1411" s="18" t="n"/>
      <c r="Y1411" s="16" t="n"/>
      <c r="Z1411" s="18">
        <f>(X1411-Y1411)+Z1410</f>
        <v/>
      </c>
      <c r="AA1411" s="15" t="n"/>
      <c r="AB1411" s="24" t="n"/>
      <c r="AC1411" s="17" t="n"/>
      <c r="AD1411" s="25" t="n"/>
      <c r="AE1411" s="25" t="n"/>
      <c r="AF1411" s="25" t="n"/>
      <c r="AG1411" s="25" t="n"/>
      <c r="AH1411" s="24" t="n"/>
      <c r="AI1411" s="26" t="n"/>
      <c r="AJ1411" s="25" t="n"/>
      <c r="AL1411" s="14" t="n"/>
      <c r="AM1411" s="18" t="n"/>
      <c r="AN1411" s="16" t="n"/>
      <c r="AO1411" s="18">
        <f>(AM1411-AN1411)+AO1410</f>
        <v/>
      </c>
      <c r="AP1411" s="15" t="n"/>
      <c r="AR1411" s="14" t="n"/>
      <c r="AS1411" s="18" t="n"/>
      <c r="AT1411" s="16" t="n"/>
      <c r="AU1411" s="18">
        <f>(AS1411-AT1411)+AU1410</f>
        <v/>
      </c>
      <c r="AV1411" s="15" t="n"/>
      <c r="AX1411" s="14" t="n"/>
      <c r="AY1411" s="18" t="n"/>
      <c r="AZ1411" s="16" t="n"/>
      <c r="BA1411" s="18">
        <f>(AY1411-AZ1411)+BA1410</f>
        <v/>
      </c>
      <c r="BB1411" s="15" t="n"/>
      <c r="BD1411" s="14" t="n"/>
      <c r="BE1411" s="18" t="n"/>
      <c r="BF1411" s="16" t="n"/>
      <c r="BG1411" s="18">
        <f>(BE1411-BF1411)+BG1410</f>
        <v/>
      </c>
      <c r="BH1411" s="15" t="n"/>
      <c r="BJ1411" s="86" t="n">
        <v>0</v>
      </c>
      <c r="BK1411" s="90" t="n"/>
      <c r="BL1411" s="24" t="n">
        <v>0</v>
      </c>
      <c r="BM1411" s="91" t="n"/>
      <c r="BN1411" s="24" t="n">
        <v>0</v>
      </c>
      <c r="BO1411" s="24" t="n"/>
      <c r="BP1411" s="24" t="n"/>
      <c r="BQ1411" s="126" t="n"/>
    </row>
    <row r="1412" ht="16.8" customHeight="1">
      <c r="A1412" s="15" t="n"/>
      <c r="B1412" s="15" t="n"/>
      <c r="C1412" s="15" t="inlineStr">
        <is>
          <t>Provvigioni TUTELA LEGALE</t>
        </is>
      </c>
      <c r="D1412" s="16" t="n">
        <v>347.38</v>
      </c>
      <c r="E1412" s="16" t="n"/>
      <c r="F1412" s="16" t="n"/>
      <c r="G1412" s="16" t="n">
        <v>0</v>
      </c>
      <c r="H1412" s="105" t="inlineStr">
        <is>
          <t>TUTELA</t>
        </is>
      </c>
      <c r="I1412" s="4" t="n"/>
      <c r="J1412" s="14" t="n"/>
      <c r="K1412" s="15" t="inlineStr">
        <is>
          <t>Spese bancari einteressi passivi e spese postali</t>
        </is>
      </c>
      <c r="L1412" s="16" t="n"/>
      <c r="M1412" s="16">
        <f>2.6*(L1405+L1406-M1406)/100</f>
        <v/>
      </c>
      <c r="N1412" s="16">
        <f>G1423+H1423</f>
        <v/>
      </c>
      <c r="O1412" s="16">
        <f>O1351+M1412-N1412</f>
        <v/>
      </c>
      <c r="P1412" s="18">
        <f>P1351+M1412</f>
        <v/>
      </c>
      <c r="Q1412" s="14" t="n"/>
      <c r="R1412" s="18" t="n"/>
      <c r="S1412" s="16">
        <f>G1412</f>
        <v/>
      </c>
      <c r="T1412" s="18">
        <f>(R1412-S1412)+T1411</f>
        <v/>
      </c>
      <c r="U1412" s="15">
        <f>C1412</f>
        <v/>
      </c>
      <c r="W1412" s="14" t="n"/>
      <c r="X1412" s="18" t="n"/>
      <c r="Y1412" s="16" t="n">
        <v>0</v>
      </c>
      <c r="Z1412" s="18">
        <f>(X1412-Y1412)+Z1411</f>
        <v/>
      </c>
      <c r="AA1412" s="15" t="n"/>
      <c r="AB1412" s="24" t="n"/>
      <c r="AC1412" s="15">
        <f>C1412</f>
        <v/>
      </c>
      <c r="AD1412" s="25" t="n"/>
      <c r="AE1412" s="62">
        <f>G1412</f>
        <v/>
      </c>
      <c r="AF1412" s="63">
        <f>AE1412+AF1351</f>
        <v/>
      </c>
      <c r="AG1412" s="25" t="n"/>
      <c r="AH1412" s="17" t="n"/>
      <c r="AI1412" s="16" t="n">
        <v>0</v>
      </c>
      <c r="AJ1412" s="25" t="n"/>
      <c r="AL1412" s="14" t="n"/>
      <c r="AM1412" s="18" t="n"/>
      <c r="AN1412" s="16" t="n">
        <v>0</v>
      </c>
      <c r="AO1412" s="18">
        <f>(AM1412-AN1412)+AO1411</f>
        <v/>
      </c>
      <c r="AP1412" s="15" t="n"/>
      <c r="AR1412" s="14" t="n"/>
      <c r="AS1412" s="18" t="n"/>
      <c r="AT1412" s="16" t="n">
        <v>0</v>
      </c>
      <c r="AU1412" s="18">
        <f>(AS1412-AT1412)+AU1411</f>
        <v/>
      </c>
      <c r="AV1412" s="15" t="n"/>
      <c r="AX1412" s="14" t="n"/>
      <c r="AY1412" s="18" t="n"/>
      <c r="AZ1412" s="16" t="n">
        <v>0</v>
      </c>
      <c r="BA1412" s="18">
        <f>(AY1412-AZ1412)+BA1411</f>
        <v/>
      </c>
      <c r="BB1412" s="15" t="n"/>
      <c r="BD1412" s="14" t="n"/>
      <c r="BE1412" s="18" t="n"/>
      <c r="BF1412" s="16" t="n">
        <v>0</v>
      </c>
      <c r="BG1412" s="18">
        <f>(BE1412-BF1412)+BG1411</f>
        <v/>
      </c>
      <c r="BH1412" s="15" t="n"/>
      <c r="BJ1412" s="86" t="n">
        <v>0</v>
      </c>
      <c r="BK1412" s="90" t="n"/>
      <c r="BL1412" s="24" t="n">
        <v>0</v>
      </c>
      <c r="BM1412" s="91" t="n"/>
      <c r="BN1412" s="24" t="n">
        <v>0</v>
      </c>
      <c r="BO1412" s="24" t="n"/>
      <c r="BP1412" s="24" t="n"/>
      <c r="BQ1412" s="126" t="n"/>
    </row>
    <row r="1413" ht="16.8" customHeight="1">
      <c r="A1413" s="15" t="n"/>
      <c r="B1413" s="15" t="n"/>
      <c r="C1413" s="15" t="inlineStr">
        <is>
          <t xml:space="preserve">PAG. PROVV. SILVIO CATTANEO MESE DI </t>
        </is>
      </c>
      <c r="D1413" s="16" t="n"/>
      <c r="E1413" s="16" t="n"/>
      <c r="F1413" s="16" t="n"/>
      <c r="G1413" s="16" t="n">
        <v>0</v>
      </c>
      <c r="H1413" s="105">
        <f>D1412</f>
        <v/>
      </c>
      <c r="I1413" s="4" t="n"/>
      <c r="J1413" s="14" t="n"/>
      <c r="K1413" s="15" t="inlineStr">
        <is>
          <t>Telepass</t>
        </is>
      </c>
      <c r="L1413" s="16" t="n"/>
      <c r="M1413" s="16">
        <f>0.46*(L1405+L1406-M1406)/100</f>
        <v/>
      </c>
      <c r="N1413" s="16">
        <f>G1427</f>
        <v/>
      </c>
      <c r="O1413" s="16">
        <f>O1352+M1413-N1413</f>
        <v/>
      </c>
      <c r="P1413" s="18">
        <f>P1352+M1413</f>
        <v/>
      </c>
      <c r="Q1413" s="14" t="n"/>
      <c r="R1413" s="18" t="n"/>
      <c r="S1413" s="16">
        <f>G1413</f>
        <v/>
      </c>
      <c r="T1413" s="18">
        <f>(R1413-S1413)+T1412</f>
        <v/>
      </c>
      <c r="U1413" s="15">
        <f>C1413</f>
        <v/>
      </c>
      <c r="W1413" s="14" t="n"/>
      <c r="X1413" s="18" t="n"/>
      <c r="Y1413" s="16" t="n">
        <v>0</v>
      </c>
      <c r="Z1413" s="18">
        <f>(X1413-Y1413)+Z1412</f>
        <v/>
      </c>
      <c r="AA1413" s="15" t="n"/>
      <c r="AB1413" s="24" t="n"/>
      <c r="AC1413" s="15">
        <f>C1413</f>
        <v/>
      </c>
      <c r="AD1413" s="25" t="n"/>
      <c r="AE1413" s="62">
        <f>G1413</f>
        <v/>
      </c>
      <c r="AF1413" s="63">
        <f>AE1413+AF1352</f>
        <v/>
      </c>
      <c r="AG1413" s="25" t="n"/>
      <c r="AH1413" s="16" t="n"/>
      <c r="AI1413" s="16" t="n">
        <v>0</v>
      </c>
      <c r="AJ1413" s="25" t="n"/>
      <c r="AL1413" s="14" t="n"/>
      <c r="AM1413" s="18" t="n">
        <v>0</v>
      </c>
      <c r="AN1413" s="16" t="n">
        <v>0</v>
      </c>
      <c r="AO1413" s="18">
        <f>(AM1413-AN1413)+AO1412</f>
        <v/>
      </c>
      <c r="AP1413" s="15" t="n"/>
      <c r="AR1413" s="14" t="n"/>
      <c r="AS1413" s="18" t="n">
        <v>0</v>
      </c>
      <c r="AT1413" s="16" t="n">
        <v>0</v>
      </c>
      <c r="AU1413" s="18">
        <f>(AS1413-AT1413)+AU1412</f>
        <v/>
      </c>
      <c r="AV1413" s="15" t="n"/>
      <c r="AX1413" s="14" t="n"/>
      <c r="AY1413" s="18" t="n">
        <v>0</v>
      </c>
      <c r="AZ1413" s="16" t="n">
        <v>0</v>
      </c>
      <c r="BA1413" s="18">
        <f>(AY1413-AZ1413)+BA1412</f>
        <v/>
      </c>
      <c r="BB1413" s="15" t="n"/>
      <c r="BD1413" s="14" t="n"/>
      <c r="BE1413" s="18" t="n">
        <v>0</v>
      </c>
      <c r="BF1413" s="16" t="n">
        <v>0</v>
      </c>
      <c r="BG1413" s="18">
        <f>(BE1413-BF1413)+BG1412</f>
        <v/>
      </c>
      <c r="BH1413" s="15" t="n"/>
      <c r="BJ1413" s="86" t="n">
        <v>0</v>
      </c>
      <c r="BK1413" s="90" t="n"/>
      <c r="BL1413" s="24" t="n">
        <v>0</v>
      </c>
      <c r="BM1413" s="91" t="n"/>
      <c r="BN1413" s="24" t="n">
        <v>0</v>
      </c>
      <c r="BO1413" s="24" t="n"/>
      <c r="BP1413" s="24" t="n"/>
      <c r="BQ1413" s="126" t="n"/>
    </row>
    <row r="1414" ht="16.8" customHeight="1">
      <c r="A1414" s="15" t="n"/>
      <c r="B1414" s="15" t="n"/>
      <c r="C1414" s="15" t="inlineStr">
        <is>
          <t>PAG. PROVV. AMICONE RENZO MESE DI</t>
        </is>
      </c>
      <c r="D1414" s="16" t="n"/>
      <c r="E1414" s="16" t="n"/>
      <c r="F1414" s="16" t="n"/>
      <c r="G1414" s="16" t="n">
        <v>0</v>
      </c>
      <c r="H1414" s="105" t="n"/>
      <c r="I1414" s="4" t="n"/>
      <c r="J1414" s="14" t="n"/>
      <c r="K1414" s="15" t="inlineStr">
        <is>
          <t>Spese telefonia</t>
        </is>
      </c>
      <c r="L1414" s="16" t="n"/>
      <c r="M1414" s="16">
        <f>0.28*(L1405+L1406-M1406)/100</f>
        <v/>
      </c>
      <c r="N1414" s="16">
        <f>D1437</f>
        <v/>
      </c>
      <c r="O1414" s="16">
        <f>O1353+M1414-N1414</f>
        <v/>
      </c>
      <c r="P1414" s="18">
        <f>P1353+M1414</f>
        <v/>
      </c>
      <c r="Q1414" s="14" t="n"/>
      <c r="R1414" s="18" t="n"/>
      <c r="S1414" s="16">
        <f>G1414</f>
        <v/>
      </c>
      <c r="T1414" s="18">
        <f>(R1414-S1414)+T1413</f>
        <v/>
      </c>
      <c r="U1414" s="15">
        <f>C1414</f>
        <v/>
      </c>
      <c r="W1414" s="14" t="n"/>
      <c r="X1414" s="18" t="n"/>
      <c r="Y1414" s="16" t="n">
        <v>0</v>
      </c>
      <c r="Z1414" s="18">
        <f>(X1414-Y1414)+Z1413</f>
        <v/>
      </c>
      <c r="AA1414" s="15" t="n"/>
      <c r="AB1414" s="24" t="n"/>
      <c r="AC1414" s="15">
        <f>C1414</f>
        <v/>
      </c>
      <c r="AD1414" s="25" t="n"/>
      <c r="AE1414" s="62">
        <f>G1414</f>
        <v/>
      </c>
      <c r="AF1414" s="63">
        <f>AE1414+AF1353</f>
        <v/>
      </c>
      <c r="AG1414" s="25" t="n"/>
      <c r="AH1414" s="24" t="n"/>
      <c r="AI1414" s="26" t="n"/>
      <c r="AJ1414" s="25" t="n"/>
      <c r="AL1414" s="14" t="n"/>
      <c r="AM1414" s="18" t="n"/>
      <c r="AN1414" s="16" t="n">
        <v>0</v>
      </c>
      <c r="AO1414" s="18">
        <f>(AM1414-AN1414)+AO1413</f>
        <v/>
      </c>
      <c r="AP1414" s="15" t="n"/>
      <c r="AR1414" s="14" t="n"/>
      <c r="AS1414" s="18" t="n"/>
      <c r="AT1414" s="16" t="n">
        <v>0</v>
      </c>
      <c r="AU1414" s="18">
        <f>(AS1414-AT1414)+AU1413</f>
        <v/>
      </c>
      <c r="AV1414" s="15" t="n"/>
      <c r="AX1414" s="14" t="n"/>
      <c r="AY1414" s="18" t="n"/>
      <c r="AZ1414" s="16" t="n">
        <v>0</v>
      </c>
      <c r="BA1414" s="18">
        <f>(AY1414-AZ1414)+BA1413</f>
        <v/>
      </c>
      <c r="BB1414" s="15" t="n"/>
      <c r="BD1414" s="14" t="n"/>
      <c r="BE1414" s="18" t="n"/>
      <c r="BF1414" s="16" t="n">
        <v>0</v>
      </c>
      <c r="BG1414" s="18">
        <f>(BE1414-BF1414)+BG1413</f>
        <v/>
      </c>
      <c r="BH1414" s="15" t="n"/>
      <c r="BJ1414" s="86" t="n">
        <v>0</v>
      </c>
      <c r="BK1414" s="90" t="n"/>
      <c r="BL1414" s="24" t="n">
        <v>0</v>
      </c>
      <c r="BM1414" s="24" t="n"/>
      <c r="BN1414" s="24" t="n"/>
      <c r="BO1414" s="24" t="n"/>
      <c r="BP1414" s="24" t="n"/>
      <c r="BQ1414" s="126" t="n"/>
    </row>
    <row r="1415" ht="16.8" customHeight="1">
      <c r="A1415" s="15" t="n"/>
      <c r="B1415" s="15" t="n"/>
      <c r="C1415" s="15" t="inlineStr">
        <is>
          <t>PAG. PROVV. VINCENZO  DI VITO</t>
        </is>
      </c>
      <c r="D1415" s="16" t="n"/>
      <c r="E1415" s="16" t="n"/>
      <c r="F1415" s="16" t="n"/>
      <c r="G1415" s="16" t="n">
        <v>0</v>
      </c>
      <c r="H1415" s="105" t="n"/>
      <c r="I1415" s="4" t="n"/>
      <c r="J1415" s="14" t="n"/>
      <c r="K1415" s="15">
        <f>C1425</f>
        <v/>
      </c>
      <c r="L1415" s="16" t="n"/>
      <c r="M1415" s="16">
        <f>0.28*(L1405+L1406-M1406)/100</f>
        <v/>
      </c>
      <c r="N1415" s="16">
        <f>G1425</f>
        <v/>
      </c>
      <c r="O1415" s="16">
        <f>O1354+M1415-N1415</f>
        <v/>
      </c>
      <c r="P1415" s="18">
        <f>P1354+M1415</f>
        <v/>
      </c>
      <c r="Q1415" s="14" t="n"/>
      <c r="R1415" s="18" t="n"/>
      <c r="S1415" s="16">
        <f>G1415</f>
        <v/>
      </c>
      <c r="T1415" s="18">
        <f>(R1415-S1415)+T1414</f>
        <v/>
      </c>
      <c r="U1415" s="15">
        <f>C1415</f>
        <v/>
      </c>
      <c r="W1415" s="14" t="n"/>
      <c r="X1415" s="18" t="n"/>
      <c r="Y1415" s="16" t="n">
        <v>0</v>
      </c>
      <c r="Z1415" s="18">
        <f>(X1415-Y1415)+Z1414</f>
        <v/>
      </c>
      <c r="AA1415" s="15" t="n"/>
      <c r="AB1415" s="24" t="n"/>
      <c r="AC1415" s="15">
        <f>C1415</f>
        <v/>
      </c>
      <c r="AD1415" s="25" t="n"/>
      <c r="AE1415" s="62">
        <f>G1415</f>
        <v/>
      </c>
      <c r="AF1415" s="63">
        <f>AE1415+AF1354</f>
        <v/>
      </c>
      <c r="AG1415" s="25" t="n"/>
      <c r="AH1415" s="24" t="n"/>
      <c r="AI1415" s="26" t="n"/>
      <c r="AJ1415" s="25" t="n"/>
      <c r="AL1415" s="14" t="n"/>
      <c r="AM1415" s="18" t="n"/>
      <c r="AN1415" s="16" t="n">
        <v>0</v>
      </c>
      <c r="AO1415" s="18">
        <f>(AM1415-AN1415)+AO1414</f>
        <v/>
      </c>
      <c r="AP1415" s="15" t="n"/>
      <c r="AR1415" s="14" t="n"/>
      <c r="AS1415" s="18" t="n"/>
      <c r="AT1415" s="16" t="n">
        <v>0</v>
      </c>
      <c r="AU1415" s="18">
        <f>(AS1415-AT1415)+AU1414</f>
        <v/>
      </c>
      <c r="AV1415" s="15" t="n"/>
      <c r="AX1415" s="14" t="n"/>
      <c r="AY1415" s="18" t="n"/>
      <c r="AZ1415" s="16" t="n">
        <v>0</v>
      </c>
      <c r="BA1415" s="18">
        <f>(AY1415-AZ1415)+BA1414</f>
        <v/>
      </c>
      <c r="BB1415" s="15" t="n"/>
      <c r="BD1415" s="14" t="n"/>
      <c r="BE1415" s="18" t="n"/>
      <c r="BF1415" s="16" t="n">
        <v>0</v>
      </c>
      <c r="BG1415" s="18">
        <f>(BE1415-BF1415)+BG1414</f>
        <v/>
      </c>
      <c r="BH1415" s="15" t="n"/>
      <c r="BJ1415" s="86" t="n">
        <v>0</v>
      </c>
      <c r="BK1415" s="90" t="n"/>
      <c r="BL1415" s="24" t="n"/>
      <c r="BM1415" s="24" t="n"/>
      <c r="BN1415" s="24" t="n"/>
      <c r="BO1415" s="24" t="n"/>
      <c r="BP1415" s="24" t="n"/>
      <c r="BQ1415" s="126" t="n"/>
    </row>
    <row r="1416" ht="16.8" customHeight="1">
      <c r="A1416" s="15" t="n"/>
      <c r="B1416" s="15" t="n"/>
      <c r="C1416" s="15" t="inlineStr">
        <is>
          <t>PAG. PROVV. FRANCESCOMARCHESOLI</t>
        </is>
      </c>
      <c r="D1416" s="16" t="n"/>
      <c r="E1416" s="16" t="n"/>
      <c r="F1416" s="16" t="n"/>
      <c r="G1416" s="16" t="n">
        <v>0</v>
      </c>
      <c r="H1416" s="16" t="n"/>
      <c r="I1416" s="4" t="n"/>
      <c r="J1416" s="14" t="n"/>
      <c r="K1416" s="15">
        <f>C1428</f>
        <v/>
      </c>
      <c r="L1416" s="16" t="n"/>
      <c r="M1416" s="16">
        <f>0.28*(L1405+L1406-M1406)/100</f>
        <v/>
      </c>
      <c r="N1416" s="16">
        <f>G1428</f>
        <v/>
      </c>
      <c r="O1416" s="16">
        <f>O1355+M1416-N1416</f>
        <v/>
      </c>
      <c r="P1416" s="18">
        <f>P1355+M1416</f>
        <v/>
      </c>
      <c r="Q1416" s="14" t="n"/>
      <c r="R1416" s="18" t="n"/>
      <c r="S1416" s="16">
        <f>G1416</f>
        <v/>
      </c>
      <c r="T1416" s="18">
        <f>(R1416-S1416)+T1415</f>
        <v/>
      </c>
      <c r="U1416" s="15">
        <f>C1416</f>
        <v/>
      </c>
      <c r="W1416" s="14" t="n"/>
      <c r="X1416" s="18" t="n"/>
      <c r="Y1416" s="16" t="n">
        <v>0</v>
      </c>
      <c r="Z1416" s="18">
        <f>(X1416-Y1416)+Z1415</f>
        <v/>
      </c>
      <c r="AA1416" s="15" t="n"/>
      <c r="AB1416" s="24" t="n"/>
      <c r="AC1416" s="15">
        <f>C1416</f>
        <v/>
      </c>
      <c r="AD1416" s="25" t="n"/>
      <c r="AE1416" s="62">
        <f>G1416</f>
        <v/>
      </c>
      <c r="AF1416" s="63">
        <f>AE1416+AF1355</f>
        <v/>
      </c>
      <c r="AG1416" s="25" t="n"/>
      <c r="AH1416" s="24" t="n"/>
      <c r="AI1416" s="26" t="n"/>
      <c r="AJ1416" s="25" t="n"/>
      <c r="AL1416" s="14" t="n"/>
      <c r="AM1416" s="18" t="n"/>
      <c r="AN1416" s="16" t="n">
        <v>0</v>
      </c>
      <c r="AO1416" s="18">
        <f>(AM1416-AN1416)+AO1415</f>
        <v/>
      </c>
      <c r="AP1416" s="15" t="n"/>
      <c r="AR1416" s="14" t="n"/>
      <c r="AS1416" s="18" t="n"/>
      <c r="AT1416" s="16" t="n">
        <v>0</v>
      </c>
      <c r="AU1416" s="18">
        <f>(AS1416-AT1416)+AU1415</f>
        <v/>
      </c>
      <c r="AV1416" s="15" t="n"/>
      <c r="AX1416" s="14" t="n"/>
      <c r="AY1416" s="18" t="n"/>
      <c r="AZ1416" s="16" t="n">
        <v>0</v>
      </c>
      <c r="BA1416" s="18">
        <f>(AY1416-AZ1416)+BA1415</f>
        <v/>
      </c>
      <c r="BB1416" s="15" t="n"/>
      <c r="BD1416" s="14" t="n"/>
      <c r="BE1416" s="18" t="n"/>
      <c r="BF1416" s="16" t="n">
        <v>0</v>
      </c>
      <c r="BG1416" s="18">
        <f>(BE1416-BF1416)+BG1415</f>
        <v/>
      </c>
      <c r="BH1416" s="15" t="n"/>
      <c r="BJ1416" s="86" t="n">
        <v>0</v>
      </c>
      <c r="BK1416" s="90" t="n"/>
      <c r="BL1416" s="24" t="n"/>
      <c r="BM1416" s="24" t="n"/>
      <c r="BN1416" s="24" t="n"/>
      <c r="BO1416" s="24" t="n"/>
      <c r="BP1416" s="24" t="n"/>
      <c r="BQ1416" s="126" t="n"/>
    </row>
    <row r="1417" ht="16.8" customHeight="1">
      <c r="A1417" s="15" t="n"/>
      <c r="B1417" s="15" t="n"/>
      <c r="C1417" s="15" t="inlineStr">
        <is>
          <t>TOT. PAG. PRODUTTORI</t>
        </is>
      </c>
      <c r="D1417" s="16">
        <f>SUM(G1409:G1416)+E1412+E1413+E1414+E1415+E1416</f>
        <v/>
      </c>
      <c r="E1417" s="16" t="n"/>
      <c r="F1417" s="16" t="n"/>
      <c r="G1417" s="16" t="n"/>
      <c r="H1417" s="16" t="n"/>
      <c r="I1417" s="4" t="n"/>
      <c r="J1417" s="14" t="n"/>
      <c r="K1417" s="15">
        <f>C1438</f>
        <v/>
      </c>
      <c r="L1417" s="16" t="n"/>
      <c r="M1417" s="16">
        <f>0.46*(L1405+L1406-M1406)/100</f>
        <v/>
      </c>
      <c r="N1417" s="16">
        <f>G1438</f>
        <v/>
      </c>
      <c r="O1417" s="16">
        <f>O1356+M1417-N1417</f>
        <v/>
      </c>
      <c r="P1417" s="18">
        <f>P1356+M1417</f>
        <v/>
      </c>
      <c r="Q1417" s="14" t="n"/>
      <c r="R1417" s="18" t="n"/>
      <c r="S1417" s="16" t="n">
        <v>0</v>
      </c>
      <c r="T1417" s="18">
        <f>(R1417-S1417)+T1416</f>
        <v/>
      </c>
      <c r="U1417" s="15" t="n"/>
      <c r="W1417" s="14" t="n"/>
      <c r="X1417" s="18" t="n"/>
      <c r="Y1417" s="16" t="n">
        <v>0</v>
      </c>
      <c r="Z1417" s="18">
        <f>(X1417-Y1417)+Z1416</f>
        <v/>
      </c>
      <c r="AA1417" s="15" t="n"/>
      <c r="AB1417" s="24" t="n"/>
      <c r="AC1417" s="15" t="n"/>
      <c r="AD1417" s="25" t="n"/>
      <c r="AE1417" s="62" t="n"/>
      <c r="AF1417" s="63" t="n"/>
      <c r="AG1417" s="25" t="n"/>
      <c r="AH1417" s="24" t="n"/>
      <c r="AI1417" s="26" t="n"/>
      <c r="AJ1417" s="25" t="n"/>
      <c r="AL1417" s="14" t="n"/>
      <c r="AM1417" s="18" t="n"/>
      <c r="AN1417" s="16" t="n">
        <v>0</v>
      </c>
      <c r="AO1417" s="18">
        <f>(AM1417-AN1417)+AO1416</f>
        <v/>
      </c>
      <c r="AP1417" s="15" t="n"/>
      <c r="AR1417" s="14" t="n"/>
      <c r="AS1417" s="18" t="n"/>
      <c r="AT1417" s="16" t="n">
        <v>0</v>
      </c>
      <c r="AU1417" s="18">
        <f>(AS1417-AT1417)+AU1416</f>
        <v/>
      </c>
      <c r="AV1417" s="15" t="n"/>
      <c r="AX1417" s="14" t="n"/>
      <c r="AY1417" s="18" t="n"/>
      <c r="AZ1417" s="16" t="n">
        <v>0</v>
      </c>
      <c r="BA1417" s="18">
        <f>(AY1417-AZ1417)+BA1416</f>
        <v/>
      </c>
      <c r="BB1417" s="15" t="n"/>
      <c r="BD1417" s="14" t="n"/>
      <c r="BE1417" s="18" t="n"/>
      <c r="BF1417" s="16" t="n">
        <v>0</v>
      </c>
      <c r="BG1417" s="18">
        <f>(BE1417-BF1417)+BG1416</f>
        <v/>
      </c>
      <c r="BH1417" s="15" t="n"/>
      <c r="BJ1417" s="86" t="n">
        <v>0</v>
      </c>
      <c r="BK1417" s="90" t="n"/>
      <c r="BL1417" s="24" t="n"/>
      <c r="BM1417" s="24" t="n"/>
      <c r="BN1417" s="24" t="n"/>
      <c r="BO1417" s="24" t="n"/>
      <c r="BP1417" s="24" t="n"/>
      <c r="BQ1417" s="126" t="n"/>
    </row>
    <row r="1418" ht="16.8" customHeight="1">
      <c r="A1418" s="15" t="n"/>
      <c r="B1418" s="15" t="n"/>
      <c r="C1418" s="15" t="inlineStr">
        <is>
          <t>Sinistro</t>
        </is>
      </c>
      <c r="D1418" s="16" t="n"/>
      <c r="E1418" s="16" t="n"/>
      <c r="F1418" s="16" t="n"/>
      <c r="G1418" s="16" t="n"/>
      <c r="H1418" s="16">
        <f>SUM(H1405:H1417)</f>
        <v/>
      </c>
      <c r="I1418" s="4" t="n"/>
      <c r="J1418" s="14" t="n"/>
      <c r="K1418" s="15" t="inlineStr">
        <is>
          <t>Locazioni immobiliari</t>
        </is>
      </c>
      <c r="L1418" s="16" t="n"/>
      <c r="M1418" s="16">
        <f>14.4*(L1405+L1406-M1406)/100</f>
        <v/>
      </c>
      <c r="N1418" s="16">
        <f>G1439</f>
        <v/>
      </c>
      <c r="O1418" s="16">
        <f>O1357+M1418-N1418</f>
        <v/>
      </c>
      <c r="P1418" s="18">
        <f>P1357+M1418</f>
        <v/>
      </c>
      <c r="Q1418" s="14" t="n"/>
      <c r="R1418" s="18" t="n"/>
      <c r="S1418" s="16" t="n">
        <v>0</v>
      </c>
      <c r="T1418" s="18">
        <f>(R1418-S1418)+T1417</f>
        <v/>
      </c>
      <c r="U1418" s="15" t="n"/>
      <c r="W1418" s="14" t="n"/>
      <c r="X1418" s="18" t="n"/>
      <c r="Y1418" s="16" t="n">
        <v>0</v>
      </c>
      <c r="Z1418" s="18">
        <f>(X1418-Y1418)+Z1417</f>
        <v/>
      </c>
      <c r="AA1418" s="15">
        <f>C1418</f>
        <v/>
      </c>
      <c r="AB1418" s="24" t="n"/>
      <c r="AC1418" s="15" t="n"/>
      <c r="AD1418" s="25" t="n"/>
      <c r="AE1418" s="62" t="n"/>
      <c r="AF1418" s="63" t="n"/>
      <c r="AG1418" s="25" t="n"/>
      <c r="AH1418" s="24" t="n"/>
      <c r="AI1418" s="26" t="n"/>
      <c r="AJ1418" s="25" t="n"/>
      <c r="AL1418" s="14" t="n"/>
      <c r="AM1418" s="18" t="n"/>
      <c r="AN1418" s="16" t="n">
        <v>0</v>
      </c>
      <c r="AO1418" s="18">
        <f>(AM1418-AN1418)+AO1417</f>
        <v/>
      </c>
      <c r="AP1418" s="15" t="n"/>
      <c r="AR1418" s="14" t="n"/>
      <c r="AS1418" s="18" t="n"/>
      <c r="AT1418" s="16" t="n">
        <v>0</v>
      </c>
      <c r="AU1418" s="18">
        <f>(AS1418-AT1418)+AU1417</f>
        <v/>
      </c>
      <c r="AV1418" s="15" t="n"/>
      <c r="AX1418" s="14" t="n"/>
      <c r="AY1418" s="18" t="n"/>
      <c r="AZ1418" s="16" t="n">
        <v>0</v>
      </c>
      <c r="BA1418" s="18">
        <f>(AY1418-AZ1418)+BA1417</f>
        <v/>
      </c>
      <c r="BB1418" s="15" t="n"/>
      <c r="BD1418" s="14" t="n"/>
      <c r="BE1418" s="18" t="n"/>
      <c r="BF1418" s="16" t="n">
        <v>0</v>
      </c>
      <c r="BG1418" s="18">
        <f>(BE1418-BF1418)+BG1417</f>
        <v/>
      </c>
      <c r="BH1418" s="15" t="n"/>
      <c r="BJ1418" s="86" t="n">
        <v>0</v>
      </c>
      <c r="BK1418" s="90" t="n"/>
      <c r="BL1418" s="24" t="n"/>
      <c r="BM1418" s="24" t="n"/>
      <c r="BN1418" s="24" t="n"/>
      <c r="BO1418" s="24" t="n"/>
      <c r="BP1418" s="24" t="n"/>
      <c r="BQ1418" s="126" t="n"/>
    </row>
    <row r="1419" ht="16.8" customHeight="1">
      <c r="A1419" s="15" t="n"/>
      <c r="B1419" s="15" t="n"/>
      <c r="C1419" s="15" t="inlineStr">
        <is>
          <t>SINISTRO</t>
        </is>
      </c>
      <c r="D1419" s="16">
        <f>E1418+G1418</f>
        <v/>
      </c>
      <c r="E1419" s="16" t="n"/>
      <c r="F1419" s="16" t="n"/>
      <c r="G1419" s="16" t="n"/>
      <c r="H1419" s="16" t="n"/>
      <c r="I1419" s="4" t="n"/>
      <c r="J1419" s="14" t="n"/>
      <c r="K1419" s="15">
        <f>C1440</f>
        <v/>
      </c>
      <c r="L1419" s="16">
        <f>D1428</f>
        <v/>
      </c>
      <c r="M1419" s="16">
        <f>1.4*(L1405+L1406-M1406)/100</f>
        <v/>
      </c>
      <c r="N1419" s="16">
        <f>G1440</f>
        <v/>
      </c>
      <c r="O1419" s="16">
        <f>O1358+M1419-N1419</f>
        <v/>
      </c>
      <c r="P1419" s="18">
        <f>P1358+M1419</f>
        <v/>
      </c>
      <c r="Q1419" s="14" t="n"/>
      <c r="R1419" s="18" t="n"/>
      <c r="S1419" s="16" t="n">
        <v>0</v>
      </c>
      <c r="T1419" s="18">
        <f>(R1419-S1419)+T1418</f>
        <v/>
      </c>
      <c r="U1419" s="15" t="n"/>
      <c r="W1419" s="14" t="n"/>
      <c r="X1419" s="18" t="n"/>
      <c r="Y1419" s="16" t="n">
        <v>0</v>
      </c>
      <c r="Z1419" s="18">
        <f>(X1419-Y1419)+Z1418</f>
        <v/>
      </c>
      <c r="AA1419" s="15" t="n"/>
      <c r="AB1419" s="24" t="n"/>
      <c r="AC1419" s="64" t="inlineStr">
        <is>
          <t>INTERESSI PASSIIVI</t>
        </is>
      </c>
      <c r="AD1419" s="65" t="n"/>
      <c r="AE1419" s="65">
        <f>H1423</f>
        <v/>
      </c>
      <c r="AF1419" s="63">
        <f>AE1419+AF1358</f>
        <v/>
      </c>
      <c r="AG1419" s="25" t="n"/>
      <c r="AH1419" s="24" t="n"/>
      <c r="AI1419" s="26" t="n"/>
      <c r="AJ1419" s="25" t="n">
        <v>0</v>
      </c>
      <c r="AL1419" s="14" t="n"/>
      <c r="AM1419" s="18" t="n"/>
      <c r="AN1419" s="16" t="n">
        <v>0</v>
      </c>
      <c r="AO1419" s="18">
        <f>(AM1419-AN1419)+AO1418</f>
        <v/>
      </c>
      <c r="AP1419" s="15" t="n"/>
      <c r="AR1419" s="14" t="n"/>
      <c r="AS1419" s="18" t="n"/>
      <c r="AT1419" s="16" t="n">
        <v>0</v>
      </c>
      <c r="AU1419" s="18">
        <f>(AS1419-AT1419)+AU1418</f>
        <v/>
      </c>
      <c r="AV1419" s="15" t="n"/>
      <c r="AX1419" s="14" t="n"/>
      <c r="AY1419" s="18" t="n"/>
      <c r="AZ1419" s="16" t="n">
        <v>0</v>
      </c>
      <c r="BA1419" s="18">
        <f>(AY1419-AZ1419)+BA1418</f>
        <v/>
      </c>
      <c r="BB1419" s="15" t="n"/>
      <c r="BD1419" s="14" t="n"/>
      <c r="BE1419" s="18" t="n"/>
      <c r="BF1419" s="16" t="n">
        <v>0</v>
      </c>
      <c r="BG1419" s="18">
        <f>(BE1419-BF1419)+BG1418</f>
        <v/>
      </c>
      <c r="BH1419" s="15" t="n"/>
      <c r="BJ1419" s="86" t="n"/>
      <c r="BK1419" s="86" t="n"/>
      <c r="BL1419" s="24" t="n"/>
      <c r="BM1419" s="24" t="n"/>
      <c r="BN1419" s="24" t="n"/>
      <c r="BO1419" s="24" t="n"/>
      <c r="BP1419" s="24" t="n"/>
      <c r="BQ1419" s="126" t="n"/>
    </row>
    <row r="1420" ht="16.8" customHeight="1">
      <c r="A1420" s="15" t="n"/>
      <c r="B1420" s="15" t="n"/>
      <c r="C1420" s="15" t="inlineStr">
        <is>
          <t xml:space="preserve">Francobolli    </t>
        </is>
      </c>
      <c r="D1420" s="16" t="n"/>
      <c r="E1420" s="16" t="n"/>
      <c r="F1420" s="16" t="n"/>
      <c r="G1420" s="16" t="n">
        <v>0</v>
      </c>
      <c r="H1420" s="16" t="n"/>
      <c r="I1420" s="4" t="n"/>
      <c r="J1420" s="14" t="n"/>
      <c r="K1420" s="15">
        <f>C1442</f>
        <v/>
      </c>
      <c r="L1420" s="16" t="n"/>
      <c r="M1420" s="16">
        <f>0*(L1405+L1406-M1406)/100</f>
        <v/>
      </c>
      <c r="N1420" s="16">
        <f>G1442</f>
        <v/>
      </c>
      <c r="O1420" s="16">
        <f>O1359+M1420-N1420</f>
        <v/>
      </c>
      <c r="P1420" s="18">
        <f>P1359+M1420</f>
        <v/>
      </c>
      <c r="Q1420" s="14" t="n"/>
      <c r="R1420" s="18" t="n"/>
      <c r="S1420" s="16">
        <f>G1420</f>
        <v/>
      </c>
      <c r="T1420" s="18">
        <f>(R1420-S1420)+T1419</f>
        <v/>
      </c>
      <c r="U1420" s="15">
        <f>C1420</f>
        <v/>
      </c>
      <c r="W1420" s="14" t="n"/>
      <c r="X1420" s="18" t="n"/>
      <c r="Y1420" s="16" t="n"/>
      <c r="Z1420" s="18">
        <f>(X1420-Y1420)+Z1419</f>
        <v/>
      </c>
      <c r="AA1420" s="15" t="n"/>
      <c r="AB1420" s="24" t="n"/>
      <c r="AC1420" s="15">
        <f>C1420</f>
        <v/>
      </c>
      <c r="AD1420" s="25" t="n"/>
      <c r="AE1420" s="62">
        <f>G1420</f>
        <v/>
      </c>
      <c r="AF1420" s="63">
        <f>AE1420+AF1359</f>
        <v/>
      </c>
      <c r="AG1420" s="25" t="n"/>
      <c r="AH1420" s="24" t="n"/>
      <c r="AI1420" s="26" t="n"/>
      <c r="AJ1420" s="25" t="n"/>
      <c r="AL1420" s="14" t="n"/>
      <c r="AM1420" s="18" t="n"/>
      <c r="AN1420" s="16" t="n"/>
      <c r="AO1420" s="18">
        <f>(AM1420-AN1420)+AO1419</f>
        <v/>
      </c>
      <c r="AP1420" s="15" t="n"/>
      <c r="AR1420" s="14" t="n"/>
      <c r="AS1420" s="18" t="n"/>
      <c r="AT1420" s="16" t="n"/>
      <c r="AU1420" s="18">
        <f>(AS1420-AT1420)+AU1419</f>
        <v/>
      </c>
      <c r="AV1420" s="15" t="n"/>
      <c r="AX1420" s="14" t="n"/>
      <c r="AY1420" s="18" t="n"/>
      <c r="AZ1420" s="16" t="n"/>
      <c r="BA1420" s="18">
        <f>(AY1420-AZ1420)+BA1419</f>
        <v/>
      </c>
      <c r="BB1420" s="15" t="n"/>
      <c r="BD1420" s="14" t="n"/>
      <c r="BE1420" s="18" t="n"/>
      <c r="BF1420" s="16" t="n"/>
      <c r="BG1420" s="18">
        <f>(BE1420-BF1420)+BG1419</f>
        <v/>
      </c>
      <c r="BH1420" s="15" t="n"/>
      <c r="BJ1420" s="86" t="n"/>
      <c r="BK1420" s="86" t="n"/>
      <c r="BL1420" s="24" t="n"/>
      <c r="BM1420" s="24" t="n"/>
      <c r="BN1420" s="24" t="n"/>
      <c r="BO1420" s="24" t="n"/>
      <c r="BP1420" s="24" t="n"/>
      <c r="BQ1420" s="126" t="n"/>
    </row>
    <row r="1421" ht="16.8" customHeight="1">
      <c r="A1421" s="15" t="n"/>
      <c r="B1421" s="15" t="n"/>
      <c r="C1421" s="15" t="inlineStr">
        <is>
          <t xml:space="preserve">PAG. FATT. SOMMESE PETROLI </t>
        </is>
      </c>
      <c r="D1421" s="16" t="n"/>
      <c r="E1421" s="16" t="n"/>
      <c r="F1421" s="16" t="n"/>
      <c r="G1421" s="16" t="n">
        <v>0</v>
      </c>
      <c r="H1421" s="16" t="n"/>
      <c r="I1421" s="4" t="n"/>
      <c r="J1421" s="14" t="n"/>
      <c r="K1421" s="15">
        <f>C1443</f>
        <v/>
      </c>
      <c r="L1421" s="16" t="n"/>
      <c r="M1421" s="16">
        <f>1.86*(L1405+L1406-M1406)/100</f>
        <v/>
      </c>
      <c r="N1421" s="16">
        <f>G1443</f>
        <v/>
      </c>
      <c r="O1421" s="16">
        <f>O1360+M1421-N1421</f>
        <v/>
      </c>
      <c r="P1421" s="18">
        <f>P1360+M1421</f>
        <v/>
      </c>
      <c r="Q1421" s="14" t="n"/>
      <c r="R1421" s="18" t="n"/>
      <c r="S1421" s="16">
        <f>G1421</f>
        <v/>
      </c>
      <c r="T1421" s="18">
        <f>(R1421-S1421)+T1420</f>
        <v/>
      </c>
      <c r="U1421" s="15">
        <f>C1421</f>
        <v/>
      </c>
      <c r="W1421" s="14" t="n"/>
      <c r="X1421" s="18" t="n"/>
      <c r="Y1421" s="16" t="n">
        <v>0</v>
      </c>
      <c r="Z1421" s="18">
        <f>(X1421-Y1421)+Z1420</f>
        <v/>
      </c>
      <c r="AA1421" s="15" t="n"/>
      <c r="AB1421" s="24" t="n"/>
      <c r="AC1421" s="15">
        <f>C1421</f>
        <v/>
      </c>
      <c r="AD1421" s="25" t="n"/>
      <c r="AE1421" s="62">
        <f>G1421</f>
        <v/>
      </c>
      <c r="AF1421" s="63">
        <f>AE1421+AF1360</f>
        <v/>
      </c>
      <c r="AG1421" s="25" t="n"/>
      <c r="AH1421" s="24" t="n"/>
      <c r="AI1421" s="26" t="n"/>
      <c r="AJ1421" s="25" t="n"/>
      <c r="AL1421" s="14" t="n"/>
      <c r="AM1421" s="18" t="n"/>
      <c r="AN1421" s="16" t="n">
        <v>0</v>
      </c>
      <c r="AO1421" s="18">
        <f>(AM1421-AN1421)+AO1420</f>
        <v/>
      </c>
      <c r="AP1421" s="15" t="n"/>
      <c r="AR1421" s="14" t="n"/>
      <c r="AS1421" s="18" t="n"/>
      <c r="AT1421" s="16" t="n">
        <v>0</v>
      </c>
      <c r="AU1421" s="18">
        <f>(AS1421-AT1421)+AU1420</f>
        <v/>
      </c>
      <c r="AV1421" s="15" t="n"/>
      <c r="AX1421" s="14" t="n"/>
      <c r="AY1421" s="18" t="n"/>
      <c r="AZ1421" s="16" t="n">
        <v>0</v>
      </c>
      <c r="BA1421" s="18">
        <f>(AY1421-AZ1421)+BA1420</f>
        <v/>
      </c>
      <c r="BB1421" s="15" t="n"/>
      <c r="BD1421" s="14" t="n"/>
      <c r="BE1421" s="18" t="n"/>
      <c r="BF1421" s="16" t="n">
        <v>0</v>
      </c>
      <c r="BG1421" s="18">
        <f>(BE1421-BF1421)+BG1420</f>
        <v/>
      </c>
      <c r="BH1421" s="15" t="n"/>
      <c r="BJ1421" s="86" t="n"/>
      <c r="BK1421" s="86" t="n"/>
      <c r="BL1421" s="24" t="n"/>
      <c r="BM1421" s="24" t="n"/>
      <c r="BN1421" s="24" t="n"/>
      <c r="BO1421" s="24" t="n"/>
      <c r="BP1421" s="24" t="n"/>
      <c r="BQ1421" s="126" t="n"/>
    </row>
    <row r="1422" ht="16.8" customHeight="1">
      <c r="A1422" s="15" t="n"/>
      <c r="B1422" s="15" t="n"/>
      <c r="C1422" s="15" t="inlineStr">
        <is>
          <t>Benzina auto papa'</t>
        </is>
      </c>
      <c r="D1422" s="16">
        <f>SUM(G1421:G1422)</f>
        <v/>
      </c>
      <c r="E1422" s="16" t="n">
        <v>0</v>
      </c>
      <c r="F1422" s="16" t="n"/>
      <c r="G1422" s="16" t="n">
        <v>0</v>
      </c>
      <c r="H1422" s="16" t="n"/>
      <c r="I1422" s="4" t="n"/>
      <c r="J1422" s="14" t="n"/>
      <c r="K1422" s="15">
        <f>C1444</f>
        <v/>
      </c>
      <c r="L1422" s="16" t="n">
        <v>0</v>
      </c>
      <c r="M1422" s="16">
        <f>0.7*(L1405+L1406-M1406)/100</f>
        <v/>
      </c>
      <c r="N1422" s="16">
        <f>G1444</f>
        <v/>
      </c>
      <c r="O1422" s="16">
        <f>O1361+M1422-N1422</f>
        <v/>
      </c>
      <c r="P1422" s="18">
        <f>P1361+M1422</f>
        <v/>
      </c>
      <c r="Q1422" s="14" t="n"/>
      <c r="R1422" s="18" t="n"/>
      <c r="S1422" s="16">
        <f>G1422</f>
        <v/>
      </c>
      <c r="T1422" s="18">
        <f>(R1422-S1422)+T1421</f>
        <v/>
      </c>
      <c r="U1422" s="15">
        <f>C1422</f>
        <v/>
      </c>
      <c r="W1422" s="14" t="n"/>
      <c r="X1422" s="18" t="n"/>
      <c r="Y1422" s="16" t="n">
        <v>0</v>
      </c>
      <c r="Z1422" s="18">
        <f>(X1422-Y1422)+Z1421</f>
        <v/>
      </c>
      <c r="AA1422" s="15" t="n"/>
      <c r="AB1422" s="24" t="n"/>
      <c r="AC1422" s="15">
        <f>C1422</f>
        <v/>
      </c>
      <c r="AD1422" s="25" t="n"/>
      <c r="AE1422" s="62">
        <f>G1422</f>
        <v/>
      </c>
      <c r="AF1422" s="63">
        <f>AE1422+AF1361</f>
        <v/>
      </c>
      <c r="AG1422" s="25" t="n"/>
      <c r="AH1422" s="24" t="n"/>
      <c r="AI1422" s="26" t="n">
        <v>0</v>
      </c>
      <c r="AJ1422" s="25" t="n"/>
      <c r="AL1422" s="14" t="n"/>
      <c r="AM1422" s="18" t="n"/>
      <c r="AN1422" s="16" t="n">
        <v>0</v>
      </c>
      <c r="AO1422" s="18">
        <f>(AM1422-AN1422)+AO1421</f>
        <v/>
      </c>
      <c r="AP1422" s="15" t="n"/>
      <c r="AR1422" s="14" t="n"/>
      <c r="AS1422" s="18" t="n"/>
      <c r="AT1422" s="16" t="n">
        <v>0</v>
      </c>
      <c r="AU1422" s="18">
        <f>(AS1422-AT1422)+AU1421</f>
        <v/>
      </c>
      <c r="AV1422" s="15" t="n"/>
      <c r="AX1422" s="14" t="n"/>
      <c r="AY1422" s="18" t="n"/>
      <c r="AZ1422" s="16" t="n">
        <v>0</v>
      </c>
      <c r="BA1422" s="18">
        <f>(AY1422-AZ1422)+BA1421</f>
        <v/>
      </c>
      <c r="BB1422" s="15" t="n"/>
      <c r="BD1422" s="14" t="n"/>
      <c r="BE1422" s="18" t="n"/>
      <c r="BF1422" s="16" t="n">
        <v>0</v>
      </c>
      <c r="BG1422" s="18">
        <f>(BE1422-BF1422)+BG1421</f>
        <v/>
      </c>
      <c r="BH1422" s="15" t="n"/>
      <c r="BJ1422" s="86" t="n"/>
      <c r="BK1422" s="86" t="n"/>
      <c r="BL1422" s="24" t="n"/>
      <c r="BM1422" s="24" t="n"/>
      <c r="BN1422" s="24" t="n"/>
      <c r="BO1422" s="24" t="n"/>
      <c r="BP1422" s="24" t="n"/>
      <c r="BQ1422" s="126" t="n"/>
    </row>
    <row r="1423" ht="16.8" customHeight="1">
      <c r="A1423" s="15" t="n"/>
      <c r="B1423" s="15" t="n"/>
      <c r="C1423" s="28" t="inlineStr">
        <is>
          <t>Spese bancarie</t>
        </is>
      </c>
      <c r="D1423" s="16" t="n"/>
      <c r="E1423" s="16" t="n">
        <v>0</v>
      </c>
      <c r="F1423" s="16" t="n">
        <v>0</v>
      </c>
      <c r="G1423" s="16" t="n">
        <v>0</v>
      </c>
      <c r="H1423" s="27" t="n">
        <v>0</v>
      </c>
      <c r="I1423" s="4" t="n"/>
      <c r="J1423" s="14" t="n"/>
      <c r="K1423" s="15">
        <f>C1448</f>
        <v/>
      </c>
      <c r="L1423" s="16" t="n">
        <v>0</v>
      </c>
      <c r="M1423" s="16">
        <f>18.82*(L1405+L1406-M1406)/100</f>
        <v/>
      </c>
      <c r="N1423" s="16">
        <f>G1448</f>
        <v/>
      </c>
      <c r="O1423" s="16">
        <f>O1362+M1423-N1423</f>
        <v/>
      </c>
      <c r="P1423" s="18">
        <f>P1362+M1423</f>
        <v/>
      </c>
      <c r="Q1423" s="14" t="n"/>
      <c r="R1423" s="18" t="n"/>
      <c r="S1423" s="16">
        <f>G1423</f>
        <v/>
      </c>
      <c r="T1423" s="18">
        <f>(R1423-S1423)+T1422</f>
        <v/>
      </c>
      <c r="U1423" s="15">
        <f>C1423</f>
        <v/>
      </c>
      <c r="W1423" s="14" t="n"/>
      <c r="X1423" s="18" t="n"/>
      <c r="Y1423" s="16" t="n">
        <v>0</v>
      </c>
      <c r="Z1423" s="18">
        <f>(X1423-Y1423)+Z1422</f>
        <v/>
      </c>
      <c r="AA1423" s="15">
        <f>C1423</f>
        <v/>
      </c>
      <c r="AB1423" s="24" t="n"/>
      <c r="AC1423" s="15">
        <f>C1423</f>
        <v/>
      </c>
      <c r="AD1423" s="25" t="n"/>
      <c r="AE1423" s="62" t="n">
        <v>0</v>
      </c>
      <c r="AF1423" s="63">
        <f>AE1423+AF1362</f>
        <v/>
      </c>
      <c r="AG1423" s="25" t="n"/>
      <c r="AH1423" s="24" t="n"/>
      <c r="AI1423" s="26" t="n"/>
      <c r="AJ1423" s="25" t="n"/>
      <c r="AL1423" s="14" t="n"/>
      <c r="AM1423" s="18" t="n"/>
      <c r="AN1423" s="16" t="n">
        <v>0</v>
      </c>
      <c r="AO1423" s="18">
        <f>(AM1423-AN1423)+AO1422</f>
        <v/>
      </c>
      <c r="AP1423" s="15" t="n"/>
      <c r="AR1423" s="14" t="n"/>
      <c r="AS1423" s="18" t="n"/>
      <c r="AT1423" s="16" t="n">
        <v>0</v>
      </c>
      <c r="AU1423" s="18">
        <f>(AS1423-AT1423)+AU1422</f>
        <v/>
      </c>
      <c r="AV1423" s="15">
        <f>C1423</f>
        <v/>
      </c>
      <c r="AX1423" s="14" t="n"/>
      <c r="AY1423" s="18" t="n"/>
      <c r="AZ1423" s="16" t="n">
        <v>0</v>
      </c>
      <c r="BA1423" s="18">
        <f>(AY1423-AZ1423)+BA1422</f>
        <v/>
      </c>
      <c r="BB1423" s="15" t="n"/>
      <c r="BD1423" s="14" t="n"/>
      <c r="BE1423" s="18" t="n"/>
      <c r="BF1423" s="16" t="n">
        <v>0</v>
      </c>
      <c r="BG1423" s="18">
        <f>(BE1423-BF1423)+BG1422</f>
        <v/>
      </c>
      <c r="BH1423" s="15" t="n"/>
      <c r="BJ1423" s="86" t="n"/>
      <c r="BK1423" s="86" t="n"/>
      <c r="BL1423" s="24" t="n"/>
      <c r="BM1423" s="24" t="n"/>
      <c r="BN1423" s="24" t="n"/>
      <c r="BO1423" s="24" t="n"/>
      <c r="BP1423" s="24" t="n"/>
      <c r="BQ1423" s="126" t="n"/>
    </row>
    <row r="1424" ht="16.8" customHeight="1">
      <c r="A1424" s="15" t="n"/>
      <c r="B1424" s="15" t="n"/>
      <c r="C1424" s="15" t="n"/>
      <c r="D1424" s="16" t="n"/>
      <c r="E1424" s="16" t="n"/>
      <c r="F1424" s="16" t="n"/>
      <c r="G1424" s="16" t="n">
        <v>0</v>
      </c>
      <c r="H1424" s="27" t="n">
        <v>0</v>
      </c>
      <c r="I1424" s="4" t="n"/>
      <c r="J1424" s="14" t="n"/>
      <c r="K1424" s="15">
        <f>C1449</f>
        <v/>
      </c>
      <c r="L1424" s="16" t="n">
        <v>0</v>
      </c>
      <c r="M1424" s="16">
        <f>18.82*(L1405+L1406-M1406)/100</f>
        <v/>
      </c>
      <c r="N1424" s="29">
        <f>G1449</f>
        <v/>
      </c>
      <c r="O1424" s="16">
        <f>O1363+M1424-N1424</f>
        <v/>
      </c>
      <c r="P1424" s="18">
        <f>P1363+M1424</f>
        <v/>
      </c>
      <c r="Q1424" s="14" t="n"/>
      <c r="R1424" s="18" t="n"/>
      <c r="S1424" s="16">
        <f>G1424</f>
        <v/>
      </c>
      <c r="T1424" s="18">
        <f>(R1424-S1424)+T1423</f>
        <v/>
      </c>
      <c r="U1424" s="15">
        <f>C1424</f>
        <v/>
      </c>
      <c r="W1424" s="14" t="n"/>
      <c r="X1424" s="18" t="n"/>
      <c r="Y1424" s="16" t="n">
        <v>0</v>
      </c>
      <c r="Z1424" s="18">
        <f>(X1424-Y1424)+Z1423</f>
        <v/>
      </c>
      <c r="AA1424" s="15" t="n"/>
      <c r="AB1424" s="24" t="n"/>
      <c r="AC1424" s="15">
        <f>C1424</f>
        <v/>
      </c>
      <c r="AD1424" s="25" t="n"/>
      <c r="AE1424" s="62">
        <f>G1424</f>
        <v/>
      </c>
      <c r="AF1424" s="63">
        <f>AE1424+AF1363</f>
        <v/>
      </c>
      <c r="AG1424" s="25" t="n"/>
      <c r="AH1424" s="24" t="n"/>
      <c r="AI1424" s="26" t="n"/>
      <c r="AJ1424" s="25" t="n"/>
      <c r="AL1424" s="14" t="n"/>
      <c r="AM1424" s="18" t="n"/>
      <c r="AN1424" s="16" t="n">
        <v>0</v>
      </c>
      <c r="AO1424" s="18">
        <f>(AM1424-AN1424)+AO1423</f>
        <v/>
      </c>
      <c r="AP1424" s="15" t="n"/>
      <c r="AR1424" s="14" t="n"/>
      <c r="AS1424" s="18" t="n"/>
      <c r="AT1424" s="16" t="n">
        <v>0</v>
      </c>
      <c r="AU1424" s="18">
        <f>(AS1424-AT1424)+AU1423</f>
        <v/>
      </c>
      <c r="AV1424" s="15" t="n"/>
      <c r="AX1424" s="14" t="n"/>
      <c r="AY1424" s="18" t="n"/>
      <c r="AZ1424" s="16" t="n">
        <v>0</v>
      </c>
      <c r="BA1424" s="18">
        <f>(AY1424-AZ1424)+BA1423</f>
        <v/>
      </c>
      <c r="BB1424" s="15" t="n"/>
      <c r="BD1424" s="14" t="n"/>
      <c r="BE1424" s="18" t="n"/>
      <c r="BF1424" s="16" t="n">
        <v>0</v>
      </c>
      <c r="BG1424" s="18">
        <f>(BE1424-BF1424)+BG1423</f>
        <v/>
      </c>
      <c r="BH1424" s="15" t="n"/>
      <c r="BJ1424" s="86" t="n"/>
      <c r="BK1424" s="86" t="n"/>
      <c r="BL1424" s="24" t="n"/>
      <c r="BM1424" s="24" t="n"/>
      <c r="BN1424" s="24" t="n"/>
      <c r="BO1424" s="24" t="n"/>
      <c r="BP1424" s="24" t="n"/>
      <c r="BQ1424" s="126" t="n"/>
    </row>
    <row r="1425" ht="16.8" customHeight="1">
      <c r="A1425" s="15" t="n"/>
      <c r="B1425" s="15" t="n"/>
      <c r="C1425" s="28" t="inlineStr">
        <is>
          <t>Materiale pulizia</t>
        </is>
      </c>
      <c r="D1425" s="16" t="n"/>
      <c r="E1425" s="16" t="n"/>
      <c r="F1425" s="16" t="n"/>
      <c r="G1425" s="16" t="n">
        <v>0</v>
      </c>
      <c r="H1425" s="16" t="n"/>
      <c r="I1425" s="4" t="n"/>
      <c r="J1425" s="14" t="n"/>
      <c r="K1425" s="15">
        <f>C1420</f>
        <v/>
      </c>
      <c r="L1425" s="16" t="n">
        <v>0</v>
      </c>
      <c r="M1425" s="16">
        <f>0.5*(L1405+L1406-M1406)/100</f>
        <v/>
      </c>
      <c r="N1425" s="16">
        <f>G1420</f>
        <v/>
      </c>
      <c r="O1425" s="16">
        <f>O1364+M1425-N1425</f>
        <v/>
      </c>
      <c r="P1425" s="18">
        <f>P1364+M1425</f>
        <v/>
      </c>
      <c r="Q1425" s="14" t="n"/>
      <c r="R1425" s="18" t="n"/>
      <c r="S1425" s="16">
        <f>G1425</f>
        <v/>
      </c>
      <c r="T1425" s="18">
        <f>(R1425-S1425)+T1424</f>
        <v/>
      </c>
      <c r="U1425" s="15">
        <f>C1425</f>
        <v/>
      </c>
      <c r="W1425" s="14" t="n"/>
      <c r="X1425" s="18" t="n"/>
      <c r="Y1425" s="16" t="n">
        <v>0</v>
      </c>
      <c r="Z1425" s="18">
        <f>(X1425-Y1425)+Z1424</f>
        <v/>
      </c>
      <c r="AA1425" s="15" t="n"/>
      <c r="AB1425" s="24" t="n"/>
      <c r="AC1425" s="15">
        <f>C1425</f>
        <v/>
      </c>
      <c r="AD1425" s="25" t="n"/>
      <c r="AE1425" s="62">
        <f>G1425</f>
        <v/>
      </c>
      <c r="AF1425" s="63">
        <f>AE1425+AF1364</f>
        <v/>
      </c>
      <c r="AG1425" s="25" t="n"/>
      <c r="AH1425" s="24" t="n"/>
      <c r="AI1425" s="26" t="n"/>
      <c r="AJ1425" s="25" t="n"/>
      <c r="AL1425" s="14" t="n"/>
      <c r="AM1425" s="18" t="n"/>
      <c r="AN1425" s="16" t="n">
        <v>0</v>
      </c>
      <c r="AO1425" s="18">
        <f>(AM1425-AN1425)+AO1424</f>
        <v/>
      </c>
      <c r="AP1425" s="15" t="n"/>
      <c r="AR1425" s="14" t="n"/>
      <c r="AS1425" s="18" t="n"/>
      <c r="AT1425" s="16" t="n">
        <v>0</v>
      </c>
      <c r="AU1425" s="18">
        <f>(AS1425-AT1425)+AU1424</f>
        <v/>
      </c>
      <c r="AV1425" s="15" t="n"/>
      <c r="AX1425" s="14" t="n"/>
      <c r="AY1425" s="18" t="n"/>
      <c r="AZ1425" s="16" t="n">
        <v>0</v>
      </c>
      <c r="BA1425" s="18">
        <f>(AY1425-AZ1425)+BA1424</f>
        <v/>
      </c>
      <c r="BB1425" s="15" t="n"/>
      <c r="BD1425" s="14" t="n"/>
      <c r="BE1425" s="18" t="n"/>
      <c r="BF1425" s="16" t="n">
        <v>0</v>
      </c>
      <c r="BG1425" s="18">
        <f>(BE1425-BF1425)+BG1424</f>
        <v/>
      </c>
      <c r="BH1425" s="15" t="n"/>
      <c r="BJ1425" s="86" t="n"/>
      <c r="BK1425" s="86" t="n"/>
      <c r="BL1425" s="24" t="n"/>
      <c r="BM1425" s="24" t="n"/>
      <c r="BN1425" s="24" t="n"/>
      <c r="BO1425" s="24" t="n"/>
      <c r="BP1425" s="24" t="n"/>
      <c r="BQ1425" s="126" t="n"/>
    </row>
    <row r="1426" ht="16.8" customHeight="1">
      <c r="A1426" s="15" t="n"/>
      <c r="B1426" s="15" t="n"/>
      <c r="C1426" s="15" t="inlineStr">
        <is>
          <t xml:space="preserve">Assicurazioni </t>
        </is>
      </c>
      <c r="D1426" s="16" t="n"/>
      <c r="E1426" s="16" t="n"/>
      <c r="F1426" s="16" t="n"/>
      <c r="G1426" s="16" t="n">
        <v>0</v>
      </c>
      <c r="H1426" s="16" t="n"/>
      <c r="I1426" s="4" t="n"/>
      <c r="J1426" s="14" t="n"/>
      <c r="K1426" s="17">
        <f>C1426</f>
        <v/>
      </c>
      <c r="L1426" s="16" t="n">
        <v>0</v>
      </c>
      <c r="M1426" s="16">
        <f>0.5*(L1405+L1406-M1406)/100</f>
        <v/>
      </c>
      <c r="N1426" s="16">
        <f>G1426</f>
        <v/>
      </c>
      <c r="O1426" s="16">
        <f>O1365+M1426-N1426</f>
        <v/>
      </c>
      <c r="P1426" s="18">
        <f>P1365+M1426</f>
        <v/>
      </c>
      <c r="Q1426" s="14" t="n"/>
      <c r="R1426" s="18" t="n"/>
      <c r="S1426" s="16">
        <f>G1426</f>
        <v/>
      </c>
      <c r="T1426" s="18">
        <f>(R1426-S1426)+T1425</f>
        <v/>
      </c>
      <c r="U1426" s="15">
        <f>C1426</f>
        <v/>
      </c>
      <c r="W1426" s="14" t="n"/>
      <c r="X1426" s="18" t="n"/>
      <c r="Y1426" s="16" t="n">
        <v>0</v>
      </c>
      <c r="Z1426" s="18">
        <f>(X1426-Y1426)+Z1425</f>
        <v/>
      </c>
      <c r="AA1426" s="15" t="n"/>
      <c r="AB1426" s="24" t="n"/>
      <c r="AC1426" s="15">
        <f>C1426</f>
        <v/>
      </c>
      <c r="AD1426" s="25" t="n"/>
      <c r="AE1426" s="62">
        <f>G1426</f>
        <v/>
      </c>
      <c r="AF1426" s="63">
        <f>AE1426+AF1365</f>
        <v/>
      </c>
      <c r="AG1426" s="25" t="n"/>
      <c r="AH1426" s="24" t="n"/>
      <c r="AI1426" s="26" t="n"/>
      <c r="AJ1426" s="25" t="n"/>
      <c r="AL1426" s="14" t="n"/>
      <c r="AM1426" s="18" t="n"/>
      <c r="AN1426" s="16" t="n">
        <v>0</v>
      </c>
      <c r="AO1426" s="18">
        <f>(AM1426-AN1426)+AO1425</f>
        <v/>
      </c>
      <c r="AP1426" s="15" t="n"/>
      <c r="AR1426" s="14" t="n"/>
      <c r="AS1426" s="18" t="n"/>
      <c r="AT1426" s="16" t="n">
        <v>0</v>
      </c>
      <c r="AU1426" s="18">
        <f>(AS1426-AT1426)+AU1425</f>
        <v/>
      </c>
      <c r="AV1426" s="15" t="n"/>
      <c r="AX1426" s="14" t="n"/>
      <c r="AY1426" s="18" t="n"/>
      <c r="AZ1426" s="16" t="n">
        <v>0</v>
      </c>
      <c r="BA1426" s="18">
        <f>(AY1426-AZ1426)+BA1425</f>
        <v/>
      </c>
      <c r="BB1426" s="15" t="n"/>
      <c r="BD1426" s="14" t="n"/>
      <c r="BE1426" s="18" t="n"/>
      <c r="BF1426" s="16" t="n">
        <v>0</v>
      </c>
      <c r="BG1426" s="18">
        <f>(BE1426-BF1426)+BG1425</f>
        <v/>
      </c>
      <c r="BH1426" s="15" t="n"/>
      <c r="BJ1426" s="86" t="n"/>
      <c r="BK1426" s="86" t="n"/>
      <c r="BL1426" s="24" t="n"/>
      <c r="BM1426" s="24" t="n"/>
      <c r="BN1426" s="24" t="n"/>
      <c r="BO1426" s="24" t="n"/>
      <c r="BP1426" s="24" t="n"/>
      <c r="BQ1426" s="126" t="n"/>
    </row>
    <row r="1427" ht="16.8" customHeight="1">
      <c r="A1427" s="15" t="n"/>
      <c r="B1427" s="15" t="n"/>
      <c r="C1427" s="15" t="inlineStr">
        <is>
          <t>Telepass</t>
        </is>
      </c>
      <c r="D1427" s="16" t="n"/>
      <c r="E1427" s="16" t="n"/>
      <c r="F1427" s="16" t="n"/>
      <c r="G1427" s="16" t="n">
        <v>0</v>
      </c>
      <c r="H1427" s="16" t="n"/>
      <c r="I1427" s="4" t="n"/>
      <c r="J1427" s="14" t="n"/>
      <c r="K1427" s="17" t="inlineStr">
        <is>
          <t>Spese varie (manutenziona auto+ alberghi + varie+ cancelleria)</t>
        </is>
      </c>
      <c r="L1427" s="16" t="n"/>
      <c r="M1427" s="16">
        <f>2.32*(L1405+L1406-M1406)/100</f>
        <v/>
      </c>
      <c r="N1427" s="16">
        <f>H1461+H1460+G1459</f>
        <v/>
      </c>
      <c r="O1427" s="16">
        <f>O1366+M1427-N1427</f>
        <v/>
      </c>
      <c r="P1427" s="18">
        <f>P1366+M1427</f>
        <v/>
      </c>
      <c r="Q1427" s="14" t="n"/>
      <c r="R1427" s="18" t="n"/>
      <c r="S1427" s="16">
        <f>G1427</f>
        <v/>
      </c>
      <c r="T1427" s="18">
        <f>(R1427-S1427)+T1426</f>
        <v/>
      </c>
      <c r="U1427" s="15">
        <f>C1427</f>
        <v/>
      </c>
      <c r="W1427" s="14" t="n"/>
      <c r="X1427" s="18" t="n"/>
      <c r="Y1427" s="16" t="n">
        <v>0</v>
      </c>
      <c r="Z1427" s="18">
        <f>(X1427-Y1427)+Z1426</f>
        <v/>
      </c>
      <c r="AA1427" s="15" t="n"/>
      <c r="AB1427" s="24" t="n"/>
      <c r="AC1427" s="15">
        <f>C1427</f>
        <v/>
      </c>
      <c r="AD1427" s="25" t="n"/>
      <c r="AE1427" s="62">
        <f>G1427</f>
        <v/>
      </c>
      <c r="AF1427" s="63">
        <f>AE1427+AF1366</f>
        <v/>
      </c>
      <c r="AG1427" s="25" t="n"/>
      <c r="AH1427" s="24" t="n"/>
      <c r="AI1427" s="26" t="n"/>
      <c r="AJ1427" s="25" t="n"/>
      <c r="AL1427" s="14" t="n"/>
      <c r="AM1427" s="18" t="n"/>
      <c r="AN1427" s="16" t="n">
        <v>0</v>
      </c>
      <c r="AO1427" s="18">
        <f>(AM1427-AN1427)+AO1426</f>
        <v/>
      </c>
      <c r="AP1427" s="15" t="n"/>
      <c r="AR1427" s="14" t="n"/>
      <c r="AS1427" s="18" t="n"/>
      <c r="AT1427" s="16" t="n">
        <v>0</v>
      </c>
      <c r="AU1427" s="18">
        <f>(AS1427-AT1427)+AU1426</f>
        <v/>
      </c>
      <c r="AV1427" s="15" t="n"/>
      <c r="AX1427" s="14" t="n"/>
      <c r="AY1427" s="18" t="n"/>
      <c r="AZ1427" s="16" t="n">
        <v>0</v>
      </c>
      <c r="BA1427" s="18">
        <f>(AY1427-AZ1427)+BA1426</f>
        <v/>
      </c>
      <c r="BB1427" s="15" t="n"/>
      <c r="BD1427" s="14" t="n"/>
      <c r="BE1427" s="18" t="n"/>
      <c r="BF1427" s="16" t="n">
        <v>0</v>
      </c>
      <c r="BG1427" s="18">
        <f>(BE1427-BF1427)+BG1426</f>
        <v/>
      </c>
      <c r="BH1427" s="15" t="n"/>
      <c r="BJ1427" s="86" t="n"/>
      <c r="BK1427" s="86" t="n"/>
      <c r="BL1427" s="24" t="n"/>
      <c r="BM1427" s="24" t="n"/>
      <c r="BN1427" s="24" t="n"/>
      <c r="BO1427" s="24" t="n"/>
      <c r="BP1427" s="24" t="n"/>
      <c r="BQ1427" s="126" t="n"/>
    </row>
    <row r="1428" ht="16.8" customHeight="1">
      <c r="A1428" s="15" t="n"/>
      <c r="B1428" s="15" t="n"/>
      <c r="C1428" s="28" t="inlineStr">
        <is>
          <t>Pubblicità</t>
        </is>
      </c>
      <c r="D1428" s="16" t="n">
        <v>0</v>
      </c>
      <c r="E1428" s="16" t="n"/>
      <c r="F1428" s="16" t="n"/>
      <c r="G1428" s="16" t="n">
        <v>0</v>
      </c>
      <c r="H1428" s="16" t="n"/>
      <c r="I1428" s="4" t="n"/>
      <c r="J1428" s="14" t="n"/>
      <c r="K1428" s="17" t="n"/>
      <c r="L1428" s="16" t="n"/>
      <c r="M1428" s="16" t="n"/>
      <c r="N1428" s="16" t="inlineStr">
        <is>
          <t>DISPON. BANCARIA</t>
        </is>
      </c>
      <c r="O1428" s="16">
        <f>T1462+AO1462</f>
        <v/>
      </c>
      <c r="P1428" s="18" t="n"/>
      <c r="Q1428" s="14" t="n"/>
      <c r="R1428" s="18" t="n"/>
      <c r="S1428" s="16" t="n">
        <v>0</v>
      </c>
      <c r="T1428" s="18">
        <f>(R1428-S1428)+T1427</f>
        <v/>
      </c>
      <c r="U1428" s="15">
        <f>C1428</f>
        <v/>
      </c>
      <c r="W1428" s="14" t="n"/>
      <c r="X1428" s="18" t="n"/>
      <c r="Y1428" s="16" t="n">
        <v>0</v>
      </c>
      <c r="Z1428" s="18">
        <f>(X1428-Y1428)+Z1427</f>
        <v/>
      </c>
      <c r="AA1428" s="15" t="n"/>
      <c r="AB1428" s="24" t="n"/>
      <c r="AC1428" s="15">
        <f>C1428</f>
        <v/>
      </c>
      <c r="AD1428" s="25" t="n"/>
      <c r="AE1428" s="62">
        <f>G1428</f>
        <v/>
      </c>
      <c r="AF1428" s="63">
        <f>AE1428+AF1367</f>
        <v/>
      </c>
      <c r="AG1428" s="25" t="n"/>
      <c r="AH1428" s="24" t="n"/>
      <c r="AI1428" s="26" t="n"/>
      <c r="AJ1428" s="25" t="n"/>
      <c r="AL1428" s="14" t="n"/>
      <c r="AM1428" s="18" t="n"/>
      <c r="AN1428" s="16" t="n"/>
      <c r="AO1428" s="18">
        <f>(AM1428-AN1428)+AO1427</f>
        <v/>
      </c>
      <c r="AP1428" s="15" t="n"/>
      <c r="AR1428" s="14" t="n"/>
      <c r="AS1428" s="18" t="n"/>
      <c r="AT1428" s="16" t="n"/>
      <c r="AU1428" s="18">
        <f>(AS1428-AT1428)+AU1427</f>
        <v/>
      </c>
      <c r="AV1428" s="15" t="n"/>
      <c r="AX1428" s="14" t="n"/>
      <c r="AY1428" s="18" t="n"/>
      <c r="AZ1428" s="16" t="n"/>
      <c r="BA1428" s="18">
        <f>(AY1428-AZ1428)+BA1427</f>
        <v/>
      </c>
      <c r="BB1428" s="15" t="n"/>
      <c r="BD1428" s="14" t="n"/>
      <c r="BE1428" s="18" t="n"/>
      <c r="BF1428" s="16" t="n"/>
      <c r="BG1428" s="18">
        <f>(BE1428-BF1428)+BG1427</f>
        <v/>
      </c>
      <c r="BH1428" s="15" t="n"/>
      <c r="BJ1428" s="86" t="n"/>
      <c r="BK1428" s="86" t="n"/>
      <c r="BL1428" s="24" t="n"/>
      <c r="BM1428" s="24" t="n"/>
      <c r="BN1428" s="24" t="n"/>
      <c r="BO1428" s="24" t="n"/>
      <c r="BP1428" s="24" t="n"/>
      <c r="BQ1428" s="126" t="n"/>
    </row>
    <row r="1429" ht="16.8" customHeight="1">
      <c r="A1429" s="15" t="n"/>
      <c r="B1429" s="66" t="n"/>
      <c r="C1429" s="15" t="inlineStr">
        <is>
          <t xml:space="preserve">PAG. STIP.           MARZIA </t>
        </is>
      </c>
      <c r="D1429" s="67" t="n"/>
      <c r="E1429" s="16" t="n">
        <v>0</v>
      </c>
      <c r="F1429" s="16" t="n"/>
      <c r="G1429" s="16" t="n">
        <v>0</v>
      </c>
      <c r="H1429" s="16" t="n"/>
      <c r="I1429" s="4" t="n"/>
      <c r="J1429" s="14" t="n"/>
      <c r="K1429" s="17" t="inlineStr">
        <is>
          <t>BONIFICO TUTELA LEGALE</t>
        </is>
      </c>
      <c r="L1429" s="16" t="n"/>
      <c r="M1429" s="16" t="n">
        <v>5761.7</v>
      </c>
      <c r="N1429" s="16" t="inlineStr">
        <is>
          <t>SOSPESI PARTICOLARI</t>
        </is>
      </c>
      <c r="O1429" s="31">
        <f>L1453</f>
        <v/>
      </c>
      <c r="P1429" s="32">
        <f>SUM(P1408:P1427)</f>
        <v/>
      </c>
      <c r="Q1429" s="14" t="n"/>
      <c r="R1429" s="18" t="n"/>
      <c r="S1429" s="16">
        <f>G1429</f>
        <v/>
      </c>
      <c r="T1429" s="18">
        <f>(R1429-S1429)+T1428</f>
        <v/>
      </c>
      <c r="U1429" s="15">
        <f>C1429</f>
        <v/>
      </c>
      <c r="W1429" s="14" t="n"/>
      <c r="X1429" s="18" t="n"/>
      <c r="Y1429" s="16" t="n">
        <v>0</v>
      </c>
      <c r="Z1429" s="18">
        <f>(X1429-Y1429)+Z1428</f>
        <v/>
      </c>
      <c r="AA1429" s="15" t="n"/>
      <c r="AB1429" s="24" t="n"/>
      <c r="AC1429" s="15">
        <f>C1429</f>
        <v/>
      </c>
      <c r="AD1429" s="25" t="n"/>
      <c r="AE1429" s="62">
        <f>G1429</f>
        <v/>
      </c>
      <c r="AF1429" s="63">
        <f>AE1429+AF1368</f>
        <v/>
      </c>
      <c r="AG1429" s="25" t="n"/>
      <c r="AH1429" s="24" t="n"/>
      <c r="AI1429" s="26" t="n"/>
      <c r="AJ1429" s="25" t="n"/>
      <c r="AL1429" s="14" t="n"/>
      <c r="AM1429" s="18" t="n"/>
      <c r="AN1429" s="16" t="n">
        <v>0</v>
      </c>
      <c r="AO1429" s="18">
        <f>(AM1429-AN1429)+AO1428</f>
        <v/>
      </c>
      <c r="AP1429" s="15" t="n"/>
      <c r="AR1429" s="14" t="n"/>
      <c r="AS1429" s="18" t="n"/>
      <c r="AT1429" s="16" t="n">
        <v>0</v>
      </c>
      <c r="AU1429" s="18">
        <f>(AS1429-AT1429)+AU1428</f>
        <v/>
      </c>
      <c r="AV1429" s="15" t="n"/>
      <c r="AX1429" s="14" t="n"/>
      <c r="AY1429" s="18" t="n"/>
      <c r="AZ1429" s="16" t="n">
        <v>0</v>
      </c>
      <c r="BA1429" s="18">
        <f>(AY1429-AZ1429)+BA1428</f>
        <v/>
      </c>
      <c r="BB1429" s="15" t="n"/>
      <c r="BD1429" s="14" t="n"/>
      <c r="BE1429" s="18" t="n"/>
      <c r="BF1429" s="16" t="n">
        <v>0</v>
      </c>
      <c r="BG1429" s="18">
        <f>(BE1429-BF1429)+BG1428</f>
        <v/>
      </c>
      <c r="BH1429" s="15" t="n"/>
      <c r="BJ1429" s="86" t="n"/>
      <c r="BK1429" s="86" t="n"/>
      <c r="BL1429" s="24" t="n"/>
      <c r="BM1429" s="24" t="n"/>
      <c r="BN1429" s="24" t="n"/>
      <c r="BO1429" s="24" t="n"/>
      <c r="BP1429" s="24" t="n"/>
      <c r="BQ1429" s="126" t="n"/>
    </row>
    <row r="1430" ht="16.8" customHeight="1">
      <c r="A1430" s="15" t="n"/>
      <c r="B1430" s="15" t="n"/>
      <c r="C1430" s="15" t="inlineStr">
        <is>
          <t xml:space="preserve">PAG. STIP.           DEBORAH </t>
        </is>
      </c>
      <c r="D1430" s="16" t="n"/>
      <c r="E1430" s="16" t="n">
        <v>0</v>
      </c>
      <c r="F1430" s="16" t="n"/>
      <c r="G1430" s="16" t="n">
        <v>0</v>
      </c>
      <c r="H1430" s="16" t="n"/>
      <c r="I1430" s="4" t="n"/>
      <c r="J1430" s="14" t="n"/>
      <c r="K1430" s="17" t="n"/>
      <c r="L1430" s="16" t="n"/>
      <c r="M1430" s="16" t="n">
        <v>0</v>
      </c>
      <c r="N1430" s="16" t="inlineStr">
        <is>
          <t>SOSPESI</t>
        </is>
      </c>
      <c r="O1430" s="16">
        <f>SUM(L1441:L1452)+L1455</f>
        <v/>
      </c>
      <c r="P1430" s="33">
        <f>SUM(O1408:O1427)</f>
        <v/>
      </c>
      <c r="Q1430" s="14" t="n"/>
      <c r="R1430" s="18" t="n"/>
      <c r="S1430" s="16">
        <f>G1430</f>
        <v/>
      </c>
      <c r="T1430" s="18">
        <f>(R1430-S1430)+T1429</f>
        <v/>
      </c>
      <c r="U1430" s="15">
        <f>C1430</f>
        <v/>
      </c>
      <c r="W1430" s="14" t="n"/>
      <c r="X1430" s="18" t="n"/>
      <c r="Y1430" s="16" t="n">
        <v>0</v>
      </c>
      <c r="Z1430" s="18">
        <f>(X1430-Y1430)+Z1429</f>
        <v/>
      </c>
      <c r="AA1430" s="15" t="n"/>
      <c r="AB1430" s="24" t="n"/>
      <c r="AC1430" s="15">
        <f>C1430</f>
        <v/>
      </c>
      <c r="AD1430" s="25" t="n"/>
      <c r="AE1430" s="62">
        <f>G1430</f>
        <v/>
      </c>
      <c r="AF1430" s="63">
        <f>AE1430+AF1369</f>
        <v/>
      </c>
      <c r="AG1430" s="25" t="n"/>
      <c r="AH1430" s="24" t="n"/>
      <c r="AI1430" s="26" t="n"/>
      <c r="AJ1430" s="25" t="n"/>
      <c r="AL1430" s="14" t="n"/>
      <c r="AM1430" s="18" t="n"/>
      <c r="AN1430" s="16" t="n">
        <v>0</v>
      </c>
      <c r="AO1430" s="18">
        <f>(AM1430-AN1430)+AO1429</f>
        <v/>
      </c>
      <c r="AP1430" s="15" t="n"/>
      <c r="AR1430" s="14" t="n"/>
      <c r="AS1430" s="18" t="n"/>
      <c r="AT1430" s="16" t="n">
        <v>0</v>
      </c>
      <c r="AU1430" s="18">
        <f>(AS1430-AT1430)+AU1429</f>
        <v/>
      </c>
      <c r="AV1430" s="15" t="n"/>
      <c r="AX1430" s="14" t="n"/>
      <c r="AY1430" s="18" t="n"/>
      <c r="AZ1430" s="16" t="n">
        <v>0</v>
      </c>
      <c r="BA1430" s="18">
        <f>(AY1430-AZ1430)+BA1429</f>
        <v/>
      </c>
      <c r="BB1430" s="15" t="n"/>
      <c r="BD1430" s="14" t="n"/>
      <c r="BE1430" s="18" t="n"/>
      <c r="BF1430" s="16" t="n">
        <v>0</v>
      </c>
      <c r="BG1430" s="18">
        <f>(BE1430-BF1430)+BG1429</f>
        <v/>
      </c>
      <c r="BH1430" s="15" t="n"/>
      <c r="BJ1430" s="86" t="n"/>
      <c r="BK1430" s="86" t="n"/>
      <c r="BL1430" s="24" t="n"/>
      <c r="BM1430" s="24" t="n"/>
      <c r="BN1430" s="24" t="n"/>
      <c r="BO1430" s="24" t="n"/>
      <c r="BP1430" s="24" t="n"/>
      <c r="BQ1430" s="126" t="n"/>
    </row>
    <row r="1431" ht="16.8" customHeight="1">
      <c r="A1431" s="15" t="n"/>
      <c r="B1431" s="15" t="n"/>
      <c r="C1431" s="15" t="inlineStr">
        <is>
          <t xml:space="preserve">PAG. STIP.           DORIANA BONIFICO </t>
        </is>
      </c>
      <c r="D1431" s="16" t="n"/>
      <c r="E1431" s="16" t="n">
        <v>0</v>
      </c>
      <c r="F1431" s="16" t="n"/>
      <c r="G1431" s="16" t="n">
        <v>0</v>
      </c>
      <c r="H1431" s="16" t="n"/>
      <c r="I1431" s="4" t="n"/>
      <c r="J1431" s="14" t="n"/>
      <c r="K1431" s="17" t="n"/>
      <c r="L1431" s="16" t="n"/>
      <c r="M1431" s="16" t="n"/>
      <c r="N1431" s="16" t="inlineStr">
        <is>
          <t>GIROCONTO SINO AD OGGI</t>
        </is>
      </c>
      <c r="O1431" s="34">
        <f>O1370+O1371-F1446-F1445</f>
        <v/>
      </c>
      <c r="P1431" s="35">
        <f>O1370+O1371+O1432-F1446-F1445-O1429-O1430</f>
        <v/>
      </c>
      <c r="Q1431" s="14" t="n"/>
      <c r="R1431" s="18" t="n"/>
      <c r="S1431" s="16">
        <f>G1431</f>
        <v/>
      </c>
      <c r="T1431" s="18">
        <f>(R1431-S1431)+T1430</f>
        <v/>
      </c>
      <c r="U1431" s="15" t="n"/>
      <c r="W1431" s="14" t="n"/>
      <c r="X1431" s="18" t="n"/>
      <c r="Y1431" s="16" t="n"/>
      <c r="Z1431" s="18">
        <f>(X1431-Y1431)+Z1430</f>
        <v/>
      </c>
      <c r="AA1431" s="15" t="n"/>
      <c r="AB1431" s="24" t="n"/>
      <c r="AC1431" s="15">
        <f>C1431</f>
        <v/>
      </c>
      <c r="AD1431" s="25" t="n"/>
      <c r="AE1431" s="62">
        <f>G1431</f>
        <v/>
      </c>
      <c r="AF1431" s="63">
        <f>AE1431+AF1370</f>
        <v/>
      </c>
      <c r="AG1431" s="25" t="n"/>
      <c r="AH1431" s="24" t="n"/>
      <c r="AI1431" s="26" t="n"/>
      <c r="AJ1431" s="25" t="n"/>
      <c r="AL1431" s="14" t="n"/>
      <c r="AM1431" s="18" t="n"/>
      <c r="AN1431" s="16" t="n"/>
      <c r="AO1431" s="18">
        <f>(AM1431-AN1431)+AO1430</f>
        <v/>
      </c>
      <c r="AP1431" s="15" t="n"/>
      <c r="AR1431" s="14" t="n"/>
      <c r="AS1431" s="18" t="n"/>
      <c r="AT1431" s="16" t="n"/>
      <c r="AU1431" s="18">
        <f>(AS1431-AT1431)+AU1430</f>
        <v/>
      </c>
      <c r="AV1431" s="15" t="n"/>
      <c r="AX1431" s="14" t="n"/>
      <c r="AY1431" s="18" t="n"/>
      <c r="AZ1431" s="16" t="n"/>
      <c r="BA1431" s="18">
        <f>(AY1431-AZ1431)+BA1430</f>
        <v/>
      </c>
      <c r="BB1431" s="15" t="n"/>
      <c r="BD1431" s="14" t="n"/>
      <c r="BE1431" s="18" t="n"/>
      <c r="BF1431" s="16" t="n"/>
      <c r="BG1431" s="18">
        <f>(BE1431-BF1431)+BG1430</f>
        <v/>
      </c>
      <c r="BH1431" s="15" t="n"/>
      <c r="BJ1431" s="86" t="n"/>
      <c r="BK1431" s="86" t="n"/>
      <c r="BL1431" s="24" t="n"/>
      <c r="BM1431" s="24" t="n"/>
      <c r="BN1431" s="24" t="n"/>
      <c r="BO1431" s="24" t="n"/>
      <c r="BP1431" s="24" t="n"/>
      <c r="BQ1431" s="126" t="n"/>
    </row>
    <row r="1432" ht="16.8" customHeight="1">
      <c r="A1432" s="15" t="n"/>
      <c r="B1432" s="15" t="n"/>
      <c r="C1432" s="15" t="inlineStr">
        <is>
          <t xml:space="preserve">PAG. STIP.           STEFANIA  BONIFICO </t>
        </is>
      </c>
      <c r="D1432" s="16" t="n"/>
      <c r="E1432" s="16" t="n">
        <v>0</v>
      </c>
      <c r="F1432" s="16" t="n"/>
      <c r="G1432" s="16" t="n">
        <v>0</v>
      </c>
      <c r="H1432" s="16" t="n"/>
      <c r="I1432" s="4" t="n"/>
      <c r="J1432" s="14" t="n"/>
      <c r="K1432" s="6" t="inlineStr">
        <is>
          <t>TOTALE GIORNATA</t>
        </is>
      </c>
      <c r="L1432" s="3">
        <f>SUM(L1405:L1431)</f>
        <v/>
      </c>
      <c r="M1432" s="3">
        <f>SUM(M1405:M1431)</f>
        <v/>
      </c>
      <c r="N1432" s="16" t="inlineStr">
        <is>
          <t>G.C. GIORNO</t>
        </is>
      </c>
      <c r="O1432" s="16">
        <f>N1405-L1406</f>
        <v/>
      </c>
      <c r="P1432" s="18" t="n"/>
      <c r="Q1432" s="14" t="n"/>
      <c r="R1432" s="18" t="n"/>
      <c r="S1432" s="16">
        <f>G1432</f>
        <v/>
      </c>
      <c r="T1432" s="18">
        <f>(R1432-S1432)+T1431</f>
        <v/>
      </c>
      <c r="U1432" s="15">
        <f>C1432</f>
        <v/>
      </c>
      <c r="W1432" s="14" t="n"/>
      <c r="X1432" s="18" t="n"/>
      <c r="Y1432" s="16" t="n">
        <v>0</v>
      </c>
      <c r="Z1432" s="18">
        <f>(X1432-Y1432)+Z1431</f>
        <v/>
      </c>
      <c r="AA1432" s="15" t="n"/>
      <c r="AB1432" s="24" t="n"/>
      <c r="AC1432" s="15">
        <f>C1432</f>
        <v/>
      </c>
      <c r="AD1432" s="25" t="n"/>
      <c r="AE1432" s="62">
        <f>G1432</f>
        <v/>
      </c>
      <c r="AF1432" s="63">
        <f>AE1432+AF1371</f>
        <v/>
      </c>
      <c r="AG1432" s="25" t="n"/>
      <c r="AH1432" s="24" t="n"/>
      <c r="AI1432" s="26" t="n"/>
      <c r="AJ1432" s="25" t="n"/>
      <c r="AL1432" s="14" t="n"/>
      <c r="AM1432" s="18" t="n"/>
      <c r="AN1432" s="16" t="n">
        <v>0</v>
      </c>
      <c r="AO1432" s="18">
        <f>(AM1432-AN1432)+AO1431</f>
        <v/>
      </c>
      <c r="AP1432" s="15" t="n"/>
      <c r="AR1432" s="14" t="n"/>
      <c r="AS1432" s="18" t="n"/>
      <c r="AT1432" s="16" t="n">
        <v>0</v>
      </c>
      <c r="AU1432" s="18">
        <f>(AS1432-AT1432)+AU1431</f>
        <v/>
      </c>
      <c r="AV1432" s="15" t="n"/>
      <c r="AX1432" s="14" t="n"/>
      <c r="AY1432" s="18" t="n"/>
      <c r="AZ1432" s="16" t="n">
        <v>0</v>
      </c>
      <c r="BA1432" s="18">
        <f>(AY1432-AZ1432)+BA1431</f>
        <v/>
      </c>
      <c r="BB1432" s="15" t="n"/>
      <c r="BD1432" s="14" t="n"/>
      <c r="BE1432" s="18" t="n"/>
      <c r="BF1432" s="16" t="n">
        <v>0</v>
      </c>
      <c r="BG1432" s="18">
        <f>(BE1432-BF1432)+BG1431</f>
        <v/>
      </c>
      <c r="BH1432" s="15" t="n"/>
      <c r="BJ1432" s="86" t="n"/>
      <c r="BK1432" s="86" t="n"/>
      <c r="BL1432" s="24" t="n"/>
      <c r="BM1432" s="24" t="n"/>
      <c r="BN1432" s="24" t="n"/>
      <c r="BO1432" s="24" t="n"/>
      <c r="BP1432" s="24" t="n"/>
      <c r="BQ1432" s="126" t="n"/>
    </row>
    <row r="1433" ht="16.8" customHeight="1">
      <c r="A1433" s="15" t="n"/>
      <c r="B1433" s="15" t="n"/>
      <c r="C1433" s="15" t="inlineStr">
        <is>
          <t>Pagamento contributi impiegate</t>
        </is>
      </c>
      <c r="D1433" s="16" t="n"/>
      <c r="E1433" s="16" t="n"/>
      <c r="F1433" s="16" t="n"/>
      <c r="G1433" s="16" t="n">
        <v>0</v>
      </c>
      <c r="H1433" s="16" t="n"/>
      <c r="I1433" s="4" t="n"/>
      <c r="J1433" s="14" t="n"/>
      <c r="K1433" s="6" t="inlineStr">
        <is>
          <t>RIPORTO</t>
        </is>
      </c>
      <c r="L1433" s="3">
        <f>L1373</f>
        <v/>
      </c>
      <c r="M1433" s="3">
        <f>M1373</f>
        <v/>
      </c>
      <c r="N1433" s="16" t="inlineStr">
        <is>
          <t>SO. VERS/PREL.</t>
        </is>
      </c>
      <c r="O1433" s="36">
        <f>(O1429+O1430)-(O1368+O1369)</f>
        <v/>
      </c>
      <c r="P1433" s="37">
        <f>O1432-O1433</f>
        <v/>
      </c>
      <c r="Q1433" s="14" t="n"/>
      <c r="R1433" s="18" t="n"/>
      <c r="S1433" s="16">
        <f>G1433</f>
        <v/>
      </c>
      <c r="T1433" s="18">
        <f>(R1433-S1433)+T1432</f>
        <v/>
      </c>
      <c r="U1433" s="15">
        <f>C1433</f>
        <v/>
      </c>
      <c r="W1433" s="14" t="n"/>
      <c r="X1433" s="18" t="n"/>
      <c r="Y1433" s="16" t="n">
        <v>0</v>
      </c>
      <c r="Z1433" s="18">
        <f>(X1433-Y1433)+Z1432</f>
        <v/>
      </c>
      <c r="AA1433" s="15" t="n"/>
      <c r="AB1433" s="24" t="n"/>
      <c r="AC1433" s="15">
        <f>C1433</f>
        <v/>
      </c>
      <c r="AD1433" s="25" t="n"/>
      <c r="AE1433" s="62">
        <f>G1433</f>
        <v/>
      </c>
      <c r="AF1433" s="63">
        <f>AE1433+AF1372</f>
        <v/>
      </c>
      <c r="AG1433" s="25" t="n"/>
      <c r="AH1433" s="24" t="n"/>
      <c r="AI1433" s="26" t="n"/>
      <c r="AJ1433" s="25" t="n"/>
      <c r="AL1433" s="14" t="n"/>
      <c r="AM1433" s="18" t="n"/>
      <c r="AN1433" s="16" t="n">
        <v>0</v>
      </c>
      <c r="AO1433" s="18">
        <f>(AM1433-AN1433)+AO1432</f>
        <v/>
      </c>
      <c r="AP1433" s="15" t="n"/>
      <c r="AR1433" s="14" t="n"/>
      <c r="AS1433" s="18" t="n"/>
      <c r="AT1433" s="16" t="n">
        <v>0</v>
      </c>
      <c r="AU1433" s="18">
        <f>(AS1433-AT1433)+AU1432</f>
        <v/>
      </c>
      <c r="AV1433" s="15" t="n"/>
      <c r="AX1433" s="14" t="n"/>
      <c r="AY1433" s="18" t="n"/>
      <c r="AZ1433" s="16" t="n">
        <v>0</v>
      </c>
      <c r="BA1433" s="18">
        <f>(AY1433-AZ1433)+BA1432</f>
        <v/>
      </c>
      <c r="BB1433" s="15" t="n"/>
      <c r="BD1433" s="14" t="n"/>
      <c r="BE1433" s="18" t="n"/>
      <c r="BF1433" s="16" t="n">
        <v>0</v>
      </c>
      <c r="BG1433" s="18">
        <f>(BE1433-BF1433)+BG1432</f>
        <v/>
      </c>
      <c r="BH1433" s="15" t="n"/>
      <c r="BJ1433" s="86" t="n"/>
      <c r="BK1433" s="86" t="n"/>
      <c r="BL1433" s="24" t="n"/>
      <c r="BM1433" s="24" t="n"/>
      <c r="BN1433" s="24" t="n"/>
      <c r="BO1433" s="24" t="n"/>
      <c r="BP1433" s="24" t="n"/>
      <c r="BQ1433" s="126" t="n"/>
    </row>
    <row r="1434" ht="16.8" customHeight="1" thickBot="1">
      <c r="A1434" s="15" t="n"/>
      <c r="B1434" s="15" t="n"/>
      <c r="C1434" s="15" t="inlineStr">
        <is>
          <t>TOT. PAG. IMPIEGATE</t>
        </is>
      </c>
      <c r="D1434" s="16">
        <f>SUM(G1429:G1433)+SUM(E1429:E1433)</f>
        <v/>
      </c>
      <c r="E1434" s="16" t="n"/>
      <c r="F1434" s="16" t="n"/>
      <c r="G1434" s="16" t="n"/>
      <c r="H1434" s="16" t="n"/>
      <c r="I1434" s="4" t="n"/>
      <c r="J1434" s="14" t="n"/>
      <c r="K1434" s="6" t="inlineStr">
        <is>
          <t>TOTALE AD OGGI</t>
        </is>
      </c>
      <c r="L1434" s="3">
        <f>L1432+L1433</f>
        <v/>
      </c>
      <c r="M1434" s="3">
        <f>M1432+M1433</f>
        <v/>
      </c>
      <c r="N1434" s="16" t="inlineStr">
        <is>
          <t>DIFF. GIROCONTO E SOSPESI AUMENTATI O DIMINUITI</t>
        </is>
      </c>
      <c r="O1434" s="38">
        <f>O1431+O1432-O1433</f>
        <v/>
      </c>
      <c r="P1434" s="39">
        <f>O1434-O1431</f>
        <v/>
      </c>
      <c r="Q1434" s="14" t="n"/>
      <c r="R1434" s="18" t="n"/>
      <c r="S1434" s="16" t="n">
        <v>0</v>
      </c>
      <c r="T1434" s="18">
        <f>(R1434-S1434)+T1433</f>
        <v/>
      </c>
      <c r="U1434" s="15" t="n"/>
      <c r="W1434" s="14" t="n"/>
      <c r="X1434" s="18" t="n"/>
      <c r="Y1434" s="16" t="n"/>
      <c r="Z1434" s="18">
        <f>(X1434-Y1434)+Z1433</f>
        <v/>
      </c>
      <c r="AA1434" s="15" t="n"/>
      <c r="AB1434" s="24" t="n"/>
      <c r="AC1434" s="15" t="n"/>
      <c r="AD1434" s="25" t="n"/>
      <c r="AE1434" s="62">
        <f>G1434</f>
        <v/>
      </c>
      <c r="AF1434" s="63">
        <f>AE1434+AF1373</f>
        <v/>
      </c>
      <c r="AG1434" s="25" t="n"/>
      <c r="AH1434" s="24" t="n"/>
      <c r="AI1434" s="26" t="n"/>
      <c r="AJ1434" s="25" t="n"/>
      <c r="AL1434" s="14" t="n"/>
      <c r="AM1434" s="18" t="n"/>
      <c r="AN1434" s="16" t="n"/>
      <c r="AO1434" s="18">
        <f>(AM1434-AN1434)+AO1433</f>
        <v/>
      </c>
      <c r="AP1434" s="15" t="n"/>
      <c r="AR1434" s="14" t="n"/>
      <c r="AS1434" s="18" t="n"/>
      <c r="AT1434" s="16" t="n"/>
      <c r="AU1434" s="18">
        <f>(AS1434-AT1434)+AU1433</f>
        <v/>
      </c>
      <c r="AV1434" s="15" t="n"/>
      <c r="AX1434" s="14" t="n"/>
      <c r="AY1434" s="18" t="n"/>
      <c r="AZ1434" s="16" t="n"/>
      <c r="BA1434" s="18">
        <f>(AY1434-AZ1434)+BA1433</f>
        <v/>
      </c>
      <c r="BB1434" s="15" t="n"/>
      <c r="BD1434" s="14" t="n"/>
      <c r="BE1434" s="18" t="n"/>
      <c r="BF1434" s="16" t="n"/>
      <c r="BG1434" s="18">
        <f>(BE1434-BF1434)+BG1433</f>
        <v/>
      </c>
      <c r="BH1434" s="15" t="n"/>
      <c r="BJ1434" s="86" t="n"/>
      <c r="BK1434" s="86" t="n"/>
      <c r="BL1434" s="24" t="n"/>
      <c r="BM1434" s="24" t="n"/>
      <c r="BN1434" s="24" t="n"/>
      <c r="BO1434" s="24" t="n"/>
      <c r="BP1434" s="24" t="n"/>
      <c r="BQ1434" s="126" t="n"/>
    </row>
    <row r="1435" ht="16.8" customHeight="1" thickBot="1" thickTop="1">
      <c r="A1435" s="15" t="n"/>
      <c r="B1435" s="15" t="n"/>
      <c r="C1435" s="15" t="inlineStr">
        <is>
          <t>Pag. Bolletta Telecom  780820</t>
        </is>
      </c>
      <c r="D1435" s="16" t="n"/>
      <c r="E1435" s="16" t="n"/>
      <c r="F1435" s="16" t="n"/>
      <c r="G1435" s="16" t="n">
        <v>0</v>
      </c>
      <c r="H1435" s="16" t="n"/>
      <c r="I1435" s="4" t="n"/>
      <c r="J1435" s="14" t="n"/>
      <c r="K1435" s="6" t="inlineStr">
        <is>
          <t>SALDO</t>
        </is>
      </c>
      <c r="L1435" s="3">
        <f>L1434-M1434</f>
        <v/>
      </c>
      <c r="M1435" s="40" t="n"/>
      <c r="N1435" s="29" t="inlineStr">
        <is>
          <t>RISCONTRO</t>
        </is>
      </c>
      <c r="O1435" s="41">
        <f>O1428+O1429+O1430+O1436</f>
        <v/>
      </c>
      <c r="P1435" s="18" t="n"/>
      <c r="Q1435" s="14" t="n"/>
      <c r="R1435" s="18" t="n"/>
      <c r="S1435" s="16">
        <f>G1435</f>
        <v/>
      </c>
      <c r="T1435" s="18">
        <f>(R1435-S1435)+T1434</f>
        <v/>
      </c>
      <c r="U1435" s="15">
        <f>C1435</f>
        <v/>
      </c>
      <c r="W1435" s="14" t="n"/>
      <c r="X1435" s="18" t="n"/>
      <c r="Y1435" s="16" t="n">
        <v>0</v>
      </c>
      <c r="Z1435" s="18">
        <f>(X1435-Y1435)+Z1434</f>
        <v/>
      </c>
      <c r="AA1435" s="15" t="n"/>
      <c r="AB1435" s="24" t="n"/>
      <c r="AC1435" s="15">
        <f>C1435</f>
        <v/>
      </c>
      <c r="AD1435" s="25" t="n"/>
      <c r="AE1435" s="62">
        <f>G1435</f>
        <v/>
      </c>
      <c r="AF1435" s="63">
        <f>AE1435+AF1374</f>
        <v/>
      </c>
      <c r="AG1435" s="25" t="n"/>
      <c r="AH1435" s="24" t="n"/>
      <c r="AI1435" s="26" t="n"/>
      <c r="AJ1435" s="25" t="n"/>
      <c r="AL1435" s="14" t="n"/>
      <c r="AM1435" s="18" t="n"/>
      <c r="AN1435" s="16" t="n">
        <v>0</v>
      </c>
      <c r="AO1435" s="18">
        <f>(AM1435-AN1435)+AO1434</f>
        <v/>
      </c>
      <c r="AP1435" s="15" t="n"/>
      <c r="AR1435" s="14" t="n"/>
      <c r="AS1435" s="18" t="n"/>
      <c r="AT1435" s="16" t="n">
        <v>0</v>
      </c>
      <c r="AU1435" s="18">
        <f>(AS1435-AT1435)+AU1434</f>
        <v/>
      </c>
      <c r="AV1435" s="15" t="n"/>
      <c r="AX1435" s="14" t="n"/>
      <c r="AY1435" s="18" t="n"/>
      <c r="AZ1435" s="16" t="n">
        <v>0</v>
      </c>
      <c r="BA1435" s="18">
        <f>(AY1435-AZ1435)+BA1434</f>
        <v/>
      </c>
      <c r="BB1435" s="15" t="n"/>
      <c r="BD1435" s="14" t="n"/>
      <c r="BE1435" s="18" t="n"/>
      <c r="BF1435" s="16" t="n">
        <v>0</v>
      </c>
      <c r="BG1435" s="18">
        <f>(BE1435-BF1435)+BG1434</f>
        <v/>
      </c>
      <c r="BH1435" s="15" t="n"/>
      <c r="BJ1435" s="86" t="n"/>
      <c r="BK1435" s="86" t="n"/>
      <c r="BL1435" s="24" t="n"/>
      <c r="BM1435" s="24" t="n"/>
      <c r="BN1435" s="24" t="n"/>
      <c r="BO1435" s="24" t="n"/>
      <c r="BP1435" s="24" t="n"/>
      <c r="BQ1435" s="126" t="n"/>
    </row>
    <row r="1436" ht="16.8" customHeight="1" thickBot="1" thickTop="1">
      <c r="A1436" s="15" t="n"/>
      <c r="B1436" s="15" t="n"/>
      <c r="C1436" s="15" t="inlineStr">
        <is>
          <t>Pag. Bolletta Telecom 780344</t>
        </is>
      </c>
      <c r="D1436" s="16" t="n"/>
      <c r="E1436" s="16" t="n"/>
      <c r="F1436" s="16" t="n"/>
      <c r="G1436" s="16" t="n">
        <v>0</v>
      </c>
      <c r="H1436" s="16" t="n"/>
      <c r="I1436" s="4" t="n"/>
      <c r="J1436" s="14" t="n"/>
      <c r="K1436" s="17" t="n"/>
      <c r="L1436" s="16" t="n"/>
      <c r="M1436" s="16" t="n"/>
      <c r="N1436" s="42" t="inlineStr">
        <is>
          <t>GIROCONTO DEL GIORNO</t>
        </is>
      </c>
      <c r="O1436" s="43">
        <f>P1430-O1429-O1430-O1428</f>
        <v/>
      </c>
      <c r="P1436" s="18" t="n"/>
      <c r="Q1436" s="14" t="n"/>
      <c r="R1436" s="18" t="n"/>
      <c r="S1436" s="16">
        <f>G1436</f>
        <v/>
      </c>
      <c r="T1436" s="18">
        <f>(R1436-S1436)+T1435</f>
        <v/>
      </c>
      <c r="U1436" s="15">
        <f>C1436</f>
        <v/>
      </c>
      <c r="W1436" s="14" t="n"/>
      <c r="X1436" s="18" t="n"/>
      <c r="Y1436" s="16" t="n">
        <v>0</v>
      </c>
      <c r="Z1436" s="18">
        <f>(X1436-Y1436)+Z1435</f>
        <v/>
      </c>
      <c r="AA1436" s="15" t="n"/>
      <c r="AB1436" s="24" t="n"/>
      <c r="AC1436" s="15">
        <f>C1436</f>
        <v/>
      </c>
      <c r="AD1436" s="25" t="n"/>
      <c r="AE1436" s="62">
        <f>G1436</f>
        <v/>
      </c>
      <c r="AF1436" s="63">
        <f>AE1436+AF1375</f>
        <v/>
      </c>
      <c r="AG1436" s="25" t="n"/>
      <c r="AH1436" s="24" t="n"/>
      <c r="AI1436" s="26" t="n"/>
      <c r="AJ1436" s="25" t="n"/>
      <c r="AL1436" s="14" t="n"/>
      <c r="AM1436" s="18" t="n"/>
      <c r="AN1436" s="16" t="n">
        <v>0</v>
      </c>
      <c r="AO1436" s="18">
        <f>(AM1436-AN1436)+AO1435</f>
        <v/>
      </c>
      <c r="AP1436" s="15" t="n"/>
      <c r="AR1436" s="14" t="n"/>
      <c r="AS1436" s="18" t="n"/>
      <c r="AT1436" s="16" t="n">
        <v>0</v>
      </c>
      <c r="AU1436" s="18">
        <f>(AS1436-AT1436)+AU1435</f>
        <v/>
      </c>
      <c r="AV1436" s="15" t="n"/>
      <c r="AX1436" s="14" t="n"/>
      <c r="AY1436" s="18" t="n"/>
      <c r="AZ1436" s="16" t="n">
        <v>0</v>
      </c>
      <c r="BA1436" s="18">
        <f>(AY1436-AZ1436)+BA1435</f>
        <v/>
      </c>
      <c r="BB1436" s="15" t="n"/>
      <c r="BD1436" s="14" t="n"/>
      <c r="BE1436" s="18" t="n"/>
      <c r="BF1436" s="16" t="n">
        <v>0</v>
      </c>
      <c r="BG1436" s="18">
        <f>(BE1436-BF1436)+BG1435</f>
        <v/>
      </c>
      <c r="BH1436" s="15" t="n"/>
      <c r="BJ1436" s="86" t="n"/>
      <c r="BK1436" s="86" t="n"/>
      <c r="BL1436" s="24" t="n"/>
      <c r="BM1436" s="24" t="n"/>
      <c r="BN1436" s="24" t="n"/>
      <c r="BO1436" s="24" t="n"/>
      <c r="BP1436" s="24" t="n"/>
      <c r="BQ1436" s="126" t="n"/>
    </row>
    <row r="1437" ht="16.8" customHeight="1" thickTop="1">
      <c r="A1437" s="15" t="n"/>
      <c r="B1437" s="15" t="n"/>
      <c r="C1437" s="15" t="inlineStr">
        <is>
          <t>Pag. Bolletta Telecom</t>
        </is>
      </c>
      <c r="D1437" s="16">
        <f>SUM(G1435:G1437)</f>
        <v/>
      </c>
      <c r="E1437" s="16" t="n"/>
      <c r="F1437" s="16" t="n"/>
      <c r="G1437" s="16" t="n">
        <v>0</v>
      </c>
      <c r="H1437" s="16" t="n"/>
      <c r="I1437" s="4" t="n"/>
      <c r="J1437" s="14" t="n"/>
      <c r="K1437" s="6" t="inlineStr">
        <is>
          <t>C/C ANTICIPI</t>
        </is>
      </c>
      <c r="L1437" s="3">
        <f>N1376</f>
        <v/>
      </c>
      <c r="M1437" s="3" t="n">
        <v>0</v>
      </c>
      <c r="N1437" s="3">
        <f>SUM(L1437:M1437)</f>
        <v/>
      </c>
      <c r="O1437" s="44" t="n"/>
      <c r="P1437" s="18" t="n"/>
      <c r="Q1437" s="14" t="n"/>
      <c r="R1437" s="18" t="n"/>
      <c r="S1437" s="16">
        <f>G1437</f>
        <v/>
      </c>
      <c r="T1437" s="18">
        <f>(R1437-S1437)+T1436</f>
        <v/>
      </c>
      <c r="U1437" s="15">
        <f>C1437</f>
        <v/>
      </c>
      <c r="W1437" s="14" t="n"/>
      <c r="X1437" s="18" t="n"/>
      <c r="Y1437" s="16" t="n">
        <v>0</v>
      </c>
      <c r="Z1437" s="18">
        <f>(X1437-Y1437)+Z1436</f>
        <v/>
      </c>
      <c r="AA1437" s="15" t="n"/>
      <c r="AB1437" s="24" t="n"/>
      <c r="AC1437" s="15">
        <f>C1437</f>
        <v/>
      </c>
      <c r="AD1437" s="25" t="n"/>
      <c r="AE1437" s="62">
        <f>G1437</f>
        <v/>
      </c>
      <c r="AF1437" s="63">
        <f>AE1437+AF1376</f>
        <v/>
      </c>
      <c r="AG1437" s="25" t="n"/>
      <c r="AH1437" s="24" t="n"/>
      <c r="AI1437" s="26" t="n"/>
      <c r="AJ1437" s="25" t="n"/>
      <c r="AL1437" s="14" t="n"/>
      <c r="AM1437" s="18" t="n"/>
      <c r="AN1437" s="16" t="n">
        <v>0</v>
      </c>
      <c r="AO1437" s="18">
        <f>(AM1437-AN1437)+AO1436</f>
        <v/>
      </c>
      <c r="AP1437" s="15" t="n"/>
      <c r="AR1437" s="14" t="n"/>
      <c r="AS1437" s="18" t="n"/>
      <c r="AT1437" s="16" t="n">
        <v>0</v>
      </c>
      <c r="AU1437" s="18">
        <f>(AS1437-AT1437)+AU1436</f>
        <v/>
      </c>
      <c r="AV1437" s="15" t="n"/>
      <c r="AX1437" s="14" t="n"/>
      <c r="AY1437" s="18" t="n"/>
      <c r="AZ1437" s="16" t="n">
        <v>0</v>
      </c>
      <c r="BA1437" s="18">
        <f>(AY1437-AZ1437)+BA1436</f>
        <v/>
      </c>
      <c r="BB1437" s="15" t="n"/>
      <c r="BD1437" s="14" t="n"/>
      <c r="BE1437" s="18" t="n"/>
      <c r="BF1437" s="16" t="n">
        <v>0</v>
      </c>
      <c r="BG1437" s="18">
        <f>(BE1437-BF1437)+BG1436</f>
        <v/>
      </c>
      <c r="BH1437" s="15" t="n"/>
      <c r="BJ1437" s="86" t="n"/>
      <c r="BK1437" s="86" t="n"/>
      <c r="BL1437" s="24" t="n"/>
      <c r="BM1437" s="24" t="n"/>
      <c r="BN1437" s="24" t="n"/>
      <c r="BO1437" s="24" t="n"/>
      <c r="BP1437" s="24" t="n"/>
      <c r="BQ1437" s="126" t="n"/>
    </row>
    <row r="1438" ht="16.8" customHeight="1">
      <c r="A1438" s="15" t="n"/>
      <c r="B1438" s="15" t="n"/>
      <c r="C1438" s="15" t="inlineStr">
        <is>
          <t xml:space="preserve">PAG. BOLLETTA ENEL  </t>
        </is>
      </c>
      <c r="D1438" s="16" t="n"/>
      <c r="E1438" s="16" t="n"/>
      <c r="F1438" s="16" t="n"/>
      <c r="G1438" s="16" t="n">
        <v>0</v>
      </c>
      <c r="H1438" s="16" t="n"/>
      <c r="I1438" s="4" t="n"/>
      <c r="J1438" s="14" t="n"/>
      <c r="K1438" s="6" t="inlineStr">
        <is>
          <t>C/CPOSTALE</t>
        </is>
      </c>
      <c r="L1438" s="3">
        <f>L1377</f>
        <v/>
      </c>
      <c r="M1438" s="3">
        <f>H1445+G1445</f>
        <v/>
      </c>
      <c r="N1438" s="45">
        <f>L1438+M1438</f>
        <v/>
      </c>
      <c r="O1438" s="45">
        <f>BA1462+BG1462</f>
        <v/>
      </c>
      <c r="P1438" s="18" t="n"/>
      <c r="Q1438" s="14" t="n"/>
      <c r="R1438" s="18" t="n"/>
      <c r="S1438" s="16">
        <f>G1438</f>
        <v/>
      </c>
      <c r="T1438" s="18">
        <f>(R1438-S1438)+T1437</f>
        <v/>
      </c>
      <c r="U1438" s="15">
        <f>C1438</f>
        <v/>
      </c>
      <c r="W1438" s="14" t="n"/>
      <c r="X1438" s="18" t="n">
        <v>0</v>
      </c>
      <c r="Y1438" s="16" t="n">
        <v>0</v>
      </c>
      <c r="Z1438" s="18">
        <f>(X1438-Y1438)+Z1437</f>
        <v/>
      </c>
      <c r="AA1438" s="15" t="n"/>
      <c r="AB1438" s="24" t="n"/>
      <c r="AC1438" s="15">
        <f>C1438</f>
        <v/>
      </c>
      <c r="AD1438" s="25" t="n"/>
      <c r="AE1438" s="62">
        <f>G1438</f>
        <v/>
      </c>
      <c r="AF1438" s="63">
        <f>AE1438+AF1377</f>
        <v/>
      </c>
      <c r="AG1438" s="25" t="n"/>
      <c r="AH1438" s="24" t="n"/>
      <c r="AI1438" s="26" t="n"/>
      <c r="AJ1438" s="25" t="n"/>
      <c r="AL1438" s="14" t="n"/>
      <c r="AM1438" s="18" t="n"/>
      <c r="AN1438" s="16" t="n">
        <v>0</v>
      </c>
      <c r="AO1438" s="18">
        <f>(AM1438-AN1438)+AO1437</f>
        <v/>
      </c>
      <c r="AP1438" s="15" t="n"/>
      <c r="AR1438" s="14" t="n"/>
      <c r="AS1438" s="18" t="n"/>
      <c r="AT1438" s="16" t="n">
        <v>0</v>
      </c>
      <c r="AU1438" s="18">
        <f>(AS1438-AT1438)+AU1437</f>
        <v/>
      </c>
      <c r="AV1438" s="15" t="n"/>
      <c r="AX1438" s="14" t="n"/>
      <c r="AY1438" s="18" t="n"/>
      <c r="AZ1438" s="16" t="n">
        <v>0</v>
      </c>
      <c r="BA1438" s="18">
        <f>(AY1438-AZ1438)+BA1437</f>
        <v/>
      </c>
      <c r="BB1438" s="15" t="n"/>
      <c r="BD1438" s="14" t="n"/>
      <c r="BE1438" s="18" t="n"/>
      <c r="BF1438" s="16" t="n">
        <v>0</v>
      </c>
      <c r="BG1438" s="18">
        <f>(BE1438-BF1438)+BG1437</f>
        <v/>
      </c>
      <c r="BH1438" s="15" t="n"/>
      <c r="BJ1438" s="86" t="n"/>
      <c r="BK1438" s="86" t="n"/>
      <c r="BL1438" s="24" t="n"/>
      <c r="BM1438" s="24" t="n"/>
      <c r="BN1438" s="24" t="n"/>
      <c r="BO1438" s="24" t="n"/>
      <c r="BP1438" s="24" t="n"/>
      <c r="BQ1438" s="126" t="n"/>
    </row>
    <row r="1439" ht="16.8" customHeight="1">
      <c r="A1439" s="15" t="n"/>
      <c r="B1439" s="15" t="n"/>
      <c r="C1439" s="15" t="inlineStr">
        <is>
          <t>Locazione immobili</t>
        </is>
      </c>
      <c r="D1439" s="16" t="n"/>
      <c r="E1439" s="16" t="n"/>
      <c r="F1439" s="16" t="n"/>
      <c r="G1439" s="16" t="n">
        <v>0</v>
      </c>
      <c r="H1439" s="16" t="n"/>
      <c r="I1439" s="4" t="n"/>
      <c r="J1439" s="14" t="n"/>
      <c r="K1439" s="6" t="inlineStr">
        <is>
          <t>C/C BANCARIO</t>
        </is>
      </c>
      <c r="L1439" s="3">
        <f>T1462+Z1462+AO1462+AU1462</f>
        <v/>
      </c>
      <c r="M1439" s="16" t="n"/>
      <c r="N1439" s="16" t="n"/>
      <c r="O1439" s="16" t="n"/>
      <c r="P1439" s="18" t="n"/>
      <c r="Q1439" s="14" t="n"/>
      <c r="R1439" s="18" t="n"/>
      <c r="S1439" s="16" t="n">
        <v>0</v>
      </c>
      <c r="T1439" s="18">
        <f>(R1439-S1439)+T1438</f>
        <v/>
      </c>
      <c r="U1439" s="15" t="n"/>
      <c r="W1439" s="14" t="n"/>
      <c r="X1439" s="18" t="n"/>
      <c r="Y1439" s="16" t="n">
        <v>0</v>
      </c>
      <c r="Z1439" s="18">
        <f>(X1439-Y1439)+Z1438</f>
        <v/>
      </c>
      <c r="AA1439" s="15" t="n"/>
      <c r="AB1439" s="24" t="n"/>
      <c r="AC1439" s="15">
        <f>C1439</f>
        <v/>
      </c>
      <c r="AD1439" s="25" t="n"/>
      <c r="AE1439" s="62">
        <f>G1439</f>
        <v/>
      </c>
      <c r="AF1439" s="63">
        <f>AE1439+AF1378</f>
        <v/>
      </c>
      <c r="AG1439" s="25" t="n"/>
      <c r="AH1439" s="24" t="n"/>
      <c r="AI1439" s="26" t="n">
        <v>0</v>
      </c>
      <c r="AJ1439" s="25" t="n"/>
      <c r="AL1439" s="14" t="n"/>
      <c r="AM1439" s="18" t="n"/>
      <c r="AN1439" s="16" t="n">
        <v>0</v>
      </c>
      <c r="AO1439" s="18">
        <f>(AM1439-AN1439)+AO1438</f>
        <v/>
      </c>
      <c r="AP1439" s="15" t="n"/>
      <c r="AR1439" s="14" t="n"/>
      <c r="AS1439" s="18" t="n"/>
      <c r="AT1439" s="16" t="n">
        <v>0</v>
      </c>
      <c r="AU1439" s="18">
        <f>(AS1439-AT1439)+AU1438</f>
        <v/>
      </c>
      <c r="AV1439" s="15" t="n"/>
      <c r="AX1439" s="14" t="n"/>
      <c r="AY1439" s="18" t="n"/>
      <c r="AZ1439" s="16" t="n">
        <v>0</v>
      </c>
      <c r="BA1439" s="18">
        <f>(AY1439-AZ1439)+BA1438</f>
        <v/>
      </c>
      <c r="BB1439" s="15" t="n"/>
      <c r="BD1439" s="14" t="n"/>
      <c r="BE1439" s="18" t="n"/>
      <c r="BF1439" s="16" t="n">
        <v>0</v>
      </c>
      <c r="BG1439" s="18">
        <f>(BE1439-BF1439)+BG1438</f>
        <v/>
      </c>
      <c r="BH1439" s="15" t="n"/>
      <c r="BJ1439" s="86" t="n"/>
      <c r="BK1439" s="86" t="n"/>
      <c r="BL1439" s="24" t="n"/>
      <c r="BM1439" s="24" t="n"/>
      <c r="BN1439" s="24" t="n"/>
      <c r="BO1439" s="24" t="n"/>
      <c r="BP1439" s="24" t="n"/>
      <c r="BQ1439" s="126" t="n"/>
    </row>
    <row r="1440" ht="16.8" customHeight="1">
      <c r="A1440" s="15" t="n"/>
      <c r="B1440" s="15" t="n"/>
      <c r="C1440" s="15" t="inlineStr">
        <is>
          <t>Spese condominiali</t>
        </is>
      </c>
      <c r="D1440" s="16" t="n"/>
      <c r="E1440" s="16" t="n"/>
      <c r="F1440" s="16" t="n"/>
      <c r="G1440" s="16" t="n">
        <v>0</v>
      </c>
      <c r="H1440" s="16" t="n"/>
      <c r="I1440" s="4" t="n"/>
      <c r="J1440" s="14" t="n"/>
      <c r="K1440" s="6" t="inlineStr">
        <is>
          <t>CONTO SOSPESI</t>
        </is>
      </c>
      <c r="L1440" s="3" t="n"/>
      <c r="M1440" s="46" t="inlineStr">
        <is>
          <t>SOSPESI DEL GIORNO</t>
        </is>
      </c>
      <c r="N1440" s="46" t="n"/>
      <c r="O1440" s="16" t="n"/>
      <c r="P1440" s="18" t="n"/>
      <c r="Q1440" s="14" t="n"/>
      <c r="R1440" s="18" t="n"/>
      <c r="S1440" s="16">
        <f>G1440</f>
        <v/>
      </c>
      <c r="T1440" s="18">
        <f>(R1440-S1440)+T1439</f>
        <v/>
      </c>
      <c r="U1440" s="15">
        <f>C1440</f>
        <v/>
      </c>
      <c r="W1440" s="14" t="n"/>
      <c r="X1440" s="18" t="n"/>
      <c r="Y1440" s="16" t="n">
        <v>0</v>
      </c>
      <c r="Z1440" s="18">
        <f>(X1440-Y1440)+Z1439</f>
        <v/>
      </c>
      <c r="AA1440" s="15" t="n"/>
      <c r="AB1440" s="24" t="n"/>
      <c r="AC1440" s="15">
        <f>C1440</f>
        <v/>
      </c>
      <c r="AD1440" s="25" t="n"/>
      <c r="AE1440" s="62">
        <f>G1440</f>
        <v/>
      </c>
      <c r="AF1440" s="63">
        <f>AE1440+AF1379</f>
        <v/>
      </c>
      <c r="AG1440" s="25" t="n"/>
      <c r="AH1440" s="24" t="n"/>
      <c r="AI1440" s="26" t="n"/>
      <c r="AJ1440" s="25" t="n"/>
      <c r="AL1440" s="14" t="n"/>
      <c r="AM1440" s="18" t="n"/>
      <c r="AN1440" s="16" t="n">
        <v>0</v>
      </c>
      <c r="AO1440" s="18">
        <f>(AM1440-AN1440)+AO1439</f>
        <v/>
      </c>
      <c r="AP1440" s="15" t="n"/>
      <c r="AR1440" s="14" t="n"/>
      <c r="AS1440" s="18" t="n"/>
      <c r="AT1440" s="16" t="n">
        <v>0</v>
      </c>
      <c r="AU1440" s="18">
        <f>(AS1440-AT1440)+AU1439</f>
        <v/>
      </c>
      <c r="AV1440" s="15" t="n"/>
      <c r="AX1440" s="14" t="n"/>
      <c r="AY1440" s="18" t="n"/>
      <c r="AZ1440" s="16" t="n">
        <v>0</v>
      </c>
      <c r="BA1440" s="18">
        <f>(AY1440-AZ1440)+BA1439</f>
        <v/>
      </c>
      <c r="BB1440" s="15" t="n"/>
      <c r="BD1440" s="14" t="n"/>
      <c r="BE1440" s="18" t="n"/>
      <c r="BF1440" s="16" t="n">
        <v>0</v>
      </c>
      <c r="BG1440" s="18">
        <f>(BE1440-BF1440)+BG1439</f>
        <v/>
      </c>
      <c r="BH1440" s="15" t="n"/>
      <c r="BJ1440" s="86" t="n"/>
      <c r="BK1440" s="86" t="n"/>
      <c r="BL1440" s="24" t="n"/>
      <c r="BM1440" s="24" t="n"/>
      <c r="BN1440" s="24" t="n"/>
      <c r="BO1440" s="24" t="n"/>
      <c r="BP1440" s="24" t="n"/>
      <c r="BQ1440" s="126" t="n"/>
    </row>
    <row r="1441" ht="16.8" customHeight="1">
      <c r="A1441" s="15" t="n"/>
      <c r="B1441" s="15" t="n"/>
      <c r="C1441" s="15" t="inlineStr">
        <is>
          <t>TOT. SPESE AFFITTO  TEL. LUCE</t>
        </is>
      </c>
      <c r="D1441" s="16">
        <f>SUM(G1435:G1440)</f>
        <v/>
      </c>
      <c r="E1441" s="16" t="n"/>
      <c r="F1441" s="16" t="n"/>
      <c r="G1441" s="16" t="n"/>
      <c r="H1441" s="16" t="n"/>
      <c r="I1441" s="4" t="n"/>
      <c r="J1441" s="14" t="n"/>
      <c r="K1441" s="50" t="inlineStr">
        <is>
          <t>SOMMA SOSPESO 10/11</t>
        </is>
      </c>
      <c r="L1441" s="50" t="n">
        <v>114.5</v>
      </c>
      <c r="M1441" s="16" t="inlineStr">
        <is>
          <t>NOME</t>
        </is>
      </c>
      <c r="N1441" s="16" t="inlineStr">
        <is>
          <t>IMPORTO</t>
        </is>
      </c>
      <c r="O1441" s="16" t="n"/>
      <c r="P1441" s="18" t="n"/>
      <c r="Q1441" s="14" t="n"/>
      <c r="R1441" s="18" t="n"/>
      <c r="S1441" s="16" t="n">
        <v>0</v>
      </c>
      <c r="T1441" s="18">
        <f>(R1441-S1441)+T1440</f>
        <v/>
      </c>
      <c r="U1441" s="15" t="n"/>
      <c r="W1441" s="14" t="n"/>
      <c r="X1441" s="18" t="n"/>
      <c r="Y1441" s="16" t="n"/>
      <c r="Z1441" s="18">
        <f>(X1441-Y1441)+Z1440</f>
        <v/>
      </c>
      <c r="AA1441" s="15" t="n"/>
      <c r="AB1441" s="24" t="n"/>
      <c r="AC1441" s="15">
        <f>C1441</f>
        <v/>
      </c>
      <c r="AD1441" s="25" t="n"/>
      <c r="AE1441" s="62">
        <f>G1441</f>
        <v/>
      </c>
      <c r="AF1441" s="63">
        <f>AE1441+AF1380</f>
        <v/>
      </c>
      <c r="AG1441" s="25" t="n"/>
      <c r="AH1441" s="24" t="n"/>
      <c r="AI1441" s="26" t="n"/>
      <c r="AJ1441" s="25" t="n"/>
      <c r="AL1441" s="14" t="n"/>
      <c r="AM1441" s="18" t="n"/>
      <c r="AN1441" s="16" t="n"/>
      <c r="AO1441" s="18">
        <f>(AM1441-AN1441)+AO1440</f>
        <v/>
      </c>
      <c r="AP1441" s="15" t="n"/>
      <c r="AR1441" s="14" t="n"/>
      <c r="AS1441" s="18" t="n"/>
      <c r="AT1441" s="16" t="n"/>
      <c r="AU1441" s="18">
        <f>(AS1441-AT1441)+AU1440</f>
        <v/>
      </c>
      <c r="AV1441" s="15" t="n"/>
      <c r="AX1441" s="14" t="n"/>
      <c r="AY1441" s="18" t="n"/>
      <c r="AZ1441" s="16" t="n"/>
      <c r="BA1441" s="18">
        <f>(AY1441-AZ1441)+BA1440</f>
        <v/>
      </c>
      <c r="BB1441" s="15" t="n"/>
      <c r="BD1441" s="14" t="n"/>
      <c r="BE1441" s="18" t="n"/>
      <c r="BF1441" s="16" t="n"/>
      <c r="BG1441" s="18">
        <f>(BE1441-BF1441)+BG1440</f>
        <v/>
      </c>
      <c r="BH1441" s="15" t="n"/>
      <c r="BJ1441" s="86" t="n"/>
      <c r="BK1441" s="86" t="n"/>
      <c r="BL1441" s="24" t="n"/>
      <c r="BM1441" s="24" t="n"/>
      <c r="BN1441" s="24" t="n"/>
      <c r="BO1441" s="24" t="n"/>
      <c r="BP1441" s="24" t="n"/>
      <c r="BQ1441" s="126" t="n"/>
    </row>
    <row r="1442" ht="16.8" customHeight="1">
      <c r="A1442" s="15" t="n"/>
      <c r="B1442" s="15" t="n"/>
      <c r="C1442" s="15" t="inlineStr">
        <is>
          <t xml:space="preserve">RIVALSA </t>
        </is>
      </c>
      <c r="D1442" s="16" t="n"/>
      <c r="E1442" s="16" t="n"/>
      <c r="F1442" s="16" t="n"/>
      <c r="G1442" s="16" t="n">
        <v>0</v>
      </c>
      <c r="H1442" s="16" t="n"/>
      <c r="I1442" s="4" t="n"/>
      <c r="J1442" s="14" t="n"/>
      <c r="K1442" s="16" t="inlineStr">
        <is>
          <t xml:space="preserve">GALLARATE 24/1   </t>
        </is>
      </c>
      <c r="L1442" s="73" t="n">
        <v>193</v>
      </c>
      <c r="M1442" s="16" t="inlineStr">
        <is>
          <t>GALLARATE  TUTEL 26/1</t>
        </is>
      </c>
      <c r="N1442" s="16" t="n">
        <v>51</v>
      </c>
      <c r="O1442" s="16" t="n"/>
      <c r="P1442" s="18" t="n"/>
      <c r="Q1442" s="14" t="n"/>
      <c r="R1442" s="18" t="n"/>
      <c r="S1442" s="16">
        <f>G1442</f>
        <v/>
      </c>
      <c r="T1442" s="18">
        <f>(R1442-S1442)+T1441</f>
        <v/>
      </c>
      <c r="U1442" s="15" t="n"/>
      <c r="W1442" s="14" t="n"/>
      <c r="X1442" s="18" t="n">
        <v>0</v>
      </c>
      <c r="Y1442" s="16" t="n">
        <v>0</v>
      </c>
      <c r="Z1442" s="18">
        <f>(X1442-Y1442)+Z1441</f>
        <v/>
      </c>
      <c r="AA1442" s="15" t="n"/>
      <c r="AB1442" s="24" t="n"/>
      <c r="AC1442" s="15">
        <f>C1442</f>
        <v/>
      </c>
      <c r="AD1442" s="25" t="n"/>
      <c r="AE1442" s="62">
        <f>G1442</f>
        <v/>
      </c>
      <c r="AF1442" s="63">
        <f>AE1442+AF1381</f>
        <v/>
      </c>
      <c r="AG1442" s="25" t="n"/>
      <c r="AH1442" s="24" t="n"/>
      <c r="AI1442" s="26" t="n"/>
      <c r="AJ1442" s="25" t="n"/>
      <c r="AL1442" s="14" t="n"/>
      <c r="AM1442" s="18" t="n"/>
      <c r="AN1442" s="16" t="n"/>
      <c r="AO1442" s="18">
        <f>(AM1442-AN1442)+AO1441</f>
        <v/>
      </c>
      <c r="AP1442" s="15" t="n"/>
      <c r="AR1442" s="14" t="n"/>
      <c r="AS1442" s="18" t="n"/>
      <c r="AT1442" s="16" t="n"/>
      <c r="AU1442" s="18">
        <f>(AS1442-AT1442)+AU1441</f>
        <v/>
      </c>
      <c r="AV1442" s="15" t="n"/>
      <c r="AX1442" s="14" t="n"/>
      <c r="AY1442" s="18" t="n"/>
      <c r="AZ1442" s="16" t="n"/>
      <c r="BA1442" s="18">
        <f>(AY1442-AZ1442)+BA1441</f>
        <v/>
      </c>
      <c r="BB1442" s="15" t="n"/>
      <c r="BD1442" s="14" t="n"/>
      <c r="BE1442" s="18" t="n"/>
      <c r="BF1442" s="16" t="n"/>
      <c r="BG1442" s="18">
        <f>(BE1442-BF1442)+BG1441</f>
        <v/>
      </c>
      <c r="BH1442" s="15" t="n"/>
      <c r="BJ1442" s="86" t="n"/>
      <c r="BK1442" s="86" t="n"/>
      <c r="BL1442" s="24" t="n"/>
      <c r="BM1442" s="24" t="n"/>
      <c r="BN1442" s="24" t="n"/>
      <c r="BO1442" s="24" t="n"/>
      <c r="BP1442" s="24" t="n"/>
      <c r="BQ1442" s="126" t="n"/>
    </row>
    <row r="1443" ht="16.8" customHeight="1">
      <c r="A1443" s="15" t="n"/>
      <c r="B1443" s="15" t="n"/>
      <c r="C1443" s="15" t="inlineStr">
        <is>
          <t>COMMERCIALISTA</t>
        </is>
      </c>
      <c r="D1443" s="16" t="n"/>
      <c r="E1443" s="16" t="n"/>
      <c r="F1443" s="16" t="n"/>
      <c r="G1443" s="16" t="n">
        <v>0</v>
      </c>
      <c r="H1443" s="16" t="n"/>
      <c r="I1443" s="4" t="n"/>
      <c r="J1443" s="14" t="n"/>
      <c r="K1443" s="50" t="inlineStr">
        <is>
          <t>GALL.  24/1</t>
        </is>
      </c>
      <c r="L1443" s="50" t="n">
        <v>337</v>
      </c>
      <c r="M1443" s="16" t="inlineStr">
        <is>
          <t>RHO TUTELA 30/1</t>
        </is>
      </c>
      <c r="N1443" t="n">
        <v>120</v>
      </c>
      <c r="O1443" s="16" t="n"/>
      <c r="P1443" s="18" t="n"/>
      <c r="Q1443" s="14" t="n"/>
      <c r="R1443" s="18" t="n"/>
      <c r="S1443" s="16">
        <f>G1443</f>
        <v/>
      </c>
      <c r="T1443" s="18">
        <f>(R1443-S1443)+T1442</f>
        <v/>
      </c>
      <c r="U1443" s="15">
        <f>C1443</f>
        <v/>
      </c>
      <c r="W1443" s="14" t="n"/>
      <c r="X1443" s="18" t="n">
        <v>0</v>
      </c>
      <c r="Y1443" s="16" t="n">
        <v>0</v>
      </c>
      <c r="Z1443" s="18">
        <f>(X1443-Y1443)+Z1442</f>
        <v/>
      </c>
      <c r="AA1443" s="15" t="n"/>
      <c r="AB1443" s="24" t="n"/>
      <c r="AC1443" s="15">
        <f>C1443</f>
        <v/>
      </c>
      <c r="AD1443" s="25" t="n"/>
      <c r="AE1443" s="62">
        <f>G1443</f>
        <v/>
      </c>
      <c r="AF1443" s="63">
        <f>AE1443+AF1382</f>
        <v/>
      </c>
      <c r="AG1443" s="25" t="n"/>
      <c r="AH1443" s="24" t="n"/>
      <c r="AI1443" s="26" t="n"/>
      <c r="AJ1443" s="25" t="n"/>
      <c r="AL1443" s="14" t="n"/>
      <c r="AM1443" s="18" t="n"/>
      <c r="AN1443" s="16" t="n">
        <v>0</v>
      </c>
      <c r="AO1443" s="18">
        <f>(AM1443-AN1443)+AO1442</f>
        <v/>
      </c>
      <c r="AP1443" s="15" t="n"/>
      <c r="AR1443" s="14" t="n"/>
      <c r="AS1443" s="18" t="n"/>
      <c r="AT1443" s="16" t="n">
        <v>0</v>
      </c>
      <c r="AU1443" s="18">
        <f>(AS1443-AT1443)+AU1442</f>
        <v/>
      </c>
      <c r="AV1443" s="15" t="n"/>
      <c r="AX1443" s="14" t="n"/>
      <c r="AY1443" s="18" t="n"/>
      <c r="AZ1443" s="16" t="n">
        <v>0</v>
      </c>
      <c r="BA1443" s="18">
        <f>(AY1443-AZ1443)+BA1442</f>
        <v/>
      </c>
      <c r="BB1443" s="15" t="n"/>
      <c r="BD1443" s="14" t="n"/>
      <c r="BE1443" s="18" t="n"/>
      <c r="BF1443" s="16" t="n">
        <v>0</v>
      </c>
      <c r="BG1443" s="18">
        <f>(BE1443-BF1443)+BG1442</f>
        <v/>
      </c>
      <c r="BH1443" s="15" t="n"/>
      <c r="BJ1443" s="86" t="n"/>
      <c r="BK1443" s="86" t="n"/>
      <c r="BL1443" s="24" t="n"/>
      <c r="BM1443" s="24" t="n"/>
      <c r="BN1443" s="24" t="n"/>
      <c r="BO1443" s="24" t="n"/>
      <c r="BP1443" s="24" t="n"/>
      <c r="BQ1443" s="126" t="n"/>
    </row>
    <row r="1444" ht="16.8" customHeight="1">
      <c r="A1444" s="15" t="n"/>
      <c r="B1444" s="15" t="n"/>
      <c r="C1444" s="64" t="inlineStr">
        <is>
          <t>CASSA PREVIDENZA  AGENTI  + QUOTA GAA</t>
        </is>
      </c>
      <c r="D1444" s="16" t="n"/>
      <c r="E1444" s="16" t="n"/>
      <c r="F1444" s="16" t="n"/>
      <c r="G1444" s="16" t="n">
        <v>0</v>
      </c>
      <c r="H1444" s="16" t="n">
        <v>0</v>
      </c>
      <c r="I1444" s="4" t="n"/>
      <c r="J1444" s="14" t="n"/>
      <c r="K1444" s="16" t="inlineStr">
        <is>
          <t>RHO ANTICIPO A. 22/1</t>
        </is>
      </c>
      <c r="L1444" s="16" t="n">
        <v>1045</v>
      </c>
      <c r="M1444" s="16" t="inlineStr">
        <is>
          <t>RHO 30/1</t>
        </is>
      </c>
      <c r="N1444" t="n">
        <v>966</v>
      </c>
      <c r="O1444" s="16" t="n"/>
      <c r="P1444" s="18" t="n"/>
      <c r="Q1444" s="14" t="n"/>
      <c r="R1444" s="18" t="n"/>
      <c r="S1444" s="16">
        <f>G1444</f>
        <v/>
      </c>
      <c r="T1444" s="18">
        <f>(R1444-S1444)+T1443</f>
        <v/>
      </c>
      <c r="U1444" s="15">
        <f>C1444</f>
        <v/>
      </c>
      <c r="W1444" s="14" t="n"/>
      <c r="X1444" s="18" t="n">
        <v>0</v>
      </c>
      <c r="Y1444" s="16" t="n">
        <v>0</v>
      </c>
      <c r="Z1444" s="18">
        <f>(X1444-Y1444)+Z1443</f>
        <v/>
      </c>
      <c r="AA1444" s="15" t="n"/>
      <c r="AB1444" s="24" t="n"/>
      <c r="AC1444" s="15">
        <f>C1444</f>
        <v/>
      </c>
      <c r="AD1444" s="25" t="n"/>
      <c r="AE1444" s="62">
        <f>G1444</f>
        <v/>
      </c>
      <c r="AF1444" s="63">
        <f>AE1444+AF1383</f>
        <v/>
      </c>
      <c r="AG1444" s="25" t="n"/>
      <c r="AH1444" s="24" t="n"/>
      <c r="AI1444" s="26" t="n"/>
      <c r="AJ1444" s="25" t="n"/>
      <c r="AL1444" s="14" t="n"/>
      <c r="AM1444" s="18" t="n"/>
      <c r="AN1444" s="16" t="n">
        <v>0</v>
      </c>
      <c r="AO1444" s="18">
        <f>(AM1444-AN1444)+AO1443</f>
        <v/>
      </c>
      <c r="AP1444" s="15" t="n"/>
      <c r="AR1444" s="14" t="n"/>
      <c r="AS1444" s="18" t="n"/>
      <c r="AT1444" s="16" t="n">
        <v>0</v>
      </c>
      <c r="AU1444" s="18">
        <f>(AS1444-AT1444)+AU1443</f>
        <v/>
      </c>
      <c r="AV1444" s="15" t="n"/>
      <c r="AX1444" s="14" t="n"/>
      <c r="AY1444" s="18" t="n"/>
      <c r="AZ1444" s="16" t="n">
        <v>0</v>
      </c>
      <c r="BA1444" s="18">
        <f>(AY1444-AZ1444)+BA1443</f>
        <v/>
      </c>
      <c r="BB1444" s="15" t="n"/>
      <c r="BD1444" s="14" t="n"/>
      <c r="BE1444" s="18" t="n"/>
      <c r="BF1444" s="16" t="n">
        <v>0</v>
      </c>
      <c r="BG1444" s="18">
        <f>(BE1444-BF1444)+BG1443</f>
        <v/>
      </c>
      <c r="BH1444" s="15" t="n"/>
      <c r="BJ1444" s="86" t="n"/>
      <c r="BK1444" s="86" t="n"/>
      <c r="BL1444" s="24" t="n"/>
      <c r="BM1444" s="24" t="n"/>
      <c r="BN1444" s="24" t="n"/>
      <c r="BO1444" s="24" t="n"/>
      <c r="BP1444" s="24" t="n"/>
      <c r="BQ1444" s="126" t="n"/>
    </row>
    <row r="1445" ht="16.8" customHeight="1">
      <c r="A1445" s="15" t="n"/>
      <c r="B1445" s="15" t="n"/>
      <c r="C1445" s="15" t="inlineStr">
        <is>
          <t>GIROCONTO PROVV. GENERALI</t>
        </is>
      </c>
      <c r="D1445" s="16" t="n"/>
      <c r="E1445" s="16" t="n"/>
      <c r="F1445" s="85" t="n">
        <v>0</v>
      </c>
      <c r="G1445" s="16" t="n">
        <v>0</v>
      </c>
      <c r="H1445" s="16" t="n">
        <v>0</v>
      </c>
      <c r="I1445" s="4" t="n"/>
      <c r="J1445" s="14" t="n"/>
      <c r="K1445" s="30" t="inlineStr">
        <is>
          <t>LEGNANO 25/1</t>
        </is>
      </c>
      <c r="L1445" s="30" t="n">
        <v>294.5</v>
      </c>
      <c r="M1445" s="30" t="inlineStr">
        <is>
          <t>SOMMA L. 30/1</t>
        </is>
      </c>
      <c r="N1445" t="n">
        <v>201.5</v>
      </c>
      <c r="O1445" s="16" t="n"/>
      <c r="P1445" s="18" t="n"/>
      <c r="Q1445" s="14" t="n"/>
      <c r="R1445" s="18">
        <f>F1445</f>
        <v/>
      </c>
      <c r="S1445" s="16" t="n">
        <v>0</v>
      </c>
      <c r="T1445" s="18">
        <f>(R1445-S1445)+T1444</f>
        <v/>
      </c>
      <c r="U1445" s="15" t="n"/>
      <c r="W1445" s="14" t="inlineStr">
        <is>
          <t>\</t>
        </is>
      </c>
      <c r="X1445" s="18" t="n">
        <v>0</v>
      </c>
      <c r="Y1445" s="16" t="n"/>
      <c r="Z1445" s="18">
        <f>(X1445-Y1445)+Z1444</f>
        <v/>
      </c>
      <c r="AA1445" s="15" t="n"/>
      <c r="AB1445" s="24" t="n"/>
      <c r="AC1445" s="15">
        <f>C1445</f>
        <v/>
      </c>
      <c r="AD1445" s="25" t="n"/>
      <c r="AE1445" s="62">
        <f>G1445</f>
        <v/>
      </c>
      <c r="AF1445" s="63">
        <f>AE1445+AF1384</f>
        <v/>
      </c>
      <c r="AG1445" s="25" t="n"/>
      <c r="AH1445" s="24" t="n"/>
      <c r="AI1445" s="26" t="n"/>
      <c r="AJ1445" s="25" t="n"/>
      <c r="AL1445" s="14" t="n"/>
      <c r="AM1445" s="18" t="n"/>
      <c r="AN1445" s="16" t="n"/>
      <c r="AO1445" s="18">
        <f>(AM1445-AN1445)+AO1444</f>
        <v/>
      </c>
      <c r="AP1445" s="15" t="n"/>
      <c r="AR1445" s="14" t="n"/>
      <c r="AS1445" s="18" t="n"/>
      <c r="AT1445" s="16" t="n"/>
      <c r="AU1445" s="18">
        <f>(AS1445-AT1445)+AU1444</f>
        <v/>
      </c>
      <c r="AV1445" s="15" t="n"/>
      <c r="AX1445" s="14" t="n"/>
      <c r="AY1445" s="18" t="n"/>
      <c r="AZ1445" s="16" t="n"/>
      <c r="BA1445" s="18">
        <f>(AY1445-AZ1445)+BA1444</f>
        <v/>
      </c>
      <c r="BB1445" s="15" t="n"/>
      <c r="BD1445" s="14" t="n"/>
      <c r="BE1445" s="18">
        <f>H1445</f>
        <v/>
      </c>
      <c r="BF1445" s="16" t="n"/>
      <c r="BG1445" s="18">
        <f>(BE1445-BF1445)+BG1444</f>
        <v/>
      </c>
      <c r="BH1445" s="15" t="n"/>
      <c r="BJ1445" s="86" t="n"/>
      <c r="BK1445" s="86" t="n"/>
      <c r="BL1445" s="24" t="n"/>
      <c r="BM1445" s="24" t="n"/>
      <c r="BN1445" s="24" t="n"/>
      <c r="BO1445" s="24" t="n"/>
      <c r="BP1445" s="24" t="n"/>
      <c r="BQ1445" s="126" t="n"/>
    </row>
    <row r="1446" ht="16.8" customHeight="1">
      <c r="A1446" s="15" t="n"/>
      <c r="B1446" s="15" t="n"/>
      <c r="C1446" s="47" t="inlineStr">
        <is>
          <t>VERSAMENTO PROVV. MATURATE</t>
        </is>
      </c>
      <c r="D1446" s="16" t="n"/>
      <c r="E1446" s="16" t="n"/>
      <c r="F1446" s="1" t="n">
        <v>0</v>
      </c>
      <c r="G1446" s="16" t="n">
        <v>0</v>
      </c>
      <c r="H1446" s="16" t="n"/>
      <c r="I1446" s="4" t="n"/>
      <c r="J1446" s="14" t="n"/>
      <c r="K1446" s="148" t="inlineStr">
        <is>
          <t>SOMMA 26/1</t>
        </is>
      </c>
      <c r="L1446" s="67" t="n">
        <v>936</v>
      </c>
      <c r="M1446" s="16" t="inlineStr">
        <is>
          <t>GALLARATE 30/1</t>
        </is>
      </c>
      <c r="N1446" s="16" t="n">
        <v>423.5</v>
      </c>
      <c r="O1446" s="16" t="n"/>
      <c r="P1446" s="18" t="n"/>
      <c r="Q1446" s="14" t="n"/>
      <c r="R1446" s="49">
        <f>F1446</f>
        <v/>
      </c>
      <c r="S1446" s="16" t="n">
        <v>0</v>
      </c>
      <c r="T1446" s="18">
        <f>(R1446-S1446)+T1445</f>
        <v/>
      </c>
      <c r="U1446" s="17">
        <f>C1446</f>
        <v/>
      </c>
      <c r="W1446" s="14" t="n"/>
      <c r="X1446" s="18" t="n">
        <v>0</v>
      </c>
      <c r="Y1446" s="16" t="n">
        <v>0</v>
      </c>
      <c r="Z1446" s="18">
        <f>(X1446-Y1446)+Z1445</f>
        <v/>
      </c>
      <c r="AA1446" s="15" t="n"/>
      <c r="AB1446" s="24" t="n"/>
      <c r="AC1446" s="64" t="inlineStr">
        <is>
          <t>QUOTA GAA</t>
        </is>
      </c>
      <c r="AD1446" s="65" t="n"/>
      <c r="AE1446" s="65">
        <f>G1446</f>
        <v/>
      </c>
      <c r="AF1446" s="63">
        <f>AE1446+AF1385</f>
        <v/>
      </c>
      <c r="AG1446" s="25" t="n"/>
      <c r="AH1446" s="24" t="n"/>
      <c r="AI1446" s="26" t="n"/>
      <c r="AJ1446" s="25" t="n"/>
      <c r="AL1446" s="14" t="n"/>
      <c r="AM1446" s="18" t="n">
        <v>0</v>
      </c>
      <c r="AN1446" s="16" t="n">
        <v>0</v>
      </c>
      <c r="AO1446" s="18">
        <f>(AM1446-AN1446)+AO1445</f>
        <v/>
      </c>
      <c r="AP1446" s="15" t="n"/>
      <c r="AR1446" s="14" t="n"/>
      <c r="AS1446" s="18" t="n"/>
      <c r="AT1446" s="16" t="n">
        <v>0</v>
      </c>
      <c r="AU1446" s="18">
        <f>(AS1446-AT1446)+AU1445</f>
        <v/>
      </c>
      <c r="AV1446" s="15" t="n"/>
      <c r="AX1446" s="14" t="n"/>
      <c r="AY1446" s="18" t="n"/>
      <c r="AZ1446" s="16" t="n">
        <v>0</v>
      </c>
      <c r="BA1446" s="18">
        <f>(AY1446-AZ1446)+BA1445</f>
        <v/>
      </c>
      <c r="BB1446" s="15" t="n"/>
      <c r="BD1446" s="14" t="n"/>
      <c r="BE1446" s="18" t="n"/>
      <c r="BF1446" s="16" t="n">
        <v>0</v>
      </c>
      <c r="BG1446" s="18">
        <f>(BE1446-BF1446)+BG1445</f>
        <v/>
      </c>
      <c r="BH1446" s="15" t="n"/>
      <c r="BJ1446" s="86" t="n"/>
      <c r="BK1446" s="86" t="n"/>
      <c r="BL1446" s="24" t="n"/>
      <c r="BM1446" s="24" t="n"/>
      <c r="BN1446" s="24" t="n"/>
      <c r="BO1446" s="24" t="n"/>
      <c r="BP1446" s="24" t="n"/>
      <c r="BQ1446" s="126" t="n"/>
    </row>
    <row r="1447" ht="16.8" customHeight="1">
      <c r="A1447" s="15" t="n"/>
      <c r="B1447" s="15" t="n"/>
      <c r="C1447" s="15" t="inlineStr">
        <is>
          <t>TASSE</t>
        </is>
      </c>
      <c r="D1447" s="16" t="n"/>
      <c r="E1447" s="16" t="n"/>
      <c r="F1447" s="16" t="n"/>
      <c r="G1447" s="16" t="n">
        <v>0</v>
      </c>
      <c r="H1447" s="16" t="n"/>
      <c r="I1447" s="4" t="n"/>
      <c r="J1447" s="14" t="n"/>
      <c r="K1447" s="16" t="inlineStr">
        <is>
          <t>RHO TUTELA 29/1</t>
        </is>
      </c>
      <c r="L1447" s="16" t="n">
        <v>54</v>
      </c>
      <c r="M1447" s="25" t="inlineStr">
        <is>
          <t>RHO 26/1</t>
        </is>
      </c>
      <c r="N1447" s="83" t="n">
        <v>795</v>
      </c>
      <c r="O1447" s="16" t="n"/>
      <c r="P1447" s="18" t="n"/>
      <c r="Q1447" s="14" t="n"/>
      <c r="R1447" s="18" t="n"/>
      <c r="S1447" s="16">
        <f>G1447</f>
        <v/>
      </c>
      <c r="T1447" s="18">
        <f>(R1447-S1447)+T1446</f>
        <v/>
      </c>
      <c r="U1447" s="15" t="inlineStr">
        <is>
          <t>Tasse</t>
        </is>
      </c>
      <c r="W1447" s="14" t="n"/>
      <c r="X1447" s="18" t="n"/>
      <c r="Y1447" s="16" t="n">
        <v>0</v>
      </c>
      <c r="Z1447" s="18">
        <f>(X1447-Y1447)+Z1446</f>
        <v/>
      </c>
      <c r="AA1447" s="15" t="n"/>
      <c r="AB1447" s="24" t="n"/>
      <c r="AC1447" s="15">
        <f>C1447</f>
        <v/>
      </c>
      <c r="AD1447" s="25" t="n"/>
      <c r="AE1447" s="62">
        <f>G1447</f>
        <v/>
      </c>
      <c r="AF1447" s="63">
        <f>AE1447+AF1386</f>
        <v/>
      </c>
      <c r="AG1447" s="25" t="n"/>
      <c r="AH1447" s="24" t="n"/>
      <c r="AI1447" s="26" t="n"/>
      <c r="AJ1447" s="25" t="n"/>
      <c r="AL1447" s="14" t="n"/>
      <c r="AM1447" s="18" t="n">
        <v>0</v>
      </c>
      <c r="AN1447" s="16" t="n">
        <v>0</v>
      </c>
      <c r="AO1447" s="18">
        <f>(AM1447-AN1447)+AO1446</f>
        <v/>
      </c>
      <c r="AP1447" s="15" t="n"/>
      <c r="AR1447" s="14" t="n"/>
      <c r="AS1447" s="18" t="n">
        <v>0</v>
      </c>
      <c r="AT1447" s="16" t="n">
        <v>0</v>
      </c>
      <c r="AU1447" s="18">
        <f>(AS1447-AT1447)+AU1446</f>
        <v/>
      </c>
      <c r="AV1447" s="15" t="n"/>
      <c r="AX1447" s="14" t="n"/>
      <c r="AY1447" s="18" t="n">
        <v>0</v>
      </c>
      <c r="AZ1447" s="16" t="n">
        <v>0</v>
      </c>
      <c r="BA1447" s="18">
        <f>(AY1447-AZ1447)+BA1446</f>
        <v/>
      </c>
      <c r="BB1447" s="15" t="n"/>
      <c r="BD1447" s="14" t="n"/>
      <c r="BE1447" s="18" t="n">
        <v>0</v>
      </c>
      <c r="BF1447" s="16" t="n">
        <v>0</v>
      </c>
      <c r="BG1447" s="18">
        <f>(BE1447-BF1447)+BG1446</f>
        <v/>
      </c>
      <c r="BH1447" s="15" t="n"/>
      <c r="BJ1447" s="86" t="n"/>
      <c r="BK1447" s="86" t="n"/>
      <c r="BL1447" s="24" t="n"/>
      <c r="BM1447" s="24" t="n"/>
      <c r="BN1447" s="24" t="n"/>
      <c r="BO1447" s="24" t="n"/>
      <c r="BP1447" s="24" t="n"/>
      <c r="BQ1447" s="126" t="n"/>
    </row>
    <row r="1448" ht="16.8" customHeight="1">
      <c r="A1448" s="15" t="n"/>
      <c r="B1448" s="15" t="n"/>
      <c r="C1448" s="15" t="inlineStr">
        <is>
          <t>PREL.  ACC. PER AMM-  GIGI</t>
        </is>
      </c>
      <c r="D1448" s="16" t="n"/>
      <c r="E1448" s="16" t="n"/>
      <c r="F1448" s="16" t="n">
        <v>0</v>
      </c>
      <c r="G1448" s="16" t="n">
        <v>0</v>
      </c>
      <c r="H1448" s="16" t="n"/>
      <c r="I1448" s="4" t="n"/>
      <c r="J1448" s="14" t="n"/>
      <c r="K1448" s="50" t="inlineStr">
        <is>
          <t>RHO 26/1</t>
        </is>
      </c>
      <c r="L1448" s="25" t="n">
        <v>725</v>
      </c>
      <c r="M1448" s="16" t="inlineStr">
        <is>
          <t>RHO TUTELA 26/1</t>
        </is>
      </c>
      <c r="N1448" s="67" t="n">
        <v>40</v>
      </c>
      <c r="O1448" s="16" t="n"/>
      <c r="P1448" s="18" t="n"/>
      <c r="Q1448" s="14" t="n"/>
      <c r="R1448" s="18" t="n"/>
      <c r="S1448" s="16">
        <f>G1448</f>
        <v/>
      </c>
      <c r="T1448" s="18">
        <f>(R1448-S1448)+T1447</f>
        <v/>
      </c>
      <c r="U1448" s="15">
        <f>C1448</f>
        <v/>
      </c>
      <c r="W1448" s="14" t="n"/>
      <c r="X1448" s="18" t="n"/>
      <c r="Y1448" s="16" t="n">
        <v>0</v>
      </c>
      <c r="Z1448" s="18">
        <f>(X1448-Y1448)+Z1447</f>
        <v/>
      </c>
      <c r="AA1448" s="15" t="n"/>
      <c r="AB1448" s="24" t="n"/>
      <c r="AC1448" s="15">
        <f>C1448</f>
        <v/>
      </c>
      <c r="AD1448" s="25" t="n"/>
      <c r="AE1448" s="62">
        <f>G1448</f>
        <v/>
      </c>
      <c r="AF1448" s="63">
        <f>AE1448+AF1387</f>
        <v/>
      </c>
      <c r="AG1448" s="25" t="n"/>
      <c r="AH1448" s="24" t="n"/>
      <c r="AI1448" s="26" t="n"/>
      <c r="AJ1448" s="25" t="n"/>
      <c r="AL1448" s="14" t="n"/>
      <c r="AM1448" s="18" t="n">
        <v>0</v>
      </c>
      <c r="AN1448" s="16" t="n">
        <v>0</v>
      </c>
      <c r="AO1448" s="18">
        <f>(AM1448-AN1448)+AO1447</f>
        <v/>
      </c>
      <c r="AP1448" s="15" t="n"/>
      <c r="AR1448" s="14" t="n"/>
      <c r="AS1448" s="18" t="n">
        <v>0</v>
      </c>
      <c r="AT1448" s="16" t="n">
        <v>0</v>
      </c>
      <c r="AU1448" s="18">
        <f>(AS1448-AT1448)+AU1447</f>
        <v/>
      </c>
      <c r="AV1448" s="15" t="n"/>
      <c r="AX1448" s="14" t="n"/>
      <c r="AY1448" s="18" t="n">
        <v>0</v>
      </c>
      <c r="AZ1448" s="16" t="n">
        <v>0</v>
      </c>
      <c r="BA1448" s="18">
        <f>(AY1448-AZ1448)+BA1447</f>
        <v/>
      </c>
      <c r="BB1448" s="15" t="n"/>
      <c r="BD1448" s="14" t="n"/>
      <c r="BE1448" s="18" t="n">
        <v>0</v>
      </c>
      <c r="BF1448" s="16" t="n">
        <v>0</v>
      </c>
      <c r="BG1448" s="18">
        <f>(BE1448-BF1448)+BG1447</f>
        <v/>
      </c>
      <c r="BH1448" s="15" t="n"/>
      <c r="BJ1448" s="86" t="n"/>
      <c r="BK1448" s="86" t="n"/>
      <c r="BL1448" s="24" t="n"/>
      <c r="BM1448" s="24" t="n"/>
      <c r="BN1448" s="24" t="n"/>
      <c r="BO1448" s="24" t="n"/>
      <c r="BP1448" s="24" t="n"/>
      <c r="BQ1448" s="126" t="n"/>
    </row>
    <row r="1449" ht="16.8" customHeight="1">
      <c r="A1449" s="15" t="n"/>
      <c r="B1449" s="15" t="n"/>
      <c r="C1449" s="15" t="inlineStr">
        <is>
          <t>PREL.  ACC. PER AMM-. RENZO</t>
        </is>
      </c>
      <c r="D1449" s="16" t="n"/>
      <c r="E1449" s="16" t="n"/>
      <c r="F1449" s="16" t="n">
        <v>0</v>
      </c>
      <c r="G1449" s="16" t="n">
        <v>0</v>
      </c>
      <c r="H1449" s="16" t="n"/>
      <c r="I1449" s="4" t="n"/>
      <c r="J1449" s="14" t="n"/>
      <c r="K1449" s="16" t="inlineStr">
        <is>
          <t>GALLARATE 26/1</t>
        </is>
      </c>
      <c r="L1449" s="16" t="n">
        <v>636.5</v>
      </c>
      <c r="M1449" s="16" t="inlineStr">
        <is>
          <t>GALLARATE 31/1</t>
        </is>
      </c>
      <c r="N1449" s="16" t="n">
        <v>1212.01</v>
      </c>
      <c r="O1449" s="16" t="n"/>
      <c r="P1449" s="18" t="n"/>
      <c r="Q1449" s="14" t="n"/>
      <c r="R1449" s="18" t="n">
        <v>0</v>
      </c>
      <c r="S1449" s="16">
        <f>G1449</f>
        <v/>
      </c>
      <c r="T1449" s="18">
        <f>(R1449-S1449)+T1448</f>
        <v/>
      </c>
      <c r="U1449" s="15">
        <f>C1449</f>
        <v/>
      </c>
      <c r="W1449" s="14" t="n"/>
      <c r="X1449" s="18" t="n">
        <v>0</v>
      </c>
      <c r="Y1449" s="16" t="n"/>
      <c r="Z1449" s="18">
        <f>(X1449-Y1449)+Z1448</f>
        <v/>
      </c>
      <c r="AA1449" s="15" t="n"/>
      <c r="AB1449" s="24" t="n"/>
      <c r="AC1449" s="15">
        <f>C1449</f>
        <v/>
      </c>
      <c r="AD1449" s="25" t="n"/>
      <c r="AE1449" s="62">
        <f>G1449</f>
        <v/>
      </c>
      <c r="AF1449" s="63">
        <f>AE1449+AF1388</f>
        <v/>
      </c>
      <c r="AG1449" s="25" t="n"/>
      <c r="AH1449" s="24" t="n"/>
      <c r="AI1449" s="26" t="n"/>
      <c r="AJ1449" s="25" t="n"/>
      <c r="AL1449" s="14" t="n"/>
      <c r="AM1449" s="18" t="n">
        <v>0</v>
      </c>
      <c r="AN1449" s="16" t="n"/>
      <c r="AO1449" s="18">
        <f>(AM1449-AN1449)+AO1448</f>
        <v/>
      </c>
      <c r="AP1449" s="15" t="n"/>
      <c r="AR1449" s="14" t="n"/>
      <c r="AS1449" s="18" t="n">
        <v>0</v>
      </c>
      <c r="AT1449" s="16" t="n"/>
      <c r="AU1449" s="18">
        <f>(AS1449-AT1449)+AU1448</f>
        <v/>
      </c>
      <c r="AV1449" s="15" t="n"/>
      <c r="AX1449" s="14" t="n"/>
      <c r="AY1449" s="18" t="n">
        <v>0</v>
      </c>
      <c r="AZ1449" s="16" t="n"/>
      <c r="BA1449" s="18">
        <f>(AY1449-AZ1449)+BA1448</f>
        <v/>
      </c>
      <c r="BB1449" s="15" t="n"/>
      <c r="BD1449" s="14" t="n"/>
      <c r="BE1449" s="18" t="n">
        <v>0</v>
      </c>
      <c r="BF1449" s="16" t="n"/>
      <c r="BG1449" s="18">
        <f>(BE1449-BF1449)+BG1448</f>
        <v/>
      </c>
      <c r="BH1449" s="15" t="n"/>
      <c r="BJ1449" s="86" t="n"/>
      <c r="BK1449" s="86" t="n"/>
      <c r="BL1449" s="24" t="n"/>
      <c r="BM1449" s="24" t="n"/>
      <c r="BN1449" s="24" t="n"/>
      <c r="BO1449" s="24" t="n"/>
      <c r="BP1449" s="24" t="n"/>
      <c r="BQ1449" s="126" t="n"/>
    </row>
    <row r="1450" ht="16.8" customHeight="1">
      <c r="A1450" s="15" t="n"/>
      <c r="B1450" s="15" t="n"/>
      <c r="C1450" s="15" t="inlineStr">
        <is>
          <t>VERSAMENTO</t>
        </is>
      </c>
      <c r="D1450" s="16" t="n"/>
      <c r="E1450" s="16" t="n"/>
      <c r="F1450" s="16" t="n">
        <v>0</v>
      </c>
      <c r="G1450" s="16" t="n"/>
      <c r="H1450" s="16" t="n"/>
      <c r="I1450" s="4" t="n"/>
      <c r="J1450" s="14" t="n"/>
      <c r="K1450" s="29" t="inlineStr">
        <is>
          <t>RHO 25/1</t>
        </is>
      </c>
      <c r="L1450" s="16" t="n">
        <v>100</v>
      </c>
      <c r="M1450" s="16" t="inlineStr">
        <is>
          <t>SOMMA 31/1</t>
        </is>
      </c>
      <c r="N1450" s="16" t="n">
        <v>511.5</v>
      </c>
      <c r="O1450" s="16" t="n"/>
      <c r="P1450" s="18" t="n"/>
      <c r="Q1450" s="14" t="n"/>
      <c r="R1450" s="18" t="n">
        <v>0</v>
      </c>
      <c r="S1450" s="16" t="n">
        <v>0</v>
      </c>
      <c r="T1450" s="18">
        <f>(R1450-S1450)+T1449</f>
        <v/>
      </c>
      <c r="U1450" s="15" t="n"/>
      <c r="W1450" s="14" t="n"/>
      <c r="X1450" s="18">
        <f>F1450</f>
        <v/>
      </c>
      <c r="Y1450" s="16" t="n">
        <v>0</v>
      </c>
      <c r="Z1450" s="18">
        <f>(X1450-Y1450)+Z1449</f>
        <v/>
      </c>
      <c r="AA1450" s="15">
        <f>C1450</f>
        <v/>
      </c>
      <c r="AB1450" s="24" t="n"/>
      <c r="AC1450" s="15" t="n"/>
      <c r="AD1450" s="25" t="n"/>
      <c r="AE1450" s="62" t="n"/>
      <c r="AF1450" s="63" t="n"/>
      <c r="AG1450" s="25" t="n"/>
      <c r="AH1450" s="24" t="n"/>
      <c r="AI1450" s="26" t="n"/>
      <c r="AJ1450" s="25" t="n"/>
      <c r="AL1450" s="14" t="n"/>
      <c r="AM1450" s="18" t="n">
        <v>0</v>
      </c>
      <c r="AN1450" s="16" t="n"/>
      <c r="AO1450" s="18">
        <f>(AM1450-AN1450)+AO1449</f>
        <v/>
      </c>
      <c r="AP1450" s="15" t="n"/>
      <c r="AR1450" s="14" t="n"/>
      <c r="AS1450" s="18" t="n">
        <v>0</v>
      </c>
      <c r="AT1450" s="16" t="n"/>
      <c r="AU1450" s="18">
        <f>(AS1450-AT1450)+AU1449</f>
        <v/>
      </c>
      <c r="AV1450" s="15" t="n"/>
      <c r="AX1450" s="14" t="n"/>
      <c r="AY1450" s="18" t="n">
        <v>0</v>
      </c>
      <c r="AZ1450" s="16" t="n"/>
      <c r="BA1450" s="18">
        <f>(AY1450-AZ1450)+BA1449</f>
        <v/>
      </c>
      <c r="BB1450" s="15" t="n"/>
      <c r="BD1450" s="14" t="n"/>
      <c r="BE1450" s="18" t="n">
        <v>0</v>
      </c>
      <c r="BF1450" s="16" t="n"/>
      <c r="BG1450" s="18">
        <f>(BE1450-BF1450)+BG1449</f>
        <v/>
      </c>
      <c r="BH1450" s="15" t="n"/>
      <c r="BJ1450" s="86" t="n"/>
      <c r="BK1450" s="86" t="n"/>
      <c r="BL1450" s="24" t="n"/>
      <c r="BM1450" s="24" t="n"/>
      <c r="BN1450" s="24" t="n"/>
      <c r="BO1450" s="24" t="n"/>
      <c r="BP1450" s="24" t="n"/>
      <c r="BQ1450" s="126" t="n"/>
    </row>
    <row r="1451" ht="16.8" customHeight="1">
      <c r="A1451" s="15" t="n"/>
      <c r="B1451" s="15" t="n"/>
      <c r="C1451" s="15" t="inlineStr">
        <is>
          <t>VERSAMENTO</t>
        </is>
      </c>
      <c r="D1451" s="16" t="n"/>
      <c r="E1451" s="16" t="n"/>
      <c r="F1451" s="16" t="n">
        <v>0</v>
      </c>
      <c r="G1451" s="16" t="n"/>
      <c r="H1451" s="16" t="n">
        <v>0</v>
      </c>
      <c r="I1451" s="4" t="n"/>
      <c r="J1451" s="14" t="n"/>
      <c r="K1451" s="16" t="inlineStr">
        <is>
          <t>RHO 29/1</t>
        </is>
      </c>
      <c r="L1451" s="16" t="n">
        <v>1045</v>
      </c>
      <c r="M1451" s="16" t="inlineStr">
        <is>
          <t>RHO 31/1</t>
        </is>
      </c>
      <c r="N1451" s="16" t="n">
        <v>711.24</v>
      </c>
      <c r="O1451" s="16" t="n"/>
      <c r="P1451" s="18" t="n"/>
      <c r="Q1451" s="14" t="n"/>
      <c r="R1451" s="18" t="n">
        <v>0</v>
      </c>
      <c r="S1451" s="16" t="n">
        <v>0</v>
      </c>
      <c r="T1451" s="18">
        <f>(R1451-S1451)+T1450</f>
        <v/>
      </c>
      <c r="U1451" s="15" t="n"/>
      <c r="W1451" s="14" t="n"/>
      <c r="X1451" s="18">
        <f>F1451</f>
        <v/>
      </c>
      <c r="Y1451" s="16" t="n"/>
      <c r="Z1451" s="18">
        <f>(X1451-Y1451)+Z1450</f>
        <v/>
      </c>
      <c r="AA1451" s="15" t="n"/>
      <c r="AB1451" s="24" t="n"/>
      <c r="AC1451" s="15" t="n"/>
      <c r="AD1451" s="25" t="n"/>
      <c r="AE1451" s="62" t="n"/>
      <c r="AF1451" s="63" t="n"/>
      <c r="AG1451" s="25" t="n"/>
      <c r="AH1451" s="24" t="n"/>
      <c r="AI1451" s="26" t="n"/>
      <c r="AJ1451" s="25" t="n"/>
      <c r="AL1451" s="14" t="n"/>
      <c r="AM1451" s="18" t="n">
        <v>0</v>
      </c>
      <c r="AN1451" s="16" t="n"/>
      <c r="AO1451" s="18">
        <f>(AM1451-AN1451)+AO1450</f>
        <v/>
      </c>
      <c r="AP1451" s="15" t="n"/>
      <c r="AR1451" s="14" t="n"/>
      <c r="AS1451" s="18" t="n">
        <v>0</v>
      </c>
      <c r="AT1451" s="16" t="n"/>
      <c r="AU1451" s="18">
        <f>(AS1451-AT1451)+AU1450</f>
        <v/>
      </c>
      <c r="AV1451" s="15" t="n"/>
      <c r="AX1451" s="14" t="n"/>
      <c r="AY1451" s="18" t="n">
        <v>0</v>
      </c>
      <c r="AZ1451" s="16" t="n"/>
      <c r="BA1451" s="18">
        <f>(AY1451-AZ1451)+BA1450</f>
        <v/>
      </c>
      <c r="BB1451" s="15" t="n"/>
      <c r="BD1451" s="14" t="n"/>
      <c r="BE1451" s="18" t="n">
        <v>0</v>
      </c>
      <c r="BF1451" s="16" t="n"/>
      <c r="BG1451" s="18">
        <f>(BE1451-BF1451)+BG1450</f>
        <v/>
      </c>
      <c r="BH1451" s="15" t="n"/>
      <c r="BJ1451" s="86" t="n"/>
      <c r="BK1451" s="86" t="n"/>
      <c r="BL1451" s="24" t="n"/>
      <c r="BM1451" s="24" t="n"/>
      <c r="BN1451" s="24" t="n"/>
      <c r="BO1451" s="24" t="n"/>
      <c r="BP1451" s="24" t="n"/>
      <c r="BQ1451" s="126" t="n"/>
    </row>
    <row r="1452" ht="16.8" customHeight="1">
      <c r="A1452" s="15" t="n"/>
      <c r="B1452" s="15" t="n"/>
      <c r="C1452" s="15" t="inlineStr">
        <is>
          <t>VERSAMENTO</t>
        </is>
      </c>
      <c r="D1452" s="16" t="n"/>
      <c r="E1452" s="16" t="n"/>
      <c r="F1452" s="16" t="n">
        <v>0</v>
      </c>
      <c r="G1452" s="16" t="n"/>
      <c r="H1452" s="16" t="n"/>
      <c r="I1452" s="4" t="n"/>
      <c r="J1452" s="14" t="n"/>
      <c r="K1452" s="16" t="inlineStr">
        <is>
          <t>RIMBORSO RHO 29/1</t>
        </is>
      </c>
      <c r="L1452" s="67" t="n">
        <v>-1</v>
      </c>
      <c r="M1452" s="30" t="inlineStr">
        <is>
          <t>BONIFICO RE PICCUCCI 1/2</t>
        </is>
      </c>
      <c r="N1452" t="n">
        <v>0.5</v>
      </c>
      <c r="O1452" s="16" t="n"/>
      <c r="P1452" s="18" t="n"/>
      <c r="Q1452" s="14" t="n"/>
      <c r="R1452" s="18" t="n">
        <v>0</v>
      </c>
      <c r="S1452" s="16" t="n">
        <v>0</v>
      </c>
      <c r="T1452" s="18">
        <f>(R1452-S1452)+T1451</f>
        <v/>
      </c>
      <c r="U1452" s="15" t="n"/>
      <c r="W1452" s="14" t="n"/>
      <c r="X1452" s="18">
        <f>F1452</f>
        <v/>
      </c>
      <c r="Y1452" s="16" t="n"/>
      <c r="Z1452" s="18">
        <f>(X1452-Y1452)+Z1451</f>
        <v/>
      </c>
      <c r="AA1452" s="15" t="n"/>
      <c r="AB1452" s="24" t="n"/>
      <c r="AC1452" s="15" t="n"/>
      <c r="AD1452" s="25" t="n"/>
      <c r="AE1452" s="62" t="n"/>
      <c r="AF1452" s="63" t="n"/>
      <c r="AG1452" s="25" t="n"/>
      <c r="AH1452" s="24" t="n"/>
      <c r="AI1452" s="26" t="n"/>
      <c r="AJ1452" s="25" t="n"/>
      <c r="AL1452" s="14" t="n"/>
      <c r="AM1452" s="18" t="n">
        <v>0</v>
      </c>
      <c r="AN1452" s="16" t="n"/>
      <c r="AO1452" s="18">
        <f>(AM1452-AN1452)+AO1451</f>
        <v/>
      </c>
      <c r="AP1452" s="15" t="n"/>
      <c r="AR1452" s="14" t="n"/>
      <c r="AS1452" s="18" t="n">
        <v>0</v>
      </c>
      <c r="AT1452" s="16" t="n"/>
      <c r="AU1452" s="18">
        <f>(AS1452-AT1452)+AU1451</f>
        <v/>
      </c>
      <c r="AV1452" s="15" t="n"/>
      <c r="AX1452" s="14" t="n"/>
      <c r="AY1452" s="18" t="n">
        <v>0</v>
      </c>
      <c r="AZ1452" s="16" t="n"/>
      <c r="BA1452" s="18">
        <f>(AY1452-AZ1452)+BA1451</f>
        <v/>
      </c>
      <c r="BB1452" s="15" t="n"/>
      <c r="BD1452" s="14" t="n"/>
      <c r="BE1452" s="18" t="n">
        <v>0</v>
      </c>
      <c r="BF1452" s="16" t="n"/>
      <c r="BG1452" s="18">
        <f>(BE1452-BF1452)+BG1451</f>
        <v/>
      </c>
      <c r="BH1452" s="15" t="n"/>
      <c r="BJ1452" s="86" t="n"/>
      <c r="BK1452" s="86" t="n"/>
      <c r="BL1452" s="24" t="n"/>
      <c r="BM1452" s="24" t="n"/>
      <c r="BN1452" s="24" t="n"/>
      <c r="BO1452" s="24" t="n"/>
      <c r="BP1452" s="24" t="n"/>
      <c r="BQ1452" s="126" t="n"/>
    </row>
    <row r="1453" ht="16.8" customHeight="1">
      <c r="A1453" s="15" t="n"/>
      <c r="B1453" s="15" t="n"/>
      <c r="C1453" s="15" t="inlineStr">
        <is>
          <t>VERSAMENTO</t>
        </is>
      </c>
      <c r="D1453" s="16" t="n"/>
      <c r="E1453" s="16" t="n"/>
      <c r="F1453" s="16" t="n">
        <v>0</v>
      </c>
      <c r="G1453" s="16" t="n">
        <v>0</v>
      </c>
      <c r="H1453" s="16" t="n"/>
      <c r="I1453" s="4" t="n"/>
      <c r="J1453" s="14" t="n"/>
      <c r="K1453" s="17" t="inlineStr">
        <is>
          <t>SOSPESI PARTICOLARI</t>
        </is>
      </c>
      <c r="L1453" s="51">
        <f>AI1462</f>
        <v/>
      </c>
      <c r="M1453" s="30" t="inlineStr">
        <is>
          <t>MANCA BONIFICO 0,50 29/1</t>
        </is>
      </c>
      <c r="N1453" t="n">
        <v>0.5</v>
      </c>
      <c r="O1453" s="16" t="n"/>
      <c r="P1453" s="18" t="n"/>
      <c r="Q1453" s="14" t="n"/>
      <c r="R1453" s="18" t="n">
        <v>0</v>
      </c>
      <c r="S1453" s="16" t="n">
        <v>0</v>
      </c>
      <c r="T1453" s="18">
        <f>(R1453-S1453)+T1452</f>
        <v/>
      </c>
      <c r="U1453" s="15" t="n"/>
      <c r="W1453" s="14" t="n"/>
      <c r="X1453" s="18">
        <f>F1453</f>
        <v/>
      </c>
      <c r="Y1453" s="16" t="n">
        <v>0</v>
      </c>
      <c r="Z1453" s="18">
        <f>(X1453-Y1453)+Z1452</f>
        <v/>
      </c>
      <c r="AA1453" s="15">
        <f>C1453</f>
        <v/>
      </c>
      <c r="AB1453" s="24" t="n"/>
      <c r="AC1453" s="15" t="n"/>
      <c r="AD1453" s="25" t="n"/>
      <c r="AE1453" s="62" t="n"/>
      <c r="AF1453" s="63" t="n"/>
      <c r="AG1453" s="25" t="n"/>
      <c r="AH1453" s="24" t="n"/>
      <c r="AI1453" s="26" t="n"/>
      <c r="AJ1453" s="25" t="n"/>
      <c r="AL1453" s="14" t="n"/>
      <c r="AM1453" s="18" t="n">
        <v>0</v>
      </c>
      <c r="AN1453" s="16" t="n"/>
      <c r="AO1453" s="18">
        <f>(AM1453-AN1453)+AO1452</f>
        <v/>
      </c>
      <c r="AP1453" s="15" t="n"/>
      <c r="AR1453" s="14" t="n"/>
      <c r="AS1453" s="18" t="n">
        <v>0</v>
      </c>
      <c r="AT1453" s="16" t="n"/>
      <c r="AU1453" s="18">
        <f>(AS1453-AT1453)+AU1452</f>
        <v/>
      </c>
      <c r="AV1453" s="15" t="n"/>
      <c r="AX1453" s="14" t="n"/>
      <c r="AY1453" s="18" t="n">
        <v>0</v>
      </c>
      <c r="AZ1453" s="16" t="n"/>
      <c r="BA1453" s="18">
        <f>(AY1453-AZ1453)+BA1452</f>
        <v/>
      </c>
      <c r="BB1453" s="15" t="n"/>
      <c r="BD1453" s="14" t="n"/>
      <c r="BE1453" s="18" t="n">
        <v>0</v>
      </c>
      <c r="BF1453" s="16" t="n"/>
      <c r="BG1453" s="18">
        <f>(BE1453-BF1453)+BG1452</f>
        <v/>
      </c>
      <c r="BH1453" s="15" t="n"/>
      <c r="BJ1453" s="86" t="n"/>
      <c r="BK1453" s="86" t="n"/>
      <c r="BL1453" s="24" t="n"/>
      <c r="BM1453" s="24" t="n"/>
      <c r="BN1453" s="24" t="n"/>
      <c r="BO1453" s="24" t="n"/>
      <c r="BP1453" s="24" t="n"/>
      <c r="BQ1453" s="126" t="n"/>
    </row>
    <row r="1454" ht="16.8" customHeight="1">
      <c r="A1454" s="15" t="n"/>
      <c r="B1454" s="15" t="n"/>
      <c r="C1454" s="68" t="inlineStr">
        <is>
          <t>VERSAMENTO</t>
        </is>
      </c>
      <c r="D1454" s="16" t="n"/>
      <c r="E1454" s="16" t="n"/>
      <c r="F1454" s="16" t="n">
        <v>0</v>
      </c>
      <c r="G1454" s="16" t="n"/>
      <c r="H1454" s="16" t="n"/>
      <c r="I1454" s="4" t="n"/>
      <c r="J1454" s="14" t="n"/>
      <c r="K1454" s="17" t="inlineStr">
        <is>
          <t>TOTALE SOSPESI</t>
        </is>
      </c>
      <c r="L1454" s="16">
        <f>SUM(L1441:L1453)</f>
        <v/>
      </c>
      <c r="M1454" s="16" t="n"/>
      <c r="N1454" s="16" t="n"/>
      <c r="O1454" s="16" t="n"/>
      <c r="P1454" s="18" t="n"/>
      <c r="Q1454" s="14" t="n"/>
      <c r="R1454" s="18" t="n">
        <v>0</v>
      </c>
      <c r="S1454" s="16" t="n"/>
      <c r="T1454" s="18">
        <f>(R1454-S1454)+T1453</f>
        <v/>
      </c>
      <c r="U1454" s="15" t="n"/>
      <c r="W1454" s="14" t="n"/>
      <c r="X1454" s="18" t="n">
        <v>0</v>
      </c>
      <c r="Y1454" s="16" t="n"/>
      <c r="Z1454" s="18">
        <f>(X1454-Y1454)+Z1453</f>
        <v/>
      </c>
      <c r="AA1454" s="15">
        <f>C1454</f>
        <v/>
      </c>
      <c r="AB1454" s="24" t="n"/>
      <c r="AC1454" s="15" t="n"/>
      <c r="AD1454" s="25" t="n"/>
      <c r="AE1454" s="62" t="n"/>
      <c r="AF1454" s="63" t="n"/>
      <c r="AG1454" s="25" t="n"/>
      <c r="AH1454" s="24" t="n"/>
      <c r="AI1454" s="26" t="n"/>
      <c r="AJ1454" s="25" t="n"/>
      <c r="AL1454" s="14" t="n"/>
      <c r="AM1454" s="18" t="n">
        <v>0</v>
      </c>
      <c r="AN1454" s="16" t="n"/>
      <c r="AO1454" s="18">
        <f>(AM1454-AN1454)+AO1453</f>
        <v/>
      </c>
      <c r="AP1454" s="15" t="n"/>
      <c r="AR1454" s="14" t="n"/>
      <c r="AS1454" s="18" t="n">
        <v>0</v>
      </c>
      <c r="AT1454" s="16" t="n"/>
      <c r="AU1454" s="18">
        <f>(AS1454-AT1454)+AU1453</f>
        <v/>
      </c>
      <c r="AV1454" s="15">
        <f>C1454</f>
        <v/>
      </c>
      <c r="AX1454" s="14" t="n"/>
      <c r="AY1454" s="18" t="n">
        <v>0</v>
      </c>
      <c r="AZ1454" s="16" t="n"/>
      <c r="BA1454" s="18">
        <f>(AY1454-AZ1454)+BA1453</f>
        <v/>
      </c>
      <c r="BB1454" s="15" t="n"/>
      <c r="BD1454" s="14" t="n"/>
      <c r="BE1454" s="18" t="n">
        <v>0</v>
      </c>
      <c r="BF1454" s="16" t="n"/>
      <c r="BG1454" s="18">
        <f>(BE1454-BF1454)+BG1453</f>
        <v/>
      </c>
      <c r="BH1454" s="15" t="n"/>
      <c r="BJ1454" s="86" t="n"/>
      <c r="BK1454" s="86" t="n"/>
      <c r="BL1454" s="24" t="n"/>
      <c r="BM1454" s="24" t="n"/>
      <c r="BN1454" s="24" t="n"/>
      <c r="BO1454" s="24" t="n"/>
      <c r="BP1454" s="24" t="n"/>
      <c r="BQ1454" s="126" t="n"/>
    </row>
    <row r="1455" ht="16.8" customHeight="1">
      <c r="A1455" s="15" t="n"/>
      <c r="B1455" s="15" t="n"/>
      <c r="C1455" s="15" t="inlineStr">
        <is>
          <t>BONIFICI</t>
        </is>
      </c>
      <c r="D1455" s="16" t="n"/>
      <c r="E1455" s="16" t="n"/>
      <c r="F1455" s="16">
        <f>'BONIFICI GENERALI '!B1142+'BONIFICI CATTOLICA'!B1142</f>
        <v/>
      </c>
      <c r="G1455" s="85">
        <f>F1445</f>
        <v/>
      </c>
      <c r="H1455" s="16" t="n"/>
      <c r="I1455" s="4" t="n"/>
      <c r="J1455" s="14" t="n"/>
      <c r="K1455" s="17" t="inlineStr">
        <is>
          <t>SOSPESI DEL GIORNO</t>
        </is>
      </c>
      <c r="L1455" s="16">
        <f>SUM(N1442:N1455)</f>
        <v/>
      </c>
      <c r="M1455" s="44" t="n"/>
      <c r="N1455" s="16" t="n"/>
      <c r="O1455" s="16" t="n"/>
      <c r="P1455" s="18" t="n"/>
      <c r="Q1455" s="14" t="n"/>
      <c r="R1455" s="18" t="n">
        <v>0</v>
      </c>
      <c r="S1455" s="16" t="n"/>
      <c r="T1455" s="18">
        <f>(R1455-S1455)+T1454</f>
        <v/>
      </c>
      <c r="U1455" s="15" t="n"/>
      <c r="W1455" s="14" t="n"/>
      <c r="X1455" s="18">
        <f>F1455</f>
        <v/>
      </c>
      <c r="Y1455" s="16">
        <f>G1455</f>
        <v/>
      </c>
      <c r="Z1455" s="18">
        <f>(X1455-Y1455)+Z1454</f>
        <v/>
      </c>
      <c r="AA1455" s="15">
        <f>C1455</f>
        <v/>
      </c>
      <c r="AB1455" s="24" t="n"/>
      <c r="AC1455" s="15" t="n"/>
      <c r="AD1455" s="25" t="n"/>
      <c r="AE1455" s="62" t="n"/>
      <c r="AF1455" s="63" t="n"/>
      <c r="AG1455" s="25" t="n"/>
      <c r="AH1455" s="24" t="n"/>
      <c r="AI1455" s="26" t="n"/>
      <c r="AJ1455" s="25" t="n"/>
      <c r="AL1455" s="14" t="n"/>
      <c r="AM1455" s="18" t="n">
        <v>0</v>
      </c>
      <c r="AN1455" s="16" t="n"/>
      <c r="AO1455" s="18">
        <f>(AM1455-AN1455)+AO1454</f>
        <v/>
      </c>
      <c r="AP1455" s="15" t="n"/>
      <c r="AR1455" s="14" t="n"/>
      <c r="AS1455" s="18" t="n">
        <v>0</v>
      </c>
      <c r="AT1455" s="16" t="n"/>
      <c r="AU1455" s="18">
        <f>(AS1455-AT1455)+AU1454</f>
        <v/>
      </c>
      <c r="AV1455" s="15">
        <f>C1455</f>
        <v/>
      </c>
      <c r="AX1455" s="14" t="n"/>
      <c r="AY1455" s="18" t="n">
        <v>0</v>
      </c>
      <c r="AZ1455" s="16" t="n"/>
      <c r="BA1455" s="18">
        <f>(AY1455-AZ1455)+BA1454</f>
        <v/>
      </c>
      <c r="BB1455" s="15" t="n"/>
      <c r="BD1455" s="14" t="n"/>
      <c r="BE1455" s="18" t="n">
        <v>0</v>
      </c>
      <c r="BF1455" s="16" t="n"/>
      <c r="BG1455" s="18">
        <f>(BE1455-BF1455)+BG1454</f>
        <v/>
      </c>
      <c r="BH1455" s="15" t="n"/>
      <c r="BJ1455" s="86" t="n"/>
      <c r="BK1455" s="86" t="n"/>
      <c r="BL1455" s="24" t="n"/>
      <c r="BM1455" s="24" t="n"/>
      <c r="BN1455" s="24" t="n"/>
      <c r="BO1455" s="24" t="n"/>
      <c r="BP1455" s="24" t="n"/>
      <c r="BQ1455" s="126" t="n"/>
    </row>
    <row r="1456" ht="16.8" customHeight="1">
      <c r="A1456" s="15" t="n"/>
      <c r="B1456" s="15" t="n"/>
      <c r="C1456" s="47" t="inlineStr">
        <is>
          <t>PREL .PROVVIGIONI MATURATE</t>
        </is>
      </c>
      <c r="D1456" s="16" t="n"/>
      <c r="E1456" s="16" t="n"/>
      <c r="F1456" s="16" t="n">
        <v>0</v>
      </c>
      <c r="G1456" s="1">
        <f>F1446</f>
        <v/>
      </c>
      <c r="H1456" s="16">
        <f>G1456-D1347-D1348-D1350</f>
        <v/>
      </c>
      <c r="I1456" s="4" t="n"/>
      <c r="J1456" s="14" t="n"/>
      <c r="K1456" s="53">
        <f>A1405</f>
        <v/>
      </c>
      <c r="L1456" s="3">
        <f>D1405+D1406-E1410+D1407-E1407+D1410-E1405+B1408</f>
        <v/>
      </c>
      <c r="M1456" s="3" t="n"/>
      <c r="N1456" s="3" t="n"/>
      <c r="O1456" s="16" t="n"/>
      <c r="P1456" s="18" t="n"/>
      <c r="Q1456" s="14" t="n"/>
      <c r="R1456" s="18" t="n"/>
      <c r="S1456" s="16" t="n"/>
      <c r="T1456" s="18">
        <f>(R1456-S1456)+T1455</f>
        <v/>
      </c>
      <c r="U1456" s="15" t="n"/>
      <c r="W1456" s="14" t="n"/>
      <c r="X1456" s="18" t="n"/>
      <c r="Y1456" s="1">
        <f>G1456</f>
        <v/>
      </c>
      <c r="Z1456" s="18">
        <f>(X1456-Y1456)+Z1455</f>
        <v/>
      </c>
      <c r="AA1456" s="15">
        <f>C1456</f>
        <v/>
      </c>
      <c r="AB1456" s="24" t="n"/>
      <c r="AC1456" s="15" t="inlineStr">
        <is>
          <t>BOLLO AUTO</t>
        </is>
      </c>
      <c r="AD1456" s="25" t="n"/>
      <c r="AE1456" s="62">
        <f>H1457</f>
        <v/>
      </c>
      <c r="AF1456" s="63">
        <f>AE1456+AF1395</f>
        <v/>
      </c>
      <c r="AG1456" s="25" t="n"/>
      <c r="AH1456" s="24" t="n"/>
      <c r="AI1456" s="26" t="n"/>
      <c r="AJ1456" s="25" t="n"/>
      <c r="AL1456" s="14" t="n"/>
      <c r="AM1456" s="18" t="n"/>
      <c r="AN1456" s="25" t="n">
        <v>0</v>
      </c>
      <c r="AO1456" s="18">
        <f>(AM1456-AN1456)+AO1455</f>
        <v/>
      </c>
      <c r="AP1456" s="15" t="n"/>
      <c r="AR1456" s="14" t="n"/>
      <c r="AS1456" s="18" t="n"/>
      <c r="AT1456" s="25" t="n">
        <v>0</v>
      </c>
      <c r="AU1456" s="18">
        <f>(AS1456-AT1456)+AU1455</f>
        <v/>
      </c>
      <c r="AV1456" s="15" t="n"/>
      <c r="AX1456" s="14" t="n"/>
      <c r="AY1456" s="18" t="n"/>
      <c r="AZ1456" s="25" t="n">
        <v>0</v>
      </c>
      <c r="BA1456" s="18">
        <f>(AY1456-AZ1456)+BA1455</f>
        <v/>
      </c>
      <c r="BB1456" s="15" t="n"/>
      <c r="BD1456" s="14" t="n"/>
      <c r="BE1456" s="18" t="n"/>
      <c r="BF1456" s="25" t="n">
        <v>0</v>
      </c>
      <c r="BG1456" s="18">
        <f>(BE1456-BF1456)+BG1455</f>
        <v/>
      </c>
      <c r="BH1456" s="15" t="n"/>
      <c r="BJ1456" s="86" t="n"/>
      <c r="BK1456" s="86" t="n"/>
      <c r="BL1456" s="24" t="n"/>
      <c r="BM1456" s="24" t="n"/>
      <c r="BN1456" s="24" t="n"/>
      <c r="BO1456" s="24" t="n"/>
      <c r="BP1456" s="24" t="n"/>
      <c r="BQ1456" s="126" t="n"/>
    </row>
    <row r="1457" ht="16.8" customHeight="1">
      <c r="A1457" s="15" t="n"/>
      <c r="B1457" s="15" t="n"/>
      <c r="C1457" s="15" t="inlineStr">
        <is>
          <t>Spese manutenzione auto</t>
        </is>
      </c>
      <c r="D1457" s="16" t="n"/>
      <c r="E1457" s="16" t="n">
        <v>0</v>
      </c>
      <c r="F1457" s="16" t="n">
        <v>0</v>
      </c>
      <c r="G1457" s="16" t="n">
        <v>0</v>
      </c>
      <c r="H1457" s="16" t="n"/>
      <c r="I1457" s="4" t="n"/>
      <c r="J1457" s="14" t="n"/>
      <c r="K1457" s="17" t="n"/>
      <c r="L1457" s="16" t="n"/>
      <c r="M1457" s="16" t="n"/>
      <c r="N1457" s="16" t="n"/>
      <c r="O1457" s="16" t="n"/>
      <c r="P1457" s="18" t="n"/>
      <c r="Q1457" s="14" t="n"/>
      <c r="R1457" s="18" t="n"/>
      <c r="S1457" s="16">
        <f>G1457</f>
        <v/>
      </c>
      <c r="T1457" s="18">
        <f>(R1457-S1457)+T1456</f>
        <v/>
      </c>
      <c r="U1457" s="15">
        <f>C1457</f>
        <v/>
      </c>
      <c r="W1457" s="14" t="n"/>
      <c r="X1457" s="18" t="n"/>
      <c r="Y1457" s="16" t="n">
        <v>0</v>
      </c>
      <c r="Z1457" s="18">
        <f>(X1457-Y1457)+Z1456</f>
        <v/>
      </c>
      <c r="AA1457" s="15" t="n"/>
      <c r="AB1457" s="24" t="n"/>
      <c r="AC1457" s="15">
        <f>C1457</f>
        <v/>
      </c>
      <c r="AD1457" s="25" t="n"/>
      <c r="AE1457" s="62">
        <f>G1457</f>
        <v/>
      </c>
      <c r="AF1457" s="63">
        <f>AE1457+AF1396</f>
        <v/>
      </c>
      <c r="AG1457" s="25" t="n"/>
      <c r="AH1457" s="24" t="n"/>
      <c r="AI1457" s="26" t="n"/>
      <c r="AJ1457" s="25" t="n"/>
      <c r="AL1457" s="14" t="n"/>
      <c r="AM1457" s="18" t="n"/>
      <c r="AN1457" s="16" t="n"/>
      <c r="AO1457" s="18">
        <f>(AM1457-AN1457)+AO1456</f>
        <v/>
      </c>
      <c r="AP1457" s="15" t="n"/>
      <c r="AR1457" s="14" t="n"/>
      <c r="AS1457" s="18" t="n"/>
      <c r="AT1457" s="16" t="n"/>
      <c r="AU1457" s="18">
        <f>(AS1457-AT1457)+AU1456</f>
        <v/>
      </c>
      <c r="AV1457" s="15" t="n"/>
      <c r="AX1457" s="14" t="n"/>
      <c r="AY1457" s="18" t="n"/>
      <c r="AZ1457" s="16" t="n"/>
      <c r="BA1457" s="18">
        <f>(AY1457-AZ1457)+BA1456</f>
        <v/>
      </c>
      <c r="BB1457" s="15" t="n"/>
      <c r="BD1457" s="14" t="n"/>
      <c r="BE1457" s="18" t="n"/>
      <c r="BF1457" s="16" t="n"/>
      <c r="BG1457" s="18">
        <f>(BE1457-BF1457)+BG1456</f>
        <v/>
      </c>
      <c r="BH1457" s="15" t="n"/>
      <c r="BJ1457" s="86" t="n"/>
      <c r="BK1457" s="86" t="n"/>
      <c r="BL1457" s="24" t="n"/>
      <c r="BM1457" s="24" t="n"/>
      <c r="BN1457" s="24" t="n"/>
      <c r="BO1457" s="24" t="n"/>
      <c r="BP1457" s="24" t="n"/>
      <c r="BQ1457" s="126" t="n"/>
    </row>
    <row r="1458" ht="16.8" customHeight="1">
      <c r="A1458" s="15" t="n"/>
      <c r="B1458" s="15" t="n"/>
      <c r="C1458" s="15" t="inlineStr">
        <is>
          <t>Spese alberghi etc</t>
        </is>
      </c>
      <c r="D1458" s="16" t="n">
        <v>0</v>
      </c>
      <c r="E1458" s="16" t="n"/>
      <c r="F1458" s="16" t="n">
        <v>0</v>
      </c>
      <c r="G1458" s="16" t="n">
        <v>0</v>
      </c>
      <c r="H1458" s="16" t="n"/>
      <c r="I1458" s="4" t="n"/>
      <c r="J1458" s="14" t="n"/>
      <c r="K1458" s="17" t="n"/>
      <c r="L1458" s="16" t="n">
        <v>0</v>
      </c>
      <c r="M1458" s="16" t="n"/>
      <c r="N1458" s="16" t="n"/>
      <c r="O1458" s="16" t="n"/>
      <c r="P1458" s="18" t="n"/>
      <c r="Q1458" s="14" t="n"/>
      <c r="R1458" s="18" t="n"/>
      <c r="S1458" s="16" t="n">
        <v>0</v>
      </c>
      <c r="T1458" s="18">
        <f>(R1458-S1458)+T1457</f>
        <v/>
      </c>
      <c r="U1458" s="15">
        <f>C1458</f>
        <v/>
      </c>
      <c r="W1458" s="14" t="n"/>
      <c r="X1458" s="18" t="n">
        <v>0</v>
      </c>
      <c r="Y1458" s="16" t="n">
        <v>0</v>
      </c>
      <c r="Z1458" s="18">
        <f>(X1458-Y1458)+Z1457</f>
        <v/>
      </c>
      <c r="AA1458" s="15" t="n"/>
      <c r="AB1458" s="24" t="n"/>
      <c r="AC1458" s="15">
        <f>C1458</f>
        <v/>
      </c>
      <c r="AD1458" s="25" t="n"/>
      <c r="AE1458" s="62">
        <f>G1458</f>
        <v/>
      </c>
      <c r="AF1458" s="63">
        <f>AE1458+AF1397</f>
        <v/>
      </c>
      <c r="AG1458" s="25" t="n"/>
      <c r="AH1458" s="24" t="n"/>
      <c r="AI1458" s="26" t="n"/>
      <c r="AJ1458" s="25" t="n"/>
      <c r="AL1458" s="14" t="n"/>
      <c r="AM1458" s="18" t="n"/>
      <c r="AN1458" s="16" t="n">
        <v>0</v>
      </c>
      <c r="AO1458" s="18">
        <f>(AM1458-AN1458)+AO1457</f>
        <v/>
      </c>
      <c r="AP1458" s="15" t="n"/>
      <c r="AR1458" s="14" t="n"/>
      <c r="AS1458" s="18" t="n"/>
      <c r="AT1458" s="16" t="n">
        <v>0</v>
      </c>
      <c r="AU1458" s="18">
        <f>(AS1458-AT1458)+AU1457</f>
        <v/>
      </c>
      <c r="AV1458" s="15" t="n"/>
      <c r="AX1458" s="14" t="n"/>
      <c r="AY1458" s="18" t="n"/>
      <c r="AZ1458" s="16" t="n">
        <v>0</v>
      </c>
      <c r="BA1458" s="18">
        <f>(AY1458-AZ1458)+BA1457</f>
        <v/>
      </c>
      <c r="BB1458" s="15" t="n"/>
      <c r="BD1458" s="14" t="n"/>
      <c r="BE1458" s="18" t="n"/>
      <c r="BF1458" s="16" t="n">
        <v>0</v>
      </c>
      <c r="BG1458" s="18">
        <f>(BE1458-BF1458)+BG1457</f>
        <v/>
      </c>
      <c r="BH1458" s="15" t="n"/>
      <c r="BJ1458" s="86" t="n"/>
      <c r="BK1458" s="86" t="n"/>
      <c r="BL1458" s="24" t="n"/>
      <c r="BM1458" s="24" t="n"/>
      <c r="BN1458" s="24" t="n"/>
      <c r="BO1458" s="24" t="n"/>
      <c r="BP1458" s="24" t="n"/>
      <c r="BQ1458" s="126" t="n"/>
    </row>
    <row r="1459" ht="16.8" customHeight="1">
      <c r="A1459" s="15" t="n"/>
      <c r="B1459" s="15" t="n"/>
      <c r="C1459" s="15" t="n"/>
      <c r="D1459" s="16">
        <f>SUM(G1457:G1459)</f>
        <v/>
      </c>
      <c r="E1459" s="16" t="n">
        <v>0</v>
      </c>
      <c r="F1459" s="16" t="n"/>
      <c r="G1459" s="16" t="n">
        <v>0</v>
      </c>
      <c r="H1459" s="16" t="n"/>
      <c r="I1459" s="4" t="n"/>
      <c r="J1459" s="14" t="n"/>
      <c r="K1459" s="6" t="inlineStr">
        <is>
          <t>TOTALE SOMMA</t>
        </is>
      </c>
      <c r="L1459" s="3">
        <f>SUM(L1439:L1453)+N1438+L1455+L1456</f>
        <v/>
      </c>
      <c r="M1459" s="3">
        <f>SUM(O1408:O1427)+N1437</f>
        <v/>
      </c>
      <c r="N1459" s="16" t="n"/>
      <c r="O1459" s="16" t="n"/>
      <c r="P1459" s="18" t="n"/>
      <c r="Q1459" s="14" t="n"/>
      <c r="R1459" s="18" t="n"/>
      <c r="S1459" s="16" t="n">
        <v>0</v>
      </c>
      <c r="T1459" s="18">
        <f>(R1459-S1459)+T1458</f>
        <v/>
      </c>
      <c r="U1459" s="15" t="n"/>
      <c r="W1459" s="14" t="n"/>
      <c r="X1459" s="18" t="n">
        <v>0</v>
      </c>
      <c r="Y1459" s="16" t="n">
        <v>0</v>
      </c>
      <c r="Z1459" s="18">
        <f>(X1459-Y1459)+Z1458</f>
        <v/>
      </c>
      <c r="AA1459" s="15" t="n"/>
      <c r="AB1459" s="24" t="n"/>
      <c r="AC1459" s="15">
        <f>C1459</f>
        <v/>
      </c>
      <c r="AD1459" s="25" t="n"/>
      <c r="AE1459" s="62">
        <f>G1459</f>
        <v/>
      </c>
      <c r="AF1459" s="63">
        <f>AE1459+AF1398</f>
        <v/>
      </c>
      <c r="AG1459" s="25" t="n"/>
      <c r="AH1459" s="24" t="inlineStr">
        <is>
          <t>TOTALE SOSPESI</t>
        </is>
      </c>
      <c r="AI1459" s="26">
        <f>SUM(AI1406:AI1458)</f>
        <v/>
      </c>
      <c r="AJ1459" s="25" t="n"/>
      <c r="AL1459" s="14" t="n"/>
      <c r="AM1459" s="18" t="n"/>
      <c r="AN1459" s="16" t="n">
        <v>0</v>
      </c>
      <c r="AO1459" s="18">
        <f>(AM1459-AN1459)+AO1458</f>
        <v/>
      </c>
      <c r="AP1459" s="15" t="n"/>
      <c r="AR1459" s="14" t="n"/>
      <c r="AS1459" s="18" t="n"/>
      <c r="AT1459" s="16" t="n">
        <v>0</v>
      </c>
      <c r="AU1459" s="18">
        <f>(AS1459-AT1459)+AU1458</f>
        <v/>
      </c>
      <c r="AV1459" s="16" t="n"/>
      <c r="AX1459" s="14" t="n"/>
      <c r="AY1459" s="18" t="n"/>
      <c r="AZ1459" s="16" t="n">
        <v>0</v>
      </c>
      <c r="BA1459" s="18">
        <f>(AY1459-AZ1459)+BA1458</f>
        <v/>
      </c>
      <c r="BB1459" s="15" t="n"/>
      <c r="BD1459" s="14" t="n"/>
      <c r="BE1459" s="18" t="n"/>
      <c r="BF1459" s="16" t="n">
        <v>0</v>
      </c>
      <c r="BG1459" s="18">
        <f>(BE1459-BF1459)+BG1458</f>
        <v/>
      </c>
      <c r="BH1459" s="15" t="n"/>
      <c r="BJ1459" s="86" t="n"/>
      <c r="BK1459" s="86" t="n"/>
      <c r="BL1459" s="24" t="n"/>
      <c r="BM1459" s="24" t="n"/>
      <c r="BN1459" s="24" t="n"/>
      <c r="BO1459" s="24" t="n"/>
      <c r="BP1459" s="24" t="n"/>
      <c r="BQ1459" s="126" t="n"/>
    </row>
    <row r="1460" ht="16.8" customHeight="1">
      <c r="A1460" s="15" t="n"/>
      <c r="B1460" s="15" t="n"/>
      <c r="C1460" s="64" t="inlineStr">
        <is>
          <t>BONIFICO TUTEL LEGALE</t>
        </is>
      </c>
      <c r="D1460" s="16" t="n"/>
      <c r="E1460" s="16" t="n">
        <v>0</v>
      </c>
      <c r="F1460" s="16" t="n"/>
      <c r="G1460" s="16" t="n">
        <v>5761.7</v>
      </c>
      <c r="H1460" s="16" t="n">
        <v>0</v>
      </c>
      <c r="I1460" s="84">
        <f>I1462-I1411</f>
        <v/>
      </c>
      <c r="J1460" s="14" t="n"/>
      <c r="K1460" s="6" t="inlineStr">
        <is>
          <t>SALDO C-D</t>
        </is>
      </c>
      <c r="L1460" s="3">
        <f>L1459-M1459</f>
        <v/>
      </c>
      <c r="M1460" s="16" t="n"/>
      <c r="N1460" s="16" t="n"/>
      <c r="O1460" s="16" t="n"/>
      <c r="P1460" s="18" t="n"/>
      <c r="Q1460" s="14" t="n"/>
      <c r="R1460" s="18" t="n"/>
      <c r="S1460" s="16" t="n">
        <v>0</v>
      </c>
      <c r="T1460" s="18">
        <f>(R1460-S1460)+T1459</f>
        <v/>
      </c>
      <c r="U1460" s="15" t="n"/>
      <c r="W1460" s="14" t="n"/>
      <c r="X1460" s="18" t="n"/>
      <c r="Y1460" s="16">
        <f>G1460</f>
        <v/>
      </c>
      <c r="Z1460" s="18">
        <f>(X1460-Y1460)+Z1459</f>
        <v/>
      </c>
      <c r="AA1460" s="15">
        <f>C1460</f>
        <v/>
      </c>
      <c r="AB1460" s="24" t="n"/>
      <c r="AC1460" s="71" t="inlineStr">
        <is>
          <t>TOTALE SPESE AD OGGI</t>
        </is>
      </c>
      <c r="AD1460" s="65" t="n"/>
      <c r="AE1460" s="65" t="n">
        <v>0</v>
      </c>
      <c r="AF1460" s="63">
        <f>SUM(AF1412:AF1459)</f>
        <v/>
      </c>
      <c r="AG1460" s="25" t="n"/>
      <c r="AH1460" s="24" t="inlineStr">
        <is>
          <t>SOSPESI VERSATI</t>
        </is>
      </c>
      <c r="AI1460" s="26" t="n"/>
      <c r="AJ1460" s="25">
        <f>SUM(AJ1406:AJ1459)</f>
        <v/>
      </c>
      <c r="AL1460" s="14" t="n"/>
      <c r="AM1460" s="18" t="n"/>
      <c r="AN1460" s="16" t="n"/>
      <c r="AO1460" s="18">
        <f>(AM1460-AN1460)+AO1459</f>
        <v/>
      </c>
      <c r="AP1460" s="15" t="n"/>
      <c r="AR1460" s="14" t="n"/>
      <c r="AS1460" s="18" t="n"/>
      <c r="AT1460" s="16" t="n">
        <v>0</v>
      </c>
      <c r="AU1460" s="18">
        <f>(AS1460-AT1460)+AU1459</f>
        <v/>
      </c>
      <c r="AV1460" s="15" t="n"/>
      <c r="AX1460" s="14" t="n"/>
      <c r="AY1460" s="18" t="n"/>
      <c r="AZ1460" s="16" t="n"/>
      <c r="BA1460" s="18">
        <f>(AY1460-AZ1460)+BA1459</f>
        <v/>
      </c>
      <c r="BB1460" s="15" t="n"/>
      <c r="BD1460" s="14" t="n"/>
      <c r="BE1460" s="18" t="n"/>
      <c r="BF1460" s="16" t="n"/>
      <c r="BG1460" s="18">
        <f>(BE1460-BF1460)+BG1459</f>
        <v/>
      </c>
      <c r="BH1460" s="15" t="n"/>
      <c r="BJ1460" s="86" t="n"/>
      <c r="BK1460" s="86" t="n"/>
      <c r="BL1460" s="24" t="n"/>
      <c r="BM1460" s="24" t="n"/>
      <c r="BN1460" s="24" t="n"/>
      <c r="BO1460" s="24" t="n"/>
      <c r="BP1460" s="24" t="n"/>
      <c r="BQ1460" s="126" t="n"/>
    </row>
    <row r="1461" ht="16.8" customHeight="1">
      <c r="A1461" s="15" t="n"/>
      <c r="B1461" s="15" t="n"/>
      <c r="C1461" s="64" t="inlineStr">
        <is>
          <t>BONIFICO GENERALI</t>
        </is>
      </c>
      <c r="D1461" s="16" t="n"/>
      <c r="E1461" s="16" t="n"/>
      <c r="F1461" s="16" t="n"/>
      <c r="G1461" s="16" t="n">
        <v>0</v>
      </c>
      <c r="H1461" s="16" t="n">
        <v>0</v>
      </c>
      <c r="I1461" s="4" t="n"/>
      <c r="J1461" s="14" t="n"/>
      <c r="K1461" s="6" t="inlineStr">
        <is>
          <t>SALDO CATTOLICA</t>
        </is>
      </c>
      <c r="L1461" s="55">
        <f>D1462+E1462+A1462+B1462+B1409</f>
        <v/>
      </c>
      <c r="M1461" s="16" t="n"/>
      <c r="N1461" s="16" t="n"/>
      <c r="O1461" s="56" t="n"/>
      <c r="P1461" s="18" t="n"/>
      <c r="Q1461" s="14" t="n"/>
      <c r="R1461" s="18" t="n"/>
      <c r="S1461" s="16" t="n">
        <v>0</v>
      </c>
      <c r="T1461" s="18">
        <f>(R1461-S1461)+T1460</f>
        <v/>
      </c>
      <c r="U1461" s="15" t="n"/>
      <c r="W1461" s="14" t="n"/>
      <c r="X1461" s="18" t="n"/>
      <c r="Y1461" s="16" t="n">
        <v>0</v>
      </c>
      <c r="Z1461" s="18">
        <f>(X1461-Y1461)+Z1460</f>
        <v/>
      </c>
      <c r="AA1461" s="15" t="n"/>
      <c r="AB1461" s="24" t="n"/>
      <c r="AC1461" s="71" t="inlineStr">
        <is>
          <t>TOTALE PROVVIGIONI AD OGGI</t>
        </is>
      </c>
      <c r="AD1461" s="65" t="n"/>
      <c r="AE1461" s="65">
        <f>G1461</f>
        <v/>
      </c>
      <c r="AF1461" s="63">
        <f>AF1400+AD1405+AD1406</f>
        <v/>
      </c>
      <c r="AG1461" s="25" t="n"/>
      <c r="AH1461" s="24" t="n"/>
      <c r="AI1461" s="26" t="n"/>
      <c r="AJ1461" s="25" t="n"/>
      <c r="AL1461" s="14" t="n"/>
      <c r="AM1461" s="18" t="n"/>
      <c r="AN1461" s="16" t="n"/>
      <c r="AO1461" s="18">
        <f>(AM1461-AN1461)+AO1460</f>
        <v/>
      </c>
      <c r="AP1461" s="15" t="n"/>
      <c r="AR1461" s="14" t="n"/>
      <c r="AS1461" s="18" t="n"/>
      <c r="AT1461" s="16" t="n"/>
      <c r="AU1461" s="18">
        <f>(AS1461-AT1461)+AU1460</f>
        <v/>
      </c>
      <c r="AV1461" s="15" t="n"/>
      <c r="AX1461" s="14" t="n"/>
      <c r="AY1461" s="18" t="n"/>
      <c r="AZ1461" s="16" t="n"/>
      <c r="BA1461" s="18">
        <f>(AY1461-AZ1461)+BA1460</f>
        <v/>
      </c>
      <c r="BB1461" s="15" t="n"/>
      <c r="BD1461" s="14" t="n"/>
      <c r="BE1461" s="18" t="n"/>
      <c r="BF1461" s="16" t="n"/>
      <c r="BG1461" s="18">
        <f>(BE1461-BF1461)+BG1460</f>
        <v/>
      </c>
      <c r="BH1461" s="15" t="n"/>
      <c r="BJ1461" s="86" t="n"/>
      <c r="BK1461" s="86" t="n"/>
      <c r="BL1461" s="24" t="n"/>
      <c r="BM1461" s="24" t="n"/>
      <c r="BN1461" s="24" t="n"/>
      <c r="BO1461" s="24" t="n"/>
      <c r="BP1461" s="24" t="n"/>
      <c r="BQ1461" s="126" t="n"/>
    </row>
    <row r="1462" ht="16.8" customHeight="1">
      <c r="A1462" s="92">
        <f>D1407-D1409+A1401-E1407-G1461</f>
        <v/>
      </c>
      <c r="B1462" s="44">
        <f>D1410-D1412+B1401-G1460</f>
        <v/>
      </c>
      <c r="C1462" s="57" t="inlineStr">
        <is>
          <t>Check = controllo Saldo Cattolica</t>
        </is>
      </c>
      <c r="D1462" s="44">
        <f>D1405-D1408-E1405+D1401</f>
        <v/>
      </c>
      <c r="E1462" s="44">
        <f>D1406-D1411+E1401</f>
        <v/>
      </c>
      <c r="F1462" s="72">
        <f>D1408+D1409+D1411</f>
        <v/>
      </c>
      <c r="G1462" s="81">
        <f>D1408+D1409-E1409+D1411</f>
        <v/>
      </c>
      <c r="H1462" s="44">
        <f>G1456+G1455</f>
        <v/>
      </c>
      <c r="I1462" s="79">
        <f>G1462-H1462</f>
        <v/>
      </c>
      <c r="J1462" s="58" t="n"/>
      <c r="K1462" s="6" t="inlineStr">
        <is>
          <t>SALDO PROVVIGIONALE</t>
        </is>
      </c>
      <c r="L1462" s="3">
        <f>L1460-L1461</f>
        <v/>
      </c>
      <c r="M1462" s="27" t="inlineStr">
        <is>
          <t>DIFF. S.DO CATTOLICA</t>
        </is>
      </c>
      <c r="N1462" s="27">
        <f>O1462-L1461</f>
        <v/>
      </c>
      <c r="O1462" s="44">
        <f>Z1462+AU1462+N1438+SUM(L1441:L1452)+SUM(N1442:N1452)+L1456-D1408-D1411-D1407+E1409</f>
        <v/>
      </c>
      <c r="P1462" s="18" t="n"/>
      <c r="Q1462" s="58" t="n"/>
      <c r="R1462" s="59" t="n"/>
      <c r="S1462" s="44" t="n"/>
      <c r="T1462" s="59">
        <f>(R1462-S1462)+T1461</f>
        <v/>
      </c>
      <c r="U1462" s="57" t="n"/>
      <c r="W1462" s="58" t="n"/>
      <c r="X1462" s="59" t="n"/>
      <c r="Y1462" s="44" t="n"/>
      <c r="Z1462" s="59">
        <f>(X1462-Y1462)+Z1461</f>
        <v/>
      </c>
      <c r="AA1462" s="57" t="n"/>
      <c r="AB1462" s="60" t="n"/>
      <c r="AC1462" s="60" t="inlineStr">
        <is>
          <t>UTILE NETTO</t>
        </is>
      </c>
      <c r="AD1462" s="23">
        <f>SUM(AD1405:AD1461)-SUM(AE1405:AE1459)+AD1401</f>
        <v/>
      </c>
      <c r="AE1462" s="23">
        <f>AF1448+AF1449</f>
        <v/>
      </c>
      <c r="AF1462" s="23">
        <f>AD1462+AE1462</f>
        <v/>
      </c>
      <c r="AG1462" s="23" t="inlineStr">
        <is>
          <t>UTILE LORDO</t>
        </is>
      </c>
      <c r="AH1462" s="60" t="inlineStr">
        <is>
          <t>SALDO</t>
        </is>
      </c>
      <c r="AI1462" s="61">
        <f>AI1459-AJ1460</f>
        <v/>
      </c>
      <c r="AJ1462" s="23" t="n"/>
      <c r="AL1462" s="58" t="n"/>
      <c r="AM1462" s="59" t="n"/>
      <c r="AN1462" s="44" t="n"/>
      <c r="AO1462" s="59">
        <f>(AM1462-AN1462)+AO1461</f>
        <v/>
      </c>
      <c r="AP1462" s="57" t="n"/>
      <c r="AR1462" s="58" t="n"/>
      <c r="AS1462" s="59" t="n"/>
      <c r="AT1462" s="44" t="n"/>
      <c r="AU1462" s="59">
        <f>(AS1462-AT1462)+AU1461</f>
        <v/>
      </c>
      <c r="AV1462" s="57" t="n"/>
      <c r="AX1462" s="58" t="n"/>
      <c r="AY1462" s="59" t="n"/>
      <c r="AZ1462" s="44" t="n"/>
      <c r="BA1462" s="59">
        <f>(AY1462-AZ1462)+BA1461</f>
        <v/>
      </c>
      <c r="BB1462" s="57" t="n"/>
      <c r="BD1462" s="58" t="n"/>
      <c r="BE1462" s="59" t="n"/>
      <c r="BF1462" s="44" t="n"/>
      <c r="BG1462" s="59">
        <f>(BE1462-BF1462)+BG1461</f>
        <v/>
      </c>
      <c r="BH1462" s="57" t="n"/>
      <c r="BJ1462" s="21">
        <f>SUM(BJ1406:BJ1461)</f>
        <v/>
      </c>
      <c r="BK1462" s="21" t="n"/>
      <c r="BL1462" s="89">
        <f>SUM(BL1405:BL1461)</f>
        <v/>
      </c>
      <c r="BM1462" s="8" t="inlineStr">
        <is>
          <t>TOTALE GENERALI</t>
        </is>
      </c>
      <c r="BN1462" s="89">
        <f>SUM(BN1405:BN1461)</f>
        <v/>
      </c>
      <c r="BO1462" s="8">
        <f>SUM(BO1406:BO1461)</f>
        <v/>
      </c>
      <c r="BP1462" s="8">
        <f>BL1462+BN1462</f>
        <v/>
      </c>
      <c r="BQ1462" s="8" t="n"/>
    </row>
    <row r="1464" ht="16.8" customHeight="1">
      <c r="A1464" s="50" t="n"/>
    </row>
    <row r="1465" ht="16.8" customHeight="1">
      <c r="A1465" s="2" t="n"/>
      <c r="B1465" s="2" t="n"/>
      <c r="C1465" s="2" t="inlineStr">
        <is>
          <t>DESCRIZIONE</t>
        </is>
      </c>
      <c r="D1465" s="3" t="inlineStr">
        <is>
          <t>CASSA E.</t>
        </is>
      </c>
      <c r="E1465" s="3" t="inlineStr">
        <is>
          <t>CASSA U.</t>
        </is>
      </c>
      <c r="F1465" s="3" t="inlineStr">
        <is>
          <t>BANCA E.</t>
        </is>
      </c>
      <c r="G1465" s="3" t="inlineStr">
        <is>
          <t>BANCA U.</t>
        </is>
      </c>
      <c r="H1465" s="104" t="inlineStr">
        <is>
          <t>PROVVIGIONI</t>
        </is>
      </c>
      <c r="I1465" s="76" t="n"/>
      <c r="J1465" s="5" t="inlineStr">
        <is>
          <t>DATA</t>
        </is>
      </c>
      <c r="K1465" s="6" t="inlineStr">
        <is>
          <t>DESCRIZIONE</t>
        </is>
      </c>
      <c r="L1465" s="3" t="inlineStr">
        <is>
          <t>ENTRATE</t>
        </is>
      </c>
      <c r="M1465" s="3" t="inlineStr">
        <is>
          <t>USCITE</t>
        </is>
      </c>
      <c r="N1465" s="3" t="inlineStr">
        <is>
          <t xml:space="preserve">PREL. </t>
        </is>
      </c>
      <c r="O1465" s="3" t="inlineStr">
        <is>
          <t>TOTALE</t>
        </is>
      </c>
      <c r="P1465" s="3" t="inlineStr">
        <is>
          <t>BUDGET</t>
        </is>
      </c>
      <c r="Q1465" s="5" t="inlineStr">
        <is>
          <t>DATA</t>
        </is>
      </c>
      <c r="R1465" s="3" t="inlineStr">
        <is>
          <t>ENTRATE</t>
        </is>
      </c>
      <c r="S1465" s="3" t="inlineStr">
        <is>
          <t>USCITE</t>
        </is>
      </c>
      <c r="T1465" s="3" t="inlineStr">
        <is>
          <t>SALDO</t>
        </is>
      </c>
      <c r="U1465" s="2" t="inlineStr">
        <is>
          <t>CONTO A3T  10223</t>
        </is>
      </c>
      <c r="W1465" s="5" t="inlineStr">
        <is>
          <t>DATA</t>
        </is>
      </c>
      <c r="X1465" s="3" t="inlineStr">
        <is>
          <t>ENTRATE</t>
        </is>
      </c>
      <c r="Y1465" s="3" t="inlineStr">
        <is>
          <t>USCITE</t>
        </is>
      </c>
      <c r="Z1465" s="3" t="inlineStr">
        <is>
          <t>SALDO</t>
        </is>
      </c>
      <c r="AA1465" s="2" t="inlineStr">
        <is>
          <t>CONTO SEPARATO 10226</t>
        </is>
      </c>
      <c r="AB1465" s="8" t="inlineStr">
        <is>
          <t>DATA</t>
        </is>
      </c>
      <c r="AC1465" s="9" t="inlineStr">
        <is>
          <t>DESCRIZIONE</t>
        </is>
      </c>
      <c r="AD1465" s="10" t="inlineStr">
        <is>
          <t xml:space="preserve">ENTRATE </t>
        </is>
      </c>
      <c r="AE1465" s="10" t="inlineStr">
        <is>
          <t>USCITE</t>
        </is>
      </c>
      <c r="AF1465" s="11" t="inlineStr">
        <is>
          <t>TOTALI</t>
        </is>
      </c>
      <c r="AG1465" s="11" t="inlineStr">
        <is>
          <t>FINE MESE</t>
        </is>
      </c>
      <c r="AH1465" s="12" t="inlineStr">
        <is>
          <t>CARTELLA SOSPESI</t>
        </is>
      </c>
      <c r="AI1465" s="13" t="n"/>
      <c r="AJ1465" s="11" t="n"/>
      <c r="AL1465" s="5" t="inlineStr">
        <is>
          <t>DATA</t>
        </is>
      </c>
      <c r="AM1465" s="3" t="inlineStr">
        <is>
          <t>ENTRATE</t>
        </is>
      </c>
      <c r="AN1465" s="3" t="inlineStr">
        <is>
          <t>USCITE</t>
        </is>
      </c>
      <c r="AO1465" s="3" t="inlineStr">
        <is>
          <t>SALDO</t>
        </is>
      </c>
      <c r="AP1465" s="2" t="inlineStr">
        <is>
          <t>CONTO A3T 2</t>
        </is>
      </c>
      <c r="AR1465" s="5" t="inlineStr">
        <is>
          <t>DATA</t>
        </is>
      </c>
      <c r="AS1465" s="3" t="inlineStr">
        <is>
          <t>ENTRATE</t>
        </is>
      </c>
      <c r="AT1465" s="3" t="inlineStr">
        <is>
          <t>USCITE</t>
        </is>
      </c>
      <c r="AU1465" s="3" t="inlineStr">
        <is>
          <t>SALDO</t>
        </is>
      </c>
      <c r="AV1465" s="2" t="inlineStr">
        <is>
          <t>CONTO SEPARATO 2</t>
        </is>
      </c>
      <c r="AX1465" s="5" t="inlineStr">
        <is>
          <t>DATA</t>
        </is>
      </c>
      <c r="AY1465" s="3" t="inlineStr">
        <is>
          <t>ENTRATE</t>
        </is>
      </c>
      <c r="AZ1465" s="3" t="inlineStr">
        <is>
          <t>USCITE</t>
        </is>
      </c>
      <c r="BA1465" s="3" t="inlineStr">
        <is>
          <t>SALDO</t>
        </is>
      </c>
      <c r="BB1465" s="2" t="inlineStr">
        <is>
          <t>CCP AMICONE</t>
        </is>
      </c>
      <c r="BD1465" s="5" t="inlineStr">
        <is>
          <t>DATA</t>
        </is>
      </c>
      <c r="BE1465" s="3" t="inlineStr">
        <is>
          <t>ENTRATE</t>
        </is>
      </c>
      <c r="BF1465" s="3" t="inlineStr">
        <is>
          <t>USCITE</t>
        </is>
      </c>
      <c r="BG1465" s="3" t="inlineStr">
        <is>
          <t>SALDO</t>
        </is>
      </c>
      <c r="BH1465" s="2" t="inlineStr">
        <is>
          <t>CCP A.R.L.</t>
        </is>
      </c>
      <c r="BJ1465" s="21" t="inlineStr">
        <is>
          <t>A/B CONT CATTOLICA</t>
        </is>
      </c>
      <c r="BK1465" s="21" t="inlineStr">
        <is>
          <t>DATA</t>
        </is>
      </c>
      <c r="BL1465" s="8" t="inlineStr">
        <is>
          <t>CATTOLICA</t>
        </is>
      </c>
      <c r="BM1465" s="8" t="inlineStr">
        <is>
          <t>DATA</t>
        </is>
      </c>
      <c r="BN1465" s="8" t="inlineStr">
        <is>
          <t>GENERALI</t>
        </is>
      </c>
      <c r="BO1465" s="8" t="inlineStr">
        <is>
          <t>ASSEGNI /CONTANTI</t>
        </is>
      </c>
      <c r="BP1465" s="8" t="inlineStr">
        <is>
          <t>DATA</t>
        </is>
      </c>
      <c r="BQ1465" s="9" t="inlineStr">
        <is>
          <t>NOTE</t>
        </is>
      </c>
    </row>
    <row r="1466" ht="16.8" customHeight="1">
      <c r="A1466" s="14" t="n">
        <v>45324</v>
      </c>
      <c r="B1466" s="15" t="inlineStr">
        <is>
          <t>GENERTEL</t>
        </is>
      </c>
      <c r="C1466" s="15" t="inlineStr">
        <is>
          <t>Incasso CATTOLICA</t>
        </is>
      </c>
      <c r="D1466" s="16" t="n">
        <v>0</v>
      </c>
      <c r="E1466" s="16" t="n">
        <v>0</v>
      </c>
      <c r="F1466" s="16" t="n"/>
      <c r="G1466" s="16" t="n"/>
      <c r="H1466" s="105" t="n"/>
      <c r="I1466" s="4" t="n"/>
      <c r="J1466" s="14">
        <f>A1466</f>
        <v/>
      </c>
      <c r="K1466" s="17" t="inlineStr">
        <is>
          <t>PROVVIGIONI</t>
        </is>
      </c>
      <c r="L1466" s="16">
        <f>D1469+D1472+D1470+D1473</f>
        <v/>
      </c>
      <c r="M1466" s="16" t="n"/>
      <c r="N1466" s="82">
        <f>L1466+L1467-M1467</f>
        <v/>
      </c>
      <c r="O1466" s="80">
        <f>D1469+D1472+D1470-E1470-E1469+O1405</f>
        <v/>
      </c>
      <c r="P1466" s="18" t="n"/>
      <c r="Q1466" s="14">
        <f>J1466</f>
        <v/>
      </c>
      <c r="R1466" s="18" t="n"/>
      <c r="S1466" s="16" t="n"/>
      <c r="T1466" s="18">
        <f>T1462</f>
        <v/>
      </c>
      <c r="U1466" s="15" t="n"/>
      <c r="W1466" s="14">
        <f>A1466</f>
        <v/>
      </c>
      <c r="X1466" s="18" t="n"/>
      <c r="Y1466" s="16" t="n"/>
      <c r="Z1466" s="18">
        <f>Z1462</f>
        <v/>
      </c>
      <c r="AA1466" s="15" t="n"/>
      <c r="AB1466" s="19">
        <f>A1466</f>
        <v/>
      </c>
      <c r="AC1466" s="12" t="inlineStr">
        <is>
          <t>PROVV. + PROVV. COL 10</t>
        </is>
      </c>
      <c r="AD1466" s="11">
        <f>N1466</f>
        <v/>
      </c>
      <c r="AE1466" s="11" t="n"/>
      <c r="AF1466" s="20" t="n"/>
      <c r="AG1466" s="20" t="n"/>
      <c r="AH1466" s="21" t="inlineStr">
        <is>
          <t>NOME</t>
        </is>
      </c>
      <c r="AI1466" s="22" t="inlineStr">
        <is>
          <t>IMPORTO</t>
        </is>
      </c>
      <c r="AJ1466" s="23" t="inlineStr">
        <is>
          <t>VERSAMENTI</t>
        </is>
      </c>
      <c r="AL1466" s="14">
        <f>A1466</f>
        <v/>
      </c>
      <c r="AM1466" s="18" t="n"/>
      <c r="AN1466" s="16" t="n"/>
      <c r="AO1466" s="18" t="n">
        <v>0</v>
      </c>
      <c r="AP1466" s="15" t="n"/>
      <c r="AR1466" s="14">
        <f>A1466</f>
        <v/>
      </c>
      <c r="AS1466" s="18" t="n"/>
      <c r="AT1466" s="16" t="n"/>
      <c r="AU1466" s="18" t="n">
        <v>0</v>
      </c>
      <c r="AV1466" s="15" t="n"/>
      <c r="AX1466" s="14">
        <f>A1466</f>
        <v/>
      </c>
      <c r="AY1466" s="18" t="n"/>
      <c r="AZ1466" s="16" t="n"/>
      <c r="BA1466" s="18">
        <f>BA1462</f>
        <v/>
      </c>
      <c r="BB1466" s="15" t="n"/>
      <c r="BD1466" s="14">
        <f>AX1466</f>
        <v/>
      </c>
      <c r="BE1466" s="18" t="n"/>
      <c r="BF1466" s="16" t="n"/>
      <c r="BG1466" s="18">
        <f>BG1462</f>
        <v/>
      </c>
      <c r="BH1466" s="15" t="n"/>
      <c r="BJ1466" s="87">
        <f>A1466</f>
        <v/>
      </c>
      <c r="BK1466" s="87">
        <f>A1466</f>
        <v/>
      </c>
      <c r="BL1466" s="24" t="inlineStr">
        <is>
          <t>BONIFICI</t>
        </is>
      </c>
      <c r="BM1466" s="88">
        <f>BK1466</f>
        <v/>
      </c>
      <c r="BN1466" s="24" t="inlineStr">
        <is>
          <t>BONIFICI</t>
        </is>
      </c>
      <c r="BO1466" s="24" t="n"/>
      <c r="BP1466" s="88">
        <f>BK1466</f>
        <v/>
      </c>
      <c r="BQ1466" s="126" t="n"/>
    </row>
    <row r="1467" ht="16.8" customHeight="1">
      <c r="A1467" s="15" t="n"/>
      <c r="B1467" s="15" t="n"/>
      <c r="C1467" s="15" t="inlineStr">
        <is>
          <t>Incasso UCA</t>
        </is>
      </c>
      <c r="D1467" s="16" t="n">
        <v>0</v>
      </c>
      <c r="E1467" s="16" t="n"/>
      <c r="F1467" s="16" t="n"/>
      <c r="G1467" s="16" t="n"/>
      <c r="H1467" s="105" t="inlineStr">
        <is>
          <t>CATTOLICA</t>
        </is>
      </c>
      <c r="I1467" s="4" t="n"/>
      <c r="J1467" s="14" t="n"/>
      <c r="K1467" s="17" t="inlineStr">
        <is>
          <t>PROVVIGIONI COL 10</t>
        </is>
      </c>
      <c r="L1467" s="16" t="n">
        <v>0</v>
      </c>
      <c r="M1467" s="16">
        <f>E1470</f>
        <v/>
      </c>
      <c r="N1467" s="16" t="n"/>
      <c r="O1467" s="16" t="n"/>
      <c r="P1467" s="18" t="n"/>
      <c r="Q1467" s="14" t="n"/>
      <c r="R1467" s="18" t="n"/>
      <c r="S1467" s="16" t="n"/>
      <c r="T1467" s="18">
        <f>(R1467-S1467)+T1466</f>
        <v/>
      </c>
      <c r="U1467" s="15" t="n"/>
      <c r="W1467" s="14" t="n"/>
      <c r="X1467" s="18" t="n"/>
      <c r="Y1467" s="16" t="n"/>
      <c r="Z1467" s="18">
        <f>(X1467-Y1467)+Z1466</f>
        <v/>
      </c>
      <c r="AA1467" s="15" t="n"/>
      <c r="AB1467" s="24" t="n"/>
      <c r="AC1467" s="24" t="inlineStr">
        <is>
          <t>RICAVI DIVERSI</t>
        </is>
      </c>
      <c r="AD1467" s="25" t="n"/>
      <c r="AE1467" s="25" t="n"/>
      <c r="AF1467" s="25" t="n"/>
      <c r="AG1467" s="25" t="n"/>
      <c r="AH1467" s="12" t="inlineStr">
        <is>
          <t>RIPORTO</t>
        </is>
      </c>
      <c r="AI1467" s="26">
        <f>AI1462</f>
        <v/>
      </c>
      <c r="AJ1467" s="25" t="n"/>
      <c r="AL1467" s="14" t="n"/>
      <c r="AM1467" s="18" t="n"/>
      <c r="AN1467" s="16" t="n"/>
      <c r="AO1467" s="18">
        <f>(AM1467-AN1467)+AO1466</f>
        <v/>
      </c>
      <c r="AP1467" s="15" t="n"/>
      <c r="AR1467" s="14" t="n"/>
      <c r="AS1467" s="18" t="n"/>
      <c r="AT1467" s="16" t="n"/>
      <c r="AU1467" s="18">
        <f>(AS1467-AT1467)+AU1466</f>
        <v/>
      </c>
      <c r="AV1467" s="15" t="n"/>
      <c r="AX1467" s="14" t="n"/>
      <c r="AY1467" s="18" t="n"/>
      <c r="AZ1467" s="16" t="n"/>
      <c r="BA1467" s="18">
        <f>(AY1467-AZ1467)+BA1466</f>
        <v/>
      </c>
      <c r="BB1467" s="15" t="n"/>
      <c r="BD1467" s="14" t="n"/>
      <c r="BE1467" s="18" t="n"/>
      <c r="BF1467" s="16" t="n"/>
      <c r="BG1467" s="18">
        <f>(BE1467-BF1467)+BG1466</f>
        <v/>
      </c>
      <c r="BH1467" s="15" t="n"/>
      <c r="BJ1467" s="86" t="n">
        <v>0</v>
      </c>
      <c r="BK1467" s="90" t="n"/>
      <c r="BL1467" s="24" t="n">
        <v>0</v>
      </c>
      <c r="BM1467" s="91" t="n"/>
      <c r="BN1467" s="24" t="n">
        <v>0</v>
      </c>
      <c r="BO1467" s="24" t="n">
        <v>0</v>
      </c>
      <c r="BP1467" s="91" t="n"/>
      <c r="BQ1467" s="126" t="n"/>
    </row>
    <row r="1468" ht="16.8" customHeight="1">
      <c r="A1468" s="15" t="n"/>
      <c r="B1468" s="15" t="n"/>
      <c r="C1468" s="15" t="inlineStr">
        <is>
          <t>Incassi GENERALI</t>
        </is>
      </c>
      <c r="D1468" s="16" t="n">
        <v>6369.62</v>
      </c>
      <c r="E1468" s="16" t="n">
        <v>0</v>
      </c>
      <c r="F1468" s="16" t="n"/>
      <c r="G1468" s="16" t="n"/>
      <c r="H1468" s="105">
        <f>D1469+H1407</f>
        <v/>
      </c>
      <c r="I1468" s="4" t="n"/>
      <c r="J1468" s="14" t="n"/>
      <c r="K1468" s="17" t="inlineStr">
        <is>
          <t>SALDO CATTOLICA</t>
        </is>
      </c>
      <c r="L1468" s="16">
        <f>D1466+D1467+D1468+D1471-D1469-D1470-D1472-D1473-E1468-E1466+B1469</f>
        <v/>
      </c>
      <c r="M1468" s="16" t="n">
        <v>0</v>
      </c>
      <c r="N1468" s="16" t="n"/>
      <c r="O1468" s="16" t="n">
        <v>0</v>
      </c>
      <c r="P1468" s="18" t="n"/>
      <c r="Q1468" s="14" t="n"/>
      <c r="R1468" s="18" t="n"/>
      <c r="S1468" s="16" t="n"/>
      <c r="T1468" s="18">
        <f>(R1468-S1468)+T1467</f>
        <v/>
      </c>
      <c r="U1468" s="15" t="n"/>
      <c r="W1468" s="14" t="n"/>
      <c r="X1468" s="18" t="n"/>
      <c r="Y1468" s="16" t="n"/>
      <c r="Z1468" s="18">
        <f>(X1468-Y1468)+Z1467</f>
        <v/>
      </c>
      <c r="AA1468" s="15" t="n"/>
      <c r="AB1468" s="24" t="n"/>
      <c r="AC1468" s="24" t="n"/>
      <c r="AD1468" s="25" t="n"/>
      <c r="AE1468" s="25" t="n"/>
      <c r="AF1468" s="25" t="n"/>
      <c r="AG1468" s="25" t="n"/>
      <c r="AH1468" s="24" t="n"/>
      <c r="AI1468" s="26" t="n"/>
      <c r="AJ1468" s="25" t="n"/>
      <c r="AL1468" s="14" t="n"/>
      <c r="AM1468" s="18" t="n"/>
      <c r="AN1468" s="16" t="n"/>
      <c r="AO1468" s="18">
        <f>(AM1468-AN1468)+AO1467</f>
        <v/>
      </c>
      <c r="AP1468" s="15" t="n"/>
      <c r="AR1468" s="14" t="n"/>
      <c r="AS1468" s="18" t="n"/>
      <c r="AT1468" s="16" t="n"/>
      <c r="AU1468" s="18">
        <f>(AS1468-AT1468)+AU1467</f>
        <v/>
      </c>
      <c r="AV1468" s="15" t="n"/>
      <c r="AX1468" s="14" t="n"/>
      <c r="AY1468" s="18" t="n"/>
      <c r="AZ1468" s="16" t="n"/>
      <c r="BA1468" s="18">
        <f>(AY1468-AZ1468)+BA1467</f>
        <v/>
      </c>
      <c r="BB1468" s="15" t="n"/>
      <c r="BD1468" s="14" t="n"/>
      <c r="BE1468" s="18" t="n"/>
      <c r="BF1468" s="16" t="n"/>
      <c r="BG1468" s="18">
        <f>(BE1468-BF1468)+BG1467</f>
        <v/>
      </c>
      <c r="BH1468" s="15" t="n"/>
      <c r="BJ1468" s="86" t="n">
        <v>0</v>
      </c>
      <c r="BK1468" s="90" t="n"/>
      <c r="BL1468" s="24" t="n">
        <v>0</v>
      </c>
      <c r="BM1468" s="91" t="n"/>
      <c r="BN1468" s="24" t="n">
        <v>0</v>
      </c>
      <c r="BO1468" s="24" t="n">
        <v>0</v>
      </c>
      <c r="BP1468" s="91" t="n"/>
      <c r="BQ1468" s="126" t="n"/>
    </row>
    <row r="1469" ht="16.8" customHeight="1">
      <c r="A1469" s="15" t="n"/>
      <c r="B1469" s="15" t="n">
        <v>458.1</v>
      </c>
      <c r="C1469" s="15" t="inlineStr">
        <is>
          <t>Provvigioni CATTOLICA</t>
        </is>
      </c>
      <c r="D1469" s="16" t="n">
        <v>1317.17</v>
      </c>
      <c r="E1469" s="16" t="n"/>
      <c r="F1469" s="16" t="n"/>
      <c r="G1469" s="16" t="n"/>
      <c r="H1469" s="105" t="inlineStr">
        <is>
          <t>GENERALI</t>
        </is>
      </c>
      <c r="I1469" s="4" t="n"/>
      <c r="J1469" s="14" t="n"/>
      <c r="K1469" s="17">
        <f>C1508</f>
        <v/>
      </c>
      <c r="L1469" s="16" t="n"/>
      <c r="M1469" s="16">
        <f>10*(L1466+L1467-M1467)/100</f>
        <v/>
      </c>
      <c r="N1469" s="16">
        <f>G1508</f>
        <v/>
      </c>
      <c r="O1469" s="16">
        <f>O1408+M1469-N1469</f>
        <v/>
      </c>
      <c r="P1469" s="18">
        <f>P1408+M1469</f>
        <v/>
      </c>
      <c r="Q1469" s="14" t="n"/>
      <c r="R1469" s="18" t="n"/>
      <c r="S1469" s="16" t="n"/>
      <c r="T1469" s="18">
        <f>(R1469-S1469)+T1468</f>
        <v/>
      </c>
      <c r="U1469" s="15" t="n"/>
      <c r="W1469" s="14" t="n"/>
      <c r="X1469" s="18" t="n"/>
      <c r="Y1469" s="16" t="n"/>
      <c r="Z1469" s="18">
        <f>(X1469-Y1469)+Z1468</f>
        <v/>
      </c>
      <c r="AA1469" s="15" t="n"/>
      <c r="AB1469" s="24" t="n"/>
      <c r="AC1469" s="24" t="n"/>
      <c r="AD1469" s="25" t="n"/>
      <c r="AE1469" s="25" t="n"/>
      <c r="AF1469" s="25" t="n"/>
      <c r="AG1469" s="25" t="n"/>
      <c r="AH1469" s="17" t="n"/>
      <c r="AI1469" s="16" t="n">
        <v>0</v>
      </c>
      <c r="AJ1469" s="25" t="n"/>
      <c r="AL1469" s="14" t="n"/>
      <c r="AM1469" s="18" t="n"/>
      <c r="AN1469" s="16" t="n"/>
      <c r="AO1469" s="18">
        <f>(AM1469-AN1469)+AO1468</f>
        <v/>
      </c>
      <c r="AP1469" s="15" t="n"/>
      <c r="AR1469" s="14" t="n"/>
      <c r="AS1469" s="18" t="n"/>
      <c r="AT1469" s="16" t="n"/>
      <c r="AU1469" s="18">
        <f>(AS1469-AT1469)+AU1468</f>
        <v/>
      </c>
      <c r="AV1469" s="15" t="n"/>
      <c r="AX1469" s="14" t="n"/>
      <c r="AY1469" s="18" t="n"/>
      <c r="AZ1469" s="16" t="n"/>
      <c r="BA1469" s="18">
        <f>(AY1469-AZ1469)+BA1468</f>
        <v/>
      </c>
      <c r="BB1469" s="15" t="n"/>
      <c r="BD1469" s="14" t="n"/>
      <c r="BE1469" s="18" t="n"/>
      <c r="BF1469" s="16" t="n"/>
      <c r="BG1469" s="18">
        <f>(BE1469-BF1469)+BG1468</f>
        <v/>
      </c>
      <c r="BH1469" s="15" t="n"/>
      <c r="BJ1469" s="86" t="n">
        <v>0</v>
      </c>
      <c r="BK1469" s="90" t="n"/>
      <c r="BL1469" s="24" t="n">
        <v>0</v>
      </c>
      <c r="BM1469" s="91" t="n"/>
      <c r="BN1469" s="24" t="n">
        <v>0</v>
      </c>
      <c r="BO1469" s="24" t="n">
        <v>0</v>
      </c>
      <c r="BP1469" s="91" t="n"/>
      <c r="BQ1469" s="126" t="n"/>
    </row>
    <row r="1470" ht="16.8" customHeight="1">
      <c r="A1470" s="15" t="n"/>
      <c r="B1470" s="16">
        <f>B1469+B1409</f>
        <v/>
      </c>
      <c r="C1470" s="15" t="inlineStr">
        <is>
          <t>Provvigioni GENERALI</t>
        </is>
      </c>
      <c r="D1470" s="16" t="n">
        <v>1151.1</v>
      </c>
      <c r="E1470" s="16" t="n">
        <v>0</v>
      </c>
      <c r="F1470" s="16" t="n"/>
      <c r="G1470" s="16" t="n"/>
      <c r="H1470" s="105">
        <f>D1470+H1409</f>
        <v/>
      </c>
      <c r="I1470" s="4" t="n"/>
      <c r="J1470" s="14" t="n"/>
      <c r="K1470" s="17">
        <f>C1478</f>
        <v/>
      </c>
      <c r="L1470" s="16" t="n"/>
      <c r="M1470" s="16">
        <f>8.37*(L1466+L1467-M1467)/100</f>
        <v/>
      </c>
      <c r="N1470" s="16">
        <f>D1478</f>
        <v/>
      </c>
      <c r="O1470" s="16">
        <f>O1409+M1470-N1470</f>
        <v/>
      </c>
      <c r="P1470" s="18">
        <f>P1409+M1470</f>
        <v/>
      </c>
      <c r="Q1470" s="14" t="n"/>
      <c r="R1470" s="18" t="n"/>
      <c r="S1470" s="16" t="n"/>
      <c r="T1470" s="18">
        <f>(R1470-S1470)+T1469</f>
        <v/>
      </c>
      <c r="U1470" s="15" t="n"/>
      <c r="W1470" s="14" t="n"/>
      <c r="X1470" s="18" t="n"/>
      <c r="Y1470" s="16" t="n"/>
      <c r="Z1470" s="18">
        <f>(X1470-Y1470)+Z1469</f>
        <v/>
      </c>
      <c r="AA1470" s="15" t="n"/>
      <c r="AB1470" s="24" t="n"/>
      <c r="AC1470" s="17" t="n"/>
      <c r="AD1470" s="25" t="n"/>
      <c r="AE1470" s="25" t="n"/>
      <c r="AF1470" s="25" t="n"/>
      <c r="AG1470" s="25" t="n"/>
      <c r="AH1470" s="24" t="n"/>
      <c r="AI1470" s="26" t="n"/>
      <c r="AJ1470" s="25" t="n"/>
      <c r="AL1470" s="14" t="n"/>
      <c r="AM1470" s="18" t="n"/>
      <c r="AN1470" s="16" t="n"/>
      <c r="AO1470" s="18">
        <f>(AM1470-AN1470)+AO1469</f>
        <v/>
      </c>
      <c r="AP1470" s="15" t="n"/>
      <c r="AR1470" s="14" t="n"/>
      <c r="AS1470" s="18" t="n"/>
      <c r="AT1470" s="16" t="n"/>
      <c r="AU1470" s="18">
        <f>(AS1470-AT1470)+AU1469</f>
        <v/>
      </c>
      <c r="AV1470" s="15" t="n"/>
      <c r="AX1470" s="14" t="n"/>
      <c r="AY1470" s="18" t="n"/>
      <c r="AZ1470" s="16" t="n"/>
      <c r="BA1470" s="18">
        <f>(AY1470-AZ1470)+BA1469</f>
        <v/>
      </c>
      <c r="BB1470" s="15" t="n"/>
      <c r="BD1470" s="14" t="n"/>
      <c r="BE1470" s="18" t="n"/>
      <c r="BF1470" s="16" t="n"/>
      <c r="BG1470" s="18">
        <f>(BE1470-BF1470)+BG1469</f>
        <v/>
      </c>
      <c r="BH1470" s="15" t="n"/>
      <c r="BJ1470" s="86" t="n">
        <v>0</v>
      </c>
      <c r="BK1470" s="90" t="n"/>
      <c r="BL1470" s="24" t="n">
        <v>0</v>
      </c>
      <c r="BM1470" s="91" t="n"/>
      <c r="BN1470" s="24" t="n">
        <v>0</v>
      </c>
      <c r="BO1470" s="24" t="n"/>
      <c r="BP1470" s="24" t="n"/>
      <c r="BQ1470" s="126" t="n"/>
    </row>
    <row r="1471" ht="16.8" customHeight="1">
      <c r="A1471" s="15" t="n"/>
      <c r="B1471" s="15" t="n"/>
      <c r="C1471" s="15" t="inlineStr">
        <is>
          <t>Incasso TUTELA LEGALE</t>
        </is>
      </c>
      <c r="D1471" s="16" t="n">
        <v>459</v>
      </c>
      <c r="E1471" s="16" t="n">
        <v>0</v>
      </c>
      <c r="F1471" s="16" t="n"/>
      <c r="G1471" s="16" t="n"/>
      <c r="H1471" s="105" t="inlineStr">
        <is>
          <t>UCA</t>
        </is>
      </c>
      <c r="I1471" s="77" t="inlineStr">
        <is>
          <t>check provv.</t>
        </is>
      </c>
      <c r="J1471" s="14" t="n"/>
      <c r="K1471" s="15">
        <f>C1495</f>
        <v/>
      </c>
      <c r="L1471" s="16" t="n"/>
      <c r="M1471" s="16">
        <f>15.35*(L1466+L1467-M1467)/100</f>
        <v/>
      </c>
      <c r="N1471" s="16">
        <f>D1495</f>
        <v/>
      </c>
      <c r="O1471" s="16">
        <f>O1410+M1471-N1471</f>
        <v/>
      </c>
      <c r="P1471" s="18">
        <f>P1410+M1471</f>
        <v/>
      </c>
      <c r="Q1471" s="14" t="n"/>
      <c r="R1471" s="18" t="n"/>
      <c r="S1471" s="16" t="n"/>
      <c r="T1471" s="18">
        <f>(R1471-S1471)+T1470</f>
        <v/>
      </c>
      <c r="U1471" s="15" t="n"/>
      <c r="W1471" s="14" t="n"/>
      <c r="X1471" s="18" t="n"/>
      <c r="Y1471" s="16" t="n"/>
      <c r="Z1471" s="18">
        <f>(X1471-Y1471)+Z1470</f>
        <v/>
      </c>
      <c r="AA1471" s="15" t="n"/>
      <c r="AB1471" s="24" t="n"/>
      <c r="AC1471" s="17" t="n"/>
      <c r="AD1471" s="25" t="n"/>
      <c r="AE1471" s="25" t="n"/>
      <c r="AF1471" s="25" t="n"/>
      <c r="AG1471" s="25" t="n"/>
      <c r="AH1471" s="24" t="n"/>
      <c r="AI1471" s="26" t="n"/>
      <c r="AJ1471" s="25" t="n"/>
      <c r="AL1471" s="14" t="n"/>
      <c r="AM1471" s="18" t="n"/>
      <c r="AN1471" s="16" t="n"/>
      <c r="AO1471" s="18">
        <f>(AM1471-AN1471)+AO1470</f>
        <v/>
      </c>
      <c r="AP1471" s="15" t="n"/>
      <c r="AR1471" s="14" t="n"/>
      <c r="AS1471" s="18" t="n"/>
      <c r="AT1471" s="16" t="n"/>
      <c r="AU1471" s="18">
        <f>(AS1471-AT1471)+AU1470</f>
        <v/>
      </c>
      <c r="AV1471" s="15" t="n"/>
      <c r="AX1471" s="14" t="n"/>
      <c r="AY1471" s="18" t="n"/>
      <c r="AZ1471" s="16" t="n"/>
      <c r="BA1471" s="18">
        <f>(AY1471-AZ1471)+BA1470</f>
        <v/>
      </c>
      <c r="BB1471" s="15" t="n"/>
      <c r="BD1471" s="14" t="n"/>
      <c r="BE1471" s="18" t="n"/>
      <c r="BF1471" s="16" t="n"/>
      <c r="BG1471" s="18">
        <f>(BE1471-BF1471)+BG1470</f>
        <v/>
      </c>
      <c r="BH1471" s="15" t="n"/>
      <c r="BJ1471" s="86" t="n">
        <v>0</v>
      </c>
      <c r="BK1471" s="90" t="n"/>
      <c r="BL1471" s="24" t="n">
        <v>0</v>
      </c>
      <c r="BM1471" s="91" t="n"/>
      <c r="BN1471" s="24" t="n">
        <v>0</v>
      </c>
      <c r="BO1471" s="24" t="n"/>
      <c r="BP1471" s="24" t="n"/>
      <c r="BQ1471" s="126" t="n"/>
    </row>
    <row r="1472" ht="16.8" customHeight="1">
      <c r="A1472" s="15" t="n"/>
      <c r="B1472" s="15" t="inlineStr">
        <is>
          <t>***</t>
        </is>
      </c>
      <c r="C1472" s="15" t="inlineStr">
        <is>
          <t>Provvigioni UCA</t>
        </is>
      </c>
      <c r="D1472" s="16" t="n">
        <v>0</v>
      </c>
      <c r="E1472" s="16" t="n"/>
      <c r="F1472" s="16" t="n"/>
      <c r="G1472" s="16" t="n"/>
      <c r="H1472" s="105">
        <f>D1472+H1411</f>
        <v/>
      </c>
      <c r="I1472" s="78">
        <f>D1469+D1470-E1470+D1472</f>
        <v/>
      </c>
      <c r="J1472" s="14" t="n"/>
      <c r="K1472" s="15" t="inlineStr">
        <is>
          <t>Benzina auto gigi e papà</t>
        </is>
      </c>
      <c r="L1472" s="16" t="n"/>
      <c r="M1472" s="16">
        <f>2.6*(L1466+L1467-M1467)/100</f>
        <v/>
      </c>
      <c r="N1472" s="16">
        <f>D1483</f>
        <v/>
      </c>
      <c r="O1472" s="16">
        <f>O1411+M1472-N1472</f>
        <v/>
      </c>
      <c r="P1472" s="18">
        <f>P1411+M1472</f>
        <v/>
      </c>
      <c r="Q1472" s="14" t="n"/>
      <c r="R1472" s="18" t="n"/>
      <c r="S1472" s="16" t="n"/>
      <c r="T1472" s="18">
        <f>(R1472-S1472)+T1471</f>
        <v/>
      </c>
      <c r="U1472" s="15" t="n"/>
      <c r="W1472" s="14" t="n"/>
      <c r="X1472" s="18" t="n"/>
      <c r="Y1472" s="16" t="n"/>
      <c r="Z1472" s="18">
        <f>(X1472-Y1472)+Z1471</f>
        <v/>
      </c>
      <c r="AA1472" s="15" t="n"/>
      <c r="AB1472" s="24" t="n"/>
      <c r="AC1472" s="17" t="n"/>
      <c r="AD1472" s="25" t="n"/>
      <c r="AE1472" s="25" t="n"/>
      <c r="AF1472" s="25" t="n"/>
      <c r="AG1472" s="25" t="n"/>
      <c r="AH1472" s="24" t="n"/>
      <c r="AI1472" s="26" t="n"/>
      <c r="AJ1472" s="25" t="n"/>
      <c r="AL1472" s="14" t="n"/>
      <c r="AM1472" s="18" t="n"/>
      <c r="AN1472" s="16" t="n"/>
      <c r="AO1472" s="18">
        <f>(AM1472-AN1472)+AO1471</f>
        <v/>
      </c>
      <c r="AP1472" s="15" t="n"/>
      <c r="AR1472" s="14" t="n"/>
      <c r="AS1472" s="18" t="n"/>
      <c r="AT1472" s="16" t="n"/>
      <c r="AU1472" s="18">
        <f>(AS1472-AT1472)+AU1471</f>
        <v/>
      </c>
      <c r="AV1472" s="15" t="n"/>
      <c r="AX1472" s="14" t="n"/>
      <c r="AY1472" s="18" t="n"/>
      <c r="AZ1472" s="16" t="n"/>
      <c r="BA1472" s="18">
        <f>(AY1472-AZ1472)+BA1471</f>
        <v/>
      </c>
      <c r="BB1472" s="15" t="n"/>
      <c r="BD1472" s="14" t="n"/>
      <c r="BE1472" s="18" t="n"/>
      <c r="BF1472" s="16" t="n"/>
      <c r="BG1472" s="18">
        <f>(BE1472-BF1472)+BG1471</f>
        <v/>
      </c>
      <c r="BH1472" s="15" t="n"/>
      <c r="BJ1472" s="86" t="n">
        <v>0</v>
      </c>
      <c r="BK1472" s="90" t="n"/>
      <c r="BL1472" s="24" t="n">
        <v>0</v>
      </c>
      <c r="BM1472" s="91" t="n"/>
      <c r="BN1472" s="24" t="n">
        <v>0</v>
      </c>
      <c r="BO1472" s="24" t="n"/>
      <c r="BP1472" s="24" t="n"/>
      <c r="BQ1472" s="126" t="n"/>
    </row>
    <row r="1473" ht="16.8" customHeight="1">
      <c r="A1473" s="15" t="n"/>
      <c r="B1473" s="15" t="n"/>
      <c r="C1473" s="15" t="inlineStr">
        <is>
          <t>Provvigioni TUTELA LEGALE</t>
        </is>
      </c>
      <c r="D1473" s="16" t="n">
        <v>115.66</v>
      </c>
      <c r="E1473" s="16" t="n"/>
      <c r="F1473" s="16" t="n"/>
      <c r="G1473" s="16" t="n">
        <v>0</v>
      </c>
      <c r="H1473" s="105" t="inlineStr">
        <is>
          <t>TUTELA</t>
        </is>
      </c>
      <c r="I1473" s="4" t="n"/>
      <c r="J1473" s="14" t="n"/>
      <c r="K1473" s="15" t="inlineStr">
        <is>
          <t>Spese bancari einteressi passivi e spese postali</t>
        </is>
      </c>
      <c r="L1473" s="16" t="n"/>
      <c r="M1473" s="16">
        <f>2.6*(L1466+L1467-M1467)/100</f>
        <v/>
      </c>
      <c r="N1473" s="16">
        <f>G1484+H1484</f>
        <v/>
      </c>
      <c r="O1473" s="16">
        <f>O1412+M1473-N1473</f>
        <v/>
      </c>
      <c r="P1473" s="18">
        <f>P1412+M1473</f>
        <v/>
      </c>
      <c r="Q1473" s="14" t="n"/>
      <c r="R1473" s="18" t="n"/>
      <c r="S1473" s="16">
        <f>G1473</f>
        <v/>
      </c>
      <c r="T1473" s="18">
        <f>(R1473-S1473)+T1472</f>
        <v/>
      </c>
      <c r="U1473" s="15">
        <f>C1473</f>
        <v/>
      </c>
      <c r="W1473" s="14" t="n"/>
      <c r="X1473" s="18" t="n"/>
      <c r="Y1473" s="16" t="n">
        <v>0</v>
      </c>
      <c r="Z1473" s="18">
        <f>(X1473-Y1473)+Z1472</f>
        <v/>
      </c>
      <c r="AA1473" s="15" t="n"/>
      <c r="AB1473" s="24" t="n"/>
      <c r="AC1473" s="15">
        <f>C1473</f>
        <v/>
      </c>
      <c r="AD1473" s="25" t="n"/>
      <c r="AE1473" s="62">
        <f>G1473</f>
        <v/>
      </c>
      <c r="AF1473" s="63">
        <f>AE1473+AF1412</f>
        <v/>
      </c>
      <c r="AG1473" s="25" t="n"/>
      <c r="AH1473" s="17" t="n"/>
      <c r="AI1473" s="16" t="n">
        <v>0</v>
      </c>
      <c r="AJ1473" s="25" t="n"/>
      <c r="AL1473" s="14" t="n"/>
      <c r="AM1473" s="18" t="n"/>
      <c r="AN1473" s="16" t="n">
        <v>0</v>
      </c>
      <c r="AO1473" s="18">
        <f>(AM1473-AN1473)+AO1472</f>
        <v/>
      </c>
      <c r="AP1473" s="15" t="n"/>
      <c r="AR1473" s="14" t="n"/>
      <c r="AS1473" s="18" t="n"/>
      <c r="AT1473" s="16" t="n">
        <v>0</v>
      </c>
      <c r="AU1473" s="18">
        <f>(AS1473-AT1473)+AU1472</f>
        <v/>
      </c>
      <c r="AV1473" s="15" t="n"/>
      <c r="AX1473" s="14" t="n"/>
      <c r="AY1473" s="18" t="n"/>
      <c r="AZ1473" s="16" t="n">
        <v>0</v>
      </c>
      <c r="BA1473" s="18">
        <f>(AY1473-AZ1473)+BA1472</f>
        <v/>
      </c>
      <c r="BB1473" s="15" t="n"/>
      <c r="BD1473" s="14" t="n"/>
      <c r="BE1473" s="18" t="n"/>
      <c r="BF1473" s="16" t="n">
        <v>0</v>
      </c>
      <c r="BG1473" s="18">
        <f>(BE1473-BF1473)+BG1472</f>
        <v/>
      </c>
      <c r="BH1473" s="15" t="n"/>
      <c r="BJ1473" s="86" t="n">
        <v>0</v>
      </c>
      <c r="BK1473" s="90" t="n"/>
      <c r="BL1473" s="24" t="n">
        <v>0</v>
      </c>
      <c r="BM1473" s="91" t="n"/>
      <c r="BN1473" s="24" t="n">
        <v>0</v>
      </c>
      <c r="BO1473" s="24" t="n"/>
      <c r="BP1473" s="24" t="n"/>
      <c r="BQ1473" s="126" t="n"/>
    </row>
    <row r="1474" ht="16.8" customHeight="1">
      <c r="A1474" s="15" t="n"/>
      <c r="B1474" s="15" t="n"/>
      <c r="C1474" s="15" t="inlineStr">
        <is>
          <t xml:space="preserve">PAG. PROVV. SILVIO CATTANEO MESE DI </t>
        </is>
      </c>
      <c r="D1474" s="16" t="n"/>
      <c r="E1474" s="16" t="n"/>
      <c r="F1474" s="16" t="n"/>
      <c r="G1474" s="16" t="n">
        <v>0</v>
      </c>
      <c r="H1474" s="105">
        <f>D1473+H1413</f>
        <v/>
      </c>
      <c r="I1474" s="4" t="n"/>
      <c r="J1474" s="14" t="n"/>
      <c r="K1474" s="15" t="inlineStr">
        <is>
          <t>Telepass</t>
        </is>
      </c>
      <c r="L1474" s="16" t="n"/>
      <c r="M1474" s="16">
        <f>0.46*(L1466+L1467-M1467)/100</f>
        <v/>
      </c>
      <c r="N1474" s="16">
        <f>G1488</f>
        <v/>
      </c>
      <c r="O1474" s="16">
        <f>O1413+M1474-N1474</f>
        <v/>
      </c>
      <c r="P1474" s="18">
        <f>P1413+M1474</f>
        <v/>
      </c>
      <c r="Q1474" s="14" t="n"/>
      <c r="R1474" s="18" t="n"/>
      <c r="S1474" s="16">
        <f>G1474</f>
        <v/>
      </c>
      <c r="T1474" s="18">
        <f>(R1474-S1474)+T1473</f>
        <v/>
      </c>
      <c r="U1474" s="15">
        <f>C1474</f>
        <v/>
      </c>
      <c r="W1474" s="14" t="n"/>
      <c r="X1474" s="18" t="n"/>
      <c r="Y1474" s="16" t="n">
        <v>0</v>
      </c>
      <c r="Z1474" s="18">
        <f>(X1474-Y1474)+Z1473</f>
        <v/>
      </c>
      <c r="AA1474" s="15" t="n"/>
      <c r="AB1474" s="24" t="n"/>
      <c r="AC1474" s="15">
        <f>C1474</f>
        <v/>
      </c>
      <c r="AD1474" s="25" t="n"/>
      <c r="AE1474" s="62">
        <f>G1474</f>
        <v/>
      </c>
      <c r="AF1474" s="63">
        <f>AE1474+AF1413</f>
        <v/>
      </c>
      <c r="AG1474" s="25" t="n"/>
      <c r="AH1474" s="16" t="n"/>
      <c r="AI1474" s="16" t="n">
        <v>0</v>
      </c>
      <c r="AJ1474" s="25" t="n"/>
      <c r="AL1474" s="14" t="n"/>
      <c r="AM1474" s="18" t="n">
        <v>0</v>
      </c>
      <c r="AN1474" s="16" t="n">
        <v>0</v>
      </c>
      <c r="AO1474" s="18">
        <f>(AM1474-AN1474)+AO1473</f>
        <v/>
      </c>
      <c r="AP1474" s="15" t="n"/>
      <c r="AR1474" s="14" t="n"/>
      <c r="AS1474" s="18" t="n">
        <v>0</v>
      </c>
      <c r="AT1474" s="16" t="n">
        <v>0</v>
      </c>
      <c r="AU1474" s="18">
        <f>(AS1474-AT1474)+AU1473</f>
        <v/>
      </c>
      <c r="AV1474" s="15" t="n"/>
      <c r="AX1474" s="14" t="n"/>
      <c r="AY1474" s="18" t="n">
        <v>0</v>
      </c>
      <c r="AZ1474" s="16" t="n">
        <v>0</v>
      </c>
      <c r="BA1474" s="18">
        <f>(AY1474-AZ1474)+BA1473</f>
        <v/>
      </c>
      <c r="BB1474" s="15" t="n"/>
      <c r="BD1474" s="14" t="n"/>
      <c r="BE1474" s="18" t="n">
        <v>0</v>
      </c>
      <c r="BF1474" s="16" t="n">
        <v>0</v>
      </c>
      <c r="BG1474" s="18">
        <f>(BE1474-BF1474)+BG1473</f>
        <v/>
      </c>
      <c r="BH1474" s="15" t="n"/>
      <c r="BJ1474" s="86" t="n">
        <v>0</v>
      </c>
      <c r="BK1474" s="90" t="n"/>
      <c r="BL1474" s="24" t="n">
        <v>0</v>
      </c>
      <c r="BM1474" s="91" t="n"/>
      <c r="BN1474" s="24" t="n">
        <v>0</v>
      </c>
      <c r="BO1474" s="24" t="n"/>
      <c r="BP1474" s="24" t="n"/>
      <c r="BQ1474" s="126" t="n"/>
    </row>
    <row r="1475" ht="16.8" customHeight="1">
      <c r="A1475" s="15" t="n"/>
      <c r="B1475" s="15" t="n"/>
      <c r="C1475" s="15" t="inlineStr">
        <is>
          <t>PAG. PROVV. AMICONE RENZO MESE DI</t>
        </is>
      </c>
      <c r="D1475" s="16" t="n"/>
      <c r="E1475" s="16" t="n"/>
      <c r="F1475" s="16" t="n"/>
      <c r="G1475" s="16" t="n">
        <v>0</v>
      </c>
      <c r="H1475" s="105" t="n"/>
      <c r="I1475" s="4" t="n"/>
      <c r="J1475" s="14" t="n"/>
      <c r="K1475" s="15" t="inlineStr">
        <is>
          <t>Spese telefonia</t>
        </is>
      </c>
      <c r="L1475" s="16" t="n"/>
      <c r="M1475" s="16">
        <f>0.28*(L1466+L1467-M1467)/100</f>
        <v/>
      </c>
      <c r="N1475" s="16">
        <f>D1498</f>
        <v/>
      </c>
      <c r="O1475" s="16">
        <f>O1414+M1475-N1475</f>
        <v/>
      </c>
      <c r="P1475" s="18">
        <f>P1414+M1475</f>
        <v/>
      </c>
      <c r="Q1475" s="14" t="n"/>
      <c r="R1475" s="18" t="n"/>
      <c r="S1475" s="16">
        <f>G1475</f>
        <v/>
      </c>
      <c r="T1475" s="18">
        <f>(R1475-S1475)+T1474</f>
        <v/>
      </c>
      <c r="U1475" s="15">
        <f>C1475</f>
        <v/>
      </c>
      <c r="W1475" s="14" t="n"/>
      <c r="X1475" s="18" t="n"/>
      <c r="Y1475" s="16" t="n">
        <v>0</v>
      </c>
      <c r="Z1475" s="18">
        <f>(X1475-Y1475)+Z1474</f>
        <v/>
      </c>
      <c r="AA1475" s="15" t="n"/>
      <c r="AB1475" s="24" t="n"/>
      <c r="AC1475" s="15">
        <f>C1475</f>
        <v/>
      </c>
      <c r="AD1475" s="25" t="n"/>
      <c r="AE1475" s="62">
        <f>G1475</f>
        <v/>
      </c>
      <c r="AF1475" s="63">
        <f>AE1475+AF1414</f>
        <v/>
      </c>
      <c r="AG1475" s="25" t="n"/>
      <c r="AH1475" s="24" t="n"/>
      <c r="AI1475" s="26" t="n"/>
      <c r="AJ1475" s="25" t="n"/>
      <c r="AL1475" s="14" t="n"/>
      <c r="AM1475" s="18" t="n"/>
      <c r="AN1475" s="16" t="n">
        <v>0</v>
      </c>
      <c r="AO1475" s="18">
        <f>(AM1475-AN1475)+AO1474</f>
        <v/>
      </c>
      <c r="AP1475" s="15" t="n"/>
      <c r="AR1475" s="14" t="n"/>
      <c r="AS1475" s="18" t="n"/>
      <c r="AT1475" s="16" t="n">
        <v>0</v>
      </c>
      <c r="AU1475" s="18">
        <f>(AS1475-AT1475)+AU1474</f>
        <v/>
      </c>
      <c r="AV1475" s="15" t="n"/>
      <c r="AX1475" s="14" t="n"/>
      <c r="AY1475" s="18" t="n"/>
      <c r="AZ1475" s="16" t="n">
        <v>0</v>
      </c>
      <c r="BA1475" s="18">
        <f>(AY1475-AZ1475)+BA1474</f>
        <v/>
      </c>
      <c r="BB1475" s="15" t="n"/>
      <c r="BD1475" s="14" t="n"/>
      <c r="BE1475" s="18" t="n"/>
      <c r="BF1475" s="16" t="n">
        <v>0</v>
      </c>
      <c r="BG1475" s="18">
        <f>(BE1475-BF1475)+BG1474</f>
        <v/>
      </c>
      <c r="BH1475" s="15" t="n"/>
      <c r="BJ1475" s="86" t="n">
        <v>0</v>
      </c>
      <c r="BK1475" s="90" t="n"/>
      <c r="BL1475" s="24" t="n">
        <v>0</v>
      </c>
      <c r="BM1475" s="24" t="n"/>
      <c r="BN1475" s="24" t="n"/>
      <c r="BO1475" s="24" t="n"/>
      <c r="BP1475" s="24" t="n"/>
      <c r="BQ1475" s="126" t="n"/>
    </row>
    <row r="1476" ht="16.8" customHeight="1">
      <c r="A1476" s="15" t="n"/>
      <c r="B1476" s="15" t="n"/>
      <c r="C1476" s="15" t="inlineStr">
        <is>
          <t>PAG. PROVV. VINCENZO  DI VITO</t>
        </is>
      </c>
      <c r="D1476" s="16" t="n"/>
      <c r="E1476" s="16" t="n"/>
      <c r="F1476" s="16" t="n"/>
      <c r="G1476" s="16" t="n">
        <v>0</v>
      </c>
      <c r="H1476" s="105" t="n"/>
      <c r="I1476" s="4" t="n"/>
      <c r="J1476" s="14" t="n"/>
      <c r="K1476" s="15">
        <f>C1486</f>
        <v/>
      </c>
      <c r="L1476" s="16" t="n"/>
      <c r="M1476" s="16">
        <f>0.28*(L1466+L1467-M1467)/100</f>
        <v/>
      </c>
      <c r="N1476" s="16">
        <f>G1486</f>
        <v/>
      </c>
      <c r="O1476" s="16">
        <f>O1415+M1476-N1476</f>
        <v/>
      </c>
      <c r="P1476" s="18">
        <f>P1415+M1476</f>
        <v/>
      </c>
      <c r="Q1476" s="14" t="n"/>
      <c r="R1476" s="18" t="n"/>
      <c r="S1476" s="16">
        <f>G1476</f>
        <v/>
      </c>
      <c r="T1476" s="18">
        <f>(R1476-S1476)+T1475</f>
        <v/>
      </c>
      <c r="U1476" s="15">
        <f>C1476</f>
        <v/>
      </c>
      <c r="W1476" s="14" t="n"/>
      <c r="X1476" s="18" t="n"/>
      <c r="Y1476" s="16" t="n">
        <v>0</v>
      </c>
      <c r="Z1476" s="18">
        <f>(X1476-Y1476)+Z1475</f>
        <v/>
      </c>
      <c r="AA1476" s="15" t="n"/>
      <c r="AB1476" s="24" t="n"/>
      <c r="AC1476" s="15">
        <f>C1476</f>
        <v/>
      </c>
      <c r="AD1476" s="25" t="n"/>
      <c r="AE1476" s="62">
        <f>G1476</f>
        <v/>
      </c>
      <c r="AF1476" s="63">
        <f>AE1476+AF1415</f>
        <v/>
      </c>
      <c r="AG1476" s="25" t="n"/>
      <c r="AH1476" s="24" t="n"/>
      <c r="AI1476" s="26" t="n"/>
      <c r="AJ1476" s="25" t="n"/>
      <c r="AL1476" s="14" t="n"/>
      <c r="AM1476" s="18" t="n"/>
      <c r="AN1476" s="16" t="n">
        <v>0</v>
      </c>
      <c r="AO1476" s="18">
        <f>(AM1476-AN1476)+AO1475</f>
        <v/>
      </c>
      <c r="AP1476" s="15" t="n"/>
      <c r="AR1476" s="14" t="n"/>
      <c r="AS1476" s="18" t="n"/>
      <c r="AT1476" s="16" t="n">
        <v>0</v>
      </c>
      <c r="AU1476" s="18">
        <f>(AS1476-AT1476)+AU1475</f>
        <v/>
      </c>
      <c r="AV1476" s="15" t="n"/>
      <c r="AX1476" s="14" t="n"/>
      <c r="AY1476" s="18" t="n"/>
      <c r="AZ1476" s="16" t="n">
        <v>0</v>
      </c>
      <c r="BA1476" s="18">
        <f>(AY1476-AZ1476)+BA1475</f>
        <v/>
      </c>
      <c r="BB1476" s="15" t="n"/>
      <c r="BD1476" s="14" t="n"/>
      <c r="BE1476" s="18" t="n"/>
      <c r="BF1476" s="16" t="n">
        <v>0</v>
      </c>
      <c r="BG1476" s="18">
        <f>(BE1476-BF1476)+BG1475</f>
        <v/>
      </c>
      <c r="BH1476" s="15" t="n"/>
      <c r="BJ1476" s="86" t="n">
        <v>0</v>
      </c>
      <c r="BK1476" s="90" t="n"/>
      <c r="BL1476" s="24" t="n"/>
      <c r="BM1476" s="24" t="n"/>
      <c r="BN1476" s="24" t="n"/>
      <c r="BO1476" s="24" t="n"/>
      <c r="BP1476" s="24" t="n"/>
      <c r="BQ1476" s="126" t="n"/>
    </row>
    <row r="1477" ht="16.8" customHeight="1">
      <c r="A1477" s="15" t="n"/>
      <c r="B1477" s="15" t="n"/>
      <c r="C1477" s="15" t="inlineStr">
        <is>
          <t>PAG. PROVV. FRANCESCOMARCHESOLI</t>
        </is>
      </c>
      <c r="D1477" s="16" t="n"/>
      <c r="E1477" s="16" t="n"/>
      <c r="F1477" s="16" t="n"/>
      <c r="G1477" s="16" t="n">
        <v>0</v>
      </c>
      <c r="H1477" s="16" t="n"/>
      <c r="I1477" s="4" t="n"/>
      <c r="J1477" s="14" t="n"/>
      <c r="K1477" s="15">
        <f>C1489</f>
        <v/>
      </c>
      <c r="L1477" s="16" t="n"/>
      <c r="M1477" s="16">
        <f>0.28*(L1466+L1467-M1467)/100</f>
        <v/>
      </c>
      <c r="N1477" s="16">
        <f>G1489</f>
        <v/>
      </c>
      <c r="O1477" s="16">
        <f>O1416+M1477-N1477</f>
        <v/>
      </c>
      <c r="P1477" s="18">
        <f>P1416+M1477</f>
        <v/>
      </c>
      <c r="Q1477" s="14" t="n"/>
      <c r="R1477" s="18" t="n"/>
      <c r="S1477" s="16">
        <f>G1477</f>
        <v/>
      </c>
      <c r="T1477" s="18">
        <f>(R1477-S1477)+T1476</f>
        <v/>
      </c>
      <c r="U1477" s="15">
        <f>C1477</f>
        <v/>
      </c>
      <c r="W1477" s="14" t="n"/>
      <c r="X1477" s="18" t="n"/>
      <c r="Y1477" s="16" t="n">
        <v>0</v>
      </c>
      <c r="Z1477" s="18">
        <f>(X1477-Y1477)+Z1476</f>
        <v/>
      </c>
      <c r="AA1477" s="15" t="n"/>
      <c r="AB1477" s="24" t="n"/>
      <c r="AC1477" s="15">
        <f>C1477</f>
        <v/>
      </c>
      <c r="AD1477" s="25" t="n"/>
      <c r="AE1477" s="62">
        <f>G1477</f>
        <v/>
      </c>
      <c r="AF1477" s="63">
        <f>AE1477+AF1416</f>
        <v/>
      </c>
      <c r="AG1477" s="25" t="n"/>
      <c r="AH1477" s="24" t="n"/>
      <c r="AI1477" s="26" t="n"/>
      <c r="AJ1477" s="25" t="n"/>
      <c r="AL1477" s="14" t="n"/>
      <c r="AM1477" s="18" t="n"/>
      <c r="AN1477" s="16" t="n">
        <v>0</v>
      </c>
      <c r="AO1477" s="18">
        <f>(AM1477-AN1477)+AO1476</f>
        <v/>
      </c>
      <c r="AP1477" s="15" t="n"/>
      <c r="AR1477" s="14" t="n"/>
      <c r="AS1477" s="18" t="n"/>
      <c r="AT1477" s="16" t="n">
        <v>0</v>
      </c>
      <c r="AU1477" s="18">
        <f>(AS1477-AT1477)+AU1476</f>
        <v/>
      </c>
      <c r="AV1477" s="15" t="n"/>
      <c r="AX1477" s="14" t="n"/>
      <c r="AY1477" s="18" t="n"/>
      <c r="AZ1477" s="16" t="n">
        <v>0</v>
      </c>
      <c r="BA1477" s="18">
        <f>(AY1477-AZ1477)+BA1476</f>
        <v/>
      </c>
      <c r="BB1477" s="15" t="n"/>
      <c r="BD1477" s="14" t="n"/>
      <c r="BE1477" s="18" t="n"/>
      <c r="BF1477" s="16" t="n">
        <v>0</v>
      </c>
      <c r="BG1477" s="18">
        <f>(BE1477-BF1477)+BG1476</f>
        <v/>
      </c>
      <c r="BH1477" s="15" t="n"/>
      <c r="BJ1477" s="86" t="n">
        <v>0</v>
      </c>
      <c r="BK1477" s="90" t="n"/>
      <c r="BL1477" s="24" t="n"/>
      <c r="BM1477" s="24" t="n"/>
      <c r="BN1477" s="24" t="n"/>
      <c r="BO1477" s="24" t="n"/>
      <c r="BP1477" s="24" t="n"/>
      <c r="BQ1477" s="126" t="n"/>
    </row>
    <row r="1478" ht="16.8" customHeight="1">
      <c r="A1478" s="15" t="n"/>
      <c r="B1478" s="15" t="n"/>
      <c r="C1478" s="15" t="inlineStr">
        <is>
          <t>TOT. PAG. PRODUTTORI</t>
        </is>
      </c>
      <c r="D1478" s="16">
        <f>SUM(G1470:G1477)+E1473+E1474+E1475+E1476+E1477</f>
        <v/>
      </c>
      <c r="E1478" s="16" t="n"/>
      <c r="F1478" s="16" t="n"/>
      <c r="G1478" s="16" t="n"/>
      <c r="H1478" s="16" t="n"/>
      <c r="I1478" s="4" t="n"/>
      <c r="J1478" s="14" t="n"/>
      <c r="K1478" s="15">
        <f>C1499</f>
        <v/>
      </c>
      <c r="L1478" s="16" t="n"/>
      <c r="M1478" s="16">
        <f>0.46*(L1466+L1467-M1467)/100</f>
        <v/>
      </c>
      <c r="N1478" s="16">
        <f>G1499</f>
        <v/>
      </c>
      <c r="O1478" s="16">
        <f>O1417+M1478-N1478</f>
        <v/>
      </c>
      <c r="P1478" s="18">
        <f>P1417+M1478</f>
        <v/>
      </c>
      <c r="Q1478" s="14" t="n"/>
      <c r="R1478" s="18" t="n"/>
      <c r="S1478" s="16" t="n">
        <v>0</v>
      </c>
      <c r="T1478" s="18">
        <f>(R1478-S1478)+T1477</f>
        <v/>
      </c>
      <c r="U1478" s="15" t="n"/>
      <c r="W1478" s="14" t="n"/>
      <c r="X1478" s="18" t="n"/>
      <c r="Y1478" s="16" t="n">
        <v>0</v>
      </c>
      <c r="Z1478" s="18">
        <f>(X1478-Y1478)+Z1477</f>
        <v/>
      </c>
      <c r="AA1478" s="15" t="n"/>
      <c r="AB1478" s="24" t="n"/>
      <c r="AC1478" s="15" t="n"/>
      <c r="AD1478" s="25" t="n"/>
      <c r="AE1478" s="62" t="n"/>
      <c r="AF1478" s="63" t="n"/>
      <c r="AG1478" s="25" t="n"/>
      <c r="AH1478" s="24" t="n"/>
      <c r="AI1478" s="26" t="n"/>
      <c r="AJ1478" s="25" t="n"/>
      <c r="AL1478" s="14" t="n"/>
      <c r="AM1478" s="18" t="n"/>
      <c r="AN1478" s="16" t="n">
        <v>0</v>
      </c>
      <c r="AO1478" s="18">
        <f>(AM1478-AN1478)+AO1477</f>
        <v/>
      </c>
      <c r="AP1478" s="15" t="n"/>
      <c r="AR1478" s="14" t="n"/>
      <c r="AS1478" s="18" t="n"/>
      <c r="AT1478" s="16" t="n">
        <v>0</v>
      </c>
      <c r="AU1478" s="18">
        <f>(AS1478-AT1478)+AU1477</f>
        <v/>
      </c>
      <c r="AV1478" s="15" t="n"/>
      <c r="AX1478" s="14" t="n"/>
      <c r="AY1478" s="18" t="n"/>
      <c r="AZ1478" s="16" t="n">
        <v>0</v>
      </c>
      <c r="BA1478" s="18">
        <f>(AY1478-AZ1478)+BA1477</f>
        <v/>
      </c>
      <c r="BB1478" s="15" t="n"/>
      <c r="BD1478" s="14" t="n"/>
      <c r="BE1478" s="18" t="n"/>
      <c r="BF1478" s="16" t="n">
        <v>0</v>
      </c>
      <c r="BG1478" s="18">
        <f>(BE1478-BF1478)+BG1477</f>
        <v/>
      </c>
      <c r="BH1478" s="15" t="n"/>
      <c r="BJ1478" s="86" t="n">
        <v>0</v>
      </c>
      <c r="BK1478" s="90" t="n"/>
      <c r="BL1478" s="24" t="n"/>
      <c r="BM1478" s="24" t="n"/>
      <c r="BN1478" s="24" t="n"/>
      <c r="BO1478" s="24" t="n"/>
      <c r="BP1478" s="24" t="n"/>
      <c r="BQ1478" s="126" t="n"/>
    </row>
    <row r="1479" ht="16.8" customHeight="1">
      <c r="A1479" s="15" t="n"/>
      <c r="B1479" s="15" t="n"/>
      <c r="C1479" s="15" t="inlineStr">
        <is>
          <t>Sinistro</t>
        </is>
      </c>
      <c r="D1479" s="16" t="n"/>
      <c r="E1479" s="16" t="n"/>
      <c r="F1479" s="16" t="n"/>
      <c r="G1479" s="16" t="n"/>
      <c r="H1479" s="16">
        <f>SUM(H1466:H1478)</f>
        <v/>
      </c>
      <c r="I1479" s="4" t="n"/>
      <c r="J1479" s="14" t="n"/>
      <c r="K1479" s="15" t="inlineStr">
        <is>
          <t>Locazioni immobiliari</t>
        </is>
      </c>
      <c r="L1479" s="16" t="n"/>
      <c r="M1479" s="16">
        <f>14.4*(L1466+L1467-M1467)/100</f>
        <v/>
      </c>
      <c r="N1479" s="16">
        <f>G1500</f>
        <v/>
      </c>
      <c r="O1479" s="16">
        <f>O1418+M1479-N1479</f>
        <v/>
      </c>
      <c r="P1479" s="18">
        <f>P1418+M1479</f>
        <v/>
      </c>
      <c r="Q1479" s="14" t="n"/>
      <c r="R1479" s="18" t="n"/>
      <c r="S1479" s="16" t="n">
        <v>0</v>
      </c>
      <c r="T1479" s="18">
        <f>(R1479-S1479)+T1478</f>
        <v/>
      </c>
      <c r="U1479" s="15" t="n"/>
      <c r="W1479" s="14" t="n"/>
      <c r="X1479" s="18" t="n"/>
      <c r="Y1479" s="16" t="n">
        <v>0</v>
      </c>
      <c r="Z1479" s="18">
        <f>(X1479-Y1479)+Z1478</f>
        <v/>
      </c>
      <c r="AA1479" s="15">
        <f>C1479</f>
        <v/>
      </c>
      <c r="AB1479" s="24" t="n"/>
      <c r="AC1479" s="15" t="n"/>
      <c r="AD1479" s="25" t="n"/>
      <c r="AE1479" s="62" t="n"/>
      <c r="AF1479" s="63" t="n"/>
      <c r="AG1479" s="25" t="n"/>
      <c r="AH1479" s="24" t="n"/>
      <c r="AI1479" s="26" t="n"/>
      <c r="AJ1479" s="25" t="n"/>
      <c r="AL1479" s="14" t="n"/>
      <c r="AM1479" s="18" t="n"/>
      <c r="AN1479" s="16" t="n">
        <v>0</v>
      </c>
      <c r="AO1479" s="18">
        <f>(AM1479-AN1479)+AO1478</f>
        <v/>
      </c>
      <c r="AP1479" s="15" t="n"/>
      <c r="AR1479" s="14" t="n"/>
      <c r="AS1479" s="18" t="n"/>
      <c r="AT1479" s="16" t="n">
        <v>0</v>
      </c>
      <c r="AU1479" s="18">
        <f>(AS1479-AT1479)+AU1478</f>
        <v/>
      </c>
      <c r="AV1479" s="15" t="n"/>
      <c r="AX1479" s="14" t="n"/>
      <c r="AY1479" s="18" t="n"/>
      <c r="AZ1479" s="16" t="n">
        <v>0</v>
      </c>
      <c r="BA1479" s="18">
        <f>(AY1479-AZ1479)+BA1478</f>
        <v/>
      </c>
      <c r="BB1479" s="15" t="n"/>
      <c r="BD1479" s="14" t="n"/>
      <c r="BE1479" s="18" t="n"/>
      <c r="BF1479" s="16" t="n">
        <v>0</v>
      </c>
      <c r="BG1479" s="18">
        <f>(BE1479-BF1479)+BG1478</f>
        <v/>
      </c>
      <c r="BH1479" s="15" t="n"/>
      <c r="BJ1479" s="86" t="n">
        <v>0</v>
      </c>
      <c r="BK1479" s="90" t="n"/>
      <c r="BL1479" s="24" t="n"/>
      <c r="BM1479" s="24" t="n"/>
      <c r="BN1479" s="24" t="n"/>
      <c r="BO1479" s="24" t="n"/>
      <c r="BP1479" s="24" t="n"/>
      <c r="BQ1479" s="126" t="n"/>
    </row>
    <row r="1480" ht="16.8" customHeight="1">
      <c r="A1480" s="15" t="n"/>
      <c r="B1480" s="15" t="n"/>
      <c r="C1480" s="15" t="inlineStr">
        <is>
          <t>SINISTRO</t>
        </is>
      </c>
      <c r="D1480" s="16">
        <f>E1479+G1479</f>
        <v/>
      </c>
      <c r="E1480" s="16" t="n"/>
      <c r="F1480" s="16" t="n"/>
      <c r="G1480" s="16" t="n"/>
      <c r="H1480" s="16" t="n"/>
      <c r="I1480" s="4" t="n"/>
      <c r="J1480" s="14" t="n"/>
      <c r="K1480" s="15">
        <f>C1501</f>
        <v/>
      </c>
      <c r="L1480" s="16">
        <f>D1489</f>
        <v/>
      </c>
      <c r="M1480" s="16">
        <f>1.4*(L1466+L1467-M1467)/100</f>
        <v/>
      </c>
      <c r="N1480" s="16">
        <f>G1501</f>
        <v/>
      </c>
      <c r="O1480" s="16">
        <f>O1419+M1480-N1480</f>
        <v/>
      </c>
      <c r="P1480" s="18">
        <f>P1419+M1480</f>
        <v/>
      </c>
      <c r="Q1480" s="14" t="n"/>
      <c r="R1480" s="18" t="n"/>
      <c r="S1480" s="16" t="n">
        <v>0</v>
      </c>
      <c r="T1480" s="18">
        <f>(R1480-S1480)+T1479</f>
        <v/>
      </c>
      <c r="U1480" s="15" t="n"/>
      <c r="W1480" s="14" t="n"/>
      <c r="X1480" s="18" t="n"/>
      <c r="Y1480" s="16" t="n">
        <v>0</v>
      </c>
      <c r="Z1480" s="18">
        <f>(X1480-Y1480)+Z1479</f>
        <v/>
      </c>
      <c r="AA1480" s="15" t="n"/>
      <c r="AB1480" s="24" t="n"/>
      <c r="AC1480" s="64" t="inlineStr">
        <is>
          <t>INTERESSI PASSIIVI</t>
        </is>
      </c>
      <c r="AD1480" s="65" t="n"/>
      <c r="AE1480" s="65">
        <f>H1484</f>
        <v/>
      </c>
      <c r="AF1480" s="63">
        <f>AE1480+AF1419</f>
        <v/>
      </c>
      <c r="AG1480" s="25" t="n"/>
      <c r="AH1480" s="24" t="n"/>
      <c r="AI1480" s="26" t="n"/>
      <c r="AJ1480" s="25" t="n">
        <v>0</v>
      </c>
      <c r="AL1480" s="14" t="n"/>
      <c r="AM1480" s="18" t="n"/>
      <c r="AN1480" s="16" t="n">
        <v>0</v>
      </c>
      <c r="AO1480" s="18">
        <f>(AM1480-AN1480)+AO1479</f>
        <v/>
      </c>
      <c r="AP1480" s="15" t="n"/>
      <c r="AR1480" s="14" t="n"/>
      <c r="AS1480" s="18" t="n"/>
      <c r="AT1480" s="16" t="n">
        <v>0</v>
      </c>
      <c r="AU1480" s="18">
        <f>(AS1480-AT1480)+AU1479</f>
        <v/>
      </c>
      <c r="AV1480" s="15" t="n"/>
      <c r="AX1480" s="14" t="n"/>
      <c r="AY1480" s="18" t="n"/>
      <c r="AZ1480" s="16" t="n">
        <v>0</v>
      </c>
      <c r="BA1480" s="18">
        <f>(AY1480-AZ1480)+BA1479</f>
        <v/>
      </c>
      <c r="BB1480" s="15" t="n"/>
      <c r="BD1480" s="14" t="n"/>
      <c r="BE1480" s="18" t="n"/>
      <c r="BF1480" s="16" t="n">
        <v>0</v>
      </c>
      <c r="BG1480" s="18">
        <f>(BE1480-BF1480)+BG1479</f>
        <v/>
      </c>
      <c r="BH1480" s="15" t="n"/>
      <c r="BJ1480" s="86" t="n"/>
      <c r="BK1480" s="86" t="n"/>
      <c r="BL1480" s="24" t="n"/>
      <c r="BM1480" s="24" t="n"/>
      <c r="BN1480" s="24" t="n"/>
      <c r="BO1480" s="24" t="n"/>
      <c r="BP1480" s="24" t="n"/>
      <c r="BQ1480" s="126" t="n"/>
    </row>
    <row r="1481" ht="16.8" customHeight="1">
      <c r="A1481" s="15" t="n"/>
      <c r="B1481" s="15" t="n"/>
      <c r="C1481" s="15" t="inlineStr">
        <is>
          <t xml:space="preserve">Francobolli    </t>
        </is>
      </c>
      <c r="D1481" s="16" t="n"/>
      <c r="E1481" s="16" t="n"/>
      <c r="F1481" s="16" t="n"/>
      <c r="G1481" s="16" t="n">
        <v>0</v>
      </c>
      <c r="H1481" s="16" t="n"/>
      <c r="I1481" s="4" t="n"/>
      <c r="J1481" s="14" t="n"/>
      <c r="K1481" s="15">
        <f>C1503</f>
        <v/>
      </c>
      <c r="L1481" s="16" t="n"/>
      <c r="M1481" s="16">
        <f>0*(L1466+L1467-M1467)/100</f>
        <v/>
      </c>
      <c r="N1481" s="16">
        <f>G1503</f>
        <v/>
      </c>
      <c r="O1481" s="16">
        <f>O1420+M1481-N1481</f>
        <v/>
      </c>
      <c r="P1481" s="18">
        <f>P1420+M1481</f>
        <v/>
      </c>
      <c r="Q1481" s="14" t="n"/>
      <c r="R1481" s="18" t="n"/>
      <c r="S1481" s="16">
        <f>G1481</f>
        <v/>
      </c>
      <c r="T1481" s="18">
        <f>(R1481-S1481)+T1480</f>
        <v/>
      </c>
      <c r="U1481" s="15">
        <f>C1481</f>
        <v/>
      </c>
      <c r="W1481" s="14" t="n"/>
      <c r="X1481" s="18" t="n"/>
      <c r="Y1481" s="16" t="n"/>
      <c r="Z1481" s="18">
        <f>(X1481-Y1481)+Z1480</f>
        <v/>
      </c>
      <c r="AA1481" s="15" t="n"/>
      <c r="AB1481" s="24" t="n"/>
      <c r="AC1481" s="15">
        <f>C1481</f>
        <v/>
      </c>
      <c r="AD1481" s="25" t="n"/>
      <c r="AE1481" s="62">
        <f>G1481</f>
        <v/>
      </c>
      <c r="AF1481" s="63">
        <f>AE1481+AF1420</f>
        <v/>
      </c>
      <c r="AG1481" s="25" t="n"/>
      <c r="AH1481" s="24" t="n"/>
      <c r="AI1481" s="26" t="n"/>
      <c r="AJ1481" s="25" t="n"/>
      <c r="AL1481" s="14" t="n"/>
      <c r="AM1481" s="18" t="n"/>
      <c r="AN1481" s="16" t="n"/>
      <c r="AO1481" s="18">
        <f>(AM1481-AN1481)+AO1480</f>
        <v/>
      </c>
      <c r="AP1481" s="15" t="n"/>
      <c r="AR1481" s="14" t="n"/>
      <c r="AS1481" s="18" t="n"/>
      <c r="AT1481" s="16" t="n"/>
      <c r="AU1481" s="18">
        <f>(AS1481-AT1481)+AU1480</f>
        <v/>
      </c>
      <c r="AV1481" s="15" t="n"/>
      <c r="AX1481" s="14" t="n"/>
      <c r="AY1481" s="18" t="n"/>
      <c r="AZ1481" s="16" t="n"/>
      <c r="BA1481" s="18">
        <f>(AY1481-AZ1481)+BA1480</f>
        <v/>
      </c>
      <c r="BB1481" s="15" t="n"/>
      <c r="BD1481" s="14" t="n"/>
      <c r="BE1481" s="18" t="n"/>
      <c r="BF1481" s="16" t="n"/>
      <c r="BG1481" s="18">
        <f>(BE1481-BF1481)+BG1480</f>
        <v/>
      </c>
      <c r="BH1481" s="15" t="n"/>
      <c r="BJ1481" s="86" t="n"/>
      <c r="BK1481" s="86" t="n"/>
      <c r="BL1481" s="24" t="n"/>
      <c r="BM1481" s="24" t="n"/>
      <c r="BN1481" s="24" t="n"/>
      <c r="BO1481" s="24" t="n"/>
      <c r="BP1481" s="24" t="n"/>
      <c r="BQ1481" s="126" t="n"/>
    </row>
    <row r="1482" ht="16.8" customHeight="1">
      <c r="A1482" s="15" t="n"/>
      <c r="B1482" s="15" t="n"/>
      <c r="C1482" s="15" t="inlineStr">
        <is>
          <t xml:space="preserve">PAG. FATT. SOMMESE PETROLI </t>
        </is>
      </c>
      <c r="D1482" s="16" t="n"/>
      <c r="E1482" s="16" t="n"/>
      <c r="F1482" s="16" t="n"/>
      <c r="G1482" s="16" t="n">
        <v>0</v>
      </c>
      <c r="H1482" s="16" t="n"/>
      <c r="I1482" s="4" t="n"/>
      <c r="J1482" s="14" t="n"/>
      <c r="K1482" s="15">
        <f>C1504</f>
        <v/>
      </c>
      <c r="L1482" s="16" t="n"/>
      <c r="M1482" s="16">
        <f>1.86*(L1466+L1467-M1467)/100</f>
        <v/>
      </c>
      <c r="N1482" s="16">
        <f>G1504</f>
        <v/>
      </c>
      <c r="O1482" s="16">
        <f>O1421+M1482-N1482</f>
        <v/>
      </c>
      <c r="P1482" s="18">
        <f>P1421+M1482</f>
        <v/>
      </c>
      <c r="Q1482" s="14" t="n"/>
      <c r="R1482" s="18" t="n"/>
      <c r="S1482" s="16">
        <f>G1482</f>
        <v/>
      </c>
      <c r="T1482" s="18">
        <f>(R1482-S1482)+T1481</f>
        <v/>
      </c>
      <c r="U1482" s="15">
        <f>C1482</f>
        <v/>
      </c>
      <c r="W1482" s="14" t="n"/>
      <c r="X1482" s="18" t="n"/>
      <c r="Y1482" s="16" t="n">
        <v>0</v>
      </c>
      <c r="Z1482" s="18">
        <f>(X1482-Y1482)+Z1481</f>
        <v/>
      </c>
      <c r="AA1482" s="15" t="n"/>
      <c r="AB1482" s="24" t="n"/>
      <c r="AC1482" s="15">
        <f>C1482</f>
        <v/>
      </c>
      <c r="AD1482" s="25" t="n"/>
      <c r="AE1482" s="62">
        <f>G1482</f>
        <v/>
      </c>
      <c r="AF1482" s="63">
        <f>AE1482+AF1421</f>
        <v/>
      </c>
      <c r="AG1482" s="25" t="n"/>
      <c r="AH1482" s="24" t="n"/>
      <c r="AI1482" s="26" t="n"/>
      <c r="AJ1482" s="25" t="n"/>
      <c r="AL1482" s="14" t="n"/>
      <c r="AM1482" s="18" t="n"/>
      <c r="AN1482" s="16" t="n">
        <v>0</v>
      </c>
      <c r="AO1482" s="18">
        <f>(AM1482-AN1482)+AO1481</f>
        <v/>
      </c>
      <c r="AP1482" s="15" t="n"/>
      <c r="AR1482" s="14" t="n"/>
      <c r="AS1482" s="18" t="n"/>
      <c r="AT1482" s="16" t="n">
        <v>0</v>
      </c>
      <c r="AU1482" s="18">
        <f>(AS1482-AT1482)+AU1481</f>
        <v/>
      </c>
      <c r="AV1482" s="15" t="n"/>
      <c r="AX1482" s="14" t="n"/>
      <c r="AY1482" s="18" t="n"/>
      <c r="AZ1482" s="16" t="n">
        <v>0</v>
      </c>
      <c r="BA1482" s="18">
        <f>(AY1482-AZ1482)+BA1481</f>
        <v/>
      </c>
      <c r="BB1482" s="15" t="n"/>
      <c r="BD1482" s="14" t="n"/>
      <c r="BE1482" s="18" t="n"/>
      <c r="BF1482" s="16" t="n">
        <v>0</v>
      </c>
      <c r="BG1482" s="18">
        <f>(BE1482-BF1482)+BG1481</f>
        <v/>
      </c>
      <c r="BH1482" s="15" t="n"/>
      <c r="BJ1482" s="86" t="n"/>
      <c r="BK1482" s="86" t="n"/>
      <c r="BL1482" s="24" t="n"/>
      <c r="BM1482" s="24" t="n"/>
      <c r="BN1482" s="24" t="n"/>
      <c r="BO1482" s="24" t="n"/>
      <c r="BP1482" s="24" t="n"/>
      <c r="BQ1482" s="126" t="n"/>
    </row>
    <row r="1483" ht="16.8" customHeight="1">
      <c r="A1483" s="15" t="n"/>
      <c r="B1483" s="15" t="n"/>
      <c r="C1483" s="15" t="inlineStr">
        <is>
          <t>Benzina auto papa'</t>
        </is>
      </c>
      <c r="D1483" s="16">
        <f>SUM(G1482:G1483)</f>
        <v/>
      </c>
      <c r="E1483" s="16" t="n">
        <v>0</v>
      </c>
      <c r="F1483" s="16" t="n"/>
      <c r="G1483" s="16" t="n">
        <v>0</v>
      </c>
      <c r="H1483" s="16" t="n"/>
      <c r="I1483" s="4" t="n"/>
      <c r="J1483" s="14" t="n"/>
      <c r="K1483" s="15">
        <f>C1505</f>
        <v/>
      </c>
      <c r="L1483" s="16" t="n">
        <v>0</v>
      </c>
      <c r="M1483" s="16">
        <f>0.7*(L1466+L1467-M1467)/100</f>
        <v/>
      </c>
      <c r="N1483" s="16">
        <f>G1505</f>
        <v/>
      </c>
      <c r="O1483" s="16">
        <f>O1422+M1483-N1483</f>
        <v/>
      </c>
      <c r="P1483" s="18">
        <f>P1422+M1483</f>
        <v/>
      </c>
      <c r="Q1483" s="14" t="n"/>
      <c r="R1483" s="18" t="n"/>
      <c r="S1483" s="16">
        <f>G1483</f>
        <v/>
      </c>
      <c r="T1483" s="18">
        <f>(R1483-S1483)+T1482</f>
        <v/>
      </c>
      <c r="U1483" s="15">
        <f>C1483</f>
        <v/>
      </c>
      <c r="W1483" s="14" t="n"/>
      <c r="X1483" s="18" t="n"/>
      <c r="Y1483" s="16" t="n">
        <v>0</v>
      </c>
      <c r="Z1483" s="18">
        <f>(X1483-Y1483)+Z1482</f>
        <v/>
      </c>
      <c r="AA1483" s="15" t="n"/>
      <c r="AB1483" s="24" t="n"/>
      <c r="AC1483" s="15">
        <f>C1483</f>
        <v/>
      </c>
      <c r="AD1483" s="25" t="n"/>
      <c r="AE1483" s="62">
        <f>G1483</f>
        <v/>
      </c>
      <c r="AF1483" s="63">
        <f>AE1483+AF1422</f>
        <v/>
      </c>
      <c r="AG1483" s="25" t="n"/>
      <c r="AH1483" s="24" t="n"/>
      <c r="AI1483" s="26" t="n">
        <v>0</v>
      </c>
      <c r="AJ1483" s="25" t="n"/>
      <c r="AL1483" s="14" t="n"/>
      <c r="AM1483" s="18" t="n"/>
      <c r="AN1483" s="16" t="n">
        <v>0</v>
      </c>
      <c r="AO1483" s="18">
        <f>(AM1483-AN1483)+AO1482</f>
        <v/>
      </c>
      <c r="AP1483" s="15" t="n"/>
      <c r="AR1483" s="14" t="n"/>
      <c r="AS1483" s="18" t="n"/>
      <c r="AT1483" s="16" t="n">
        <v>0</v>
      </c>
      <c r="AU1483" s="18">
        <f>(AS1483-AT1483)+AU1482</f>
        <v/>
      </c>
      <c r="AV1483" s="15" t="n"/>
      <c r="AX1483" s="14" t="n"/>
      <c r="AY1483" s="18" t="n"/>
      <c r="AZ1483" s="16" t="n">
        <v>0</v>
      </c>
      <c r="BA1483" s="18">
        <f>(AY1483-AZ1483)+BA1482</f>
        <v/>
      </c>
      <c r="BB1483" s="15" t="n"/>
      <c r="BD1483" s="14" t="n"/>
      <c r="BE1483" s="18" t="n"/>
      <c r="BF1483" s="16" t="n">
        <v>0</v>
      </c>
      <c r="BG1483" s="18">
        <f>(BE1483-BF1483)+BG1482</f>
        <v/>
      </c>
      <c r="BH1483" s="15" t="n"/>
      <c r="BJ1483" s="86" t="n"/>
      <c r="BK1483" s="86" t="n"/>
      <c r="BL1483" s="24" t="n"/>
      <c r="BM1483" s="24" t="n"/>
      <c r="BN1483" s="24" t="n"/>
      <c r="BO1483" s="24" t="n"/>
      <c r="BP1483" s="24" t="n"/>
      <c r="BQ1483" s="126" t="n"/>
    </row>
    <row r="1484" ht="16.8" customHeight="1">
      <c r="A1484" s="15" t="n"/>
      <c r="B1484" s="15" t="n"/>
      <c r="C1484" s="28" t="inlineStr">
        <is>
          <t>COMMISSIONI BPM 10226</t>
        </is>
      </c>
      <c r="D1484" s="16" t="n"/>
      <c r="E1484" s="16" t="n">
        <v>0</v>
      </c>
      <c r="F1484" s="16" t="n">
        <v>0</v>
      </c>
      <c r="G1484" s="16" t="n">
        <v>10.5</v>
      </c>
      <c r="H1484" s="27" t="n">
        <v>0</v>
      </c>
      <c r="I1484" s="4" t="n"/>
      <c r="J1484" s="14" t="n"/>
      <c r="K1484" s="15">
        <f>C1509</f>
        <v/>
      </c>
      <c r="L1484" s="16" t="n">
        <v>0</v>
      </c>
      <c r="M1484" s="16">
        <f>18.82*(L1466+L1467-M1467)/100</f>
        <v/>
      </c>
      <c r="N1484" s="16">
        <f>G1509</f>
        <v/>
      </c>
      <c r="O1484" s="16">
        <f>O1423+M1484-N1484</f>
        <v/>
      </c>
      <c r="P1484" s="18">
        <f>P1423+M1484</f>
        <v/>
      </c>
      <c r="Q1484" s="14" t="n"/>
      <c r="R1484" s="18" t="n"/>
      <c r="S1484" s="16" t="n">
        <v>0</v>
      </c>
      <c r="T1484" s="18">
        <f>(R1484-S1484)+T1483</f>
        <v/>
      </c>
      <c r="U1484" s="15" t="n"/>
      <c r="W1484" s="14" t="n"/>
      <c r="X1484" s="18" t="n"/>
      <c r="Y1484" s="16">
        <f>G1484</f>
        <v/>
      </c>
      <c r="Z1484" s="18">
        <f>(X1484-Y1484)+Z1483</f>
        <v/>
      </c>
      <c r="AA1484" s="15">
        <f>C1484</f>
        <v/>
      </c>
      <c r="AB1484" s="24" t="n"/>
      <c r="AC1484" s="15">
        <f>C1484</f>
        <v/>
      </c>
      <c r="AD1484" s="25" t="n"/>
      <c r="AE1484" s="62" t="n">
        <v>0</v>
      </c>
      <c r="AF1484" s="63">
        <f>AE1484+AF1423</f>
        <v/>
      </c>
      <c r="AG1484" s="25" t="n"/>
      <c r="AH1484" s="24" t="n"/>
      <c r="AI1484" s="26" t="n"/>
      <c r="AJ1484" s="25" t="n"/>
      <c r="AL1484" s="14" t="n"/>
      <c r="AM1484" s="18" t="n"/>
      <c r="AN1484" s="16" t="n">
        <v>0</v>
      </c>
      <c r="AO1484" s="18">
        <f>(AM1484-AN1484)+AO1483</f>
        <v/>
      </c>
      <c r="AP1484" s="15" t="n"/>
      <c r="AR1484" s="14" t="n"/>
      <c r="AS1484" s="18" t="n"/>
      <c r="AT1484" s="16" t="n">
        <v>0</v>
      </c>
      <c r="AU1484" s="18">
        <f>(AS1484-AT1484)+AU1483</f>
        <v/>
      </c>
      <c r="AV1484" s="15">
        <f>C1484</f>
        <v/>
      </c>
      <c r="AX1484" s="14" t="n"/>
      <c r="AY1484" s="18" t="n"/>
      <c r="AZ1484" s="16" t="n">
        <v>0</v>
      </c>
      <c r="BA1484" s="18">
        <f>(AY1484-AZ1484)+BA1483</f>
        <v/>
      </c>
      <c r="BB1484" s="15" t="n"/>
      <c r="BD1484" s="14" t="n"/>
      <c r="BE1484" s="18" t="n"/>
      <c r="BF1484" s="16" t="n">
        <v>0</v>
      </c>
      <c r="BG1484" s="18">
        <f>(BE1484-BF1484)+BG1483</f>
        <v/>
      </c>
      <c r="BH1484" s="15" t="n"/>
      <c r="BJ1484" s="86" t="n"/>
      <c r="BK1484" s="86" t="n"/>
      <c r="BL1484" s="24" t="n"/>
      <c r="BM1484" s="24" t="n"/>
      <c r="BN1484" s="24" t="n"/>
      <c r="BO1484" s="24" t="n"/>
      <c r="BP1484" s="24" t="n"/>
      <c r="BQ1484" s="126" t="n"/>
    </row>
    <row r="1485" ht="16.8" customHeight="1">
      <c r="A1485" s="15" t="n"/>
      <c r="B1485" s="15" t="n"/>
      <c r="C1485" s="15" t="n"/>
      <c r="D1485" s="16" t="n"/>
      <c r="E1485" s="16" t="n"/>
      <c r="F1485" s="16" t="n"/>
      <c r="G1485" s="16" t="n">
        <v>0</v>
      </c>
      <c r="H1485" s="27" t="n">
        <v>0</v>
      </c>
      <c r="I1485" s="4" t="n"/>
      <c r="J1485" s="14" t="n"/>
      <c r="K1485" s="15">
        <f>C1510</f>
        <v/>
      </c>
      <c r="L1485" s="16" t="n">
        <v>0</v>
      </c>
      <c r="M1485" s="16">
        <f>18.82*(L1466+L1467-M1467)/100</f>
        <v/>
      </c>
      <c r="N1485" s="29">
        <f>G1510</f>
        <v/>
      </c>
      <c r="O1485" s="16">
        <f>O1424+M1485-N1485</f>
        <v/>
      </c>
      <c r="P1485" s="18">
        <f>P1424+M1485</f>
        <v/>
      </c>
      <c r="Q1485" s="14" t="n"/>
      <c r="R1485" s="18" t="n"/>
      <c r="S1485" s="16">
        <f>G1485</f>
        <v/>
      </c>
      <c r="T1485" s="18">
        <f>(R1485-S1485)+T1484</f>
        <v/>
      </c>
      <c r="U1485" s="15">
        <f>C1485</f>
        <v/>
      </c>
      <c r="W1485" s="14" t="n"/>
      <c r="X1485" s="18" t="n"/>
      <c r="Y1485" s="16" t="n">
        <v>0</v>
      </c>
      <c r="Z1485" s="18">
        <f>(X1485-Y1485)+Z1484</f>
        <v/>
      </c>
      <c r="AA1485" s="15" t="n"/>
      <c r="AB1485" s="24" t="n"/>
      <c r="AC1485" s="15">
        <f>C1485</f>
        <v/>
      </c>
      <c r="AD1485" s="25" t="n"/>
      <c r="AE1485" s="62">
        <f>G1485</f>
        <v/>
      </c>
      <c r="AF1485" s="63">
        <f>AE1485+AF1424</f>
        <v/>
      </c>
      <c r="AG1485" s="25" t="n"/>
      <c r="AH1485" s="24" t="n"/>
      <c r="AI1485" s="26" t="n"/>
      <c r="AJ1485" s="25" t="n"/>
      <c r="AL1485" s="14" t="n"/>
      <c r="AM1485" s="18" t="n"/>
      <c r="AN1485" s="16" t="n">
        <v>0</v>
      </c>
      <c r="AO1485" s="18">
        <f>(AM1485-AN1485)+AO1484</f>
        <v/>
      </c>
      <c r="AP1485" s="15" t="n"/>
      <c r="AR1485" s="14" t="n"/>
      <c r="AS1485" s="18" t="n"/>
      <c r="AT1485" s="16" t="n">
        <v>0</v>
      </c>
      <c r="AU1485" s="18">
        <f>(AS1485-AT1485)+AU1484</f>
        <v/>
      </c>
      <c r="AV1485" s="15" t="n"/>
      <c r="AX1485" s="14" t="n"/>
      <c r="AY1485" s="18" t="n"/>
      <c r="AZ1485" s="16" t="n">
        <v>0</v>
      </c>
      <c r="BA1485" s="18">
        <f>(AY1485-AZ1485)+BA1484</f>
        <v/>
      </c>
      <c r="BB1485" s="15" t="n"/>
      <c r="BD1485" s="14" t="n"/>
      <c r="BE1485" s="18" t="n"/>
      <c r="BF1485" s="16" t="n">
        <v>0</v>
      </c>
      <c r="BG1485" s="18">
        <f>(BE1485-BF1485)+BG1484</f>
        <v/>
      </c>
      <c r="BH1485" s="15" t="n"/>
      <c r="BJ1485" s="86" t="n"/>
      <c r="BK1485" s="86" t="n"/>
      <c r="BL1485" s="24" t="n"/>
      <c r="BM1485" s="24" t="n"/>
      <c r="BN1485" s="24" t="n"/>
      <c r="BO1485" s="24" t="n"/>
      <c r="BP1485" s="24" t="n"/>
      <c r="BQ1485" s="126" t="n"/>
    </row>
    <row r="1486" ht="16.8" customHeight="1">
      <c r="A1486" s="15" t="n"/>
      <c r="B1486" s="15" t="n"/>
      <c r="C1486" s="28" t="inlineStr">
        <is>
          <t>Materiale pulizia</t>
        </is>
      </c>
      <c r="D1486" s="16" t="n"/>
      <c r="E1486" s="16" t="n"/>
      <c r="F1486" s="16" t="n"/>
      <c r="G1486" s="16" t="n">
        <v>0</v>
      </c>
      <c r="H1486" s="16" t="n"/>
      <c r="I1486" s="4" t="n"/>
      <c r="J1486" s="14" t="n"/>
      <c r="K1486" s="15">
        <f>C1481</f>
        <v/>
      </c>
      <c r="L1486" s="16" t="n">
        <v>0</v>
      </c>
      <c r="M1486" s="16">
        <f>0.5*(L1466+L1467-M1467)/100</f>
        <v/>
      </c>
      <c r="N1486" s="16">
        <f>G1481</f>
        <v/>
      </c>
      <c r="O1486" s="16">
        <f>O1425+M1486-N1486</f>
        <v/>
      </c>
      <c r="P1486" s="18">
        <f>P1425+M1486</f>
        <v/>
      </c>
      <c r="Q1486" s="14" t="n"/>
      <c r="R1486" s="18" t="n"/>
      <c r="S1486" s="16">
        <f>G1486</f>
        <v/>
      </c>
      <c r="T1486" s="18">
        <f>(R1486-S1486)+T1485</f>
        <v/>
      </c>
      <c r="U1486" s="15">
        <f>C1486</f>
        <v/>
      </c>
      <c r="W1486" s="14" t="n"/>
      <c r="X1486" s="18" t="n"/>
      <c r="Y1486" s="16" t="n">
        <v>0</v>
      </c>
      <c r="Z1486" s="18">
        <f>(X1486-Y1486)+Z1485</f>
        <v/>
      </c>
      <c r="AA1486" s="15" t="n"/>
      <c r="AB1486" s="24" t="n"/>
      <c r="AC1486" s="15">
        <f>C1486</f>
        <v/>
      </c>
      <c r="AD1486" s="25" t="n"/>
      <c r="AE1486" s="62">
        <f>G1486</f>
        <v/>
      </c>
      <c r="AF1486" s="63">
        <f>AE1486+AF1425</f>
        <v/>
      </c>
      <c r="AG1486" s="25" t="n"/>
      <c r="AH1486" s="24" t="n"/>
      <c r="AI1486" s="26" t="n"/>
      <c r="AJ1486" s="25" t="n"/>
      <c r="AL1486" s="14" t="n"/>
      <c r="AM1486" s="18" t="n"/>
      <c r="AN1486" s="16" t="n">
        <v>0</v>
      </c>
      <c r="AO1486" s="18">
        <f>(AM1486-AN1486)+AO1485</f>
        <v/>
      </c>
      <c r="AP1486" s="15" t="n"/>
      <c r="AR1486" s="14" t="n"/>
      <c r="AS1486" s="18" t="n"/>
      <c r="AT1486" s="16" t="n">
        <v>0</v>
      </c>
      <c r="AU1486" s="18">
        <f>(AS1486-AT1486)+AU1485</f>
        <v/>
      </c>
      <c r="AV1486" s="15" t="n"/>
      <c r="AX1486" s="14" t="n"/>
      <c r="AY1486" s="18" t="n"/>
      <c r="AZ1486" s="16" t="n">
        <v>0</v>
      </c>
      <c r="BA1486" s="18">
        <f>(AY1486-AZ1486)+BA1485</f>
        <v/>
      </c>
      <c r="BB1486" s="15" t="n"/>
      <c r="BD1486" s="14" t="n"/>
      <c r="BE1486" s="18" t="n"/>
      <c r="BF1486" s="16" t="n">
        <v>0</v>
      </c>
      <c r="BG1486" s="18">
        <f>(BE1486-BF1486)+BG1485</f>
        <v/>
      </c>
      <c r="BH1486" s="15" t="n"/>
      <c r="BJ1486" s="86" t="n"/>
      <c r="BK1486" s="86" t="n"/>
      <c r="BL1486" s="24" t="n"/>
      <c r="BM1486" s="24" t="n"/>
      <c r="BN1486" s="24" t="n"/>
      <c r="BO1486" s="24" t="n"/>
      <c r="BP1486" s="24" t="n"/>
      <c r="BQ1486" s="126" t="n"/>
    </row>
    <row r="1487" ht="16.8" customHeight="1">
      <c r="A1487" s="15" t="n"/>
      <c r="B1487" s="15" t="n"/>
      <c r="C1487" s="15" t="inlineStr">
        <is>
          <t xml:space="preserve">Assicurazioni </t>
        </is>
      </c>
      <c r="D1487" s="16" t="n"/>
      <c r="E1487" s="16" t="n"/>
      <c r="F1487" s="16" t="n"/>
      <c r="G1487" s="16" t="n">
        <v>0</v>
      </c>
      <c r="H1487" s="16" t="n"/>
      <c r="I1487" s="4" t="n"/>
      <c r="J1487" s="14" t="n"/>
      <c r="K1487" s="17">
        <f>C1487</f>
        <v/>
      </c>
      <c r="L1487" s="16" t="n">
        <v>0</v>
      </c>
      <c r="M1487" s="16">
        <f>0.5*(L1466+L1467-M1467)/100</f>
        <v/>
      </c>
      <c r="N1487" s="16">
        <f>G1487</f>
        <v/>
      </c>
      <c r="O1487" s="16">
        <f>O1426+M1487-N1487</f>
        <v/>
      </c>
      <c r="P1487" s="18">
        <f>P1426+M1487</f>
        <v/>
      </c>
      <c r="Q1487" s="14" t="n"/>
      <c r="R1487" s="18" t="n"/>
      <c r="S1487" s="16">
        <f>G1487</f>
        <v/>
      </c>
      <c r="T1487" s="18">
        <f>(R1487-S1487)+T1486</f>
        <v/>
      </c>
      <c r="U1487" s="15">
        <f>C1487</f>
        <v/>
      </c>
      <c r="W1487" s="14" t="n"/>
      <c r="X1487" s="18" t="n"/>
      <c r="Y1487" s="16" t="n">
        <v>0</v>
      </c>
      <c r="Z1487" s="18">
        <f>(X1487-Y1487)+Z1486</f>
        <v/>
      </c>
      <c r="AA1487" s="15" t="n"/>
      <c r="AB1487" s="24" t="n"/>
      <c r="AC1487" s="15">
        <f>C1487</f>
        <v/>
      </c>
      <c r="AD1487" s="25" t="n"/>
      <c r="AE1487" s="62">
        <f>G1487</f>
        <v/>
      </c>
      <c r="AF1487" s="63">
        <f>AE1487+AF1426</f>
        <v/>
      </c>
      <c r="AG1487" s="25" t="n"/>
      <c r="AH1487" s="24" t="n"/>
      <c r="AI1487" s="26" t="n"/>
      <c r="AJ1487" s="25" t="n"/>
      <c r="AL1487" s="14" t="n"/>
      <c r="AM1487" s="18" t="n"/>
      <c r="AN1487" s="16" t="n">
        <v>0</v>
      </c>
      <c r="AO1487" s="18">
        <f>(AM1487-AN1487)+AO1486</f>
        <v/>
      </c>
      <c r="AP1487" s="15" t="n"/>
      <c r="AR1487" s="14" t="n"/>
      <c r="AS1487" s="18" t="n"/>
      <c r="AT1487" s="16" t="n">
        <v>0</v>
      </c>
      <c r="AU1487" s="18">
        <f>(AS1487-AT1487)+AU1486</f>
        <v/>
      </c>
      <c r="AV1487" s="15" t="n"/>
      <c r="AX1487" s="14" t="n"/>
      <c r="AY1487" s="18" t="n"/>
      <c r="AZ1487" s="16" t="n">
        <v>0</v>
      </c>
      <c r="BA1487" s="18">
        <f>(AY1487-AZ1487)+BA1486</f>
        <v/>
      </c>
      <c r="BB1487" s="15" t="n"/>
      <c r="BD1487" s="14" t="n"/>
      <c r="BE1487" s="18" t="n"/>
      <c r="BF1487" s="16" t="n">
        <v>0</v>
      </c>
      <c r="BG1487" s="18">
        <f>(BE1487-BF1487)+BG1486</f>
        <v/>
      </c>
      <c r="BH1487" s="15" t="n"/>
      <c r="BJ1487" s="86" t="n"/>
      <c r="BK1487" s="86" t="n"/>
      <c r="BL1487" s="24" t="n"/>
      <c r="BM1487" s="24" t="n"/>
      <c r="BN1487" s="24" t="n"/>
      <c r="BO1487" s="24" t="n"/>
      <c r="BP1487" s="24" t="n"/>
      <c r="BQ1487" s="126" t="n"/>
    </row>
    <row r="1488" ht="16.8" customHeight="1">
      <c r="A1488" s="15" t="n"/>
      <c r="B1488" s="15" t="n"/>
      <c r="C1488" s="15" t="inlineStr">
        <is>
          <t>Telepass</t>
        </is>
      </c>
      <c r="D1488" s="16" t="n"/>
      <c r="E1488" s="16" t="n"/>
      <c r="F1488" s="16" t="n"/>
      <c r="G1488" s="16" t="n">
        <v>0</v>
      </c>
      <c r="H1488" s="16" t="n"/>
      <c r="I1488" s="4" t="n"/>
      <c r="J1488" s="14" t="n"/>
      <c r="K1488" s="17" t="inlineStr">
        <is>
          <t>Spese varie (manutenziona auto+ alberghi + varie+ cancelleria)</t>
        </is>
      </c>
      <c r="L1488" s="16" t="n"/>
      <c r="M1488" s="16">
        <f>2.32*(L1466+L1467-M1467)/100</f>
        <v/>
      </c>
      <c r="N1488" s="16">
        <f>H1522+H1521+G1520</f>
        <v/>
      </c>
      <c r="O1488" s="16">
        <f>O1427+M1488-N1488</f>
        <v/>
      </c>
      <c r="P1488" s="18">
        <f>P1427+M1488</f>
        <v/>
      </c>
      <c r="Q1488" s="14" t="n"/>
      <c r="R1488" s="18" t="n"/>
      <c r="S1488" s="16">
        <f>G1488</f>
        <v/>
      </c>
      <c r="T1488" s="18">
        <f>(R1488-S1488)+T1487</f>
        <v/>
      </c>
      <c r="U1488" s="15">
        <f>C1488</f>
        <v/>
      </c>
      <c r="W1488" s="14" t="n"/>
      <c r="X1488" s="18" t="n"/>
      <c r="Y1488" s="16" t="n">
        <v>0</v>
      </c>
      <c r="Z1488" s="18">
        <f>(X1488-Y1488)+Z1487</f>
        <v/>
      </c>
      <c r="AA1488" s="15" t="n"/>
      <c r="AB1488" s="24" t="n"/>
      <c r="AC1488" s="15">
        <f>C1488</f>
        <v/>
      </c>
      <c r="AD1488" s="25" t="n"/>
      <c r="AE1488" s="62">
        <f>G1488</f>
        <v/>
      </c>
      <c r="AF1488" s="63">
        <f>AE1488+AF1427</f>
        <v/>
      </c>
      <c r="AG1488" s="25" t="n"/>
      <c r="AH1488" s="24" t="n"/>
      <c r="AI1488" s="26" t="n"/>
      <c r="AJ1488" s="25" t="n"/>
      <c r="AL1488" s="14" t="n"/>
      <c r="AM1488" s="18" t="n"/>
      <c r="AN1488" s="16" t="n">
        <v>0</v>
      </c>
      <c r="AO1488" s="18">
        <f>(AM1488-AN1488)+AO1487</f>
        <v/>
      </c>
      <c r="AP1488" s="15" t="n"/>
      <c r="AR1488" s="14" t="n"/>
      <c r="AS1488" s="18" t="n"/>
      <c r="AT1488" s="16" t="n">
        <v>0</v>
      </c>
      <c r="AU1488" s="18">
        <f>(AS1488-AT1488)+AU1487</f>
        <v/>
      </c>
      <c r="AV1488" s="15" t="n"/>
      <c r="AX1488" s="14" t="n"/>
      <c r="AY1488" s="18" t="n"/>
      <c r="AZ1488" s="16" t="n">
        <v>0</v>
      </c>
      <c r="BA1488" s="18">
        <f>(AY1488-AZ1488)+BA1487</f>
        <v/>
      </c>
      <c r="BB1488" s="15" t="n"/>
      <c r="BD1488" s="14" t="n"/>
      <c r="BE1488" s="18" t="n"/>
      <c r="BF1488" s="16" t="n">
        <v>0</v>
      </c>
      <c r="BG1488" s="18">
        <f>(BE1488-BF1488)+BG1487</f>
        <v/>
      </c>
      <c r="BH1488" s="15" t="n"/>
      <c r="BJ1488" s="86" t="n"/>
      <c r="BK1488" s="86" t="n"/>
      <c r="BL1488" s="24" t="n"/>
      <c r="BM1488" s="24" t="n"/>
      <c r="BN1488" s="24" t="n"/>
      <c r="BO1488" s="24" t="n"/>
      <c r="BP1488" s="24" t="n"/>
      <c r="BQ1488" s="126" t="n"/>
    </row>
    <row r="1489" ht="16.8" customHeight="1">
      <c r="A1489" s="15" t="n"/>
      <c r="B1489" s="15" t="n"/>
      <c r="C1489" s="28" t="inlineStr">
        <is>
          <t>Pubblicità</t>
        </is>
      </c>
      <c r="D1489" s="16" t="n">
        <v>0</v>
      </c>
      <c r="E1489" s="16" t="n"/>
      <c r="F1489" s="16" t="n"/>
      <c r="G1489" s="16" t="n">
        <v>0</v>
      </c>
      <c r="H1489" s="16" t="n"/>
      <c r="I1489" s="4" t="n"/>
      <c r="J1489" s="14" t="n"/>
      <c r="K1489" s="17" t="n"/>
      <c r="L1489" s="16" t="n"/>
      <c r="M1489" s="16" t="n"/>
      <c r="N1489" s="16" t="inlineStr">
        <is>
          <t>DISPON. BANCARIA</t>
        </is>
      </c>
      <c r="O1489" s="16">
        <f>T1523+AO1523</f>
        <v/>
      </c>
      <c r="P1489" s="18" t="n"/>
      <c r="Q1489" s="14" t="n"/>
      <c r="R1489" s="18" t="n"/>
      <c r="S1489" s="16" t="n">
        <v>0</v>
      </c>
      <c r="T1489" s="18">
        <f>(R1489-S1489)+T1488</f>
        <v/>
      </c>
      <c r="U1489" s="15">
        <f>C1489</f>
        <v/>
      </c>
      <c r="W1489" s="14" t="n"/>
      <c r="X1489" s="18" t="n"/>
      <c r="Y1489" s="16" t="n">
        <v>0</v>
      </c>
      <c r="Z1489" s="18">
        <f>(X1489-Y1489)+Z1488</f>
        <v/>
      </c>
      <c r="AA1489" s="15" t="n"/>
      <c r="AB1489" s="24" t="n"/>
      <c r="AC1489" s="15">
        <f>C1489</f>
        <v/>
      </c>
      <c r="AD1489" s="25" t="n"/>
      <c r="AE1489" s="62">
        <f>G1489</f>
        <v/>
      </c>
      <c r="AF1489" s="63">
        <f>AE1489+AF1428</f>
        <v/>
      </c>
      <c r="AG1489" s="25" t="n"/>
      <c r="AH1489" s="24" t="n"/>
      <c r="AI1489" s="26" t="n"/>
      <c r="AJ1489" s="25" t="n"/>
      <c r="AL1489" s="14" t="n"/>
      <c r="AM1489" s="18" t="n"/>
      <c r="AN1489" s="16" t="n"/>
      <c r="AO1489" s="18">
        <f>(AM1489-AN1489)+AO1488</f>
        <v/>
      </c>
      <c r="AP1489" s="15" t="n"/>
      <c r="AR1489" s="14" t="n"/>
      <c r="AS1489" s="18" t="n"/>
      <c r="AT1489" s="16" t="n"/>
      <c r="AU1489" s="18">
        <f>(AS1489-AT1489)+AU1488</f>
        <v/>
      </c>
      <c r="AV1489" s="15" t="n"/>
      <c r="AX1489" s="14" t="n"/>
      <c r="AY1489" s="18" t="n"/>
      <c r="AZ1489" s="16" t="n"/>
      <c r="BA1489" s="18">
        <f>(AY1489-AZ1489)+BA1488</f>
        <v/>
      </c>
      <c r="BB1489" s="15" t="n"/>
      <c r="BD1489" s="14" t="n"/>
      <c r="BE1489" s="18" t="n"/>
      <c r="BF1489" s="16" t="n"/>
      <c r="BG1489" s="18">
        <f>(BE1489-BF1489)+BG1488</f>
        <v/>
      </c>
      <c r="BH1489" s="15" t="n"/>
      <c r="BJ1489" s="86" t="n"/>
      <c r="BK1489" s="86" t="n"/>
      <c r="BL1489" s="24" t="n"/>
      <c r="BM1489" s="24" t="n"/>
      <c r="BN1489" s="24" t="n"/>
      <c r="BO1489" s="24" t="n"/>
      <c r="BP1489" s="24" t="n"/>
      <c r="BQ1489" s="126" t="n"/>
    </row>
    <row r="1490" ht="16.8" customHeight="1">
      <c r="A1490" s="15" t="n"/>
      <c r="B1490" s="66" t="n"/>
      <c r="C1490" s="15" t="inlineStr">
        <is>
          <t xml:space="preserve">PAG. STIP.           MARZIA </t>
        </is>
      </c>
      <c r="D1490" s="67" t="n"/>
      <c r="E1490" s="16" t="n">
        <v>0</v>
      </c>
      <c r="F1490" s="16" t="n"/>
      <c r="G1490" s="16" t="n">
        <v>0</v>
      </c>
      <c r="H1490" s="16" t="n"/>
      <c r="I1490" s="4" t="n"/>
      <c r="J1490" s="14" t="n"/>
      <c r="K1490" s="17" t="n"/>
      <c r="L1490" s="16" t="n"/>
      <c r="M1490" s="16" t="n">
        <v>0</v>
      </c>
      <c r="N1490" s="16" t="inlineStr">
        <is>
          <t>SOSPESI PARTICOLARI</t>
        </is>
      </c>
      <c r="O1490" s="31">
        <f>L1514</f>
        <v/>
      </c>
      <c r="P1490" s="32">
        <f>SUM(P1469:P1488)</f>
        <v/>
      </c>
      <c r="Q1490" s="14" t="n"/>
      <c r="R1490" s="18" t="n"/>
      <c r="S1490" s="16">
        <f>G1490</f>
        <v/>
      </c>
      <c r="T1490" s="18">
        <f>(R1490-S1490)+T1489</f>
        <v/>
      </c>
      <c r="U1490" s="15">
        <f>C1490</f>
        <v/>
      </c>
      <c r="W1490" s="14" t="n"/>
      <c r="X1490" s="18" t="n"/>
      <c r="Y1490" s="16" t="n">
        <v>0</v>
      </c>
      <c r="Z1490" s="18">
        <f>(X1490-Y1490)+Z1489</f>
        <v/>
      </c>
      <c r="AA1490" s="15" t="n"/>
      <c r="AB1490" s="24" t="n"/>
      <c r="AC1490" s="15">
        <f>C1490</f>
        <v/>
      </c>
      <c r="AD1490" s="25" t="n"/>
      <c r="AE1490" s="62">
        <f>G1490</f>
        <v/>
      </c>
      <c r="AF1490" s="63">
        <f>AE1490+AF1429</f>
        <v/>
      </c>
      <c r="AG1490" s="25" t="n"/>
      <c r="AH1490" s="24" t="n"/>
      <c r="AI1490" s="26" t="n"/>
      <c r="AJ1490" s="25" t="n"/>
      <c r="AL1490" s="14" t="n"/>
      <c r="AM1490" s="18" t="n"/>
      <c r="AN1490" s="16" t="n">
        <v>0</v>
      </c>
      <c r="AO1490" s="18">
        <f>(AM1490-AN1490)+AO1489</f>
        <v/>
      </c>
      <c r="AP1490" s="15" t="n"/>
      <c r="AR1490" s="14" t="n"/>
      <c r="AS1490" s="18" t="n"/>
      <c r="AT1490" s="16" t="n">
        <v>0</v>
      </c>
      <c r="AU1490" s="18">
        <f>(AS1490-AT1490)+AU1489</f>
        <v/>
      </c>
      <c r="AV1490" s="15" t="n"/>
      <c r="AX1490" s="14" t="n"/>
      <c r="AY1490" s="18" t="n"/>
      <c r="AZ1490" s="16" t="n">
        <v>0</v>
      </c>
      <c r="BA1490" s="18">
        <f>(AY1490-AZ1490)+BA1489</f>
        <v/>
      </c>
      <c r="BB1490" s="15" t="n"/>
      <c r="BD1490" s="14" t="n"/>
      <c r="BE1490" s="18" t="n"/>
      <c r="BF1490" s="16" t="n">
        <v>0</v>
      </c>
      <c r="BG1490" s="18">
        <f>(BE1490-BF1490)+BG1489</f>
        <v/>
      </c>
      <c r="BH1490" s="15" t="n"/>
      <c r="BJ1490" s="86" t="n"/>
      <c r="BK1490" s="86" t="n"/>
      <c r="BL1490" s="24" t="n"/>
      <c r="BM1490" s="24" t="n"/>
      <c r="BN1490" s="24" t="n"/>
      <c r="BO1490" s="24" t="n"/>
      <c r="BP1490" s="24" t="n"/>
      <c r="BQ1490" s="126" t="n"/>
    </row>
    <row r="1491" ht="16.8" customHeight="1">
      <c r="A1491" s="15" t="n"/>
      <c r="B1491" s="15" t="n"/>
      <c r="C1491" s="15" t="inlineStr">
        <is>
          <t xml:space="preserve">PAG. STIP.           DEBORAH </t>
        </is>
      </c>
      <c r="D1491" s="16" t="n"/>
      <c r="E1491" s="16" t="n">
        <v>0</v>
      </c>
      <c r="F1491" s="16" t="n"/>
      <c r="G1491" s="16" t="n">
        <v>0</v>
      </c>
      <c r="H1491" s="16" t="n"/>
      <c r="I1491" s="4" t="n"/>
      <c r="J1491" s="14" t="n"/>
      <c r="K1491" s="17" t="n"/>
      <c r="L1491" s="16" t="n"/>
      <c r="M1491" s="16" t="n">
        <v>0</v>
      </c>
      <c r="N1491" s="16" t="inlineStr">
        <is>
          <t>SOSPESI</t>
        </is>
      </c>
      <c r="O1491" s="16">
        <f>SUM(L1502:L1513)+L1516</f>
        <v/>
      </c>
      <c r="P1491" s="33">
        <f>SUM(O1469:O1488)</f>
        <v/>
      </c>
      <c r="Q1491" s="14" t="n"/>
      <c r="R1491" s="18" t="n"/>
      <c r="S1491" s="16">
        <f>G1491</f>
        <v/>
      </c>
      <c r="T1491" s="18">
        <f>(R1491-S1491)+T1490</f>
        <v/>
      </c>
      <c r="U1491" s="15">
        <f>C1491</f>
        <v/>
      </c>
      <c r="W1491" s="14" t="n"/>
      <c r="X1491" s="18" t="n"/>
      <c r="Y1491" s="16" t="n">
        <v>0</v>
      </c>
      <c r="Z1491" s="18">
        <f>(X1491-Y1491)+Z1490</f>
        <v/>
      </c>
      <c r="AA1491" s="15" t="n"/>
      <c r="AB1491" s="24" t="n"/>
      <c r="AC1491" s="15">
        <f>C1491</f>
        <v/>
      </c>
      <c r="AD1491" s="25" t="n"/>
      <c r="AE1491" s="62">
        <f>G1491</f>
        <v/>
      </c>
      <c r="AF1491" s="63">
        <f>AE1491+AF1430</f>
        <v/>
      </c>
      <c r="AG1491" s="25" t="n"/>
      <c r="AH1491" s="24" t="n"/>
      <c r="AI1491" s="26" t="n"/>
      <c r="AJ1491" s="25" t="n"/>
      <c r="AL1491" s="14" t="n"/>
      <c r="AM1491" s="18" t="n"/>
      <c r="AN1491" s="16" t="n">
        <v>0</v>
      </c>
      <c r="AO1491" s="18">
        <f>(AM1491-AN1491)+AO1490</f>
        <v/>
      </c>
      <c r="AP1491" s="15" t="n"/>
      <c r="AR1491" s="14" t="n"/>
      <c r="AS1491" s="18" t="n"/>
      <c r="AT1491" s="16" t="n">
        <v>0</v>
      </c>
      <c r="AU1491" s="18">
        <f>(AS1491-AT1491)+AU1490</f>
        <v/>
      </c>
      <c r="AV1491" s="15" t="n"/>
      <c r="AX1491" s="14" t="n"/>
      <c r="AY1491" s="18" t="n"/>
      <c r="AZ1491" s="16" t="n">
        <v>0</v>
      </c>
      <c r="BA1491" s="18">
        <f>(AY1491-AZ1491)+BA1490</f>
        <v/>
      </c>
      <c r="BB1491" s="15" t="n"/>
      <c r="BD1491" s="14" t="n"/>
      <c r="BE1491" s="18" t="n"/>
      <c r="BF1491" s="16" t="n">
        <v>0</v>
      </c>
      <c r="BG1491" s="18">
        <f>(BE1491-BF1491)+BG1490</f>
        <v/>
      </c>
      <c r="BH1491" s="15" t="n"/>
      <c r="BJ1491" s="86" t="n"/>
      <c r="BK1491" s="86" t="n"/>
      <c r="BL1491" s="24" t="n"/>
      <c r="BM1491" s="24" t="n"/>
      <c r="BN1491" s="24" t="n"/>
      <c r="BO1491" s="24" t="n"/>
      <c r="BP1491" s="24" t="n"/>
      <c r="BQ1491" s="126" t="n"/>
    </row>
    <row r="1492" ht="16.8" customHeight="1">
      <c r="A1492" s="15" t="n"/>
      <c r="B1492" s="15" t="n"/>
      <c r="C1492" s="15" t="inlineStr">
        <is>
          <t xml:space="preserve">PAG. STIP.           DORIANA BONIFICO </t>
        </is>
      </c>
      <c r="D1492" s="16" t="n"/>
      <c r="E1492" s="16" t="n">
        <v>0</v>
      </c>
      <c r="F1492" s="16" t="n"/>
      <c r="G1492" s="16" t="n">
        <v>0</v>
      </c>
      <c r="H1492" s="16" t="n"/>
      <c r="I1492" s="4" t="n"/>
      <c r="J1492" s="14" t="n"/>
      <c r="K1492" s="17" t="n"/>
      <c r="L1492" s="16" t="n"/>
      <c r="M1492" s="16" t="n"/>
      <c r="N1492" s="16" t="inlineStr">
        <is>
          <t>GIROCONTO SINO AD OGGI</t>
        </is>
      </c>
      <c r="O1492" s="34">
        <f>O1431+O1432-F1507-F1506</f>
        <v/>
      </c>
      <c r="P1492" s="35">
        <f>O1431+O1432+O1493-F1507-F1506-O1490-O1491</f>
        <v/>
      </c>
      <c r="Q1492" s="14" t="n"/>
      <c r="R1492" s="18" t="n"/>
      <c r="S1492" s="16">
        <f>G1492</f>
        <v/>
      </c>
      <c r="T1492" s="18">
        <f>(R1492-S1492)+T1491</f>
        <v/>
      </c>
      <c r="U1492" s="15" t="n"/>
      <c r="W1492" s="14" t="n"/>
      <c r="X1492" s="18" t="n"/>
      <c r="Y1492" s="16" t="n"/>
      <c r="Z1492" s="18">
        <f>(X1492-Y1492)+Z1491</f>
        <v/>
      </c>
      <c r="AA1492" s="15" t="n"/>
      <c r="AB1492" s="24" t="n"/>
      <c r="AC1492" s="15">
        <f>C1492</f>
        <v/>
      </c>
      <c r="AD1492" s="25" t="n"/>
      <c r="AE1492" s="62">
        <f>G1492</f>
        <v/>
      </c>
      <c r="AF1492" s="63">
        <f>AE1492+AF1431</f>
        <v/>
      </c>
      <c r="AG1492" s="25" t="n"/>
      <c r="AH1492" s="24" t="n"/>
      <c r="AI1492" s="26" t="n"/>
      <c r="AJ1492" s="25" t="n"/>
      <c r="AL1492" s="14" t="n"/>
      <c r="AM1492" s="18" t="n"/>
      <c r="AN1492" s="16" t="n"/>
      <c r="AO1492" s="18">
        <f>(AM1492-AN1492)+AO1491</f>
        <v/>
      </c>
      <c r="AP1492" s="15" t="n"/>
      <c r="AR1492" s="14" t="n"/>
      <c r="AS1492" s="18" t="n"/>
      <c r="AT1492" s="16" t="n"/>
      <c r="AU1492" s="18">
        <f>(AS1492-AT1492)+AU1491</f>
        <v/>
      </c>
      <c r="AV1492" s="15" t="n"/>
      <c r="AX1492" s="14" t="n"/>
      <c r="AY1492" s="18" t="n"/>
      <c r="AZ1492" s="16" t="n"/>
      <c r="BA1492" s="18">
        <f>(AY1492-AZ1492)+BA1491</f>
        <v/>
      </c>
      <c r="BB1492" s="15" t="n"/>
      <c r="BD1492" s="14" t="n"/>
      <c r="BE1492" s="18" t="n"/>
      <c r="BF1492" s="16" t="n"/>
      <c r="BG1492" s="18">
        <f>(BE1492-BF1492)+BG1491</f>
        <v/>
      </c>
      <c r="BH1492" s="15" t="n"/>
      <c r="BJ1492" s="86" t="n"/>
      <c r="BK1492" s="86" t="n"/>
      <c r="BL1492" s="24" t="n"/>
      <c r="BM1492" s="24" t="n"/>
      <c r="BN1492" s="24" t="n"/>
      <c r="BO1492" s="24" t="n"/>
      <c r="BP1492" s="24" t="n"/>
      <c r="BQ1492" s="126" t="n"/>
    </row>
    <row r="1493" ht="16.8" customHeight="1">
      <c r="A1493" s="15" t="n"/>
      <c r="B1493" s="15" t="n"/>
      <c r="C1493" s="15" t="inlineStr">
        <is>
          <t xml:space="preserve">PAG. STIP.           STEFANIA  BONIFICO </t>
        </is>
      </c>
      <c r="D1493" s="16" t="n"/>
      <c r="E1493" s="16" t="n">
        <v>0</v>
      </c>
      <c r="F1493" s="16" t="n"/>
      <c r="G1493" s="16" t="n">
        <v>0</v>
      </c>
      <c r="H1493" s="16" t="n"/>
      <c r="I1493" s="4" t="n"/>
      <c r="J1493" s="14" t="n"/>
      <c r="K1493" s="6" t="inlineStr">
        <is>
          <t>TOTALE GIORNATA</t>
        </is>
      </c>
      <c r="L1493" s="3">
        <f>SUM(L1466:L1492)</f>
        <v/>
      </c>
      <c r="M1493" s="3">
        <f>SUM(M1466:M1492)</f>
        <v/>
      </c>
      <c r="N1493" s="16" t="inlineStr">
        <is>
          <t>G.C. GIORNO</t>
        </is>
      </c>
      <c r="O1493" s="16">
        <f>N1466-L1467</f>
        <v/>
      </c>
      <c r="P1493" s="18" t="n"/>
      <c r="Q1493" s="14" t="n"/>
      <c r="R1493" s="18" t="n"/>
      <c r="S1493" s="16">
        <f>G1493</f>
        <v/>
      </c>
      <c r="T1493" s="18">
        <f>(R1493-S1493)+T1492</f>
        <v/>
      </c>
      <c r="U1493" s="15">
        <f>C1493</f>
        <v/>
      </c>
      <c r="W1493" s="14" t="n"/>
      <c r="X1493" s="18" t="n"/>
      <c r="Y1493" s="16" t="n">
        <v>0</v>
      </c>
      <c r="Z1493" s="18">
        <f>(X1493-Y1493)+Z1492</f>
        <v/>
      </c>
      <c r="AA1493" s="15" t="n"/>
      <c r="AB1493" s="24" t="n"/>
      <c r="AC1493" s="15">
        <f>C1493</f>
        <v/>
      </c>
      <c r="AD1493" s="25" t="n"/>
      <c r="AE1493" s="62">
        <f>G1493</f>
        <v/>
      </c>
      <c r="AF1493" s="63">
        <f>AE1493+AF1432</f>
        <v/>
      </c>
      <c r="AG1493" s="25" t="n"/>
      <c r="AH1493" s="24" t="n"/>
      <c r="AI1493" s="26" t="n"/>
      <c r="AJ1493" s="25" t="n"/>
      <c r="AL1493" s="14" t="n"/>
      <c r="AM1493" s="18" t="n"/>
      <c r="AN1493" s="16" t="n">
        <v>0</v>
      </c>
      <c r="AO1493" s="18">
        <f>(AM1493-AN1493)+AO1492</f>
        <v/>
      </c>
      <c r="AP1493" s="15" t="n"/>
      <c r="AR1493" s="14" t="n"/>
      <c r="AS1493" s="18" t="n"/>
      <c r="AT1493" s="16" t="n">
        <v>0</v>
      </c>
      <c r="AU1493" s="18">
        <f>(AS1493-AT1493)+AU1492</f>
        <v/>
      </c>
      <c r="AV1493" s="15" t="n"/>
      <c r="AX1493" s="14" t="n"/>
      <c r="AY1493" s="18" t="n"/>
      <c r="AZ1493" s="16" t="n">
        <v>0</v>
      </c>
      <c r="BA1493" s="18">
        <f>(AY1493-AZ1493)+BA1492</f>
        <v/>
      </c>
      <c r="BB1493" s="15" t="n"/>
      <c r="BD1493" s="14" t="n"/>
      <c r="BE1493" s="18" t="n"/>
      <c r="BF1493" s="16" t="n">
        <v>0</v>
      </c>
      <c r="BG1493" s="18">
        <f>(BE1493-BF1493)+BG1492</f>
        <v/>
      </c>
      <c r="BH1493" s="15" t="n"/>
      <c r="BJ1493" s="86" t="n"/>
      <c r="BK1493" s="86" t="n"/>
      <c r="BL1493" s="24" t="n"/>
      <c r="BM1493" s="24" t="n"/>
      <c r="BN1493" s="24" t="n"/>
      <c r="BO1493" s="24" t="n"/>
      <c r="BP1493" s="24" t="n"/>
      <c r="BQ1493" s="126" t="n"/>
    </row>
    <row r="1494" ht="16.8" customHeight="1">
      <c r="A1494" s="15" t="n"/>
      <c r="B1494" s="15" t="n"/>
      <c r="C1494" s="15" t="inlineStr">
        <is>
          <t>Pagamento contributi impiegate</t>
        </is>
      </c>
      <c r="D1494" s="16" t="n"/>
      <c r="E1494" s="16" t="n"/>
      <c r="F1494" s="16" t="n"/>
      <c r="G1494" s="16" t="n">
        <v>0</v>
      </c>
      <c r="H1494" s="16" t="n"/>
      <c r="I1494" s="4" t="n"/>
      <c r="J1494" s="14" t="n"/>
      <c r="K1494" s="6" t="inlineStr">
        <is>
          <t>RIPORTO</t>
        </is>
      </c>
      <c r="L1494" s="3">
        <f>L1434</f>
        <v/>
      </c>
      <c r="M1494" s="3">
        <f>M1434</f>
        <v/>
      </c>
      <c r="N1494" s="16" t="inlineStr">
        <is>
          <t>SO. VERS/PREL.</t>
        </is>
      </c>
      <c r="O1494" s="36">
        <f>(O1490+O1491)-(O1429+O1430)</f>
        <v/>
      </c>
      <c r="P1494" s="37">
        <f>O1493-O1494</f>
        <v/>
      </c>
      <c r="Q1494" s="14" t="n"/>
      <c r="R1494" s="18" t="n"/>
      <c r="S1494" s="16">
        <f>G1494</f>
        <v/>
      </c>
      <c r="T1494" s="18">
        <f>(R1494-S1494)+T1493</f>
        <v/>
      </c>
      <c r="U1494" s="15">
        <f>C1494</f>
        <v/>
      </c>
      <c r="W1494" s="14" t="n"/>
      <c r="X1494" s="18" t="n"/>
      <c r="Y1494" s="16" t="n">
        <v>0</v>
      </c>
      <c r="Z1494" s="18">
        <f>(X1494-Y1494)+Z1493</f>
        <v/>
      </c>
      <c r="AA1494" s="15" t="n"/>
      <c r="AB1494" s="24" t="n"/>
      <c r="AC1494" s="15">
        <f>C1494</f>
        <v/>
      </c>
      <c r="AD1494" s="25" t="n"/>
      <c r="AE1494" s="62">
        <f>G1494</f>
        <v/>
      </c>
      <c r="AF1494" s="63">
        <f>AE1494+AF1433</f>
        <v/>
      </c>
      <c r="AG1494" s="25" t="n"/>
      <c r="AH1494" s="24" t="n"/>
      <c r="AI1494" s="26" t="n"/>
      <c r="AJ1494" s="25" t="n"/>
      <c r="AL1494" s="14" t="n"/>
      <c r="AM1494" s="18" t="n"/>
      <c r="AN1494" s="16" t="n">
        <v>0</v>
      </c>
      <c r="AO1494" s="18">
        <f>(AM1494-AN1494)+AO1493</f>
        <v/>
      </c>
      <c r="AP1494" s="15" t="n"/>
      <c r="AR1494" s="14" t="n"/>
      <c r="AS1494" s="18" t="n"/>
      <c r="AT1494" s="16" t="n">
        <v>0</v>
      </c>
      <c r="AU1494" s="18">
        <f>(AS1494-AT1494)+AU1493</f>
        <v/>
      </c>
      <c r="AV1494" s="15" t="n"/>
      <c r="AX1494" s="14" t="n"/>
      <c r="AY1494" s="18" t="n"/>
      <c r="AZ1494" s="16" t="n">
        <v>0</v>
      </c>
      <c r="BA1494" s="18">
        <f>(AY1494-AZ1494)+BA1493</f>
        <v/>
      </c>
      <c r="BB1494" s="15" t="n"/>
      <c r="BD1494" s="14" t="n"/>
      <c r="BE1494" s="18" t="n"/>
      <c r="BF1494" s="16" t="n">
        <v>0</v>
      </c>
      <c r="BG1494" s="18">
        <f>(BE1494-BF1494)+BG1493</f>
        <v/>
      </c>
      <c r="BH1494" s="15" t="n"/>
      <c r="BJ1494" s="86" t="n"/>
      <c r="BK1494" s="86" t="n"/>
      <c r="BL1494" s="24" t="n"/>
      <c r="BM1494" s="24" t="n"/>
      <c r="BN1494" s="24" t="n"/>
      <c r="BO1494" s="24" t="n"/>
      <c r="BP1494" s="24" t="n"/>
      <c r="BQ1494" s="126" t="n"/>
    </row>
    <row r="1495" ht="16.8" customHeight="1" thickBot="1">
      <c r="A1495" s="15" t="n"/>
      <c r="B1495" s="15" t="n"/>
      <c r="C1495" s="15" t="inlineStr">
        <is>
          <t>TOT. PAG. IMPIEGATE</t>
        </is>
      </c>
      <c r="D1495" s="16">
        <f>SUM(G1490:G1494)+SUM(E1490:E1494)</f>
        <v/>
      </c>
      <c r="E1495" s="16" t="n"/>
      <c r="F1495" s="16" t="n"/>
      <c r="G1495" s="16" t="n"/>
      <c r="H1495" s="16" t="n"/>
      <c r="I1495" s="4" t="n"/>
      <c r="J1495" s="14" t="n"/>
      <c r="K1495" s="6" t="inlineStr">
        <is>
          <t>TOTALE AD OGGI</t>
        </is>
      </c>
      <c r="L1495" s="3">
        <f>L1493+L1494</f>
        <v/>
      </c>
      <c r="M1495" s="3">
        <f>M1493+M1494</f>
        <v/>
      </c>
      <c r="N1495" s="16" t="inlineStr">
        <is>
          <t>DIFF. GIROCONTO E SOSPESI AUMENTATI O DIMINUITI</t>
        </is>
      </c>
      <c r="O1495" s="38">
        <f>O1492+O1493-O1494</f>
        <v/>
      </c>
      <c r="P1495" s="39">
        <f>O1495-O1492</f>
        <v/>
      </c>
      <c r="Q1495" s="14" t="n"/>
      <c r="R1495" s="18" t="n"/>
      <c r="S1495" s="16" t="n">
        <v>0</v>
      </c>
      <c r="T1495" s="18">
        <f>(R1495-S1495)+T1494</f>
        <v/>
      </c>
      <c r="U1495" s="15" t="n"/>
      <c r="W1495" s="14" t="n"/>
      <c r="X1495" s="18" t="n"/>
      <c r="Y1495" s="16" t="n"/>
      <c r="Z1495" s="18">
        <f>(X1495-Y1495)+Z1494</f>
        <v/>
      </c>
      <c r="AA1495" s="15" t="n"/>
      <c r="AB1495" s="24" t="n"/>
      <c r="AC1495" s="15" t="n"/>
      <c r="AD1495" s="25" t="n"/>
      <c r="AE1495" s="62">
        <f>G1495</f>
        <v/>
      </c>
      <c r="AF1495" s="63">
        <f>AE1495+AF1434</f>
        <v/>
      </c>
      <c r="AG1495" s="25" t="n"/>
      <c r="AH1495" s="24" t="n"/>
      <c r="AI1495" s="26" t="n"/>
      <c r="AJ1495" s="25" t="n"/>
      <c r="AL1495" s="14" t="n"/>
      <c r="AM1495" s="18" t="n"/>
      <c r="AN1495" s="16" t="n"/>
      <c r="AO1495" s="18">
        <f>(AM1495-AN1495)+AO1494</f>
        <v/>
      </c>
      <c r="AP1495" s="15" t="n"/>
      <c r="AR1495" s="14" t="n"/>
      <c r="AS1495" s="18" t="n"/>
      <c r="AT1495" s="16" t="n"/>
      <c r="AU1495" s="18">
        <f>(AS1495-AT1495)+AU1494</f>
        <v/>
      </c>
      <c r="AV1495" s="15" t="n"/>
      <c r="AX1495" s="14" t="n"/>
      <c r="AY1495" s="18" t="n"/>
      <c r="AZ1495" s="16" t="n"/>
      <c r="BA1495" s="18">
        <f>(AY1495-AZ1495)+BA1494</f>
        <v/>
      </c>
      <c r="BB1495" s="15" t="n"/>
      <c r="BD1495" s="14" t="n"/>
      <c r="BE1495" s="18" t="n"/>
      <c r="BF1495" s="16" t="n"/>
      <c r="BG1495" s="18">
        <f>(BE1495-BF1495)+BG1494</f>
        <v/>
      </c>
      <c r="BH1495" s="15" t="n"/>
      <c r="BJ1495" s="86" t="n"/>
      <c r="BK1495" s="86" t="n"/>
      <c r="BL1495" s="24" t="n"/>
      <c r="BM1495" s="24" t="n"/>
      <c r="BN1495" s="24" t="n"/>
      <c r="BO1495" s="24" t="n"/>
      <c r="BP1495" s="24" t="n"/>
      <c r="BQ1495" s="126" t="n"/>
    </row>
    <row r="1496" ht="16.8" customHeight="1" thickBot="1" thickTop="1">
      <c r="A1496" s="15" t="n"/>
      <c r="B1496" s="15" t="n"/>
      <c r="C1496" s="15" t="inlineStr">
        <is>
          <t>Pag. Bolletta Telecom  780820</t>
        </is>
      </c>
      <c r="D1496" s="16" t="n"/>
      <c r="E1496" s="16" t="n"/>
      <c r="F1496" s="16" t="n"/>
      <c r="G1496" s="16" t="n">
        <v>0</v>
      </c>
      <c r="H1496" s="16" t="n"/>
      <c r="I1496" s="4" t="n"/>
      <c r="J1496" s="14" t="n"/>
      <c r="K1496" s="6" t="inlineStr">
        <is>
          <t>SALDO</t>
        </is>
      </c>
      <c r="L1496" s="3">
        <f>L1495-M1495</f>
        <v/>
      </c>
      <c r="M1496" s="40" t="n"/>
      <c r="N1496" s="29" t="inlineStr">
        <is>
          <t>RISCONTRO</t>
        </is>
      </c>
      <c r="O1496" s="41">
        <f>O1489+O1490+O1491+O1497</f>
        <v/>
      </c>
      <c r="P1496" s="18" t="n"/>
      <c r="Q1496" s="14" t="n"/>
      <c r="R1496" s="18" t="n"/>
      <c r="S1496" s="16">
        <f>G1496</f>
        <v/>
      </c>
      <c r="T1496" s="18">
        <f>(R1496-S1496)+T1495</f>
        <v/>
      </c>
      <c r="U1496" s="15">
        <f>C1496</f>
        <v/>
      </c>
      <c r="W1496" s="14" t="n"/>
      <c r="X1496" s="18" t="n"/>
      <c r="Y1496" s="16" t="n">
        <v>0</v>
      </c>
      <c r="Z1496" s="18">
        <f>(X1496-Y1496)+Z1495</f>
        <v/>
      </c>
      <c r="AA1496" s="15" t="n"/>
      <c r="AB1496" s="24" t="n"/>
      <c r="AC1496" s="15">
        <f>C1496</f>
        <v/>
      </c>
      <c r="AD1496" s="25" t="n"/>
      <c r="AE1496" s="62">
        <f>G1496</f>
        <v/>
      </c>
      <c r="AF1496" s="63">
        <f>AE1496+AF1435</f>
        <v/>
      </c>
      <c r="AG1496" s="25" t="n"/>
      <c r="AH1496" s="24" t="n"/>
      <c r="AI1496" s="26" t="n"/>
      <c r="AJ1496" s="25" t="n"/>
      <c r="AL1496" s="14" t="n"/>
      <c r="AM1496" s="18" t="n"/>
      <c r="AN1496" s="16" t="n">
        <v>0</v>
      </c>
      <c r="AO1496" s="18">
        <f>(AM1496-AN1496)+AO1495</f>
        <v/>
      </c>
      <c r="AP1496" s="15" t="n"/>
      <c r="AR1496" s="14" t="n"/>
      <c r="AS1496" s="18" t="n"/>
      <c r="AT1496" s="16" t="n">
        <v>0</v>
      </c>
      <c r="AU1496" s="18">
        <f>(AS1496-AT1496)+AU1495</f>
        <v/>
      </c>
      <c r="AV1496" s="15" t="n"/>
      <c r="AX1496" s="14" t="n"/>
      <c r="AY1496" s="18" t="n"/>
      <c r="AZ1496" s="16" t="n">
        <v>0</v>
      </c>
      <c r="BA1496" s="18">
        <f>(AY1496-AZ1496)+BA1495</f>
        <v/>
      </c>
      <c r="BB1496" s="15" t="n"/>
      <c r="BD1496" s="14" t="n"/>
      <c r="BE1496" s="18" t="n"/>
      <c r="BF1496" s="16" t="n">
        <v>0</v>
      </c>
      <c r="BG1496" s="18">
        <f>(BE1496-BF1496)+BG1495</f>
        <v/>
      </c>
      <c r="BH1496" s="15" t="n"/>
      <c r="BJ1496" s="86" t="n"/>
      <c r="BK1496" s="86" t="n"/>
      <c r="BL1496" s="24" t="n"/>
      <c r="BM1496" s="24" t="n"/>
      <c r="BN1496" s="24" t="n"/>
      <c r="BO1496" s="24" t="n"/>
      <c r="BP1496" s="24" t="n"/>
      <c r="BQ1496" s="126" t="n"/>
    </row>
    <row r="1497" ht="16.8" customHeight="1" thickBot="1" thickTop="1">
      <c r="A1497" s="15" t="n"/>
      <c r="B1497" s="15" t="n"/>
      <c r="C1497" s="15" t="inlineStr">
        <is>
          <t>Pag. Bolletta Telecom 780344</t>
        </is>
      </c>
      <c r="D1497" s="16" t="n"/>
      <c r="E1497" s="16" t="n"/>
      <c r="F1497" s="16" t="n"/>
      <c r="G1497" s="16" t="n">
        <v>0</v>
      </c>
      <c r="H1497" s="16" t="n"/>
      <c r="I1497" s="4" t="n"/>
      <c r="J1497" s="14" t="n"/>
      <c r="K1497" s="17" t="n"/>
      <c r="L1497" s="16" t="n"/>
      <c r="M1497" s="16" t="n"/>
      <c r="N1497" s="42" t="inlineStr">
        <is>
          <t>GIROCONTO DEL GIORNO</t>
        </is>
      </c>
      <c r="O1497" s="43">
        <f>P1491-O1490-O1491-O1489</f>
        <v/>
      </c>
      <c r="P1497" s="18" t="n"/>
      <c r="Q1497" s="14" t="n"/>
      <c r="R1497" s="18" t="n"/>
      <c r="S1497" s="16">
        <f>G1497</f>
        <v/>
      </c>
      <c r="T1497" s="18">
        <f>(R1497-S1497)+T1496</f>
        <v/>
      </c>
      <c r="U1497" s="15">
        <f>C1497</f>
        <v/>
      </c>
      <c r="W1497" s="14" t="n"/>
      <c r="X1497" s="18" t="n"/>
      <c r="Y1497" s="16" t="n">
        <v>0</v>
      </c>
      <c r="Z1497" s="18">
        <f>(X1497-Y1497)+Z1496</f>
        <v/>
      </c>
      <c r="AA1497" s="15" t="n"/>
      <c r="AB1497" s="24" t="n"/>
      <c r="AC1497" s="15">
        <f>C1497</f>
        <v/>
      </c>
      <c r="AD1497" s="25" t="n"/>
      <c r="AE1497" s="62">
        <f>G1497</f>
        <v/>
      </c>
      <c r="AF1497" s="63">
        <f>AE1497+AF1436</f>
        <v/>
      </c>
      <c r="AG1497" s="25" t="n"/>
      <c r="AH1497" s="24" t="n"/>
      <c r="AI1497" s="26" t="n"/>
      <c r="AJ1497" s="25" t="n"/>
      <c r="AL1497" s="14" t="n"/>
      <c r="AM1497" s="18" t="n"/>
      <c r="AN1497" s="16" t="n">
        <v>0</v>
      </c>
      <c r="AO1497" s="18">
        <f>(AM1497-AN1497)+AO1496</f>
        <v/>
      </c>
      <c r="AP1497" s="15" t="n"/>
      <c r="AR1497" s="14" t="n"/>
      <c r="AS1497" s="18" t="n"/>
      <c r="AT1497" s="16" t="n">
        <v>0</v>
      </c>
      <c r="AU1497" s="18">
        <f>(AS1497-AT1497)+AU1496</f>
        <v/>
      </c>
      <c r="AV1497" s="15" t="n"/>
      <c r="AX1497" s="14" t="n"/>
      <c r="AY1497" s="18" t="n"/>
      <c r="AZ1497" s="16" t="n">
        <v>0</v>
      </c>
      <c r="BA1497" s="18">
        <f>(AY1497-AZ1497)+BA1496</f>
        <v/>
      </c>
      <c r="BB1497" s="15" t="n"/>
      <c r="BD1497" s="14" t="n"/>
      <c r="BE1497" s="18" t="n"/>
      <c r="BF1497" s="16" t="n">
        <v>0</v>
      </c>
      <c r="BG1497" s="18">
        <f>(BE1497-BF1497)+BG1496</f>
        <v/>
      </c>
      <c r="BH1497" s="15" t="n"/>
      <c r="BJ1497" s="86" t="n"/>
      <c r="BK1497" s="86" t="n"/>
      <c r="BL1497" s="24" t="n"/>
      <c r="BM1497" s="24" t="n"/>
      <c r="BN1497" s="24" t="n"/>
      <c r="BO1497" s="24" t="n"/>
      <c r="BP1497" s="24" t="n"/>
      <c r="BQ1497" s="126" t="n"/>
    </row>
    <row r="1498" ht="16.8" customHeight="1" thickTop="1">
      <c r="A1498" s="15" t="n"/>
      <c r="B1498" s="15" t="n"/>
      <c r="C1498" s="15" t="inlineStr">
        <is>
          <t>Pag. Bolletta Telecom</t>
        </is>
      </c>
      <c r="D1498" s="16">
        <f>SUM(G1496:G1498)</f>
        <v/>
      </c>
      <c r="E1498" s="16" t="n"/>
      <c r="F1498" s="16" t="n"/>
      <c r="G1498" s="16" t="n">
        <v>0</v>
      </c>
      <c r="H1498" s="16" t="n"/>
      <c r="I1498" s="4" t="n"/>
      <c r="J1498" s="14" t="n"/>
      <c r="K1498" s="6" t="inlineStr">
        <is>
          <t>C/C ANTICIPI</t>
        </is>
      </c>
      <c r="L1498" s="3">
        <f>N1437</f>
        <v/>
      </c>
      <c r="M1498" s="3" t="n">
        <v>1277.45</v>
      </c>
      <c r="N1498" s="3">
        <f>SUM(L1498:M1498)</f>
        <v/>
      </c>
      <c r="O1498" s="44" t="n"/>
      <c r="P1498" s="18" t="n"/>
      <c r="Q1498" s="14" t="n"/>
      <c r="R1498" s="18" t="n"/>
      <c r="S1498" s="16">
        <f>G1498</f>
        <v/>
      </c>
      <c r="T1498" s="18">
        <f>(R1498-S1498)+T1497</f>
        <v/>
      </c>
      <c r="U1498" s="15">
        <f>C1498</f>
        <v/>
      </c>
      <c r="W1498" s="14" t="n"/>
      <c r="X1498" s="18" t="n"/>
      <c r="Y1498" s="16" t="n">
        <v>0</v>
      </c>
      <c r="Z1498" s="18">
        <f>(X1498-Y1498)+Z1497</f>
        <v/>
      </c>
      <c r="AA1498" s="15" t="n"/>
      <c r="AB1498" s="24" t="n"/>
      <c r="AC1498" s="15">
        <f>C1498</f>
        <v/>
      </c>
      <c r="AD1498" s="25" t="n"/>
      <c r="AE1498" s="62">
        <f>G1498</f>
        <v/>
      </c>
      <c r="AF1498" s="63">
        <f>AE1498+AF1437</f>
        <v/>
      </c>
      <c r="AG1498" s="25" t="n"/>
      <c r="AH1498" s="24" t="n"/>
      <c r="AI1498" s="26" t="n"/>
      <c r="AJ1498" s="25" t="n"/>
      <c r="AL1498" s="14" t="n"/>
      <c r="AM1498" s="18" t="n"/>
      <c r="AN1498" s="16" t="n">
        <v>0</v>
      </c>
      <c r="AO1498" s="18">
        <f>(AM1498-AN1498)+AO1497</f>
        <v/>
      </c>
      <c r="AP1498" s="15" t="n"/>
      <c r="AR1498" s="14" t="n"/>
      <c r="AS1498" s="18" t="n"/>
      <c r="AT1498" s="16" t="n">
        <v>0</v>
      </c>
      <c r="AU1498" s="18">
        <f>(AS1498-AT1498)+AU1497</f>
        <v/>
      </c>
      <c r="AV1498" s="15" t="n"/>
      <c r="AX1498" s="14" t="n"/>
      <c r="AY1498" s="18" t="n"/>
      <c r="AZ1498" s="16" t="n">
        <v>0</v>
      </c>
      <c r="BA1498" s="18">
        <f>(AY1498-AZ1498)+BA1497</f>
        <v/>
      </c>
      <c r="BB1498" s="15" t="n"/>
      <c r="BD1498" s="14" t="n"/>
      <c r="BE1498" s="18" t="n"/>
      <c r="BF1498" s="16" t="n">
        <v>0</v>
      </c>
      <c r="BG1498" s="18">
        <f>(BE1498-BF1498)+BG1497</f>
        <v/>
      </c>
      <c r="BH1498" s="15" t="n"/>
      <c r="BJ1498" s="86" t="n"/>
      <c r="BK1498" s="86" t="n"/>
      <c r="BL1498" s="24" t="n"/>
      <c r="BM1498" s="24" t="n"/>
      <c r="BN1498" s="24" t="n"/>
      <c r="BO1498" s="24" t="n"/>
      <c r="BP1498" s="24" t="n"/>
      <c r="BQ1498" s="126" t="n"/>
    </row>
    <row r="1499" ht="16.8" customHeight="1">
      <c r="A1499" s="15" t="n"/>
      <c r="B1499" s="15" t="n"/>
      <c r="C1499" s="15" t="inlineStr">
        <is>
          <t xml:space="preserve">PAG. BOLLETTA ENEL  </t>
        </is>
      </c>
      <c r="D1499" s="16" t="n"/>
      <c r="E1499" s="16" t="n"/>
      <c r="F1499" s="16" t="n"/>
      <c r="G1499" s="16" t="n">
        <v>0</v>
      </c>
      <c r="H1499" s="16" t="n"/>
      <c r="I1499" s="4" t="n"/>
      <c r="J1499" s="14" t="n"/>
      <c r="K1499" s="6" t="inlineStr">
        <is>
          <t>C/CPOSTALE</t>
        </is>
      </c>
      <c r="L1499" s="3">
        <f>L1438</f>
        <v/>
      </c>
      <c r="M1499" s="3">
        <f>H1506+G1506</f>
        <v/>
      </c>
      <c r="N1499" s="45">
        <f>L1499+M1499</f>
        <v/>
      </c>
      <c r="O1499" s="45">
        <f>BA1523+BG1523</f>
        <v/>
      </c>
      <c r="P1499" s="18" t="n"/>
      <c r="Q1499" s="14" t="n"/>
      <c r="R1499" s="18" t="n"/>
      <c r="S1499" s="16">
        <f>G1499</f>
        <v/>
      </c>
      <c r="T1499" s="18">
        <f>(R1499-S1499)+T1498</f>
        <v/>
      </c>
      <c r="U1499" s="15">
        <f>C1499</f>
        <v/>
      </c>
      <c r="W1499" s="14" t="n"/>
      <c r="X1499" s="18" t="n">
        <v>0</v>
      </c>
      <c r="Y1499" s="16" t="n">
        <v>0</v>
      </c>
      <c r="Z1499" s="18">
        <f>(X1499-Y1499)+Z1498</f>
        <v/>
      </c>
      <c r="AA1499" s="15" t="n"/>
      <c r="AB1499" s="24" t="n"/>
      <c r="AC1499" s="15">
        <f>C1499</f>
        <v/>
      </c>
      <c r="AD1499" s="25" t="n"/>
      <c r="AE1499" s="62">
        <f>G1499</f>
        <v/>
      </c>
      <c r="AF1499" s="63">
        <f>AE1499+AF1438</f>
        <v/>
      </c>
      <c r="AG1499" s="25" t="n"/>
      <c r="AH1499" s="24" t="n"/>
      <c r="AI1499" s="26" t="n"/>
      <c r="AJ1499" s="25" t="n"/>
      <c r="AL1499" s="14" t="n"/>
      <c r="AM1499" s="18" t="n"/>
      <c r="AN1499" s="16" t="n">
        <v>0</v>
      </c>
      <c r="AO1499" s="18">
        <f>(AM1499-AN1499)+AO1498</f>
        <v/>
      </c>
      <c r="AP1499" s="15" t="n"/>
      <c r="AR1499" s="14" t="n"/>
      <c r="AS1499" s="18" t="n"/>
      <c r="AT1499" s="16" t="n">
        <v>0</v>
      </c>
      <c r="AU1499" s="18">
        <f>(AS1499-AT1499)+AU1498</f>
        <v/>
      </c>
      <c r="AV1499" s="15" t="n"/>
      <c r="AX1499" s="14" t="n"/>
      <c r="AY1499" s="18" t="n"/>
      <c r="AZ1499" s="16" t="n">
        <v>0</v>
      </c>
      <c r="BA1499" s="18">
        <f>(AY1499-AZ1499)+BA1498</f>
        <v/>
      </c>
      <c r="BB1499" s="15" t="n"/>
      <c r="BD1499" s="14" t="n"/>
      <c r="BE1499" s="18" t="n"/>
      <c r="BF1499" s="16" t="n">
        <v>0</v>
      </c>
      <c r="BG1499" s="18">
        <f>(BE1499-BF1499)+BG1498</f>
        <v/>
      </c>
      <c r="BH1499" s="15" t="n"/>
      <c r="BJ1499" s="86" t="n"/>
      <c r="BK1499" s="86" t="n"/>
      <c r="BL1499" s="24" t="n"/>
      <c r="BM1499" s="24" t="n"/>
      <c r="BN1499" s="24" t="n"/>
      <c r="BO1499" s="24" t="n"/>
      <c r="BP1499" s="24" t="n"/>
      <c r="BQ1499" s="126" t="n"/>
    </row>
    <row r="1500" ht="16.8" customHeight="1">
      <c r="A1500" s="15" t="n"/>
      <c r="B1500" s="15" t="n"/>
      <c r="C1500" s="15" t="inlineStr">
        <is>
          <t>Locazione immobili</t>
        </is>
      </c>
      <c r="D1500" s="16" t="n"/>
      <c r="E1500" s="16" t="n"/>
      <c r="F1500" s="16" t="n"/>
      <c r="G1500" s="16" t="n">
        <v>0</v>
      </c>
      <c r="H1500" s="16" t="n"/>
      <c r="I1500" s="4" t="n"/>
      <c r="J1500" s="14" t="n"/>
      <c r="K1500" s="6" t="inlineStr">
        <is>
          <t>C/C BANCARIO</t>
        </is>
      </c>
      <c r="L1500" s="3">
        <f>T1523+Z1523+AO1523+AU1523</f>
        <v/>
      </c>
      <c r="M1500" s="16" t="n"/>
      <c r="N1500" s="16" t="n"/>
      <c r="O1500" s="16" t="n"/>
      <c r="P1500" s="18" t="n"/>
      <c r="Q1500" s="14" t="n"/>
      <c r="R1500" s="18" t="n"/>
      <c r="S1500" s="16" t="n">
        <v>0</v>
      </c>
      <c r="T1500" s="18">
        <f>(R1500-S1500)+T1499</f>
        <v/>
      </c>
      <c r="U1500" s="15" t="n"/>
      <c r="W1500" s="14" t="n"/>
      <c r="X1500" s="18" t="n"/>
      <c r="Y1500" s="16" t="n">
        <v>0</v>
      </c>
      <c r="Z1500" s="18">
        <f>(X1500-Y1500)+Z1499</f>
        <v/>
      </c>
      <c r="AA1500" s="15" t="n"/>
      <c r="AB1500" s="24" t="n"/>
      <c r="AC1500" s="15">
        <f>C1500</f>
        <v/>
      </c>
      <c r="AD1500" s="25" t="n"/>
      <c r="AE1500" s="62">
        <f>G1500</f>
        <v/>
      </c>
      <c r="AF1500" s="63">
        <f>AE1500+AF1439</f>
        <v/>
      </c>
      <c r="AG1500" s="25" t="n"/>
      <c r="AH1500" s="24" t="n"/>
      <c r="AI1500" s="26" t="n">
        <v>0</v>
      </c>
      <c r="AJ1500" s="25" t="n"/>
      <c r="AL1500" s="14" t="n"/>
      <c r="AM1500" s="18" t="n"/>
      <c r="AN1500" s="16" t="n">
        <v>0</v>
      </c>
      <c r="AO1500" s="18">
        <f>(AM1500-AN1500)+AO1499</f>
        <v/>
      </c>
      <c r="AP1500" s="15" t="n"/>
      <c r="AR1500" s="14" t="n"/>
      <c r="AS1500" s="18" t="n"/>
      <c r="AT1500" s="16" t="n">
        <v>0</v>
      </c>
      <c r="AU1500" s="18">
        <f>(AS1500-AT1500)+AU1499</f>
        <v/>
      </c>
      <c r="AV1500" s="15" t="n"/>
      <c r="AX1500" s="14" t="n"/>
      <c r="AY1500" s="18" t="n"/>
      <c r="AZ1500" s="16" t="n">
        <v>0</v>
      </c>
      <c r="BA1500" s="18">
        <f>(AY1500-AZ1500)+BA1499</f>
        <v/>
      </c>
      <c r="BB1500" s="15" t="n"/>
      <c r="BD1500" s="14" t="n"/>
      <c r="BE1500" s="18" t="n"/>
      <c r="BF1500" s="16" t="n">
        <v>0</v>
      </c>
      <c r="BG1500" s="18">
        <f>(BE1500-BF1500)+BG1499</f>
        <v/>
      </c>
      <c r="BH1500" s="15" t="n"/>
      <c r="BJ1500" s="86" t="n"/>
      <c r="BK1500" s="86" t="n"/>
      <c r="BL1500" s="24" t="n"/>
      <c r="BM1500" s="24" t="n"/>
      <c r="BN1500" s="24" t="n"/>
      <c r="BO1500" s="24" t="n"/>
      <c r="BP1500" s="24" t="n"/>
      <c r="BQ1500" s="126" t="n"/>
    </row>
    <row r="1501" ht="16.8" customHeight="1">
      <c r="A1501" s="15" t="n"/>
      <c r="B1501" s="15" t="n"/>
      <c r="C1501" s="15" t="inlineStr">
        <is>
          <t>Spese condominiali</t>
        </is>
      </c>
      <c r="D1501" s="16" t="n"/>
      <c r="E1501" s="16" t="n"/>
      <c r="F1501" s="16" t="n"/>
      <c r="G1501" s="16" t="n">
        <v>0</v>
      </c>
      <c r="H1501" s="16" t="n"/>
      <c r="I1501" s="4" t="n"/>
      <c r="J1501" s="14" t="n"/>
      <c r="K1501" s="6" t="inlineStr">
        <is>
          <t>CONTO SOSPESI</t>
        </is>
      </c>
      <c r="L1501" s="3" t="n"/>
      <c r="M1501" s="46" t="inlineStr">
        <is>
          <t>SOSPESI DEL GIORNO</t>
        </is>
      </c>
      <c r="N1501" s="46" t="n"/>
      <c r="O1501" s="16" t="n"/>
      <c r="P1501" s="18" t="n"/>
      <c r="Q1501" s="14" t="n"/>
      <c r="R1501" s="18" t="n"/>
      <c r="S1501" s="16">
        <f>G1501</f>
        <v/>
      </c>
      <c r="T1501" s="18">
        <f>(R1501-S1501)+T1500</f>
        <v/>
      </c>
      <c r="U1501" s="15">
        <f>C1501</f>
        <v/>
      </c>
      <c r="W1501" s="14" t="n"/>
      <c r="X1501" s="18" t="n"/>
      <c r="Y1501" s="16" t="n">
        <v>0</v>
      </c>
      <c r="Z1501" s="18">
        <f>(X1501-Y1501)+Z1500</f>
        <v/>
      </c>
      <c r="AA1501" s="15" t="n"/>
      <c r="AB1501" s="24" t="n"/>
      <c r="AC1501" s="15">
        <f>C1501</f>
        <v/>
      </c>
      <c r="AD1501" s="25" t="n"/>
      <c r="AE1501" s="62">
        <f>G1501</f>
        <v/>
      </c>
      <c r="AF1501" s="63">
        <f>AE1501+AF1440</f>
        <v/>
      </c>
      <c r="AG1501" s="25" t="n"/>
      <c r="AH1501" s="24" t="n"/>
      <c r="AI1501" s="26" t="n"/>
      <c r="AJ1501" s="25" t="n"/>
      <c r="AL1501" s="14" t="n"/>
      <c r="AM1501" s="18" t="n"/>
      <c r="AN1501" s="16" t="n">
        <v>0</v>
      </c>
      <c r="AO1501" s="18">
        <f>(AM1501-AN1501)+AO1500</f>
        <v/>
      </c>
      <c r="AP1501" s="15" t="n"/>
      <c r="AR1501" s="14" t="n"/>
      <c r="AS1501" s="18" t="n"/>
      <c r="AT1501" s="16" t="n">
        <v>0</v>
      </c>
      <c r="AU1501" s="18">
        <f>(AS1501-AT1501)+AU1500</f>
        <v/>
      </c>
      <c r="AV1501" s="15" t="n"/>
      <c r="AX1501" s="14" t="n"/>
      <c r="AY1501" s="18" t="n"/>
      <c r="AZ1501" s="16" t="n">
        <v>0</v>
      </c>
      <c r="BA1501" s="18">
        <f>(AY1501-AZ1501)+BA1500</f>
        <v/>
      </c>
      <c r="BB1501" s="15" t="n"/>
      <c r="BD1501" s="14" t="n"/>
      <c r="BE1501" s="18" t="n"/>
      <c r="BF1501" s="16" t="n">
        <v>0</v>
      </c>
      <c r="BG1501" s="18">
        <f>(BE1501-BF1501)+BG1500</f>
        <v/>
      </c>
      <c r="BH1501" s="15" t="n"/>
      <c r="BJ1501" s="86" t="n"/>
      <c r="BK1501" s="86" t="n"/>
      <c r="BL1501" s="24" t="n"/>
      <c r="BM1501" s="24" t="n"/>
      <c r="BN1501" s="24" t="n"/>
      <c r="BO1501" s="24" t="n"/>
      <c r="BP1501" s="24" t="n"/>
      <c r="BQ1501" s="126" t="n"/>
    </row>
    <row r="1502" ht="16.8" customHeight="1">
      <c r="A1502" s="15" t="n"/>
      <c r="B1502" s="15" t="n"/>
      <c r="C1502" s="15" t="inlineStr">
        <is>
          <t>TOT. SPESE AFFITTO  TEL. LUCE</t>
        </is>
      </c>
      <c r="D1502" s="16">
        <f>SUM(G1496:G1501)</f>
        <v/>
      </c>
      <c r="E1502" s="16" t="n"/>
      <c r="F1502" s="16" t="n"/>
      <c r="G1502" s="16" t="n"/>
      <c r="H1502" s="16" t="n"/>
      <c r="I1502" s="4" t="n"/>
      <c r="J1502" s="14" t="n"/>
      <c r="K1502" s="50" t="inlineStr">
        <is>
          <t>SOMMA SOSPESO 10/11</t>
        </is>
      </c>
      <c r="L1502" s="50" t="n">
        <v>114.5</v>
      </c>
      <c r="M1502" s="16" t="inlineStr">
        <is>
          <t>NOME</t>
        </is>
      </c>
      <c r="N1502" s="16" t="inlineStr">
        <is>
          <t>IMPORTO</t>
        </is>
      </c>
      <c r="O1502" s="16" t="n"/>
      <c r="P1502" s="18" t="n"/>
      <c r="Q1502" s="14" t="n"/>
      <c r="R1502" s="18" t="n"/>
      <c r="S1502" s="16" t="n">
        <v>0</v>
      </c>
      <c r="T1502" s="18">
        <f>(R1502-S1502)+T1501</f>
        <v/>
      </c>
      <c r="U1502" s="15" t="n"/>
      <c r="W1502" s="14" t="n"/>
      <c r="X1502" s="18" t="n"/>
      <c r="Y1502" s="16" t="n"/>
      <c r="Z1502" s="18">
        <f>(X1502-Y1502)+Z1501</f>
        <v/>
      </c>
      <c r="AA1502" s="15" t="n"/>
      <c r="AB1502" s="24" t="n"/>
      <c r="AC1502" s="15">
        <f>C1502</f>
        <v/>
      </c>
      <c r="AD1502" s="25" t="n"/>
      <c r="AE1502" s="62">
        <f>G1502</f>
        <v/>
      </c>
      <c r="AF1502" s="63">
        <f>AE1502+AF1441</f>
        <v/>
      </c>
      <c r="AG1502" s="25" t="n"/>
      <c r="AH1502" s="24" t="n"/>
      <c r="AI1502" s="26" t="n"/>
      <c r="AJ1502" s="25" t="n"/>
      <c r="AL1502" s="14" t="n"/>
      <c r="AM1502" s="18" t="n"/>
      <c r="AN1502" s="16" t="n"/>
      <c r="AO1502" s="18">
        <f>(AM1502-AN1502)+AO1501</f>
        <v/>
      </c>
      <c r="AP1502" s="15" t="n"/>
      <c r="AR1502" s="14" t="n"/>
      <c r="AS1502" s="18" t="n"/>
      <c r="AT1502" s="16" t="n"/>
      <c r="AU1502" s="18">
        <f>(AS1502-AT1502)+AU1501</f>
        <v/>
      </c>
      <c r="AV1502" s="15" t="n"/>
      <c r="AX1502" s="14" t="n"/>
      <c r="AY1502" s="18" t="n"/>
      <c r="AZ1502" s="16" t="n"/>
      <c r="BA1502" s="18">
        <f>(AY1502-AZ1502)+BA1501</f>
        <v/>
      </c>
      <c r="BB1502" s="15" t="n"/>
      <c r="BD1502" s="14" t="n"/>
      <c r="BE1502" s="18" t="n"/>
      <c r="BF1502" s="16" t="n"/>
      <c r="BG1502" s="18">
        <f>(BE1502-BF1502)+BG1501</f>
        <v/>
      </c>
      <c r="BH1502" s="15" t="n"/>
      <c r="BJ1502" s="86" t="n"/>
      <c r="BK1502" s="86" t="n"/>
      <c r="BL1502" s="24" t="n"/>
      <c r="BM1502" s="24" t="n"/>
      <c r="BN1502" s="24" t="n"/>
      <c r="BO1502" s="24" t="n"/>
      <c r="BP1502" s="24" t="n"/>
      <c r="BQ1502" s="126" t="n"/>
    </row>
    <row r="1503" ht="16.8" customHeight="1">
      <c r="A1503" s="15" t="n"/>
      <c r="B1503" s="15" t="n"/>
      <c r="C1503" s="15" t="inlineStr">
        <is>
          <t xml:space="preserve">RIVALSA </t>
        </is>
      </c>
      <c r="D1503" s="16" t="n"/>
      <c r="E1503" s="16" t="n"/>
      <c r="F1503" s="16" t="n"/>
      <c r="G1503" s="16" t="n">
        <v>0</v>
      </c>
      <c r="H1503" s="16" t="n"/>
      <c r="I1503" s="4" t="n"/>
      <c r="J1503" s="14" t="n"/>
      <c r="K1503" s="16" t="inlineStr">
        <is>
          <t xml:space="preserve">GALLARATE 24/1   </t>
        </is>
      </c>
      <c r="L1503" s="73" t="n">
        <v>193</v>
      </c>
      <c r="M1503" s="16" t="inlineStr">
        <is>
          <t>GALLARATE  TUTEL 26/1</t>
        </is>
      </c>
      <c r="N1503" s="16" t="n">
        <v>51</v>
      </c>
      <c r="O1503" s="16" t="n"/>
      <c r="P1503" s="18" t="n"/>
      <c r="Q1503" s="14" t="n"/>
      <c r="R1503" s="18" t="n"/>
      <c r="S1503" s="16">
        <f>G1503</f>
        <v/>
      </c>
      <c r="T1503" s="18">
        <f>(R1503-S1503)+T1502</f>
        <v/>
      </c>
      <c r="U1503" s="15" t="n"/>
      <c r="W1503" s="14" t="n"/>
      <c r="X1503" s="18" t="n">
        <v>0</v>
      </c>
      <c r="Y1503" s="16" t="n">
        <v>0</v>
      </c>
      <c r="Z1503" s="18">
        <f>(X1503-Y1503)+Z1502</f>
        <v/>
      </c>
      <c r="AA1503" s="15" t="n"/>
      <c r="AB1503" s="24" t="n"/>
      <c r="AC1503" s="15">
        <f>C1503</f>
        <v/>
      </c>
      <c r="AD1503" s="25" t="n"/>
      <c r="AE1503" s="62">
        <f>G1503</f>
        <v/>
      </c>
      <c r="AF1503" s="63">
        <f>AE1503+AF1442</f>
        <v/>
      </c>
      <c r="AG1503" s="25" t="n"/>
      <c r="AH1503" s="24" t="n"/>
      <c r="AI1503" s="26" t="n"/>
      <c r="AJ1503" s="25" t="n"/>
      <c r="AL1503" s="14" t="n"/>
      <c r="AM1503" s="18" t="n"/>
      <c r="AN1503" s="16" t="n"/>
      <c r="AO1503" s="18">
        <f>(AM1503-AN1503)+AO1502</f>
        <v/>
      </c>
      <c r="AP1503" s="15" t="n"/>
      <c r="AR1503" s="14" t="n"/>
      <c r="AS1503" s="18" t="n"/>
      <c r="AT1503" s="16" t="n"/>
      <c r="AU1503" s="18">
        <f>(AS1503-AT1503)+AU1502</f>
        <v/>
      </c>
      <c r="AV1503" s="15" t="n"/>
      <c r="AX1503" s="14" t="n"/>
      <c r="AY1503" s="18" t="n"/>
      <c r="AZ1503" s="16" t="n"/>
      <c r="BA1503" s="18">
        <f>(AY1503-AZ1503)+BA1502</f>
        <v/>
      </c>
      <c r="BB1503" s="15" t="n"/>
      <c r="BD1503" s="14" t="n"/>
      <c r="BE1503" s="18" t="n"/>
      <c r="BF1503" s="16" t="n"/>
      <c r="BG1503" s="18">
        <f>(BE1503-BF1503)+BG1502</f>
        <v/>
      </c>
      <c r="BH1503" s="15" t="n"/>
      <c r="BJ1503" s="86" t="n"/>
      <c r="BK1503" s="86" t="n"/>
      <c r="BL1503" s="24" t="n"/>
      <c r="BM1503" s="24" t="n"/>
      <c r="BN1503" s="24" t="n"/>
      <c r="BO1503" s="24" t="n"/>
      <c r="BP1503" s="24" t="n"/>
      <c r="BQ1503" s="126" t="n"/>
    </row>
    <row r="1504" ht="16.8" customHeight="1">
      <c r="A1504" s="15" t="n"/>
      <c r="B1504" s="15" t="n"/>
      <c r="C1504" s="15" t="inlineStr">
        <is>
          <t>COMMERCIALISTA</t>
        </is>
      </c>
      <c r="D1504" s="16" t="n"/>
      <c r="E1504" s="16" t="n"/>
      <c r="F1504" s="16" t="n"/>
      <c r="G1504" s="16" t="n">
        <v>0</v>
      </c>
      <c r="H1504" s="16" t="n"/>
      <c r="I1504" s="4" t="n"/>
      <c r="J1504" s="14" t="n"/>
      <c r="K1504" s="50" t="inlineStr">
        <is>
          <t>GALL.  24/1</t>
        </is>
      </c>
      <c r="L1504" s="50" t="n">
        <v>337</v>
      </c>
      <c r="M1504" s="30" t="inlineStr">
        <is>
          <t>BONIFICO RE PICCUCCI 1/2</t>
        </is>
      </c>
      <c r="N1504" t="n">
        <v>0.5</v>
      </c>
      <c r="O1504" s="16" t="n"/>
      <c r="P1504" s="18" t="n"/>
      <c r="Q1504" s="14" t="n"/>
      <c r="R1504" s="18" t="n"/>
      <c r="S1504" s="16">
        <f>G1504</f>
        <v/>
      </c>
      <c r="T1504" s="18">
        <f>(R1504-S1504)+T1503</f>
        <v/>
      </c>
      <c r="U1504" s="15">
        <f>C1504</f>
        <v/>
      </c>
      <c r="W1504" s="14" t="n"/>
      <c r="X1504" s="18" t="n">
        <v>0</v>
      </c>
      <c r="Y1504" s="16" t="n">
        <v>0</v>
      </c>
      <c r="Z1504" s="18">
        <f>(X1504-Y1504)+Z1503</f>
        <v/>
      </c>
      <c r="AA1504" s="15" t="n"/>
      <c r="AB1504" s="24" t="n"/>
      <c r="AC1504" s="15">
        <f>C1504</f>
        <v/>
      </c>
      <c r="AD1504" s="25" t="n"/>
      <c r="AE1504" s="62">
        <f>G1504</f>
        <v/>
      </c>
      <c r="AF1504" s="63">
        <f>AE1504+AF1443</f>
        <v/>
      </c>
      <c r="AG1504" s="25" t="n"/>
      <c r="AH1504" s="24" t="n"/>
      <c r="AI1504" s="26" t="n"/>
      <c r="AJ1504" s="25" t="n"/>
      <c r="AL1504" s="14" t="n"/>
      <c r="AM1504" s="18" t="n"/>
      <c r="AN1504" s="16" t="n">
        <v>0</v>
      </c>
      <c r="AO1504" s="18">
        <f>(AM1504-AN1504)+AO1503</f>
        <v/>
      </c>
      <c r="AP1504" s="15" t="n"/>
      <c r="AR1504" s="14" t="n"/>
      <c r="AS1504" s="18" t="n"/>
      <c r="AT1504" s="16" t="n">
        <v>0</v>
      </c>
      <c r="AU1504" s="18">
        <f>(AS1504-AT1504)+AU1503</f>
        <v/>
      </c>
      <c r="AV1504" s="15" t="n"/>
      <c r="AX1504" s="14" t="n"/>
      <c r="AY1504" s="18" t="n"/>
      <c r="AZ1504" s="16" t="n">
        <v>0</v>
      </c>
      <c r="BA1504" s="18">
        <f>(AY1504-AZ1504)+BA1503</f>
        <v/>
      </c>
      <c r="BB1504" s="15" t="n"/>
      <c r="BD1504" s="14" t="n"/>
      <c r="BE1504" s="18" t="n"/>
      <c r="BF1504" s="16" t="n">
        <v>0</v>
      </c>
      <c r="BG1504" s="18">
        <f>(BE1504-BF1504)+BG1503</f>
        <v/>
      </c>
      <c r="BH1504" s="15" t="n"/>
      <c r="BJ1504" s="86" t="n"/>
      <c r="BK1504" s="86" t="n"/>
      <c r="BL1504" s="24" t="n"/>
      <c r="BM1504" s="24" t="n"/>
      <c r="BN1504" s="24" t="n"/>
      <c r="BO1504" s="24" t="n"/>
      <c r="BP1504" s="24" t="n"/>
      <c r="BQ1504" s="126" t="n"/>
    </row>
    <row r="1505" ht="16.8" customHeight="1">
      <c r="A1505" s="15" t="n"/>
      <c r="B1505" s="15" t="n"/>
      <c r="C1505" s="64" t="inlineStr">
        <is>
          <t>CASSA PREVIDENZA  AGENTI  + QUOTA GAA</t>
        </is>
      </c>
      <c r="D1505" s="16" t="n"/>
      <c r="E1505" s="16" t="n"/>
      <c r="F1505" s="16" t="n"/>
      <c r="G1505" s="16" t="n">
        <v>0</v>
      </c>
      <c r="H1505" s="16" t="n">
        <v>0</v>
      </c>
      <c r="I1505" s="4" t="n"/>
      <c r="J1505" s="14" t="n"/>
      <c r="K1505" s="16" t="inlineStr">
        <is>
          <t>RHO ANTICIPO A. 22/1</t>
        </is>
      </c>
      <c r="L1505" s="16" t="n">
        <v>1045</v>
      </c>
      <c r="M1505" s="30" t="inlineStr">
        <is>
          <t>MANCA BONIFICO 0,50 29/1</t>
        </is>
      </c>
      <c r="N1505" t="n">
        <v>0.5</v>
      </c>
      <c r="O1505" s="16" t="n"/>
      <c r="P1505" s="18" t="n"/>
      <c r="Q1505" s="14" t="n"/>
      <c r="R1505" s="18" t="n"/>
      <c r="S1505" s="16">
        <f>G1505</f>
        <v/>
      </c>
      <c r="T1505" s="18">
        <f>(R1505-S1505)+T1504</f>
        <v/>
      </c>
      <c r="U1505" s="15">
        <f>C1505</f>
        <v/>
      </c>
      <c r="W1505" s="14" t="n"/>
      <c r="X1505" s="18" t="n">
        <v>0</v>
      </c>
      <c r="Y1505" s="16" t="n">
        <v>0</v>
      </c>
      <c r="Z1505" s="18">
        <f>(X1505-Y1505)+Z1504</f>
        <v/>
      </c>
      <c r="AA1505" s="15" t="n"/>
      <c r="AB1505" s="24" t="n"/>
      <c r="AC1505" s="15">
        <f>C1505</f>
        <v/>
      </c>
      <c r="AD1505" s="25" t="n"/>
      <c r="AE1505" s="62">
        <f>G1505</f>
        <v/>
      </c>
      <c r="AF1505" s="63">
        <f>AE1505+AF1444</f>
        <v/>
      </c>
      <c r="AG1505" s="25" t="n"/>
      <c r="AH1505" s="24" t="n"/>
      <c r="AI1505" s="26" t="n"/>
      <c r="AJ1505" s="25" t="n"/>
      <c r="AL1505" s="14" t="n"/>
      <c r="AM1505" s="18" t="n"/>
      <c r="AN1505" s="16" t="n">
        <v>0</v>
      </c>
      <c r="AO1505" s="18">
        <f>(AM1505-AN1505)+AO1504</f>
        <v/>
      </c>
      <c r="AP1505" s="15" t="n"/>
      <c r="AR1505" s="14" t="n"/>
      <c r="AS1505" s="18" t="n"/>
      <c r="AT1505" s="16" t="n">
        <v>0</v>
      </c>
      <c r="AU1505" s="18">
        <f>(AS1505-AT1505)+AU1504</f>
        <v/>
      </c>
      <c r="AV1505" s="15" t="n"/>
      <c r="AX1505" s="14" t="n"/>
      <c r="AY1505" s="18" t="n"/>
      <c r="AZ1505" s="16" t="n">
        <v>0</v>
      </c>
      <c r="BA1505" s="18">
        <f>(AY1505-AZ1505)+BA1504</f>
        <v/>
      </c>
      <c r="BB1505" s="15" t="n"/>
      <c r="BD1505" s="14" t="n"/>
      <c r="BE1505" s="18" t="n"/>
      <c r="BF1505" s="16" t="n">
        <v>0</v>
      </c>
      <c r="BG1505" s="18">
        <f>(BE1505-BF1505)+BG1504</f>
        <v/>
      </c>
      <c r="BH1505" s="15" t="n"/>
      <c r="BJ1505" s="86" t="n"/>
      <c r="BK1505" s="86" t="n"/>
      <c r="BL1505" s="24" t="n"/>
      <c r="BM1505" s="24" t="n"/>
      <c r="BN1505" s="24" t="n"/>
      <c r="BO1505" s="24" t="n"/>
      <c r="BP1505" s="24" t="n"/>
      <c r="BQ1505" s="126" t="n"/>
    </row>
    <row r="1506" ht="16.8" customHeight="1">
      <c r="A1506" s="15" t="n"/>
      <c r="B1506" s="15" t="n"/>
      <c r="C1506" s="15" t="inlineStr">
        <is>
          <t>GIROCONTO PROVV. GENERALI</t>
        </is>
      </c>
      <c r="D1506" s="16" t="n"/>
      <c r="E1506" s="16" t="n"/>
      <c r="F1506" s="85" t="n">
        <v>0</v>
      </c>
      <c r="G1506" s="16" t="n">
        <v>0</v>
      </c>
      <c r="H1506" s="16" t="n">
        <v>0</v>
      </c>
      <c r="I1506" s="4" t="n"/>
      <c r="J1506" s="14" t="n"/>
      <c r="K1506" s="30" t="inlineStr">
        <is>
          <t>LEGNANO 25/1</t>
        </is>
      </c>
      <c r="L1506" s="30" t="n">
        <v>294.5</v>
      </c>
      <c r="M1506" s="30" t="inlineStr">
        <is>
          <t>BON. SOMMA 1/2</t>
        </is>
      </c>
      <c r="N1506" t="n">
        <v>102</v>
      </c>
      <c r="O1506" s="16" t="n"/>
      <c r="P1506" s="18" t="n"/>
      <c r="Q1506" s="14" t="n"/>
      <c r="R1506" s="18">
        <f>F1506</f>
        <v/>
      </c>
      <c r="S1506" s="16" t="n">
        <v>0</v>
      </c>
      <c r="T1506" s="18">
        <f>(R1506-S1506)+T1505</f>
        <v/>
      </c>
      <c r="U1506" s="15" t="n"/>
      <c r="W1506" s="14" t="inlineStr">
        <is>
          <t>\</t>
        </is>
      </c>
      <c r="X1506" s="18" t="n">
        <v>0</v>
      </c>
      <c r="Y1506" s="16" t="n"/>
      <c r="Z1506" s="18">
        <f>(X1506-Y1506)+Z1505</f>
        <v/>
      </c>
      <c r="AA1506" s="15" t="n"/>
      <c r="AB1506" s="24" t="n"/>
      <c r="AC1506" s="15">
        <f>C1506</f>
        <v/>
      </c>
      <c r="AD1506" s="25" t="n"/>
      <c r="AE1506" s="62">
        <f>G1506</f>
        <v/>
      </c>
      <c r="AF1506" s="63">
        <f>AE1506+AF1445</f>
        <v/>
      </c>
      <c r="AG1506" s="25" t="n"/>
      <c r="AH1506" s="24" t="n"/>
      <c r="AI1506" s="26" t="n"/>
      <c r="AJ1506" s="25" t="n"/>
      <c r="AL1506" s="14" t="n"/>
      <c r="AM1506" s="18" t="n"/>
      <c r="AN1506" s="16" t="n"/>
      <c r="AO1506" s="18">
        <f>(AM1506-AN1506)+AO1505</f>
        <v/>
      </c>
      <c r="AP1506" s="15" t="n"/>
      <c r="AR1506" s="14" t="n"/>
      <c r="AS1506" s="18" t="n"/>
      <c r="AT1506" s="16" t="n"/>
      <c r="AU1506" s="18">
        <f>(AS1506-AT1506)+AU1505</f>
        <v/>
      </c>
      <c r="AV1506" s="15" t="n"/>
      <c r="AX1506" s="14" t="n"/>
      <c r="AY1506" s="18" t="n"/>
      <c r="AZ1506" s="16" t="n"/>
      <c r="BA1506" s="18">
        <f>(AY1506-AZ1506)+BA1505</f>
        <v/>
      </c>
      <c r="BB1506" s="15" t="n"/>
      <c r="BD1506" s="14" t="n"/>
      <c r="BE1506" s="18">
        <f>H1506</f>
        <v/>
      </c>
      <c r="BF1506" s="16" t="n"/>
      <c r="BG1506" s="18">
        <f>(BE1506-BF1506)+BG1505</f>
        <v/>
      </c>
      <c r="BH1506" s="15" t="n"/>
      <c r="BJ1506" s="86" t="n"/>
      <c r="BK1506" s="86" t="n"/>
      <c r="BL1506" s="24" t="n"/>
      <c r="BM1506" s="24" t="n"/>
      <c r="BN1506" s="24" t="n"/>
      <c r="BO1506" s="24" t="n"/>
      <c r="BP1506" s="24" t="n"/>
      <c r="BQ1506" s="126" t="n"/>
    </row>
    <row r="1507" ht="16.8" customHeight="1">
      <c r="A1507" s="15" t="n"/>
      <c r="B1507" s="15" t="n"/>
      <c r="C1507" s="47" t="inlineStr">
        <is>
          <t>VERSAMENTO PROVV. MATURATE</t>
        </is>
      </c>
      <c r="D1507" s="16" t="n"/>
      <c r="E1507" s="16" t="n"/>
      <c r="F1507" s="1" t="n">
        <v>0</v>
      </c>
      <c r="G1507" s="16" t="n">
        <v>0</v>
      </c>
      <c r="H1507" s="16" t="n"/>
      <c r="I1507" s="4" t="n"/>
      <c r="J1507" s="14" t="n"/>
      <c r="K1507" s="148" t="inlineStr">
        <is>
          <t>SOMMA 26/1</t>
        </is>
      </c>
      <c r="L1507" s="67" t="n">
        <v>936</v>
      </c>
      <c r="M1507" s="16" t="inlineStr">
        <is>
          <t>BONIFICO STORARI 1 IN MENO 1/2</t>
        </is>
      </c>
      <c r="N1507" s="16" t="n">
        <v>1</v>
      </c>
      <c r="O1507" s="16" t="n"/>
      <c r="P1507" s="18" t="n"/>
      <c r="Q1507" s="14" t="n"/>
      <c r="R1507" s="49">
        <f>F1507</f>
        <v/>
      </c>
      <c r="S1507" s="16" t="n">
        <v>0</v>
      </c>
      <c r="T1507" s="18">
        <f>(R1507-S1507)+T1506</f>
        <v/>
      </c>
      <c r="U1507" s="17">
        <f>C1507</f>
        <v/>
      </c>
      <c r="W1507" s="14" t="n"/>
      <c r="X1507" s="18" t="n">
        <v>0</v>
      </c>
      <c r="Y1507" s="16" t="n">
        <v>0</v>
      </c>
      <c r="Z1507" s="18">
        <f>(X1507-Y1507)+Z1506</f>
        <v/>
      </c>
      <c r="AA1507" s="15" t="n"/>
      <c r="AB1507" s="24" t="n"/>
      <c r="AC1507" s="64" t="inlineStr">
        <is>
          <t>QUOTA GAA</t>
        </is>
      </c>
      <c r="AD1507" s="65" t="n"/>
      <c r="AE1507" s="65">
        <f>G1507</f>
        <v/>
      </c>
      <c r="AF1507" s="63">
        <f>AE1507+AF1446</f>
        <v/>
      </c>
      <c r="AG1507" s="25" t="n"/>
      <c r="AH1507" s="24" t="n"/>
      <c r="AI1507" s="26" t="n"/>
      <c r="AJ1507" s="25" t="n"/>
      <c r="AL1507" s="14" t="n"/>
      <c r="AM1507" s="18" t="n">
        <v>0</v>
      </c>
      <c r="AN1507" s="16" t="n">
        <v>0</v>
      </c>
      <c r="AO1507" s="18">
        <f>(AM1507-AN1507)+AO1506</f>
        <v/>
      </c>
      <c r="AP1507" s="15" t="n"/>
      <c r="AR1507" s="14" t="n"/>
      <c r="AS1507" s="18" t="n"/>
      <c r="AT1507" s="16" t="n">
        <v>0</v>
      </c>
      <c r="AU1507" s="18">
        <f>(AS1507-AT1507)+AU1506</f>
        <v/>
      </c>
      <c r="AV1507" s="15" t="n"/>
      <c r="AX1507" s="14" t="n"/>
      <c r="AY1507" s="18" t="n"/>
      <c r="AZ1507" s="16" t="n">
        <v>0</v>
      </c>
      <c r="BA1507" s="18">
        <f>(AY1507-AZ1507)+BA1506</f>
        <v/>
      </c>
      <c r="BB1507" s="15" t="n"/>
      <c r="BD1507" s="14" t="n"/>
      <c r="BE1507" s="18" t="n"/>
      <c r="BF1507" s="16" t="n">
        <v>0</v>
      </c>
      <c r="BG1507" s="18">
        <f>(BE1507-BF1507)+BG1506</f>
        <v/>
      </c>
      <c r="BH1507" s="15" t="n"/>
      <c r="BJ1507" s="86" t="n"/>
      <c r="BK1507" s="86" t="n"/>
      <c r="BL1507" s="24" t="n"/>
      <c r="BM1507" s="24" t="n"/>
      <c r="BN1507" s="24" t="n"/>
      <c r="BO1507" s="24" t="n"/>
      <c r="BP1507" s="24" t="n"/>
      <c r="BQ1507" s="126" t="n"/>
    </row>
    <row r="1508" ht="16.8" customHeight="1">
      <c r="A1508" s="15" t="n"/>
      <c r="B1508" s="15" t="n"/>
      <c r="C1508" s="15" t="inlineStr">
        <is>
          <t>TASSE</t>
        </is>
      </c>
      <c r="D1508" s="16" t="n"/>
      <c r="E1508" s="16" t="n"/>
      <c r="F1508" s="16" t="n"/>
      <c r="G1508" s="16" t="n">
        <v>0</v>
      </c>
      <c r="H1508" s="16" t="n"/>
      <c r="I1508" s="4" t="n"/>
      <c r="J1508" s="14" t="n"/>
      <c r="K1508" s="30" t="inlineStr">
        <is>
          <t>SOMMA L. 30/1</t>
        </is>
      </c>
      <c r="L1508" t="n">
        <v>201.5</v>
      </c>
      <c r="M1508" s="25" t="n"/>
      <c r="N1508" s="83" t="n">
        <v>0</v>
      </c>
      <c r="O1508" s="16" t="n"/>
      <c r="P1508" s="18" t="n"/>
      <c r="Q1508" s="14" t="n"/>
      <c r="R1508" s="18" t="n"/>
      <c r="S1508" s="16">
        <f>G1508</f>
        <v/>
      </c>
      <c r="T1508" s="18">
        <f>(R1508-S1508)+T1507</f>
        <v/>
      </c>
      <c r="U1508" s="15" t="inlineStr">
        <is>
          <t>Tasse</t>
        </is>
      </c>
      <c r="W1508" s="14" t="n"/>
      <c r="X1508" s="18" t="n"/>
      <c r="Y1508" s="16" t="n">
        <v>0</v>
      </c>
      <c r="Z1508" s="18">
        <f>(X1508-Y1508)+Z1507</f>
        <v/>
      </c>
      <c r="AA1508" s="15" t="n"/>
      <c r="AB1508" s="24" t="n"/>
      <c r="AC1508" s="15">
        <f>C1508</f>
        <v/>
      </c>
      <c r="AD1508" s="25" t="n"/>
      <c r="AE1508" s="62">
        <f>G1508</f>
        <v/>
      </c>
      <c r="AF1508" s="63">
        <f>AE1508+AF1447</f>
        <v/>
      </c>
      <c r="AG1508" s="25" t="n"/>
      <c r="AH1508" s="24" t="n"/>
      <c r="AI1508" s="26" t="n"/>
      <c r="AJ1508" s="25" t="n"/>
      <c r="AL1508" s="14" t="n"/>
      <c r="AM1508" s="18" t="n">
        <v>0</v>
      </c>
      <c r="AN1508" s="16" t="n">
        <v>0</v>
      </c>
      <c r="AO1508" s="18">
        <f>(AM1508-AN1508)+AO1507</f>
        <v/>
      </c>
      <c r="AP1508" s="15" t="n"/>
      <c r="AR1508" s="14" t="n"/>
      <c r="AS1508" s="18" t="n">
        <v>0</v>
      </c>
      <c r="AT1508" s="16" t="n">
        <v>0</v>
      </c>
      <c r="AU1508" s="18">
        <f>(AS1508-AT1508)+AU1507</f>
        <v/>
      </c>
      <c r="AV1508" s="15" t="n"/>
      <c r="AX1508" s="14" t="n"/>
      <c r="AY1508" s="18" t="n">
        <v>0</v>
      </c>
      <c r="AZ1508" s="16" t="n">
        <v>0</v>
      </c>
      <c r="BA1508" s="18">
        <f>(AY1508-AZ1508)+BA1507</f>
        <v/>
      </c>
      <c r="BB1508" s="15" t="n"/>
      <c r="BD1508" s="14" t="n"/>
      <c r="BE1508" s="18" t="n">
        <v>0</v>
      </c>
      <c r="BF1508" s="16" t="n">
        <v>0</v>
      </c>
      <c r="BG1508" s="18">
        <f>(BE1508-BF1508)+BG1507</f>
        <v/>
      </c>
      <c r="BH1508" s="15" t="n"/>
      <c r="BJ1508" s="86" t="n"/>
      <c r="BK1508" s="86" t="n"/>
      <c r="BL1508" s="24" t="n"/>
      <c r="BM1508" s="24" t="n"/>
      <c r="BN1508" s="24" t="n"/>
      <c r="BO1508" s="24" t="n"/>
      <c r="BP1508" s="24" t="n"/>
      <c r="BQ1508" s="126" t="n"/>
    </row>
    <row r="1509" ht="16.8" customHeight="1">
      <c r="A1509" s="15" t="n"/>
      <c r="B1509" s="15" t="n"/>
      <c r="C1509" s="15" t="inlineStr">
        <is>
          <t>PREL.  ACC. PER AMM-  GIGI</t>
        </is>
      </c>
      <c r="D1509" s="16" t="n"/>
      <c r="E1509" s="16" t="n"/>
      <c r="F1509" s="16" t="n">
        <v>0</v>
      </c>
      <c r="G1509" s="16" t="n">
        <v>0</v>
      </c>
      <c r="H1509" s="16" t="n"/>
      <c r="I1509" s="4" t="n"/>
      <c r="J1509" s="14" t="n"/>
      <c r="K1509" s="16" t="inlineStr">
        <is>
          <t>GALLARATE 30/1</t>
        </is>
      </c>
      <c r="L1509" s="16" t="n">
        <v>423.5</v>
      </c>
      <c r="M1509" s="16" t="n"/>
      <c r="N1509" s="67" t="n">
        <v>0</v>
      </c>
      <c r="O1509" s="16" t="n"/>
      <c r="P1509" s="18" t="n"/>
      <c r="Q1509" s="14" t="n"/>
      <c r="R1509" s="18" t="n"/>
      <c r="S1509" s="16">
        <f>G1509</f>
        <v/>
      </c>
      <c r="T1509" s="18">
        <f>(R1509-S1509)+T1508</f>
        <v/>
      </c>
      <c r="U1509" s="15">
        <f>C1509</f>
        <v/>
      </c>
      <c r="W1509" s="14" t="n"/>
      <c r="X1509" s="18" t="n"/>
      <c r="Y1509" s="16" t="n">
        <v>0</v>
      </c>
      <c r="Z1509" s="18">
        <f>(X1509-Y1509)+Z1508</f>
        <v/>
      </c>
      <c r="AA1509" s="15" t="n"/>
      <c r="AB1509" s="24" t="n"/>
      <c r="AC1509" s="15">
        <f>C1509</f>
        <v/>
      </c>
      <c r="AD1509" s="25" t="n"/>
      <c r="AE1509" s="62">
        <f>G1509</f>
        <v/>
      </c>
      <c r="AF1509" s="63">
        <f>AE1509+AF1448</f>
        <v/>
      </c>
      <c r="AG1509" s="25" t="n"/>
      <c r="AH1509" s="24" t="n"/>
      <c r="AI1509" s="26" t="n"/>
      <c r="AJ1509" s="25" t="n"/>
      <c r="AL1509" s="14" t="n"/>
      <c r="AM1509" s="18" t="n">
        <v>0</v>
      </c>
      <c r="AN1509" s="16" t="n">
        <v>0</v>
      </c>
      <c r="AO1509" s="18">
        <f>(AM1509-AN1509)+AO1508</f>
        <v/>
      </c>
      <c r="AP1509" s="15" t="n"/>
      <c r="AR1509" s="14" t="n"/>
      <c r="AS1509" s="18" t="n">
        <v>0</v>
      </c>
      <c r="AT1509" s="16" t="n">
        <v>0</v>
      </c>
      <c r="AU1509" s="18">
        <f>(AS1509-AT1509)+AU1508</f>
        <v/>
      </c>
      <c r="AV1509" s="15" t="n"/>
      <c r="AX1509" s="14" t="n"/>
      <c r="AY1509" s="18" t="n">
        <v>0</v>
      </c>
      <c r="AZ1509" s="16" t="n">
        <v>0</v>
      </c>
      <c r="BA1509" s="18">
        <f>(AY1509-AZ1509)+BA1508</f>
        <v/>
      </c>
      <c r="BB1509" s="15" t="n"/>
      <c r="BD1509" s="14" t="n"/>
      <c r="BE1509" s="18" t="n">
        <v>0</v>
      </c>
      <c r="BF1509" s="16" t="n">
        <v>0</v>
      </c>
      <c r="BG1509" s="18">
        <f>(BE1509-BF1509)+BG1508</f>
        <v/>
      </c>
      <c r="BH1509" s="15" t="n"/>
      <c r="BJ1509" s="86" t="n"/>
      <c r="BK1509" s="86" t="n"/>
      <c r="BL1509" s="24" t="n"/>
      <c r="BM1509" s="24" t="n"/>
      <c r="BN1509" s="24" t="n"/>
      <c r="BO1509" s="24" t="n"/>
      <c r="BP1509" s="24" t="n"/>
      <c r="BQ1509" s="126" t="n"/>
    </row>
    <row r="1510" ht="16.8" customHeight="1">
      <c r="A1510" s="15" t="n"/>
      <c r="B1510" s="15" t="n"/>
      <c r="C1510" s="15" t="inlineStr">
        <is>
          <t>PREL.  ACC. PER AMM-. RENZO</t>
        </is>
      </c>
      <c r="D1510" s="16" t="n"/>
      <c r="E1510" s="16" t="n"/>
      <c r="F1510" s="16" t="n">
        <v>0</v>
      </c>
      <c r="G1510" s="16" t="n">
        <v>0</v>
      </c>
      <c r="H1510" s="16" t="n"/>
      <c r="I1510" s="4" t="n"/>
      <c r="J1510" s="14" t="n"/>
      <c r="K1510" s="44" t="inlineStr">
        <is>
          <t>RHO 1/2</t>
        </is>
      </c>
      <c r="L1510" s="16" t="n">
        <v>1605</v>
      </c>
      <c r="M1510" s="16" t="inlineStr">
        <is>
          <t>GALLARATE 31/1</t>
        </is>
      </c>
      <c r="N1510" s="16" t="n">
        <v>357.5</v>
      </c>
      <c r="O1510" s="16" t="n"/>
      <c r="P1510" s="18" t="n"/>
      <c r="Q1510" s="14" t="n"/>
      <c r="R1510" s="18" t="n">
        <v>0</v>
      </c>
      <c r="S1510" s="16">
        <f>G1510</f>
        <v/>
      </c>
      <c r="T1510" s="18">
        <f>(R1510-S1510)+T1509</f>
        <v/>
      </c>
      <c r="U1510" s="15">
        <f>C1510</f>
        <v/>
      </c>
      <c r="W1510" s="14" t="n"/>
      <c r="X1510" s="18" t="n">
        <v>0</v>
      </c>
      <c r="Y1510" s="16" t="n"/>
      <c r="Z1510" s="18">
        <f>(X1510-Y1510)+Z1509</f>
        <v/>
      </c>
      <c r="AA1510" s="15" t="n"/>
      <c r="AB1510" s="24" t="n"/>
      <c r="AC1510" s="15">
        <f>C1510</f>
        <v/>
      </c>
      <c r="AD1510" s="25" t="n"/>
      <c r="AE1510" s="62">
        <f>G1510</f>
        <v/>
      </c>
      <c r="AF1510" s="63">
        <f>AE1510+AF1449</f>
        <v/>
      </c>
      <c r="AG1510" s="25" t="n"/>
      <c r="AH1510" s="24" t="n"/>
      <c r="AI1510" s="26" t="n"/>
      <c r="AJ1510" s="25" t="n"/>
      <c r="AL1510" s="14" t="n"/>
      <c r="AM1510" s="18" t="n">
        <v>0</v>
      </c>
      <c r="AN1510" s="16" t="n"/>
      <c r="AO1510" s="18">
        <f>(AM1510-AN1510)+AO1509</f>
        <v/>
      </c>
      <c r="AP1510" s="15" t="n"/>
      <c r="AR1510" s="14" t="n"/>
      <c r="AS1510" s="18" t="n">
        <v>0</v>
      </c>
      <c r="AT1510" s="16" t="n"/>
      <c r="AU1510" s="18">
        <f>(AS1510-AT1510)+AU1509</f>
        <v/>
      </c>
      <c r="AV1510" s="15" t="n"/>
      <c r="AX1510" s="14" t="n"/>
      <c r="AY1510" s="18" t="n">
        <v>0</v>
      </c>
      <c r="AZ1510" s="16" t="n"/>
      <c r="BA1510" s="18">
        <f>(AY1510-AZ1510)+BA1509</f>
        <v/>
      </c>
      <c r="BB1510" s="15" t="n"/>
      <c r="BD1510" s="14" t="n"/>
      <c r="BE1510" s="18" t="n">
        <v>0</v>
      </c>
      <c r="BF1510" s="16" t="n"/>
      <c r="BG1510" s="18">
        <f>(BE1510-BF1510)+BG1509</f>
        <v/>
      </c>
      <c r="BH1510" s="15" t="n"/>
      <c r="BJ1510" s="86" t="n"/>
      <c r="BK1510" s="86" t="n"/>
      <c r="BL1510" s="24" t="n"/>
      <c r="BM1510" s="24" t="n"/>
      <c r="BN1510" s="24" t="n"/>
      <c r="BO1510" s="24" t="n"/>
      <c r="BP1510" s="24" t="n"/>
      <c r="BQ1510" s="126" t="n"/>
    </row>
    <row r="1511" ht="16.8" customHeight="1">
      <c r="A1511" s="15" t="n"/>
      <c r="B1511" s="15" t="n"/>
      <c r="C1511" s="15" t="inlineStr">
        <is>
          <t>VERS.  GALL. 26/1  636,50+ 392,51+ 31/1 + 462,00 31/1</t>
        </is>
      </c>
      <c r="D1511" s="16" t="n"/>
      <c r="E1511" s="16" t="n"/>
      <c r="F1511" s="16" t="n">
        <v>1491.01</v>
      </c>
      <c r="G1511" s="16" t="n"/>
      <c r="H1511" s="16" t="n"/>
      <c r="I1511" s="4" t="n"/>
      <c r="J1511" s="14" t="n"/>
      <c r="K1511" s="16" t="inlineStr">
        <is>
          <t>SOMMA 1/2</t>
        </is>
      </c>
      <c r="L1511" s="16" t="n">
        <v>1069.5</v>
      </c>
      <c r="M1511" s="16" t="inlineStr">
        <is>
          <t>SOMMA 31/1</t>
        </is>
      </c>
      <c r="N1511" s="16" t="n">
        <v>511.5</v>
      </c>
      <c r="O1511" s="16" t="n"/>
      <c r="P1511" s="18" t="n"/>
      <c r="Q1511" s="14" t="n"/>
      <c r="R1511" s="18" t="n">
        <v>0</v>
      </c>
      <c r="S1511" s="16" t="n">
        <v>0</v>
      </c>
      <c r="T1511" s="18">
        <f>(R1511-S1511)+T1510</f>
        <v/>
      </c>
      <c r="U1511" s="15" t="n"/>
      <c r="W1511" s="14" t="n"/>
      <c r="X1511" s="18">
        <f>F1511</f>
        <v/>
      </c>
      <c r="Y1511" s="16" t="n">
        <v>0</v>
      </c>
      <c r="Z1511" s="18">
        <f>(X1511-Y1511)+Z1510</f>
        <v/>
      </c>
      <c r="AA1511" s="15">
        <f>C1511</f>
        <v/>
      </c>
      <c r="AB1511" s="24" t="n"/>
      <c r="AC1511" s="15" t="n"/>
      <c r="AD1511" s="25" t="n"/>
      <c r="AE1511" s="62" t="n"/>
      <c r="AF1511" s="63" t="n"/>
      <c r="AG1511" s="25" t="n"/>
      <c r="AH1511" s="24" t="n"/>
      <c r="AI1511" s="26" t="n"/>
      <c r="AJ1511" s="25" t="n"/>
      <c r="AL1511" s="14" t="n"/>
      <c r="AM1511" s="18" t="n">
        <v>0</v>
      </c>
      <c r="AN1511" s="16" t="n"/>
      <c r="AO1511" s="18">
        <f>(AM1511-AN1511)+AO1510</f>
        <v/>
      </c>
      <c r="AP1511" s="15" t="n"/>
      <c r="AR1511" s="14" t="n"/>
      <c r="AS1511" s="18" t="n">
        <v>0</v>
      </c>
      <c r="AT1511" s="16" t="n"/>
      <c r="AU1511" s="18">
        <f>(AS1511-AT1511)+AU1510</f>
        <v/>
      </c>
      <c r="AV1511" s="15" t="n"/>
      <c r="AX1511" s="14" t="n"/>
      <c r="AY1511" s="18" t="n">
        <v>0</v>
      </c>
      <c r="AZ1511" s="16" t="n"/>
      <c r="BA1511" s="18">
        <f>(AY1511-AZ1511)+BA1510</f>
        <v/>
      </c>
      <c r="BB1511" s="15" t="n"/>
      <c r="BD1511" s="14" t="n"/>
      <c r="BE1511" s="18" t="n">
        <v>0</v>
      </c>
      <c r="BF1511" s="16" t="n"/>
      <c r="BG1511" s="18">
        <f>(BE1511-BF1511)+BG1510</f>
        <v/>
      </c>
      <c r="BH1511" s="15" t="n"/>
      <c r="BJ1511" s="86" t="n"/>
      <c r="BK1511" s="86" t="n"/>
      <c r="BL1511" s="24" t="n"/>
      <c r="BM1511" s="24" t="n"/>
      <c r="BN1511" s="24" t="n"/>
      <c r="BO1511" s="24" t="n"/>
      <c r="BP1511" s="24" t="n"/>
      <c r="BQ1511" s="126" t="n"/>
    </row>
    <row r="1512" ht="16.8" customHeight="1">
      <c r="A1512" s="15" t="n"/>
      <c r="B1512" s="15" t="n"/>
      <c r="C1512" s="15" t="inlineStr">
        <is>
          <t>VERS. RHO  25/1 100+1099 29/1 +26/1  1560</t>
        </is>
      </c>
      <c r="D1512" s="16" t="n"/>
      <c r="E1512" s="16" t="n"/>
      <c r="F1512" s="16" t="n">
        <v>104555.24</v>
      </c>
      <c r="G1512" s="16" t="n"/>
      <c r="H1512" s="16" t="n">
        <v>0</v>
      </c>
      <c r="I1512" s="4" t="n"/>
      <c r="J1512" s="14" t="n"/>
      <c r="K1512" s="16" t="inlineStr">
        <is>
          <t>LEGNANO 1/2</t>
        </is>
      </c>
      <c r="L1512" s="16" t="n">
        <v>236.02</v>
      </c>
      <c r="M1512" s="16" t="inlineStr">
        <is>
          <t>RHO TUTELA 1/2</t>
        </is>
      </c>
      <c r="N1512" s="16" t="n">
        <v>75</v>
      </c>
      <c r="O1512" s="16" t="n"/>
      <c r="P1512" s="18" t="n"/>
      <c r="Q1512" s="14" t="n"/>
      <c r="R1512" s="18" t="n">
        <v>0</v>
      </c>
      <c r="S1512" s="16" t="n">
        <v>0</v>
      </c>
      <c r="T1512" s="18">
        <f>(R1512-S1512)+T1511</f>
        <v/>
      </c>
      <c r="U1512" s="15" t="n"/>
      <c r="W1512" s="14" t="n"/>
      <c r="X1512" s="18">
        <f>F1512</f>
        <v/>
      </c>
      <c r="Y1512" s="16" t="n"/>
      <c r="Z1512" s="18">
        <f>(X1512-Y1512)+Z1511</f>
        <v/>
      </c>
      <c r="AA1512" s="15" t="n"/>
      <c r="AB1512" s="24" t="n"/>
      <c r="AC1512" s="15" t="n"/>
      <c r="AD1512" s="25" t="n"/>
      <c r="AE1512" s="62" t="n"/>
      <c r="AF1512" s="63" t="n"/>
      <c r="AG1512" s="25" t="n"/>
      <c r="AH1512" s="24" t="n"/>
      <c r="AI1512" s="26" t="n"/>
      <c r="AJ1512" s="25" t="n"/>
      <c r="AL1512" s="14" t="n"/>
      <c r="AM1512" s="18" t="n">
        <v>0</v>
      </c>
      <c r="AN1512" s="16" t="n"/>
      <c r="AO1512" s="18">
        <f>(AM1512-AN1512)+AO1511</f>
        <v/>
      </c>
      <c r="AP1512" s="15" t="n"/>
      <c r="AR1512" s="14" t="n"/>
      <c r="AS1512" s="18" t="n">
        <v>0</v>
      </c>
      <c r="AT1512" s="16" t="n"/>
      <c r="AU1512" s="18">
        <f>(AS1512-AT1512)+AU1511</f>
        <v/>
      </c>
      <c r="AV1512" s="15" t="n"/>
      <c r="AX1512" s="14" t="n"/>
      <c r="AY1512" s="18" t="n">
        <v>0</v>
      </c>
      <c r="AZ1512" s="16" t="n"/>
      <c r="BA1512" s="18">
        <f>(AY1512-AZ1512)+BA1511</f>
        <v/>
      </c>
      <c r="BB1512" s="15" t="n"/>
      <c r="BD1512" s="14" t="n"/>
      <c r="BE1512" s="18" t="n">
        <v>0</v>
      </c>
      <c r="BF1512" s="16" t="n"/>
      <c r="BG1512" s="18">
        <f>(BE1512-BF1512)+BG1511</f>
        <v/>
      </c>
      <c r="BH1512" s="15" t="n"/>
      <c r="BJ1512" s="86" t="n"/>
      <c r="BK1512" s="86" t="n"/>
      <c r="BL1512" s="24" t="n"/>
      <c r="BM1512" s="24" t="n"/>
      <c r="BN1512" s="24" t="n"/>
      <c r="BO1512" s="24" t="n"/>
      <c r="BP1512" s="24" t="n"/>
      <c r="BQ1512" s="126" t="n"/>
    </row>
    <row r="1513" ht="16.8" customHeight="1">
      <c r="A1513" s="15" t="n"/>
      <c r="B1513" s="15" t="n"/>
      <c r="C1513" s="15" t="inlineStr">
        <is>
          <t xml:space="preserve">   "   30/1  1.086+1/2  100.000+ 31/1 711,24+ 29/1 -0,01</t>
        </is>
      </c>
      <c r="D1513" s="16" t="n"/>
      <c r="E1513" s="16" t="n"/>
      <c r="F1513" s="16" t="n">
        <v>0</v>
      </c>
      <c r="G1513" s="16" t="n"/>
      <c r="H1513" s="16" t="n"/>
      <c r="I1513" s="4" t="n"/>
      <c r="J1513" s="14" t="n"/>
      <c r="K1513" s="16" t="inlineStr">
        <is>
          <t>BONIFICO BARABERA 1/2  LEGNANO</t>
        </is>
      </c>
      <c r="L1513" s="67" t="n">
        <v>0.02</v>
      </c>
      <c r="M1513" s="44" t="n"/>
      <c r="N1513" s="16" t="n">
        <v>0</v>
      </c>
      <c r="O1513" s="16" t="n"/>
      <c r="P1513" s="18" t="n"/>
      <c r="Q1513" s="14" t="n"/>
      <c r="R1513" s="18" t="n">
        <v>0</v>
      </c>
      <c r="S1513" s="16" t="n">
        <v>0</v>
      </c>
      <c r="T1513" s="18">
        <f>(R1513-S1513)+T1512</f>
        <v/>
      </c>
      <c r="U1513" s="15" t="n"/>
      <c r="W1513" s="14" t="n"/>
      <c r="X1513" s="18">
        <f>F1513</f>
        <v/>
      </c>
      <c r="Y1513" s="16" t="n"/>
      <c r="Z1513" s="18">
        <f>(X1513-Y1513)+Z1512</f>
        <v/>
      </c>
      <c r="AA1513" s="15" t="n"/>
      <c r="AB1513" s="24" t="n"/>
      <c r="AC1513" s="15" t="n"/>
      <c r="AD1513" s="25" t="n"/>
      <c r="AE1513" s="62" t="n"/>
      <c r="AF1513" s="63" t="n"/>
      <c r="AG1513" s="25" t="n"/>
      <c r="AH1513" s="24" t="n"/>
      <c r="AI1513" s="26" t="n"/>
      <c r="AJ1513" s="25" t="n"/>
      <c r="AL1513" s="14" t="n"/>
      <c r="AM1513" s="18" t="n">
        <v>0</v>
      </c>
      <c r="AN1513" s="16" t="n"/>
      <c r="AO1513" s="18">
        <f>(AM1513-AN1513)+AO1512</f>
        <v/>
      </c>
      <c r="AP1513" s="15" t="n"/>
      <c r="AR1513" s="14" t="n"/>
      <c r="AS1513" s="18" t="n">
        <v>0</v>
      </c>
      <c r="AT1513" s="16" t="n"/>
      <c r="AU1513" s="18">
        <f>(AS1513-AT1513)+AU1512</f>
        <v/>
      </c>
      <c r="AV1513" s="15" t="n"/>
      <c r="AX1513" s="14" t="n"/>
      <c r="AY1513" s="18" t="n">
        <v>0</v>
      </c>
      <c r="AZ1513" s="16" t="n"/>
      <c r="BA1513" s="18">
        <f>(AY1513-AZ1513)+BA1512</f>
        <v/>
      </c>
      <c r="BB1513" s="15" t="n"/>
      <c r="BD1513" s="14" t="n"/>
      <c r="BE1513" s="18" t="n">
        <v>0</v>
      </c>
      <c r="BF1513" s="16" t="n"/>
      <c r="BG1513" s="18">
        <f>(BE1513-BF1513)+BG1512</f>
        <v/>
      </c>
      <c r="BH1513" s="15" t="n"/>
      <c r="BJ1513" s="86" t="n"/>
      <c r="BK1513" s="86" t="n"/>
      <c r="BL1513" s="24" t="n"/>
      <c r="BM1513" s="24" t="n"/>
      <c r="BN1513" s="24" t="n"/>
      <c r="BO1513" s="24" t="n"/>
      <c r="BP1513" s="24" t="n"/>
      <c r="BQ1513" s="126" t="n"/>
    </row>
    <row r="1514" ht="16.8" customHeight="1">
      <c r="A1514" s="15" t="n"/>
      <c r="B1514" s="15" t="n"/>
      <c r="C1514" s="15" t="inlineStr">
        <is>
          <t>AGOS 1/2</t>
        </is>
      </c>
      <c r="D1514" s="16" t="n"/>
      <c r="E1514" s="16" t="n"/>
      <c r="F1514" s="16" t="n">
        <v>900</v>
      </c>
      <c r="G1514" s="16" t="n">
        <v>0</v>
      </c>
      <c r="H1514" s="16" t="n"/>
      <c r="I1514" s="4" t="n"/>
      <c r="J1514" s="14" t="n"/>
      <c r="K1514" s="17" t="inlineStr">
        <is>
          <t>SOSPESI PARTICOLARI</t>
        </is>
      </c>
      <c r="L1514" s="51">
        <f>AI1523</f>
        <v/>
      </c>
      <c r="M1514" s="16" t="n"/>
      <c r="N1514" s="16" t="n">
        <v>0</v>
      </c>
      <c r="O1514" s="16" t="n"/>
      <c r="P1514" s="18" t="n"/>
      <c r="Q1514" s="14" t="n"/>
      <c r="R1514" s="18" t="n">
        <v>0</v>
      </c>
      <c r="S1514" s="16" t="n">
        <v>0</v>
      </c>
      <c r="T1514" s="18">
        <f>(R1514-S1514)+T1513</f>
        <v/>
      </c>
      <c r="U1514" s="15" t="n"/>
      <c r="W1514" s="14" t="n"/>
      <c r="X1514" s="18">
        <f>F1514</f>
        <v/>
      </c>
      <c r="Y1514" s="16" t="n">
        <v>0</v>
      </c>
      <c r="Z1514" s="18">
        <f>(X1514-Y1514)+Z1513</f>
        <v/>
      </c>
      <c r="AA1514" s="15">
        <f>C1514</f>
        <v/>
      </c>
      <c r="AB1514" s="24" t="n"/>
      <c r="AC1514" s="15" t="n"/>
      <c r="AD1514" s="25" t="n"/>
      <c r="AE1514" s="62" t="n"/>
      <c r="AF1514" s="63" t="n"/>
      <c r="AG1514" s="25" t="n"/>
      <c r="AH1514" s="24" t="n"/>
      <c r="AI1514" s="26" t="n"/>
      <c r="AJ1514" s="25" t="n"/>
      <c r="AL1514" s="14" t="n"/>
      <c r="AM1514" s="18" t="n">
        <v>0</v>
      </c>
      <c r="AN1514" s="16" t="n"/>
      <c r="AO1514" s="18">
        <f>(AM1514-AN1514)+AO1513</f>
        <v/>
      </c>
      <c r="AP1514" s="15" t="n"/>
      <c r="AR1514" s="14" t="n"/>
      <c r="AS1514" s="18" t="n">
        <v>0</v>
      </c>
      <c r="AT1514" s="16" t="n"/>
      <c r="AU1514" s="18">
        <f>(AS1514-AT1514)+AU1513</f>
        <v/>
      </c>
      <c r="AV1514" s="15" t="n"/>
      <c r="AX1514" s="14" t="n"/>
      <c r="AY1514" s="18" t="n">
        <v>0</v>
      </c>
      <c r="AZ1514" s="16" t="n"/>
      <c r="BA1514" s="18">
        <f>(AY1514-AZ1514)+BA1513</f>
        <v/>
      </c>
      <c r="BB1514" s="15" t="n"/>
      <c r="BD1514" s="14" t="n"/>
      <c r="BE1514" s="18" t="n">
        <v>0</v>
      </c>
      <c r="BF1514" s="16" t="n"/>
      <c r="BG1514" s="18">
        <f>(BE1514-BF1514)+BG1513</f>
        <v/>
      </c>
      <c r="BH1514" s="15" t="n"/>
      <c r="BJ1514" s="86" t="n"/>
      <c r="BK1514" s="86" t="n"/>
      <c r="BL1514" s="24" t="n"/>
      <c r="BM1514" s="24" t="n"/>
      <c r="BN1514" s="24" t="n"/>
      <c r="BO1514" s="24" t="n"/>
      <c r="BP1514" s="24" t="n"/>
      <c r="BQ1514" s="126" t="n"/>
    </row>
    <row r="1515" ht="16.8" customHeight="1">
      <c r="A1515" s="15" t="n"/>
      <c r="B1515" s="15" t="n"/>
      <c r="C1515" s="68" t="inlineStr">
        <is>
          <t>INCASSO II RATA F.LLI BESOZZI</t>
        </is>
      </c>
      <c r="D1515" s="16" t="n"/>
      <c r="E1515" s="16" t="n"/>
      <c r="F1515" s="16" t="n">
        <v>1277.45</v>
      </c>
      <c r="G1515" s="16" t="n"/>
      <c r="H1515" s="16" t="n"/>
      <c r="I1515" s="4" t="n"/>
      <c r="J1515" s="14" t="n"/>
      <c r="K1515" s="17" t="inlineStr">
        <is>
          <t>TOTALE SOSPESI</t>
        </is>
      </c>
      <c r="L1515" s="16">
        <f>SUM(L1502:L1514)</f>
        <v/>
      </c>
      <c r="M1515" s="16" t="n"/>
      <c r="N1515" s="16" t="n">
        <v>0</v>
      </c>
      <c r="O1515" s="16" t="n"/>
      <c r="P1515" s="18" t="n"/>
      <c r="Q1515" s="14" t="n"/>
      <c r="R1515" s="18" t="n">
        <v>0</v>
      </c>
      <c r="S1515" s="16" t="n"/>
      <c r="T1515" s="18">
        <f>(R1515-S1515)+T1514</f>
        <v/>
      </c>
      <c r="U1515" s="15" t="n"/>
      <c r="W1515" s="14" t="n"/>
      <c r="X1515" s="18">
        <f>F1515</f>
        <v/>
      </c>
      <c r="Y1515" s="16" t="n"/>
      <c r="Z1515" s="18">
        <f>(X1515-Y1515)+Z1514</f>
        <v/>
      </c>
      <c r="AA1515" s="15">
        <f>C1515</f>
        <v/>
      </c>
      <c r="AB1515" s="24" t="n"/>
      <c r="AC1515" s="15" t="n"/>
      <c r="AD1515" s="25" t="n"/>
      <c r="AE1515" s="62" t="n"/>
      <c r="AF1515" s="63" t="n"/>
      <c r="AG1515" s="25" t="n"/>
      <c r="AH1515" s="24" t="n"/>
      <c r="AI1515" s="26" t="n"/>
      <c r="AJ1515" s="25" t="n"/>
      <c r="AL1515" s="14" t="n"/>
      <c r="AM1515" s="18" t="n">
        <v>0</v>
      </c>
      <c r="AN1515" s="16" t="n"/>
      <c r="AO1515" s="18">
        <f>(AM1515-AN1515)+AO1514</f>
        <v/>
      </c>
      <c r="AP1515" s="15" t="n"/>
      <c r="AR1515" s="14" t="n"/>
      <c r="AS1515" s="18" t="n">
        <v>0</v>
      </c>
      <c r="AT1515" s="16" t="n"/>
      <c r="AU1515" s="18">
        <f>(AS1515-AT1515)+AU1514</f>
        <v/>
      </c>
      <c r="AV1515" s="15">
        <f>C1515</f>
        <v/>
      </c>
      <c r="AX1515" s="14" t="n"/>
      <c r="AY1515" s="18" t="n">
        <v>0</v>
      </c>
      <c r="AZ1515" s="16" t="n"/>
      <c r="BA1515" s="18">
        <f>(AY1515-AZ1515)+BA1514</f>
        <v/>
      </c>
      <c r="BB1515" s="15" t="n"/>
      <c r="BD1515" s="14" t="n"/>
      <c r="BE1515" s="18" t="n">
        <v>0</v>
      </c>
      <c r="BF1515" s="16" t="n"/>
      <c r="BG1515" s="18">
        <f>(BE1515-BF1515)+BG1514</f>
        <v/>
      </c>
      <c r="BH1515" s="15" t="n"/>
      <c r="BJ1515" s="86" t="n"/>
      <c r="BK1515" s="86" t="n"/>
      <c r="BL1515" s="24" t="n"/>
      <c r="BM1515" s="24" t="n"/>
      <c r="BN1515" s="24" t="n"/>
      <c r="BO1515" s="24" t="n"/>
      <c r="BP1515" s="24" t="n"/>
      <c r="BQ1515" s="126" t="n"/>
    </row>
    <row r="1516" ht="16.8" customHeight="1">
      <c r="A1516" s="15" t="n"/>
      <c r="B1516" s="15" t="n"/>
      <c r="C1516" s="15" t="inlineStr">
        <is>
          <t>BONIFICI</t>
        </is>
      </c>
      <c r="D1516" s="16" t="n"/>
      <c r="E1516" s="16" t="n"/>
      <c r="F1516" s="16">
        <f>'BONIFICI GENERALI '!B1194+'BONIFICI CATTOLICA'!B1194+'BONIFICI TUTELA'!B726</f>
        <v/>
      </c>
      <c r="G1516" s="85">
        <f>F1506</f>
        <v/>
      </c>
      <c r="H1516" s="16" t="n"/>
      <c r="I1516" s="4" t="n"/>
      <c r="J1516" s="14" t="n"/>
      <c r="K1516" s="17" t="inlineStr">
        <is>
          <t>SOSPESI DEL GIORNO</t>
        </is>
      </c>
      <c r="L1516" s="16">
        <f>SUM(N1503:N1516)</f>
        <v/>
      </c>
      <c r="M1516" s="44" t="n"/>
      <c r="N1516" s="16" t="n">
        <v>0</v>
      </c>
      <c r="O1516" s="16" t="n"/>
      <c r="P1516" s="18" t="n"/>
      <c r="Q1516" s="14" t="n"/>
      <c r="R1516" s="18" t="n">
        <v>0</v>
      </c>
      <c r="S1516" s="16" t="n"/>
      <c r="T1516" s="18">
        <f>(R1516-S1516)+T1515</f>
        <v/>
      </c>
      <c r="U1516" s="15" t="n"/>
      <c r="W1516" s="14" t="n"/>
      <c r="X1516" s="18">
        <f>F1516</f>
        <v/>
      </c>
      <c r="Y1516" s="16">
        <f>G1516</f>
        <v/>
      </c>
      <c r="Z1516" s="18">
        <f>(X1516-Y1516)+Z1515</f>
        <v/>
      </c>
      <c r="AA1516" s="15">
        <f>C1516</f>
        <v/>
      </c>
      <c r="AB1516" s="24" t="n"/>
      <c r="AC1516" s="15" t="n"/>
      <c r="AD1516" s="25" t="n"/>
      <c r="AE1516" s="62" t="n"/>
      <c r="AF1516" s="63" t="n"/>
      <c r="AG1516" s="25" t="n"/>
      <c r="AH1516" s="24" t="n"/>
      <c r="AI1516" s="26" t="n"/>
      <c r="AJ1516" s="25" t="n"/>
      <c r="AL1516" s="14" t="n"/>
      <c r="AM1516" s="18" t="n">
        <v>0</v>
      </c>
      <c r="AN1516" s="16" t="n"/>
      <c r="AO1516" s="18">
        <f>(AM1516-AN1516)+AO1515</f>
        <v/>
      </c>
      <c r="AP1516" s="15" t="n"/>
      <c r="AR1516" s="14" t="n"/>
      <c r="AS1516" s="18" t="n">
        <v>0</v>
      </c>
      <c r="AT1516" s="16" t="n"/>
      <c r="AU1516" s="18">
        <f>(AS1516-AT1516)+AU1515</f>
        <v/>
      </c>
      <c r="AV1516" s="15">
        <f>C1516</f>
        <v/>
      </c>
      <c r="AX1516" s="14" t="n"/>
      <c r="AY1516" s="18" t="n">
        <v>0</v>
      </c>
      <c r="AZ1516" s="16" t="n"/>
      <c r="BA1516" s="18">
        <f>(AY1516-AZ1516)+BA1515</f>
        <v/>
      </c>
      <c r="BB1516" s="15" t="n"/>
      <c r="BD1516" s="14" t="n"/>
      <c r="BE1516" s="18" t="n">
        <v>0</v>
      </c>
      <c r="BF1516" s="16" t="n"/>
      <c r="BG1516" s="18">
        <f>(BE1516-BF1516)+BG1515</f>
        <v/>
      </c>
      <c r="BH1516" s="15" t="n"/>
      <c r="BJ1516" s="86" t="n"/>
      <c r="BK1516" s="86" t="n"/>
      <c r="BL1516" s="24" t="n"/>
      <c r="BM1516" s="24" t="n"/>
      <c r="BN1516" s="24" t="n"/>
      <c r="BO1516" s="24" t="n"/>
      <c r="BP1516" s="24" t="n"/>
      <c r="BQ1516" s="126" t="n"/>
    </row>
    <row r="1517" ht="16.8" customHeight="1">
      <c r="A1517" s="15" t="n"/>
      <c r="B1517" s="15" t="n"/>
      <c r="C1517" s="47" t="inlineStr">
        <is>
          <t>PREL .PROVVIGIONI MATURATE</t>
        </is>
      </c>
      <c r="D1517" s="16" t="n"/>
      <c r="E1517" s="16" t="n"/>
      <c r="F1517" s="16" t="n">
        <v>0</v>
      </c>
      <c r="G1517" s="1">
        <f>F1507</f>
        <v/>
      </c>
      <c r="H1517" s="16">
        <f>G1517-D1408-D1409-D1411</f>
        <v/>
      </c>
      <c r="I1517" s="4" t="n"/>
      <c r="J1517" s="14" t="n"/>
      <c r="K1517" s="53">
        <f>A1466</f>
        <v/>
      </c>
      <c r="L1517" s="3">
        <f>D1466+D1467-E1471+D1468-E1468+D1471-E1466+B1469</f>
        <v/>
      </c>
      <c r="M1517" s="3" t="n"/>
      <c r="N1517" s="3" t="n"/>
      <c r="O1517" s="16" t="n"/>
      <c r="P1517" s="18" t="n"/>
      <c r="Q1517" s="14" t="n"/>
      <c r="R1517" s="18" t="n"/>
      <c r="S1517" s="16" t="n"/>
      <c r="T1517" s="18">
        <f>(R1517-S1517)+T1516</f>
        <v/>
      </c>
      <c r="U1517" s="15" t="n"/>
      <c r="W1517" s="14" t="n"/>
      <c r="X1517" s="18" t="n"/>
      <c r="Y1517" s="1">
        <f>G1517</f>
        <v/>
      </c>
      <c r="Z1517" s="18">
        <f>(X1517-Y1517)+Z1516</f>
        <v/>
      </c>
      <c r="AA1517" s="15">
        <f>C1517</f>
        <v/>
      </c>
      <c r="AB1517" s="24" t="n"/>
      <c r="AC1517" s="15" t="inlineStr">
        <is>
          <t>BOLLO AUTO</t>
        </is>
      </c>
      <c r="AD1517" s="25" t="n"/>
      <c r="AE1517" s="62">
        <f>H1518</f>
        <v/>
      </c>
      <c r="AF1517" s="63">
        <f>AE1517+AF1456</f>
        <v/>
      </c>
      <c r="AG1517" s="25" t="n"/>
      <c r="AH1517" s="24" t="n"/>
      <c r="AI1517" s="26" t="n"/>
      <c r="AJ1517" s="25" t="n"/>
      <c r="AL1517" s="14" t="n"/>
      <c r="AM1517" s="18" t="n"/>
      <c r="AN1517" s="25" t="n">
        <v>0</v>
      </c>
      <c r="AO1517" s="18">
        <f>(AM1517-AN1517)+AO1516</f>
        <v/>
      </c>
      <c r="AP1517" s="15" t="n"/>
      <c r="AR1517" s="14" t="n"/>
      <c r="AS1517" s="18" t="n"/>
      <c r="AT1517" s="25" t="n">
        <v>0</v>
      </c>
      <c r="AU1517" s="18">
        <f>(AS1517-AT1517)+AU1516</f>
        <v/>
      </c>
      <c r="AV1517" s="15" t="n"/>
      <c r="AX1517" s="14" t="n"/>
      <c r="AY1517" s="18" t="n"/>
      <c r="AZ1517" s="25" t="n">
        <v>0</v>
      </c>
      <c r="BA1517" s="18">
        <f>(AY1517-AZ1517)+BA1516</f>
        <v/>
      </c>
      <c r="BB1517" s="15" t="n"/>
      <c r="BD1517" s="14" t="n"/>
      <c r="BE1517" s="18" t="n"/>
      <c r="BF1517" s="25" t="n">
        <v>0</v>
      </c>
      <c r="BG1517" s="18">
        <f>(BE1517-BF1517)+BG1516</f>
        <v/>
      </c>
      <c r="BH1517" s="15" t="n"/>
      <c r="BJ1517" s="86" t="n"/>
      <c r="BK1517" s="86" t="n"/>
      <c r="BL1517" s="24" t="n"/>
      <c r="BM1517" s="24" t="n"/>
      <c r="BN1517" s="24" t="n"/>
      <c r="BO1517" s="24" t="n"/>
      <c r="BP1517" s="24" t="n"/>
      <c r="BQ1517" s="126" t="n"/>
    </row>
    <row r="1518" ht="16.8" customHeight="1">
      <c r="A1518" s="15" t="n"/>
      <c r="B1518" s="15" t="n"/>
      <c r="C1518" s="15" t="inlineStr">
        <is>
          <t>Spese manutenzione auto</t>
        </is>
      </c>
      <c r="D1518" s="16" t="n"/>
      <c r="E1518" s="16" t="n">
        <v>0</v>
      </c>
      <c r="F1518" s="16" t="n">
        <v>0</v>
      </c>
      <c r="G1518" s="16" t="n">
        <v>0</v>
      </c>
      <c r="H1518" s="16" t="n"/>
      <c r="I1518" s="4" t="n"/>
      <c r="J1518" s="14" t="n"/>
      <c r="K1518" s="17" t="n"/>
      <c r="L1518" s="16" t="n"/>
      <c r="M1518" s="16" t="n"/>
      <c r="N1518" s="16" t="n"/>
      <c r="O1518" s="16" t="n"/>
      <c r="P1518" s="18" t="n"/>
      <c r="Q1518" s="14" t="n"/>
      <c r="R1518" s="18" t="n"/>
      <c r="S1518" s="16">
        <f>G1518</f>
        <v/>
      </c>
      <c r="T1518" s="18">
        <f>(R1518-S1518)+T1517</f>
        <v/>
      </c>
      <c r="U1518" s="15">
        <f>C1518</f>
        <v/>
      </c>
      <c r="W1518" s="14" t="n"/>
      <c r="X1518" s="18" t="n"/>
      <c r="Y1518" s="16" t="n">
        <v>0</v>
      </c>
      <c r="Z1518" s="18">
        <f>(X1518-Y1518)+Z1517</f>
        <v/>
      </c>
      <c r="AA1518" s="15" t="n"/>
      <c r="AB1518" s="24" t="n"/>
      <c r="AC1518" s="15">
        <f>C1518</f>
        <v/>
      </c>
      <c r="AD1518" s="25" t="n"/>
      <c r="AE1518" s="62">
        <f>G1518</f>
        <v/>
      </c>
      <c r="AF1518" s="63">
        <f>AE1518+AF1457</f>
        <v/>
      </c>
      <c r="AG1518" s="25" t="n"/>
      <c r="AH1518" s="24" t="n"/>
      <c r="AI1518" s="26" t="n"/>
      <c r="AJ1518" s="25" t="n"/>
      <c r="AL1518" s="14" t="n"/>
      <c r="AM1518" s="18" t="n"/>
      <c r="AN1518" s="16" t="n"/>
      <c r="AO1518" s="18">
        <f>(AM1518-AN1518)+AO1517</f>
        <v/>
      </c>
      <c r="AP1518" s="15" t="n"/>
      <c r="AR1518" s="14" t="n"/>
      <c r="AS1518" s="18" t="n"/>
      <c r="AT1518" s="16" t="n"/>
      <c r="AU1518" s="18">
        <f>(AS1518-AT1518)+AU1517</f>
        <v/>
      </c>
      <c r="AV1518" s="15" t="n"/>
      <c r="AX1518" s="14" t="n"/>
      <c r="AY1518" s="18" t="n"/>
      <c r="AZ1518" s="16" t="n"/>
      <c r="BA1518" s="18">
        <f>(AY1518-AZ1518)+BA1517</f>
        <v/>
      </c>
      <c r="BB1518" s="15" t="n"/>
      <c r="BD1518" s="14" t="n"/>
      <c r="BE1518" s="18" t="n"/>
      <c r="BF1518" s="16" t="n"/>
      <c r="BG1518" s="18">
        <f>(BE1518-BF1518)+BG1517</f>
        <v/>
      </c>
      <c r="BH1518" s="15" t="n"/>
      <c r="BJ1518" s="86" t="n"/>
      <c r="BK1518" s="86" t="n"/>
      <c r="BL1518" s="24" t="n"/>
      <c r="BM1518" s="24" t="n"/>
      <c r="BN1518" s="24" t="n"/>
      <c r="BO1518" s="24" t="n"/>
      <c r="BP1518" s="24" t="n"/>
      <c r="BQ1518" s="126" t="n"/>
    </row>
    <row r="1519" ht="16.8" customHeight="1">
      <c r="A1519" s="15" t="n"/>
      <c r="B1519" s="15" t="n"/>
      <c r="C1519" s="15" t="inlineStr">
        <is>
          <t>Spese alberghi etc</t>
        </is>
      </c>
      <c r="D1519" s="16" t="n">
        <v>0</v>
      </c>
      <c r="E1519" s="16" t="n"/>
      <c r="F1519" s="16" t="n">
        <v>0</v>
      </c>
      <c r="G1519" s="16" t="n">
        <v>0</v>
      </c>
      <c r="H1519" s="16" t="n"/>
      <c r="I1519" s="4" t="n"/>
      <c r="J1519" s="14" t="n"/>
      <c r="K1519" s="17" t="n"/>
      <c r="L1519" s="16" t="n">
        <v>0</v>
      </c>
      <c r="M1519" s="16" t="n"/>
      <c r="N1519" s="16" t="n"/>
      <c r="O1519" s="16" t="n"/>
      <c r="P1519" s="18" t="n"/>
      <c r="Q1519" s="14" t="n"/>
      <c r="R1519" s="18" t="n"/>
      <c r="S1519" s="16" t="n">
        <v>0</v>
      </c>
      <c r="T1519" s="18">
        <f>(R1519-S1519)+T1518</f>
        <v/>
      </c>
      <c r="U1519" s="15">
        <f>C1519</f>
        <v/>
      </c>
      <c r="W1519" s="14" t="n"/>
      <c r="X1519" s="18" t="n">
        <v>0</v>
      </c>
      <c r="Y1519" s="16" t="n">
        <v>0</v>
      </c>
      <c r="Z1519" s="18">
        <f>(X1519-Y1519)+Z1518</f>
        <v/>
      </c>
      <c r="AA1519" s="15" t="n"/>
      <c r="AB1519" s="24" t="n"/>
      <c r="AC1519" s="15">
        <f>C1519</f>
        <v/>
      </c>
      <c r="AD1519" s="25" t="n"/>
      <c r="AE1519" s="62">
        <f>G1519</f>
        <v/>
      </c>
      <c r="AF1519" s="63">
        <f>AE1519+AF1458</f>
        <v/>
      </c>
      <c r="AG1519" s="25" t="n"/>
      <c r="AH1519" s="24" t="n"/>
      <c r="AI1519" s="26" t="n"/>
      <c r="AJ1519" s="25" t="n"/>
      <c r="AL1519" s="14" t="n"/>
      <c r="AM1519" s="18" t="n"/>
      <c r="AN1519" s="16" t="n">
        <v>0</v>
      </c>
      <c r="AO1519" s="18">
        <f>(AM1519-AN1519)+AO1518</f>
        <v/>
      </c>
      <c r="AP1519" s="15" t="n"/>
      <c r="AR1519" s="14" t="n"/>
      <c r="AS1519" s="18" t="n"/>
      <c r="AT1519" s="16" t="n">
        <v>0</v>
      </c>
      <c r="AU1519" s="18">
        <f>(AS1519-AT1519)+AU1518</f>
        <v/>
      </c>
      <c r="AV1519" s="15" t="n"/>
      <c r="AX1519" s="14" t="n"/>
      <c r="AY1519" s="18" t="n"/>
      <c r="AZ1519" s="16" t="n">
        <v>0</v>
      </c>
      <c r="BA1519" s="18">
        <f>(AY1519-AZ1519)+BA1518</f>
        <v/>
      </c>
      <c r="BB1519" s="15" t="n"/>
      <c r="BD1519" s="14" t="n"/>
      <c r="BE1519" s="18" t="n"/>
      <c r="BF1519" s="16" t="n">
        <v>0</v>
      </c>
      <c r="BG1519" s="18">
        <f>(BE1519-BF1519)+BG1518</f>
        <v/>
      </c>
      <c r="BH1519" s="15" t="n"/>
      <c r="BJ1519" s="86" t="n"/>
      <c r="BK1519" s="86" t="n"/>
      <c r="BL1519" s="24" t="n"/>
      <c r="BM1519" s="24" t="n"/>
      <c r="BN1519" s="24" t="n"/>
      <c r="BO1519" s="24" t="n"/>
      <c r="BP1519" s="24" t="n"/>
      <c r="BQ1519" s="126" t="n"/>
    </row>
    <row r="1520" ht="16.8" customHeight="1">
      <c r="A1520" s="15" t="n"/>
      <c r="B1520" s="15" t="n"/>
      <c r="C1520" s="15" t="n"/>
      <c r="D1520" s="16">
        <f>SUM(G1518:G1520)</f>
        <v/>
      </c>
      <c r="E1520" s="16" t="n">
        <v>0</v>
      </c>
      <c r="F1520" s="16" t="n"/>
      <c r="G1520" s="16" t="n">
        <v>0</v>
      </c>
      <c r="H1520" s="16" t="n"/>
      <c r="I1520" s="4" t="n"/>
      <c r="J1520" s="14" t="n"/>
      <c r="K1520" s="6" t="inlineStr">
        <is>
          <t>TOTALE SOMMA</t>
        </is>
      </c>
      <c r="L1520" s="3">
        <f>SUM(L1500:L1514)+N1499+L1516+L1517</f>
        <v/>
      </c>
      <c r="M1520" s="3">
        <f>SUM(O1469:O1488)+N1498</f>
        <v/>
      </c>
      <c r="N1520" s="16" t="n"/>
      <c r="O1520" s="16" t="n"/>
      <c r="P1520" s="18" t="n"/>
      <c r="Q1520" s="14" t="n"/>
      <c r="R1520" s="18" t="n"/>
      <c r="S1520" s="16" t="n">
        <v>0</v>
      </c>
      <c r="T1520" s="18">
        <f>(R1520-S1520)+T1519</f>
        <v/>
      </c>
      <c r="U1520" s="15" t="n"/>
      <c r="W1520" s="14" t="n"/>
      <c r="X1520" s="18" t="n">
        <v>0</v>
      </c>
      <c r="Y1520" s="16" t="n">
        <v>0</v>
      </c>
      <c r="Z1520" s="18">
        <f>(X1520-Y1520)+Z1519</f>
        <v/>
      </c>
      <c r="AA1520" s="15" t="n"/>
      <c r="AB1520" s="24" t="n"/>
      <c r="AC1520" s="15">
        <f>C1520</f>
        <v/>
      </c>
      <c r="AD1520" s="25" t="n"/>
      <c r="AE1520" s="62">
        <f>G1520</f>
        <v/>
      </c>
      <c r="AF1520" s="63">
        <f>AE1520+AF1459</f>
        <v/>
      </c>
      <c r="AG1520" s="25" t="n"/>
      <c r="AH1520" s="24" t="inlineStr">
        <is>
          <t>TOTALE SOSPESI</t>
        </is>
      </c>
      <c r="AI1520" s="26">
        <f>SUM(AI1467:AI1519)</f>
        <v/>
      </c>
      <c r="AJ1520" s="25" t="n"/>
      <c r="AL1520" s="14" t="n"/>
      <c r="AM1520" s="18" t="n"/>
      <c r="AN1520" s="16" t="n">
        <v>0</v>
      </c>
      <c r="AO1520" s="18">
        <f>(AM1520-AN1520)+AO1519</f>
        <v/>
      </c>
      <c r="AP1520" s="15" t="n"/>
      <c r="AR1520" s="14" t="n"/>
      <c r="AS1520" s="18" t="n"/>
      <c r="AT1520" s="16" t="n">
        <v>0</v>
      </c>
      <c r="AU1520" s="18">
        <f>(AS1520-AT1520)+AU1519</f>
        <v/>
      </c>
      <c r="AV1520" s="16" t="n"/>
      <c r="AX1520" s="14" t="n"/>
      <c r="AY1520" s="18" t="n"/>
      <c r="AZ1520" s="16" t="n">
        <v>0</v>
      </c>
      <c r="BA1520" s="18">
        <f>(AY1520-AZ1520)+BA1519</f>
        <v/>
      </c>
      <c r="BB1520" s="15" t="n"/>
      <c r="BD1520" s="14" t="n"/>
      <c r="BE1520" s="18" t="n"/>
      <c r="BF1520" s="16" t="n">
        <v>0</v>
      </c>
      <c r="BG1520" s="18">
        <f>(BE1520-BF1520)+BG1519</f>
        <v/>
      </c>
      <c r="BH1520" s="15" t="n"/>
      <c r="BJ1520" s="86" t="n"/>
      <c r="BK1520" s="86" t="n"/>
      <c r="BL1520" s="24" t="n"/>
      <c r="BM1520" s="24" t="n"/>
      <c r="BN1520" s="24" t="n"/>
      <c r="BO1520" s="24" t="n"/>
      <c r="BP1520" s="24" t="n"/>
      <c r="BQ1520" s="126" t="n"/>
    </row>
    <row r="1521" ht="16.8" customHeight="1">
      <c r="A1521" s="15" t="n"/>
      <c r="B1521" s="15" t="n"/>
      <c r="C1521" s="64" t="n"/>
      <c r="D1521" s="16" t="n"/>
      <c r="E1521" s="16" t="n">
        <v>0</v>
      </c>
      <c r="F1521" s="16" t="n"/>
      <c r="G1521" s="16" t="n">
        <v>0</v>
      </c>
      <c r="H1521" s="16" t="n">
        <v>0</v>
      </c>
      <c r="I1521" s="84">
        <f>I1523-I1472</f>
        <v/>
      </c>
      <c r="J1521" s="14" t="n"/>
      <c r="K1521" s="6" t="inlineStr">
        <is>
          <t>SALDO C-D</t>
        </is>
      </c>
      <c r="L1521" s="3">
        <f>L1520-M1520</f>
        <v/>
      </c>
      <c r="M1521" s="16" t="n"/>
      <c r="N1521" s="16" t="n"/>
      <c r="O1521" s="16" t="n"/>
      <c r="P1521" s="18" t="n"/>
      <c r="Q1521" s="14" t="n"/>
      <c r="R1521" s="18" t="n"/>
      <c r="S1521" s="16" t="n">
        <v>0</v>
      </c>
      <c r="T1521" s="18">
        <f>(R1521-S1521)+T1520</f>
        <v/>
      </c>
      <c r="U1521" s="15" t="n"/>
      <c r="W1521" s="14" t="n"/>
      <c r="X1521" s="18" t="n"/>
      <c r="Y1521" s="16">
        <f>G1521</f>
        <v/>
      </c>
      <c r="Z1521" s="18">
        <f>(X1521-Y1521)+Z1520</f>
        <v/>
      </c>
      <c r="AA1521" s="15">
        <f>C1521</f>
        <v/>
      </c>
      <c r="AB1521" s="24" t="n"/>
      <c r="AC1521" s="71" t="inlineStr">
        <is>
          <t>TOTALE SPESE AD OGGI</t>
        </is>
      </c>
      <c r="AD1521" s="65" t="n"/>
      <c r="AE1521" s="65" t="n">
        <v>0</v>
      </c>
      <c r="AF1521" s="63">
        <f>SUM(AF1473:AF1520)</f>
        <v/>
      </c>
      <c r="AG1521" s="25" t="n"/>
      <c r="AH1521" s="24" t="inlineStr">
        <is>
          <t>SOSPESI VERSATI</t>
        </is>
      </c>
      <c r="AI1521" s="26" t="n"/>
      <c r="AJ1521" s="25">
        <f>SUM(AJ1467:AJ1520)</f>
        <v/>
      </c>
      <c r="AL1521" s="14" t="n"/>
      <c r="AM1521" s="18" t="n"/>
      <c r="AN1521" s="16" t="n"/>
      <c r="AO1521" s="18">
        <f>(AM1521-AN1521)+AO1520</f>
        <v/>
      </c>
      <c r="AP1521" s="15" t="n"/>
      <c r="AR1521" s="14" t="n"/>
      <c r="AS1521" s="18" t="n"/>
      <c r="AT1521" s="16" t="n">
        <v>0</v>
      </c>
      <c r="AU1521" s="18">
        <f>(AS1521-AT1521)+AU1520</f>
        <v/>
      </c>
      <c r="AV1521" s="15" t="n"/>
      <c r="AX1521" s="14" t="n"/>
      <c r="AY1521" s="18" t="n"/>
      <c r="AZ1521" s="16" t="n"/>
      <c r="BA1521" s="18">
        <f>(AY1521-AZ1521)+BA1520</f>
        <v/>
      </c>
      <c r="BB1521" s="15" t="n"/>
      <c r="BD1521" s="14" t="n"/>
      <c r="BE1521" s="18" t="n"/>
      <c r="BF1521" s="16" t="n"/>
      <c r="BG1521" s="18">
        <f>(BE1521-BF1521)+BG1520</f>
        <v/>
      </c>
      <c r="BH1521" s="15" t="n"/>
      <c r="BJ1521" s="86" t="n"/>
      <c r="BK1521" s="86" t="n"/>
      <c r="BL1521" s="24" t="n"/>
      <c r="BM1521" s="24" t="n"/>
      <c r="BN1521" s="24" t="n"/>
      <c r="BO1521" s="24" t="n"/>
      <c r="BP1521" s="24" t="n"/>
      <c r="BQ1521" s="126" t="n"/>
    </row>
    <row r="1522" ht="16.8" customHeight="1">
      <c r="A1522" s="15" t="n"/>
      <c r="B1522" s="15" t="n"/>
      <c r="C1522" s="64" t="n"/>
      <c r="D1522" s="16" t="n"/>
      <c r="E1522" s="16" t="n"/>
      <c r="F1522" s="16" t="n"/>
      <c r="G1522" s="16" t="n">
        <v>0</v>
      </c>
      <c r="H1522" s="16" t="n">
        <v>0</v>
      </c>
      <c r="I1522" s="4" t="n"/>
      <c r="J1522" s="14" t="n"/>
      <c r="K1522" s="6" t="inlineStr">
        <is>
          <t>SALDO CATTOLICA</t>
        </is>
      </c>
      <c r="L1522" s="55">
        <f>D1523+E1523+A1523+B1523+B1470</f>
        <v/>
      </c>
      <c r="M1522" s="16" t="n"/>
      <c r="N1522" s="16" t="n"/>
      <c r="O1522" s="56" t="n"/>
      <c r="P1522" s="18" t="n"/>
      <c r="Q1522" s="14" t="n"/>
      <c r="R1522" s="18" t="n"/>
      <c r="S1522" s="16" t="n">
        <v>0</v>
      </c>
      <c r="T1522" s="18">
        <f>(R1522-S1522)+T1521</f>
        <v/>
      </c>
      <c r="U1522" s="15" t="n"/>
      <c r="W1522" s="14" t="n"/>
      <c r="X1522" s="18" t="n"/>
      <c r="Y1522" s="16">
        <f>G1522</f>
        <v/>
      </c>
      <c r="Z1522" s="18">
        <f>(X1522-Y1522)+Z1521</f>
        <v/>
      </c>
      <c r="AA1522" s="15">
        <f>C1522</f>
        <v/>
      </c>
      <c r="AB1522" s="24" t="n"/>
      <c r="AC1522" s="71" t="inlineStr">
        <is>
          <t>TOTALE PROVVIGIONI AD OGGI</t>
        </is>
      </c>
      <c r="AD1522" s="65" t="n"/>
      <c r="AE1522" s="65">
        <f>G1522</f>
        <v/>
      </c>
      <c r="AF1522" s="63">
        <f>AF1461+AD1466+AD1467</f>
        <v/>
      </c>
      <c r="AG1522" s="25" t="n"/>
      <c r="AH1522" s="24" t="n"/>
      <c r="AI1522" s="26" t="n"/>
      <c r="AJ1522" s="25" t="n"/>
      <c r="AL1522" s="14" t="n"/>
      <c r="AM1522" s="18" t="n"/>
      <c r="AN1522" s="16" t="n"/>
      <c r="AO1522" s="18">
        <f>(AM1522-AN1522)+AO1521</f>
        <v/>
      </c>
      <c r="AP1522" s="15" t="n"/>
      <c r="AR1522" s="14" t="n"/>
      <c r="AS1522" s="18" t="n"/>
      <c r="AT1522" s="16" t="n"/>
      <c r="AU1522" s="18">
        <f>(AS1522-AT1522)+AU1521</f>
        <v/>
      </c>
      <c r="AV1522" s="15" t="n"/>
      <c r="AX1522" s="14" t="n"/>
      <c r="AY1522" s="18" t="n"/>
      <c r="AZ1522" s="16" t="n"/>
      <c r="BA1522" s="18">
        <f>(AY1522-AZ1522)+BA1521</f>
        <v/>
      </c>
      <c r="BB1522" s="15" t="n"/>
      <c r="BD1522" s="14" t="n"/>
      <c r="BE1522" s="18" t="n"/>
      <c r="BF1522" s="16" t="n"/>
      <c r="BG1522" s="18">
        <f>(BE1522-BF1522)+BG1521</f>
        <v/>
      </c>
      <c r="BH1522" s="15" t="n"/>
      <c r="BJ1522" s="86" t="n"/>
      <c r="BK1522" s="86" t="n"/>
      <c r="BL1522" s="24" t="n"/>
      <c r="BM1522" s="24" t="n"/>
      <c r="BN1522" s="24" t="n"/>
      <c r="BO1522" s="24" t="n"/>
      <c r="BP1522" s="24" t="n"/>
      <c r="BQ1522" s="126" t="n"/>
    </row>
    <row r="1523" ht="16.8" customHeight="1">
      <c r="A1523" s="92">
        <f>D1468-D1470+A1462-E1468</f>
        <v/>
      </c>
      <c r="B1523" s="44">
        <f>D1471-D1473+B1462</f>
        <v/>
      </c>
      <c r="C1523" s="57" t="inlineStr">
        <is>
          <t>Check = controllo Saldo Cattolica</t>
        </is>
      </c>
      <c r="D1523" s="44">
        <f>D1466-D1469-E1466+D1462</f>
        <v/>
      </c>
      <c r="E1523" s="44">
        <f>D1467-D1472+E1462</f>
        <v/>
      </c>
      <c r="F1523" s="72">
        <f>D1469+D1470+D1472+F1462-E1470</f>
        <v/>
      </c>
      <c r="G1523" s="81">
        <f>D1469+D1470-E1470+D1472+G1462</f>
        <v/>
      </c>
      <c r="H1523" s="44">
        <f>G1517+G1516+H1462</f>
        <v/>
      </c>
      <c r="I1523" s="79">
        <f>G1523-H1523</f>
        <v/>
      </c>
      <c r="J1523" s="58" t="n"/>
      <c r="K1523" s="6" t="inlineStr">
        <is>
          <t>SALDO PROVVIGIONALE</t>
        </is>
      </c>
      <c r="L1523" s="3">
        <f>L1521-L1522</f>
        <v/>
      </c>
      <c r="M1523" s="27" t="inlineStr">
        <is>
          <t>DIFF. S.DO CATTOLICA</t>
        </is>
      </c>
      <c r="N1523" s="27">
        <f>O1523-L1522</f>
        <v/>
      </c>
      <c r="O1523" s="44">
        <f>Z1523+AU1523+N1499+SUM(L1502:L1513)+SUM(N1503:N1513)+L1517-D1469-D1472-D1468+E1470</f>
        <v/>
      </c>
      <c r="P1523" s="18" t="n"/>
      <c r="Q1523" s="58" t="n"/>
      <c r="R1523" s="59" t="n"/>
      <c r="S1523" s="44" t="n"/>
      <c r="T1523" s="59">
        <f>(R1523-S1523)+T1522</f>
        <v/>
      </c>
      <c r="U1523" s="57" t="n"/>
      <c r="W1523" s="58" t="n"/>
      <c r="X1523" s="59" t="n"/>
      <c r="Y1523" s="44" t="n"/>
      <c r="Z1523" s="59">
        <f>(X1523-Y1523)+Z1522</f>
        <v/>
      </c>
      <c r="AA1523" s="57" t="n"/>
      <c r="AB1523" s="60" t="n"/>
      <c r="AC1523" s="60" t="inlineStr">
        <is>
          <t>UTILE NETTO</t>
        </is>
      </c>
      <c r="AD1523" s="23">
        <f>SUM(AD1466:AD1522)-SUM(AE1466:AE1520)+AD1462</f>
        <v/>
      </c>
      <c r="AE1523" s="23">
        <f>AF1509+AF1510</f>
        <v/>
      </c>
      <c r="AF1523" s="23">
        <f>AD1523+AE1523</f>
        <v/>
      </c>
      <c r="AG1523" s="23" t="inlineStr">
        <is>
          <t>UTILE LORDO</t>
        </is>
      </c>
      <c r="AH1523" s="60" t="inlineStr">
        <is>
          <t>SALDO</t>
        </is>
      </c>
      <c r="AI1523" s="61">
        <f>AI1520-AJ1521</f>
        <v/>
      </c>
      <c r="AJ1523" s="23" t="n"/>
      <c r="AL1523" s="58" t="n"/>
      <c r="AM1523" s="59" t="n"/>
      <c r="AN1523" s="44" t="n"/>
      <c r="AO1523" s="59">
        <f>(AM1523-AN1523)+AO1522</f>
        <v/>
      </c>
      <c r="AP1523" s="57" t="n"/>
      <c r="AR1523" s="58" t="n"/>
      <c r="AS1523" s="59" t="n"/>
      <c r="AT1523" s="44" t="n"/>
      <c r="AU1523" s="59">
        <f>(AS1523-AT1523)+AU1522</f>
        <v/>
      </c>
      <c r="AV1523" s="57" t="n"/>
      <c r="AX1523" s="58" t="n"/>
      <c r="AY1523" s="59" t="n"/>
      <c r="AZ1523" s="44" t="n"/>
      <c r="BA1523" s="59">
        <f>(AY1523-AZ1523)+BA1522</f>
        <v/>
      </c>
      <c r="BB1523" s="57" t="n"/>
      <c r="BD1523" s="58" t="n"/>
      <c r="BE1523" s="59" t="n"/>
      <c r="BF1523" s="44" t="n"/>
      <c r="BG1523" s="59">
        <f>(BE1523-BF1523)+BG1522</f>
        <v/>
      </c>
      <c r="BH1523" s="57" t="n"/>
      <c r="BJ1523" s="21">
        <f>SUM(BJ1467:BJ1522)</f>
        <v/>
      </c>
      <c r="BK1523" s="21" t="n"/>
      <c r="BL1523" s="89">
        <f>SUM(BL1466:BL1522)</f>
        <v/>
      </c>
      <c r="BM1523" s="8" t="inlineStr">
        <is>
          <t>TOTALE GENERALI</t>
        </is>
      </c>
      <c r="BN1523" s="89">
        <f>SUM(BN1466:BN1522)</f>
        <v/>
      </c>
      <c r="BO1523" s="8">
        <f>SUM(BO1467:BO1522)</f>
        <v/>
      </c>
      <c r="BP1523" s="8">
        <f>BL1523+BN1523</f>
        <v/>
      </c>
      <c r="BQ1523" s="8" t="n"/>
    </row>
    <row r="1526" ht="16.8" customHeight="1">
      <c r="A1526" s="2" t="n"/>
      <c r="B1526" s="2" t="n"/>
      <c r="C1526" s="2" t="inlineStr">
        <is>
          <t>DESCRIZIONE</t>
        </is>
      </c>
      <c r="D1526" s="3" t="inlineStr">
        <is>
          <t>CASSA E.</t>
        </is>
      </c>
      <c r="E1526" s="3" t="inlineStr">
        <is>
          <t>CASSA U.</t>
        </is>
      </c>
      <c r="F1526" s="3" t="inlineStr">
        <is>
          <t>BANCA E.</t>
        </is>
      </c>
      <c r="G1526" s="3" t="inlineStr">
        <is>
          <t>BANCA U.</t>
        </is>
      </c>
      <c r="H1526" s="104" t="inlineStr">
        <is>
          <t>PROVVIGIONI</t>
        </is>
      </c>
      <c r="I1526" s="76" t="n"/>
      <c r="J1526" s="5" t="inlineStr">
        <is>
          <t>DATA</t>
        </is>
      </c>
      <c r="K1526" s="6" t="inlineStr">
        <is>
          <t>DESCRIZIONE</t>
        </is>
      </c>
      <c r="L1526" s="3" t="inlineStr">
        <is>
          <t>ENTRATE</t>
        </is>
      </c>
      <c r="M1526" s="3" t="inlineStr">
        <is>
          <t>USCITE</t>
        </is>
      </c>
      <c r="N1526" s="3" t="inlineStr">
        <is>
          <t xml:space="preserve">PREL. </t>
        </is>
      </c>
      <c r="O1526" s="3" t="inlineStr">
        <is>
          <t>TOTALE</t>
        </is>
      </c>
      <c r="P1526" s="3" t="inlineStr">
        <is>
          <t>BUDGET</t>
        </is>
      </c>
      <c r="Q1526" s="5" t="inlineStr">
        <is>
          <t>DATA</t>
        </is>
      </c>
      <c r="R1526" s="3" t="inlineStr">
        <is>
          <t>ENTRATE</t>
        </is>
      </c>
      <c r="S1526" s="3" t="inlineStr">
        <is>
          <t>USCITE</t>
        </is>
      </c>
      <c r="T1526" s="3" t="inlineStr">
        <is>
          <t>SALDO</t>
        </is>
      </c>
      <c r="U1526" s="2" t="inlineStr">
        <is>
          <t>CONTO A3T  10223</t>
        </is>
      </c>
      <c r="W1526" s="5" t="inlineStr">
        <is>
          <t>DATA</t>
        </is>
      </c>
      <c r="X1526" s="3" t="inlineStr">
        <is>
          <t>ENTRATE</t>
        </is>
      </c>
      <c r="Y1526" s="3" t="inlineStr">
        <is>
          <t>USCITE</t>
        </is>
      </c>
      <c r="Z1526" s="3" t="inlineStr">
        <is>
          <t>SALDO</t>
        </is>
      </c>
      <c r="AA1526" s="2" t="inlineStr">
        <is>
          <t>CONTO SEPARATO 10226</t>
        </is>
      </c>
      <c r="AB1526" s="8" t="inlineStr">
        <is>
          <t>DATA</t>
        </is>
      </c>
      <c r="AC1526" s="9" t="inlineStr">
        <is>
          <t>DESCRIZIONE</t>
        </is>
      </c>
      <c r="AD1526" s="10" t="inlineStr">
        <is>
          <t xml:space="preserve">ENTRATE </t>
        </is>
      </c>
      <c r="AE1526" s="10" t="inlineStr">
        <is>
          <t>USCITE</t>
        </is>
      </c>
      <c r="AF1526" s="11" t="inlineStr">
        <is>
          <t>TOTALI</t>
        </is>
      </c>
      <c r="AG1526" s="11" t="inlineStr">
        <is>
          <t>FINE MESE</t>
        </is>
      </c>
      <c r="AH1526" s="12" t="inlineStr">
        <is>
          <t>CARTELLA SOSPESI</t>
        </is>
      </c>
      <c r="AI1526" s="13" t="n"/>
      <c r="AJ1526" s="11" t="n"/>
      <c r="AL1526" s="5" t="inlineStr">
        <is>
          <t>DATA</t>
        </is>
      </c>
      <c r="AM1526" s="3" t="inlineStr">
        <is>
          <t>ENTRATE</t>
        </is>
      </c>
      <c r="AN1526" s="3" t="inlineStr">
        <is>
          <t>USCITE</t>
        </is>
      </c>
      <c r="AO1526" s="3" t="inlineStr">
        <is>
          <t>SALDO</t>
        </is>
      </c>
      <c r="AP1526" s="2" t="inlineStr">
        <is>
          <t>CONTO A3T 2</t>
        </is>
      </c>
      <c r="AR1526" s="5" t="inlineStr">
        <is>
          <t>DATA</t>
        </is>
      </c>
      <c r="AS1526" s="3" t="inlineStr">
        <is>
          <t>ENTRATE</t>
        </is>
      </c>
      <c r="AT1526" s="3" t="inlineStr">
        <is>
          <t>USCITE</t>
        </is>
      </c>
      <c r="AU1526" s="3" t="inlineStr">
        <is>
          <t>SALDO</t>
        </is>
      </c>
      <c r="AV1526" s="2" t="inlineStr">
        <is>
          <t>CONTO SEPARATO 2</t>
        </is>
      </c>
      <c r="AX1526" s="5" t="inlineStr">
        <is>
          <t>DATA</t>
        </is>
      </c>
      <c r="AY1526" s="3" t="inlineStr">
        <is>
          <t>ENTRATE</t>
        </is>
      </c>
      <c r="AZ1526" s="3" t="inlineStr">
        <is>
          <t>USCITE</t>
        </is>
      </c>
      <c r="BA1526" s="3" t="inlineStr">
        <is>
          <t>SALDO</t>
        </is>
      </c>
      <c r="BB1526" s="2" t="inlineStr">
        <is>
          <t>CCP AMICONE</t>
        </is>
      </c>
      <c r="BD1526" s="5" t="inlineStr">
        <is>
          <t>DATA</t>
        </is>
      </c>
      <c r="BE1526" s="3" t="inlineStr">
        <is>
          <t>ENTRATE</t>
        </is>
      </c>
      <c r="BF1526" s="3" t="inlineStr">
        <is>
          <t>USCITE</t>
        </is>
      </c>
      <c r="BG1526" s="3" t="inlineStr">
        <is>
          <t>SALDO</t>
        </is>
      </c>
      <c r="BH1526" s="2" t="inlineStr">
        <is>
          <t>CCP A.R.L.</t>
        </is>
      </c>
      <c r="BJ1526" s="21" t="inlineStr">
        <is>
          <t>A/B CONT CATTOLICA</t>
        </is>
      </c>
      <c r="BK1526" s="21" t="inlineStr">
        <is>
          <t>DATA</t>
        </is>
      </c>
      <c r="BL1526" s="8" t="inlineStr">
        <is>
          <t>CATTOLICA</t>
        </is>
      </c>
      <c r="BM1526" s="8" t="inlineStr">
        <is>
          <t>DATA</t>
        </is>
      </c>
      <c r="BN1526" s="8" t="inlineStr">
        <is>
          <t>GENERALI</t>
        </is>
      </c>
      <c r="BO1526" s="8" t="inlineStr">
        <is>
          <t>ASSEGNI /CONTANTI</t>
        </is>
      </c>
      <c r="BP1526" s="8" t="inlineStr">
        <is>
          <t>DATA</t>
        </is>
      </c>
      <c r="BQ1526" s="9" t="inlineStr">
        <is>
          <t>NOTE</t>
        </is>
      </c>
    </row>
    <row r="1527" ht="16.8" customHeight="1">
      <c r="A1527" s="14" t="n">
        <v>45327</v>
      </c>
      <c r="B1527" s="15" t="inlineStr">
        <is>
          <t>GENERTEL</t>
        </is>
      </c>
      <c r="C1527" s="15" t="inlineStr">
        <is>
          <t>Incasso CATTOLICA</t>
        </is>
      </c>
      <c r="D1527" s="16" t="n">
        <v>2713</v>
      </c>
      <c r="E1527" s="16" t="n">
        <v>0</v>
      </c>
      <c r="F1527" s="16" t="n"/>
      <c r="G1527" s="16" t="n"/>
      <c r="H1527" s="105" t="n"/>
      <c r="I1527" s="4" t="n"/>
      <c r="J1527" s="14">
        <f>A1527</f>
        <v/>
      </c>
      <c r="K1527" s="17" t="inlineStr">
        <is>
          <t>PROVVIGIONI</t>
        </is>
      </c>
      <c r="L1527" s="16">
        <f>D1530+D1533+D1531+D1534</f>
        <v/>
      </c>
      <c r="M1527" s="16" t="n"/>
      <c r="N1527" s="82">
        <f>L1527+L1528-M1528</f>
        <v/>
      </c>
      <c r="O1527" s="80">
        <f>D1530+D1533+D1531-E1531-E1530+O1466</f>
        <v/>
      </c>
      <c r="P1527" s="18" t="n"/>
      <c r="Q1527" s="14">
        <f>J1527</f>
        <v/>
      </c>
      <c r="R1527" s="18" t="n"/>
      <c r="S1527" s="16" t="n"/>
      <c r="T1527" s="18">
        <f>T1523</f>
        <v/>
      </c>
      <c r="U1527" s="15" t="n"/>
      <c r="W1527" s="14">
        <f>A1527</f>
        <v/>
      </c>
      <c r="X1527" s="18" t="n"/>
      <c r="Y1527" s="16" t="n"/>
      <c r="Z1527" s="18">
        <f>Z1523</f>
        <v/>
      </c>
      <c r="AA1527" s="15" t="n"/>
      <c r="AB1527" s="19">
        <f>A1527</f>
        <v/>
      </c>
      <c r="AC1527" s="12" t="inlineStr">
        <is>
          <t>PROVV. + PROVV. COL 10</t>
        </is>
      </c>
      <c r="AD1527" s="11">
        <f>N1527</f>
        <v/>
      </c>
      <c r="AE1527" s="11" t="n"/>
      <c r="AF1527" s="20" t="n"/>
      <c r="AG1527" s="20" t="n"/>
      <c r="AH1527" s="21" t="inlineStr">
        <is>
          <t>NOME</t>
        </is>
      </c>
      <c r="AI1527" s="22" t="inlineStr">
        <is>
          <t>IMPORTO</t>
        </is>
      </c>
      <c r="AJ1527" s="23" t="inlineStr">
        <is>
          <t>VERSAMENTI</t>
        </is>
      </c>
      <c r="AL1527" s="14">
        <f>A1527</f>
        <v/>
      </c>
      <c r="AM1527" s="18" t="n"/>
      <c r="AN1527" s="16" t="n"/>
      <c r="AO1527" s="18" t="n">
        <v>0</v>
      </c>
      <c r="AP1527" s="15" t="n"/>
      <c r="AR1527" s="14">
        <f>A1527</f>
        <v/>
      </c>
      <c r="AS1527" s="18" t="n"/>
      <c r="AT1527" s="16" t="n"/>
      <c r="AU1527" s="18" t="n">
        <v>0</v>
      </c>
      <c r="AV1527" s="15" t="n"/>
      <c r="AX1527" s="14">
        <f>A1527</f>
        <v/>
      </c>
      <c r="AY1527" s="18" t="n"/>
      <c r="AZ1527" s="16" t="n"/>
      <c r="BA1527" s="18">
        <f>BA1523</f>
        <v/>
      </c>
      <c r="BB1527" s="15" t="n"/>
      <c r="BD1527" s="14">
        <f>AX1527</f>
        <v/>
      </c>
      <c r="BE1527" s="18" t="n"/>
      <c r="BF1527" s="16" t="n"/>
      <c r="BG1527" s="18">
        <f>BG1523</f>
        <v/>
      </c>
      <c r="BH1527" s="15" t="n"/>
      <c r="BJ1527" s="87">
        <f>A1527</f>
        <v/>
      </c>
      <c r="BK1527" s="87">
        <f>A1527</f>
        <v/>
      </c>
      <c r="BL1527" s="24" t="inlineStr">
        <is>
          <t>BONIFICI</t>
        </is>
      </c>
      <c r="BM1527" s="88">
        <f>BK1527</f>
        <v/>
      </c>
      <c r="BN1527" s="24" t="inlineStr">
        <is>
          <t>BONIFICI</t>
        </is>
      </c>
      <c r="BO1527" s="24" t="n"/>
      <c r="BP1527" s="88">
        <f>BK1527</f>
        <v/>
      </c>
      <c r="BQ1527" s="126" t="n"/>
    </row>
    <row r="1528" ht="16.8" customHeight="1">
      <c r="A1528" s="15" t="n"/>
      <c r="B1528" s="15" t="n"/>
      <c r="C1528" s="15" t="inlineStr">
        <is>
          <t>Incasso UCA</t>
        </is>
      </c>
      <c r="D1528" s="16" t="n">
        <v>0</v>
      </c>
      <c r="E1528" s="16" t="n"/>
      <c r="F1528" s="16" t="n"/>
      <c r="G1528" s="16" t="n"/>
      <c r="H1528" s="105" t="inlineStr">
        <is>
          <t>CATTOLICA</t>
        </is>
      </c>
      <c r="I1528" s="4" t="n"/>
      <c r="J1528" s="14" t="n"/>
      <c r="K1528" s="17" t="inlineStr">
        <is>
          <t>PROVVIGIONI COL 10</t>
        </is>
      </c>
      <c r="L1528" s="16" t="n">
        <v>0</v>
      </c>
      <c r="M1528" s="16">
        <f>E1531</f>
        <v/>
      </c>
      <c r="N1528" s="16" t="n"/>
      <c r="O1528" s="16" t="n"/>
      <c r="P1528" s="18" t="n"/>
      <c r="Q1528" s="14" t="n"/>
      <c r="R1528" s="18" t="n"/>
      <c r="S1528" s="16" t="n"/>
      <c r="T1528" s="18">
        <f>(R1528-S1528)+T1527</f>
        <v/>
      </c>
      <c r="U1528" s="15" t="n"/>
      <c r="W1528" s="14" t="n"/>
      <c r="X1528" s="18" t="n"/>
      <c r="Y1528" s="16" t="n"/>
      <c r="Z1528" s="18">
        <f>(X1528-Y1528)+Z1527</f>
        <v/>
      </c>
      <c r="AA1528" s="15" t="n"/>
      <c r="AB1528" s="24" t="n"/>
      <c r="AC1528" s="24" t="inlineStr">
        <is>
          <t>RICAVI DIVERSI</t>
        </is>
      </c>
      <c r="AD1528" s="25" t="n"/>
      <c r="AE1528" s="25" t="n"/>
      <c r="AF1528" s="25" t="n"/>
      <c r="AG1528" s="25" t="n"/>
      <c r="AH1528" s="12" t="inlineStr">
        <is>
          <t>RIPORTO</t>
        </is>
      </c>
      <c r="AI1528" s="26">
        <f>AI1523</f>
        <v/>
      </c>
      <c r="AJ1528" s="25" t="n"/>
      <c r="AL1528" s="14" t="n"/>
      <c r="AM1528" s="18" t="n"/>
      <c r="AN1528" s="16" t="n"/>
      <c r="AO1528" s="18">
        <f>(AM1528-AN1528)+AO1527</f>
        <v/>
      </c>
      <c r="AP1528" s="15" t="n"/>
      <c r="AR1528" s="14" t="n"/>
      <c r="AS1528" s="18" t="n"/>
      <c r="AT1528" s="16" t="n"/>
      <c r="AU1528" s="18">
        <f>(AS1528-AT1528)+AU1527</f>
        <v/>
      </c>
      <c r="AV1528" s="15" t="n"/>
      <c r="AX1528" s="14" t="n"/>
      <c r="AY1528" s="18" t="n"/>
      <c r="AZ1528" s="16" t="n"/>
      <c r="BA1528" s="18">
        <f>(AY1528-AZ1528)+BA1527</f>
        <v/>
      </c>
      <c r="BB1528" s="15" t="n"/>
      <c r="BD1528" s="14" t="n"/>
      <c r="BE1528" s="18" t="n"/>
      <c r="BF1528" s="16" t="n"/>
      <c r="BG1528" s="18">
        <f>(BE1528-BF1528)+BG1527</f>
        <v/>
      </c>
      <c r="BH1528" s="15" t="n"/>
      <c r="BJ1528" s="86" t="n">
        <v>0</v>
      </c>
      <c r="BK1528" s="90" t="n"/>
      <c r="BL1528" s="24" t="n">
        <v>0</v>
      </c>
      <c r="BM1528" s="91" t="n"/>
      <c r="BN1528" s="24" t="n">
        <v>0</v>
      </c>
      <c r="BO1528" s="24" t="n">
        <v>0</v>
      </c>
      <c r="BP1528" s="91" t="n"/>
      <c r="BQ1528" s="126" t="n"/>
    </row>
    <row r="1529" ht="16.8" customHeight="1">
      <c r="A1529" s="15" t="n"/>
      <c r="B1529" s="15" t="n"/>
      <c r="C1529" s="15" t="inlineStr">
        <is>
          <t>Incassi GENERALI</t>
        </is>
      </c>
      <c r="D1529" s="16" t="n">
        <v>28747.61</v>
      </c>
      <c r="E1529" s="16" t="n">
        <v>1680.49</v>
      </c>
      <c r="F1529" s="16" t="n"/>
      <c r="G1529" s="16" t="n"/>
      <c r="H1529" s="105">
        <f>D1530+H1468</f>
        <v/>
      </c>
      <c r="I1529" s="4" t="n"/>
      <c r="J1529" s="14" t="n"/>
      <c r="K1529" s="17" t="inlineStr">
        <is>
          <t>SALDO CATTOLICA</t>
        </is>
      </c>
      <c r="L1529" s="16">
        <f>D1527+D1528+D1529+D1532-D1530-D1531-D1533-D1534-E1529-E1527+B1530</f>
        <v/>
      </c>
      <c r="M1529" s="16" t="n">
        <v>0</v>
      </c>
      <c r="N1529" s="16" t="n"/>
      <c r="O1529" s="16" t="n">
        <v>0</v>
      </c>
      <c r="P1529" s="18" t="n"/>
      <c r="Q1529" s="14" t="n"/>
      <c r="R1529" s="18" t="n"/>
      <c r="S1529" s="16" t="n"/>
      <c r="T1529" s="18">
        <f>(R1529-S1529)+T1528</f>
        <v/>
      </c>
      <c r="U1529" s="15" t="n"/>
      <c r="W1529" s="14" t="n"/>
      <c r="X1529" s="18" t="n"/>
      <c r="Y1529" s="16" t="n"/>
      <c r="Z1529" s="18">
        <f>(X1529-Y1529)+Z1528</f>
        <v/>
      </c>
      <c r="AA1529" s="15" t="n"/>
      <c r="AB1529" s="24" t="n"/>
      <c r="AC1529" s="24" t="n"/>
      <c r="AD1529" s="25" t="n"/>
      <c r="AE1529" s="25" t="n"/>
      <c r="AF1529" s="25" t="n"/>
      <c r="AG1529" s="25" t="n"/>
      <c r="AH1529" s="24" t="n"/>
      <c r="AI1529" s="26" t="n"/>
      <c r="AJ1529" s="25" t="n"/>
      <c r="AL1529" s="14" t="n"/>
      <c r="AM1529" s="18" t="n"/>
      <c r="AN1529" s="16" t="n"/>
      <c r="AO1529" s="18">
        <f>(AM1529-AN1529)+AO1528</f>
        <v/>
      </c>
      <c r="AP1529" s="15" t="n"/>
      <c r="AR1529" s="14" t="n"/>
      <c r="AS1529" s="18" t="n"/>
      <c r="AT1529" s="16" t="n"/>
      <c r="AU1529" s="18">
        <f>(AS1529-AT1529)+AU1528</f>
        <v/>
      </c>
      <c r="AV1529" s="15" t="n"/>
      <c r="AX1529" s="14" t="n"/>
      <c r="AY1529" s="18" t="n"/>
      <c r="AZ1529" s="16" t="n"/>
      <c r="BA1529" s="18">
        <f>(AY1529-AZ1529)+BA1528</f>
        <v/>
      </c>
      <c r="BB1529" s="15" t="n"/>
      <c r="BD1529" s="14" t="n"/>
      <c r="BE1529" s="18" t="n"/>
      <c r="BF1529" s="16" t="n"/>
      <c r="BG1529" s="18">
        <f>(BE1529-BF1529)+BG1528</f>
        <v/>
      </c>
      <c r="BH1529" s="15" t="n"/>
      <c r="BJ1529" s="86" t="n">
        <v>0</v>
      </c>
      <c r="BK1529" s="90" t="n"/>
      <c r="BL1529" s="24" t="n">
        <v>0</v>
      </c>
      <c r="BM1529" s="91" t="n"/>
      <c r="BN1529" s="24" t="n">
        <v>0</v>
      </c>
      <c r="BO1529" s="24" t="n">
        <v>0</v>
      </c>
      <c r="BP1529" s="91" t="n"/>
      <c r="BQ1529" s="126" t="n"/>
    </row>
    <row r="1530" ht="16.8" customHeight="1">
      <c r="A1530" s="15" t="n"/>
      <c r="B1530" s="15" t="n">
        <v>0</v>
      </c>
      <c r="C1530" s="15" t="inlineStr">
        <is>
          <t>Provvigioni CATTOLICA</t>
        </is>
      </c>
      <c r="D1530" s="16" t="n">
        <v>188.56</v>
      </c>
      <c r="E1530" s="16" t="n"/>
      <c r="F1530" s="16" t="n"/>
      <c r="G1530" s="16" t="n"/>
      <c r="H1530" s="105" t="inlineStr">
        <is>
          <t>GENERALI</t>
        </is>
      </c>
      <c r="I1530" s="4" t="n"/>
      <c r="J1530" s="14" t="n"/>
      <c r="K1530" s="17">
        <f>C1569</f>
        <v/>
      </c>
      <c r="L1530" s="16" t="n"/>
      <c r="M1530" s="16">
        <f>10*(L1527+L1528-M1528)/100</f>
        <v/>
      </c>
      <c r="N1530" s="16">
        <f>G1569</f>
        <v/>
      </c>
      <c r="O1530" s="16">
        <f>O1469+M1530-N1530</f>
        <v/>
      </c>
      <c r="P1530" s="18">
        <f>P1469+M1530</f>
        <v/>
      </c>
      <c r="Q1530" s="14" t="n"/>
      <c r="R1530" s="18" t="n"/>
      <c r="S1530" s="16" t="n"/>
      <c r="T1530" s="18">
        <f>(R1530-S1530)+T1529</f>
        <v/>
      </c>
      <c r="U1530" s="15" t="n"/>
      <c r="W1530" s="14" t="n"/>
      <c r="X1530" s="18" t="n"/>
      <c r="Y1530" s="16" t="n"/>
      <c r="Z1530" s="18">
        <f>(X1530-Y1530)+Z1529</f>
        <v/>
      </c>
      <c r="AA1530" s="15" t="n"/>
      <c r="AB1530" s="24" t="n"/>
      <c r="AC1530" s="24" t="n"/>
      <c r="AD1530" s="25" t="n"/>
      <c r="AE1530" s="25" t="n"/>
      <c r="AF1530" s="25" t="n"/>
      <c r="AG1530" s="25" t="n"/>
      <c r="AH1530" s="17" t="n"/>
      <c r="AI1530" s="16" t="n">
        <v>0</v>
      </c>
      <c r="AJ1530" s="25" t="n"/>
      <c r="AL1530" s="14" t="n"/>
      <c r="AM1530" s="18" t="n"/>
      <c r="AN1530" s="16" t="n"/>
      <c r="AO1530" s="18">
        <f>(AM1530-AN1530)+AO1529</f>
        <v/>
      </c>
      <c r="AP1530" s="15" t="n"/>
      <c r="AR1530" s="14" t="n"/>
      <c r="AS1530" s="18" t="n"/>
      <c r="AT1530" s="16" t="n"/>
      <c r="AU1530" s="18">
        <f>(AS1530-AT1530)+AU1529</f>
        <v/>
      </c>
      <c r="AV1530" s="15" t="n"/>
      <c r="AX1530" s="14" t="n"/>
      <c r="AY1530" s="18" t="n"/>
      <c r="AZ1530" s="16" t="n"/>
      <c r="BA1530" s="18">
        <f>(AY1530-AZ1530)+BA1529</f>
        <v/>
      </c>
      <c r="BB1530" s="15" t="n"/>
      <c r="BD1530" s="14" t="n"/>
      <c r="BE1530" s="18" t="n"/>
      <c r="BF1530" s="16" t="n"/>
      <c r="BG1530" s="18">
        <f>(BE1530-BF1530)+BG1529</f>
        <v/>
      </c>
      <c r="BH1530" s="15" t="n"/>
      <c r="BJ1530" s="86" t="n">
        <v>0</v>
      </c>
      <c r="BK1530" s="90" t="n"/>
      <c r="BL1530" s="24" t="n">
        <v>0</v>
      </c>
      <c r="BM1530" s="91" t="n"/>
      <c r="BN1530" s="24" t="n">
        <v>0</v>
      </c>
      <c r="BO1530" s="24" t="n">
        <v>0</v>
      </c>
      <c r="BP1530" s="91" t="n"/>
      <c r="BQ1530" s="126" t="n"/>
    </row>
    <row r="1531" ht="16.8" customHeight="1">
      <c r="A1531" s="15" t="n"/>
      <c r="B1531" s="16">
        <f>B1530+B1470</f>
        <v/>
      </c>
      <c r="C1531" s="15" t="inlineStr">
        <is>
          <t>Provvigioni GENERALI</t>
        </is>
      </c>
      <c r="D1531" s="16" t="n">
        <v>4888.57</v>
      </c>
      <c r="E1531" s="16" t="n">
        <v>0</v>
      </c>
      <c r="F1531" s="16" t="n"/>
      <c r="G1531" s="16" t="n"/>
      <c r="H1531" s="105">
        <f>D1531+H1470+1045</f>
        <v/>
      </c>
      <c r="I1531" s="153" t="inlineStr">
        <is>
          <t>RECUPERO ANITICPO AGENTE</t>
        </is>
      </c>
      <c r="J1531" s="14" t="n"/>
      <c r="K1531" s="17">
        <f>C1539</f>
        <v/>
      </c>
      <c r="L1531" s="16" t="n"/>
      <c r="M1531" s="16">
        <f>8.37*(L1527+L1528-M1528)/100</f>
        <v/>
      </c>
      <c r="N1531" s="16">
        <f>D1539</f>
        <v/>
      </c>
      <c r="O1531" s="16">
        <f>O1470+M1531-N1531</f>
        <v/>
      </c>
      <c r="P1531" s="18">
        <f>P1470+M1531</f>
        <v/>
      </c>
      <c r="Q1531" s="14" t="n"/>
      <c r="R1531" s="18" t="n"/>
      <c r="S1531" s="16" t="n"/>
      <c r="T1531" s="18">
        <f>(R1531-S1531)+T1530</f>
        <v/>
      </c>
      <c r="U1531" s="15" t="n"/>
      <c r="W1531" s="14" t="n"/>
      <c r="X1531" s="18" t="n"/>
      <c r="Y1531" s="16" t="n"/>
      <c r="Z1531" s="18">
        <f>(X1531-Y1531)+Z1530</f>
        <v/>
      </c>
      <c r="AA1531" s="15" t="n"/>
      <c r="AB1531" s="24" t="n"/>
      <c r="AC1531" s="17" t="n"/>
      <c r="AD1531" s="25" t="n"/>
      <c r="AE1531" s="25" t="n"/>
      <c r="AF1531" s="25" t="n"/>
      <c r="AG1531" s="25" t="n"/>
      <c r="AH1531" s="24" t="n"/>
      <c r="AI1531" s="26" t="n"/>
      <c r="AJ1531" s="25" t="n"/>
      <c r="AL1531" s="14" t="n"/>
      <c r="AM1531" s="18" t="n"/>
      <c r="AN1531" s="16" t="n"/>
      <c r="AO1531" s="18">
        <f>(AM1531-AN1531)+AO1530</f>
        <v/>
      </c>
      <c r="AP1531" s="15" t="n"/>
      <c r="AR1531" s="14" t="n"/>
      <c r="AS1531" s="18" t="n"/>
      <c r="AT1531" s="16" t="n"/>
      <c r="AU1531" s="18">
        <f>(AS1531-AT1531)+AU1530</f>
        <v/>
      </c>
      <c r="AV1531" s="15" t="n"/>
      <c r="AX1531" s="14" t="n"/>
      <c r="AY1531" s="18" t="n"/>
      <c r="AZ1531" s="16" t="n"/>
      <c r="BA1531" s="18">
        <f>(AY1531-AZ1531)+BA1530</f>
        <v/>
      </c>
      <c r="BB1531" s="15" t="n"/>
      <c r="BD1531" s="14" t="n"/>
      <c r="BE1531" s="18" t="n"/>
      <c r="BF1531" s="16" t="n"/>
      <c r="BG1531" s="18">
        <f>(BE1531-BF1531)+BG1530</f>
        <v/>
      </c>
      <c r="BH1531" s="15" t="n"/>
      <c r="BJ1531" s="86" t="n">
        <v>0</v>
      </c>
      <c r="BK1531" s="90" t="n"/>
      <c r="BL1531" s="24" t="n">
        <v>0</v>
      </c>
      <c r="BM1531" s="91" t="n"/>
      <c r="BN1531" s="24" t="n">
        <v>0</v>
      </c>
      <c r="BO1531" s="24" t="n"/>
      <c r="BP1531" s="24" t="n"/>
      <c r="BQ1531" s="126" t="n"/>
    </row>
    <row r="1532" ht="16.8" customHeight="1">
      <c r="A1532" s="15" t="n"/>
      <c r="B1532" s="15" t="n"/>
      <c r="C1532" s="15" t="inlineStr">
        <is>
          <t>Incasso TUTELA LEGALE</t>
        </is>
      </c>
      <c r="D1532" s="16" t="n">
        <v>563.5</v>
      </c>
      <c r="E1532" s="16" t="n">
        <v>0</v>
      </c>
      <c r="F1532" s="16" t="n"/>
      <c r="G1532" s="16" t="n"/>
      <c r="H1532" s="105" t="inlineStr">
        <is>
          <t>UCA</t>
        </is>
      </c>
      <c r="I1532" s="77" t="inlineStr">
        <is>
          <t>check provv.</t>
        </is>
      </c>
      <c r="J1532" s="14" t="n"/>
      <c r="K1532" s="15">
        <f>C1556</f>
        <v/>
      </c>
      <c r="L1532" s="16" t="n"/>
      <c r="M1532" s="16">
        <f>15.35*(L1527+L1528-M1528)/100</f>
        <v/>
      </c>
      <c r="N1532" s="16">
        <f>D1556</f>
        <v/>
      </c>
      <c r="O1532" s="16">
        <f>O1471+M1532-N1532</f>
        <v/>
      </c>
      <c r="P1532" s="18">
        <f>P1471+M1532</f>
        <v/>
      </c>
      <c r="Q1532" s="14" t="n"/>
      <c r="R1532" s="18" t="n"/>
      <c r="S1532" s="16" t="n"/>
      <c r="T1532" s="18">
        <f>(R1532-S1532)+T1531</f>
        <v/>
      </c>
      <c r="U1532" s="15" t="n"/>
      <c r="W1532" s="14" t="n"/>
      <c r="X1532" s="18" t="n"/>
      <c r="Y1532" s="16" t="n"/>
      <c r="Z1532" s="18">
        <f>(X1532-Y1532)+Z1531</f>
        <v/>
      </c>
      <c r="AA1532" s="15" t="n"/>
      <c r="AB1532" s="24" t="n"/>
      <c r="AC1532" s="17" t="n"/>
      <c r="AD1532" s="25" t="n"/>
      <c r="AE1532" s="25" t="n"/>
      <c r="AF1532" s="25" t="n"/>
      <c r="AG1532" s="25" t="n"/>
      <c r="AH1532" s="24" t="n"/>
      <c r="AI1532" s="26" t="n"/>
      <c r="AJ1532" s="25" t="n"/>
      <c r="AL1532" s="14" t="n"/>
      <c r="AM1532" s="18" t="n"/>
      <c r="AN1532" s="16" t="n"/>
      <c r="AO1532" s="18">
        <f>(AM1532-AN1532)+AO1531</f>
        <v/>
      </c>
      <c r="AP1532" s="15" t="n"/>
      <c r="AR1532" s="14" t="n"/>
      <c r="AS1532" s="18" t="n"/>
      <c r="AT1532" s="16" t="n"/>
      <c r="AU1532" s="18">
        <f>(AS1532-AT1532)+AU1531</f>
        <v/>
      </c>
      <c r="AV1532" s="15" t="n"/>
      <c r="AX1532" s="14" t="n"/>
      <c r="AY1532" s="18" t="n"/>
      <c r="AZ1532" s="16" t="n"/>
      <c r="BA1532" s="18">
        <f>(AY1532-AZ1532)+BA1531</f>
        <v/>
      </c>
      <c r="BB1532" s="15" t="n"/>
      <c r="BD1532" s="14" t="n"/>
      <c r="BE1532" s="18" t="n"/>
      <c r="BF1532" s="16" t="n"/>
      <c r="BG1532" s="18">
        <f>(BE1532-BF1532)+BG1531</f>
        <v/>
      </c>
      <c r="BH1532" s="15" t="n"/>
      <c r="BJ1532" s="86" t="n">
        <v>0</v>
      </c>
      <c r="BK1532" s="90" t="n"/>
      <c r="BL1532" s="24" t="n">
        <v>0</v>
      </c>
      <c r="BM1532" s="91" t="n"/>
      <c r="BN1532" s="24" t="n">
        <v>0</v>
      </c>
      <c r="BO1532" s="24" t="n"/>
      <c r="BP1532" s="24" t="n"/>
      <c r="BQ1532" s="126" t="n"/>
    </row>
    <row r="1533" ht="16.8" customHeight="1">
      <c r="A1533" s="15" t="n"/>
      <c r="B1533" s="15" t="inlineStr">
        <is>
          <t>***</t>
        </is>
      </c>
      <c r="C1533" s="15" t="inlineStr">
        <is>
          <t>Provvigioni UCA</t>
        </is>
      </c>
      <c r="D1533" s="16" t="n">
        <v>0</v>
      </c>
      <c r="E1533" s="16" t="n"/>
      <c r="F1533" s="16" t="n"/>
      <c r="G1533" s="16" t="n"/>
      <c r="H1533" s="105">
        <f>D1533+H1472</f>
        <v/>
      </c>
      <c r="I1533" s="78">
        <f>D1530+D1531-E1531+D1533</f>
        <v/>
      </c>
      <c r="J1533" s="14" t="n"/>
      <c r="K1533" s="15" t="inlineStr">
        <is>
          <t>Benzina auto gigi e papà</t>
        </is>
      </c>
      <c r="L1533" s="16" t="n"/>
      <c r="M1533" s="16">
        <f>2.6*(L1527+L1528-M1528)/100</f>
        <v/>
      </c>
      <c r="N1533" s="16">
        <f>D1544</f>
        <v/>
      </c>
      <c r="O1533" s="16">
        <f>O1472+M1533-N1533</f>
        <v/>
      </c>
      <c r="P1533" s="18">
        <f>P1472+M1533</f>
        <v/>
      </c>
      <c r="Q1533" s="14" t="n"/>
      <c r="R1533" s="18" t="n"/>
      <c r="S1533" s="16" t="n"/>
      <c r="T1533" s="18">
        <f>(R1533-S1533)+T1532</f>
        <v/>
      </c>
      <c r="U1533" s="15" t="n"/>
      <c r="W1533" s="14" t="n"/>
      <c r="X1533" s="18" t="n"/>
      <c r="Y1533" s="16" t="n"/>
      <c r="Z1533" s="18">
        <f>(X1533-Y1533)+Z1532</f>
        <v/>
      </c>
      <c r="AA1533" s="15" t="n"/>
      <c r="AB1533" s="24" t="n"/>
      <c r="AC1533" s="17" t="n"/>
      <c r="AD1533" s="25" t="n"/>
      <c r="AE1533" s="25" t="n"/>
      <c r="AF1533" s="25" t="n"/>
      <c r="AG1533" s="25" t="n"/>
      <c r="AH1533" s="24" t="n"/>
      <c r="AI1533" s="26" t="n"/>
      <c r="AJ1533" s="25" t="n"/>
      <c r="AL1533" s="14" t="n"/>
      <c r="AM1533" s="18" t="n"/>
      <c r="AN1533" s="16" t="n"/>
      <c r="AO1533" s="18">
        <f>(AM1533-AN1533)+AO1532</f>
        <v/>
      </c>
      <c r="AP1533" s="15" t="n"/>
      <c r="AR1533" s="14" t="n"/>
      <c r="AS1533" s="18" t="n"/>
      <c r="AT1533" s="16" t="n"/>
      <c r="AU1533" s="18">
        <f>(AS1533-AT1533)+AU1532</f>
        <v/>
      </c>
      <c r="AV1533" s="15" t="n"/>
      <c r="AX1533" s="14" t="n"/>
      <c r="AY1533" s="18" t="n"/>
      <c r="AZ1533" s="16" t="n"/>
      <c r="BA1533" s="18">
        <f>(AY1533-AZ1533)+BA1532</f>
        <v/>
      </c>
      <c r="BB1533" s="15" t="n"/>
      <c r="BD1533" s="14" t="n"/>
      <c r="BE1533" s="18" t="n"/>
      <c r="BF1533" s="16" t="n"/>
      <c r="BG1533" s="18">
        <f>(BE1533-BF1533)+BG1532</f>
        <v/>
      </c>
      <c r="BH1533" s="15" t="n"/>
      <c r="BJ1533" s="86" t="n">
        <v>0</v>
      </c>
      <c r="BK1533" s="90" t="n"/>
      <c r="BL1533" s="24" t="n">
        <v>0</v>
      </c>
      <c r="BM1533" s="91" t="n"/>
      <c r="BN1533" s="24" t="n">
        <v>0</v>
      </c>
      <c r="BO1533" s="24" t="n"/>
      <c r="BP1533" s="24" t="n"/>
      <c r="BQ1533" s="126" t="n"/>
    </row>
    <row r="1534" ht="16.8" customHeight="1">
      <c r="A1534" s="15" t="n"/>
      <c r="B1534" s="15" t="n"/>
      <c r="C1534" s="15" t="inlineStr">
        <is>
          <t>Provvigioni TUTELA LEGALE</t>
        </is>
      </c>
      <c r="D1534" s="16" t="n">
        <v>139.42</v>
      </c>
      <c r="E1534" s="16" t="n"/>
      <c r="F1534" s="16" t="n"/>
      <c r="G1534" s="16" t="n">
        <v>0</v>
      </c>
      <c r="H1534" s="105" t="inlineStr">
        <is>
          <t>TUTELA</t>
        </is>
      </c>
      <c r="I1534" s="4" t="n"/>
      <c r="J1534" s="14" t="n"/>
      <c r="K1534" s="15" t="inlineStr">
        <is>
          <t>Spese bancari einteressi passivi e spese postali</t>
        </is>
      </c>
      <c r="L1534" s="16" t="n"/>
      <c r="M1534" s="16">
        <f>2.6*(L1527+L1528-M1528)/100</f>
        <v/>
      </c>
      <c r="N1534" s="16">
        <f>G1545+H1545</f>
        <v/>
      </c>
      <c r="O1534" s="16">
        <f>O1473+M1534-N1534</f>
        <v/>
      </c>
      <c r="P1534" s="18">
        <f>P1473+M1534</f>
        <v/>
      </c>
      <c r="Q1534" s="14" t="n"/>
      <c r="R1534" s="18" t="n"/>
      <c r="S1534" s="16">
        <f>G1534</f>
        <v/>
      </c>
      <c r="T1534" s="18">
        <f>(R1534-S1534)+T1533</f>
        <v/>
      </c>
      <c r="U1534" s="15">
        <f>C1534</f>
        <v/>
      </c>
      <c r="W1534" s="14" t="n"/>
      <c r="X1534" s="18" t="n"/>
      <c r="Y1534" s="16" t="n">
        <v>0</v>
      </c>
      <c r="Z1534" s="18">
        <f>(X1534-Y1534)+Z1533</f>
        <v/>
      </c>
      <c r="AA1534" s="15" t="n"/>
      <c r="AB1534" s="24" t="n"/>
      <c r="AC1534" s="15">
        <f>C1534</f>
        <v/>
      </c>
      <c r="AD1534" s="25" t="n"/>
      <c r="AE1534" s="62">
        <f>G1534</f>
        <v/>
      </c>
      <c r="AF1534" s="63">
        <f>AE1534+AF1473</f>
        <v/>
      </c>
      <c r="AG1534" s="25" t="n"/>
      <c r="AH1534" s="17" t="n"/>
      <c r="AI1534" s="16" t="n">
        <v>0</v>
      </c>
      <c r="AJ1534" s="25" t="n"/>
      <c r="AL1534" s="14" t="n"/>
      <c r="AM1534" s="18" t="n"/>
      <c r="AN1534" s="16" t="n">
        <v>0</v>
      </c>
      <c r="AO1534" s="18">
        <f>(AM1534-AN1534)+AO1533</f>
        <v/>
      </c>
      <c r="AP1534" s="15" t="n"/>
      <c r="AR1534" s="14" t="n"/>
      <c r="AS1534" s="18" t="n"/>
      <c r="AT1534" s="16" t="n">
        <v>0</v>
      </c>
      <c r="AU1534" s="18">
        <f>(AS1534-AT1534)+AU1533</f>
        <v/>
      </c>
      <c r="AV1534" s="15" t="n"/>
      <c r="AX1534" s="14" t="n"/>
      <c r="AY1534" s="18" t="n"/>
      <c r="AZ1534" s="16" t="n">
        <v>0</v>
      </c>
      <c r="BA1534" s="18">
        <f>(AY1534-AZ1534)+BA1533</f>
        <v/>
      </c>
      <c r="BB1534" s="15" t="n"/>
      <c r="BD1534" s="14" t="n"/>
      <c r="BE1534" s="18" t="n"/>
      <c r="BF1534" s="16" t="n">
        <v>0</v>
      </c>
      <c r="BG1534" s="18">
        <f>(BE1534-BF1534)+BG1533</f>
        <v/>
      </c>
      <c r="BH1534" s="15" t="n"/>
      <c r="BJ1534" s="86" t="n">
        <v>0</v>
      </c>
      <c r="BK1534" s="90" t="n"/>
      <c r="BL1534" s="24" t="n">
        <v>0</v>
      </c>
      <c r="BM1534" s="91" t="n"/>
      <c r="BN1534" s="24" t="n">
        <v>0</v>
      </c>
      <c r="BO1534" s="24" t="n"/>
      <c r="BP1534" s="24" t="n"/>
      <c r="BQ1534" s="126" t="n"/>
    </row>
    <row r="1535" ht="16.8" customHeight="1">
      <c r="A1535" s="15" t="n"/>
      <c r="B1535" s="15" t="n"/>
      <c r="C1535" s="15" t="inlineStr">
        <is>
          <t xml:space="preserve">PAG. PROVV. SILVIO CATTANEO MESE DI </t>
        </is>
      </c>
      <c r="D1535" s="16" t="n"/>
      <c r="E1535" s="16" t="n"/>
      <c r="F1535" s="16" t="n"/>
      <c r="G1535" s="16" t="n">
        <v>0</v>
      </c>
      <c r="H1535" s="105">
        <f>D1534+H1474</f>
        <v/>
      </c>
      <c r="I1535" s="4" t="n"/>
      <c r="J1535" s="14" t="n"/>
      <c r="K1535" s="15" t="inlineStr">
        <is>
          <t>Telepass</t>
        </is>
      </c>
      <c r="L1535" s="16" t="n"/>
      <c r="M1535" s="16">
        <f>0.46*(L1527+L1528-M1528)/100</f>
        <v/>
      </c>
      <c r="N1535" s="16">
        <f>G1549</f>
        <v/>
      </c>
      <c r="O1535" s="16">
        <f>O1474+M1535-N1535</f>
        <v/>
      </c>
      <c r="P1535" s="18">
        <f>P1474+M1535</f>
        <v/>
      </c>
      <c r="Q1535" s="14" t="n"/>
      <c r="R1535" s="18" t="n"/>
      <c r="S1535" s="16">
        <f>G1535</f>
        <v/>
      </c>
      <c r="T1535" s="18">
        <f>(R1535-S1535)+T1534</f>
        <v/>
      </c>
      <c r="U1535" s="15">
        <f>C1535</f>
        <v/>
      </c>
      <c r="W1535" s="14" t="n"/>
      <c r="X1535" s="18" t="n"/>
      <c r="Y1535" s="16" t="n">
        <v>0</v>
      </c>
      <c r="Z1535" s="18">
        <f>(X1535-Y1535)+Z1534</f>
        <v/>
      </c>
      <c r="AA1535" s="15" t="n"/>
      <c r="AB1535" s="24" t="n"/>
      <c r="AC1535" s="15">
        <f>C1535</f>
        <v/>
      </c>
      <c r="AD1535" s="25" t="n"/>
      <c r="AE1535" s="62">
        <f>G1535</f>
        <v/>
      </c>
      <c r="AF1535" s="63">
        <f>AE1535+AF1474</f>
        <v/>
      </c>
      <c r="AG1535" s="25" t="n"/>
      <c r="AH1535" s="16" t="n"/>
      <c r="AI1535" s="16" t="n">
        <v>0</v>
      </c>
      <c r="AJ1535" s="25" t="n"/>
      <c r="AL1535" s="14" t="n"/>
      <c r="AM1535" s="18" t="n">
        <v>0</v>
      </c>
      <c r="AN1535" s="16" t="n">
        <v>0</v>
      </c>
      <c r="AO1535" s="18">
        <f>(AM1535-AN1535)+AO1534</f>
        <v/>
      </c>
      <c r="AP1535" s="15" t="n"/>
      <c r="AR1535" s="14" t="n"/>
      <c r="AS1535" s="18" t="n">
        <v>0</v>
      </c>
      <c r="AT1535" s="16" t="n">
        <v>0</v>
      </c>
      <c r="AU1535" s="18">
        <f>(AS1535-AT1535)+AU1534</f>
        <v/>
      </c>
      <c r="AV1535" s="15" t="n"/>
      <c r="AX1535" s="14" t="n"/>
      <c r="AY1535" s="18" t="n">
        <v>0</v>
      </c>
      <c r="AZ1535" s="16" t="n">
        <v>0</v>
      </c>
      <c r="BA1535" s="18">
        <f>(AY1535-AZ1535)+BA1534</f>
        <v/>
      </c>
      <c r="BB1535" s="15" t="n"/>
      <c r="BD1535" s="14" t="n"/>
      <c r="BE1535" s="18" t="n">
        <v>0</v>
      </c>
      <c r="BF1535" s="16" t="n">
        <v>0</v>
      </c>
      <c r="BG1535" s="18">
        <f>(BE1535-BF1535)+BG1534</f>
        <v/>
      </c>
      <c r="BH1535" s="15" t="n"/>
      <c r="BJ1535" s="86" t="n">
        <v>0</v>
      </c>
      <c r="BK1535" s="90" t="n"/>
      <c r="BL1535" s="24" t="n">
        <v>0</v>
      </c>
      <c r="BM1535" s="91" t="n"/>
      <c r="BN1535" s="24" t="n">
        <v>0</v>
      </c>
      <c r="BO1535" s="24" t="n"/>
      <c r="BP1535" s="24" t="n"/>
      <c r="BQ1535" s="126" t="n"/>
    </row>
    <row r="1536" ht="16.8" customHeight="1">
      <c r="A1536" s="15" t="n"/>
      <c r="B1536" s="15" t="n"/>
      <c r="C1536" s="15" t="inlineStr">
        <is>
          <t>PAG. PROVV. AMICONE RENZO MESE DI</t>
        </is>
      </c>
      <c r="D1536" s="16" t="n"/>
      <c r="E1536" s="16" t="n"/>
      <c r="F1536" s="16" t="n"/>
      <c r="G1536" s="16" t="n">
        <v>0</v>
      </c>
      <c r="H1536" s="105" t="n"/>
      <c r="I1536" s="4" t="n"/>
      <c r="J1536" s="14" t="n"/>
      <c r="K1536" s="15" t="inlineStr">
        <is>
          <t>Spese telefonia</t>
        </is>
      </c>
      <c r="L1536" s="16" t="n"/>
      <c r="M1536" s="16">
        <f>0.28*(L1527+L1528-M1528)/100</f>
        <v/>
      </c>
      <c r="N1536" s="16">
        <f>D1559</f>
        <v/>
      </c>
      <c r="O1536" s="16">
        <f>O1475+M1536-N1536</f>
        <v/>
      </c>
      <c r="P1536" s="18">
        <f>P1475+M1536</f>
        <v/>
      </c>
      <c r="Q1536" s="14" t="n"/>
      <c r="R1536" s="18" t="n"/>
      <c r="S1536" s="16">
        <f>G1536</f>
        <v/>
      </c>
      <c r="T1536" s="18">
        <f>(R1536-S1536)+T1535</f>
        <v/>
      </c>
      <c r="U1536" s="15">
        <f>C1536</f>
        <v/>
      </c>
      <c r="W1536" s="14" t="n"/>
      <c r="X1536" s="18" t="n"/>
      <c r="Y1536" s="16" t="n">
        <v>0</v>
      </c>
      <c r="Z1536" s="18">
        <f>(X1536-Y1536)+Z1535</f>
        <v/>
      </c>
      <c r="AA1536" s="15" t="n"/>
      <c r="AB1536" s="24" t="n"/>
      <c r="AC1536" s="15">
        <f>C1536</f>
        <v/>
      </c>
      <c r="AD1536" s="25" t="n"/>
      <c r="AE1536" s="62">
        <f>G1536</f>
        <v/>
      </c>
      <c r="AF1536" s="63">
        <f>AE1536+AF1475</f>
        <v/>
      </c>
      <c r="AG1536" s="25" t="n"/>
      <c r="AH1536" s="24" t="n"/>
      <c r="AI1536" s="26" t="n"/>
      <c r="AJ1536" s="25" t="n"/>
      <c r="AL1536" s="14" t="n"/>
      <c r="AM1536" s="18" t="n"/>
      <c r="AN1536" s="16" t="n">
        <v>0</v>
      </c>
      <c r="AO1536" s="18">
        <f>(AM1536-AN1536)+AO1535</f>
        <v/>
      </c>
      <c r="AP1536" s="15" t="n"/>
      <c r="AR1536" s="14" t="n"/>
      <c r="AS1536" s="18" t="n"/>
      <c r="AT1536" s="16" t="n">
        <v>0</v>
      </c>
      <c r="AU1536" s="18">
        <f>(AS1536-AT1536)+AU1535</f>
        <v/>
      </c>
      <c r="AV1536" s="15" t="n"/>
      <c r="AX1536" s="14" t="n"/>
      <c r="AY1536" s="18" t="n"/>
      <c r="AZ1536" s="16" t="n">
        <v>0</v>
      </c>
      <c r="BA1536" s="18">
        <f>(AY1536-AZ1536)+BA1535</f>
        <v/>
      </c>
      <c r="BB1536" s="15" t="n"/>
      <c r="BD1536" s="14" t="n"/>
      <c r="BE1536" s="18" t="n"/>
      <c r="BF1536" s="16" t="n">
        <v>0</v>
      </c>
      <c r="BG1536" s="18">
        <f>(BE1536-BF1536)+BG1535</f>
        <v/>
      </c>
      <c r="BH1536" s="15" t="n"/>
      <c r="BJ1536" s="86" t="n">
        <v>0</v>
      </c>
      <c r="BK1536" s="90" t="n"/>
      <c r="BL1536" s="24" t="n">
        <v>0</v>
      </c>
      <c r="BM1536" s="24" t="n"/>
      <c r="BN1536" s="24" t="n"/>
      <c r="BO1536" s="24" t="n"/>
      <c r="BP1536" s="24" t="n"/>
      <c r="BQ1536" s="126" t="n"/>
    </row>
    <row r="1537" ht="16.8" customHeight="1">
      <c r="A1537" s="15" t="n"/>
      <c r="B1537" s="15" t="n"/>
      <c r="C1537" s="15" t="inlineStr">
        <is>
          <t>PAG. PROVV. VINCENZO  DI VITO</t>
        </is>
      </c>
      <c r="D1537" s="16" t="n"/>
      <c r="E1537" s="16" t="n"/>
      <c r="F1537" s="16" t="n"/>
      <c r="G1537" s="16" t="n">
        <v>0</v>
      </c>
      <c r="H1537" s="105" t="n"/>
      <c r="I1537" s="4" t="n"/>
      <c r="J1537" s="14" t="n"/>
      <c r="K1537" s="15">
        <f>C1547</f>
        <v/>
      </c>
      <c r="L1537" s="16" t="n"/>
      <c r="M1537" s="16">
        <f>0.28*(L1527+L1528-M1528)/100</f>
        <v/>
      </c>
      <c r="N1537" s="16">
        <f>G1547</f>
        <v/>
      </c>
      <c r="O1537" s="16">
        <f>O1476+M1537-N1537</f>
        <v/>
      </c>
      <c r="P1537" s="18">
        <f>P1476+M1537</f>
        <v/>
      </c>
      <c r="Q1537" s="14" t="n"/>
      <c r="R1537" s="18" t="n"/>
      <c r="S1537" s="16">
        <f>G1537</f>
        <v/>
      </c>
      <c r="T1537" s="18">
        <f>(R1537-S1537)+T1536</f>
        <v/>
      </c>
      <c r="U1537" s="15">
        <f>C1537</f>
        <v/>
      </c>
      <c r="W1537" s="14" t="n"/>
      <c r="X1537" s="18" t="n"/>
      <c r="Y1537" s="16" t="n">
        <v>0</v>
      </c>
      <c r="Z1537" s="18">
        <f>(X1537-Y1537)+Z1536</f>
        <v/>
      </c>
      <c r="AA1537" s="15" t="n"/>
      <c r="AB1537" s="24" t="n"/>
      <c r="AC1537" s="15">
        <f>C1537</f>
        <v/>
      </c>
      <c r="AD1537" s="25" t="n"/>
      <c r="AE1537" s="62">
        <f>G1537</f>
        <v/>
      </c>
      <c r="AF1537" s="63">
        <f>AE1537+AF1476</f>
        <v/>
      </c>
      <c r="AG1537" s="25" t="n"/>
      <c r="AH1537" s="24" t="n"/>
      <c r="AI1537" s="26" t="n"/>
      <c r="AJ1537" s="25" t="n"/>
      <c r="AL1537" s="14" t="n"/>
      <c r="AM1537" s="18" t="n"/>
      <c r="AN1537" s="16" t="n">
        <v>0</v>
      </c>
      <c r="AO1537" s="18">
        <f>(AM1537-AN1537)+AO1536</f>
        <v/>
      </c>
      <c r="AP1537" s="15" t="n"/>
      <c r="AR1537" s="14" t="n"/>
      <c r="AS1537" s="18" t="n"/>
      <c r="AT1537" s="16" t="n">
        <v>0</v>
      </c>
      <c r="AU1537" s="18">
        <f>(AS1537-AT1537)+AU1536</f>
        <v/>
      </c>
      <c r="AV1537" s="15" t="n"/>
      <c r="AX1537" s="14" t="n"/>
      <c r="AY1537" s="18" t="n"/>
      <c r="AZ1537" s="16" t="n">
        <v>0</v>
      </c>
      <c r="BA1537" s="18">
        <f>(AY1537-AZ1537)+BA1536</f>
        <v/>
      </c>
      <c r="BB1537" s="15" t="n"/>
      <c r="BD1537" s="14" t="n"/>
      <c r="BE1537" s="18" t="n"/>
      <c r="BF1537" s="16" t="n">
        <v>0</v>
      </c>
      <c r="BG1537" s="18">
        <f>(BE1537-BF1537)+BG1536</f>
        <v/>
      </c>
      <c r="BH1537" s="15" t="n"/>
      <c r="BJ1537" s="86" t="n">
        <v>0</v>
      </c>
      <c r="BK1537" s="90" t="n"/>
      <c r="BL1537" s="24" t="n"/>
      <c r="BM1537" s="24" t="n"/>
      <c r="BN1537" s="24" t="n"/>
      <c r="BO1537" s="24" t="n"/>
      <c r="BP1537" s="24" t="n"/>
      <c r="BQ1537" s="126" t="n"/>
    </row>
    <row r="1538" ht="16.8" customHeight="1">
      <c r="A1538" s="15" t="n"/>
      <c r="B1538" s="15" t="n"/>
      <c r="C1538" s="15" t="inlineStr">
        <is>
          <t>PAG. PROVV. FRANCESCOMARCHESOLI</t>
        </is>
      </c>
      <c r="D1538" s="16" t="n"/>
      <c r="E1538" s="16" t="n"/>
      <c r="F1538" s="16" t="n"/>
      <c r="G1538" s="16" t="n">
        <v>0</v>
      </c>
      <c r="H1538" s="16" t="n"/>
      <c r="I1538" s="4" t="n"/>
      <c r="J1538" s="14" t="n"/>
      <c r="K1538" s="15">
        <f>C1550</f>
        <v/>
      </c>
      <c r="L1538" s="16" t="n"/>
      <c r="M1538" s="16">
        <f>0.28*(L1527+L1528-M1528)/100</f>
        <v/>
      </c>
      <c r="N1538" s="16">
        <f>G1550</f>
        <v/>
      </c>
      <c r="O1538" s="16">
        <f>O1477+M1538-N1538</f>
        <v/>
      </c>
      <c r="P1538" s="18">
        <f>P1477+M1538</f>
        <v/>
      </c>
      <c r="Q1538" s="14" t="n"/>
      <c r="R1538" s="18" t="n"/>
      <c r="S1538" s="16">
        <f>G1538</f>
        <v/>
      </c>
      <c r="T1538" s="18">
        <f>(R1538-S1538)+T1537</f>
        <v/>
      </c>
      <c r="U1538" s="15">
        <f>C1538</f>
        <v/>
      </c>
      <c r="W1538" s="14" t="n"/>
      <c r="X1538" s="18" t="n"/>
      <c r="Y1538" s="16" t="n">
        <v>0</v>
      </c>
      <c r="Z1538" s="18">
        <f>(X1538-Y1538)+Z1537</f>
        <v/>
      </c>
      <c r="AA1538" s="15" t="n"/>
      <c r="AB1538" s="24" t="n"/>
      <c r="AC1538" s="15">
        <f>C1538</f>
        <v/>
      </c>
      <c r="AD1538" s="25" t="n"/>
      <c r="AE1538" s="62">
        <f>G1538</f>
        <v/>
      </c>
      <c r="AF1538" s="63">
        <f>AE1538+AF1477</f>
        <v/>
      </c>
      <c r="AG1538" s="25" t="n"/>
      <c r="AH1538" s="24" t="n"/>
      <c r="AI1538" s="26" t="n"/>
      <c r="AJ1538" s="25" t="n"/>
      <c r="AL1538" s="14" t="n"/>
      <c r="AM1538" s="18" t="n"/>
      <c r="AN1538" s="16" t="n">
        <v>0</v>
      </c>
      <c r="AO1538" s="18">
        <f>(AM1538-AN1538)+AO1537</f>
        <v/>
      </c>
      <c r="AP1538" s="15" t="n"/>
      <c r="AR1538" s="14" t="n"/>
      <c r="AS1538" s="18" t="n"/>
      <c r="AT1538" s="16" t="n">
        <v>0</v>
      </c>
      <c r="AU1538" s="18">
        <f>(AS1538-AT1538)+AU1537</f>
        <v/>
      </c>
      <c r="AV1538" s="15" t="n"/>
      <c r="AX1538" s="14" t="n"/>
      <c r="AY1538" s="18" t="n"/>
      <c r="AZ1538" s="16" t="n">
        <v>0</v>
      </c>
      <c r="BA1538" s="18">
        <f>(AY1538-AZ1538)+BA1537</f>
        <v/>
      </c>
      <c r="BB1538" s="15" t="n"/>
      <c r="BD1538" s="14" t="n"/>
      <c r="BE1538" s="18" t="n"/>
      <c r="BF1538" s="16" t="n">
        <v>0</v>
      </c>
      <c r="BG1538" s="18">
        <f>(BE1538-BF1538)+BG1537</f>
        <v/>
      </c>
      <c r="BH1538" s="15" t="n"/>
      <c r="BJ1538" s="86" t="n">
        <v>0</v>
      </c>
      <c r="BK1538" s="90" t="n"/>
      <c r="BL1538" s="24" t="n"/>
      <c r="BM1538" s="24" t="n"/>
      <c r="BN1538" s="24" t="n"/>
      <c r="BO1538" s="24" t="n"/>
      <c r="BP1538" s="24" t="n"/>
      <c r="BQ1538" s="126" t="n"/>
    </row>
    <row r="1539" ht="16.8" customHeight="1">
      <c r="A1539" s="15" t="n"/>
      <c r="B1539" s="15" t="n"/>
      <c r="C1539" s="15" t="inlineStr">
        <is>
          <t>TOT. PAG. PRODUTTORI</t>
        </is>
      </c>
      <c r="D1539" s="16">
        <f>SUM(G1531:G1538)+E1534+E1535+E1536+E1537+E1538</f>
        <v/>
      </c>
      <c r="E1539" s="16" t="n"/>
      <c r="F1539" s="16" t="n"/>
      <c r="G1539" s="16" t="n"/>
      <c r="H1539" s="16" t="n"/>
      <c r="I1539" s="4" t="n"/>
      <c r="J1539" s="14" t="n"/>
      <c r="K1539" s="15">
        <f>C1560</f>
        <v/>
      </c>
      <c r="L1539" s="16" t="n"/>
      <c r="M1539" s="16">
        <f>0.46*(L1527+L1528-M1528)/100</f>
        <v/>
      </c>
      <c r="N1539" s="16">
        <f>G1560</f>
        <v/>
      </c>
      <c r="O1539" s="16">
        <f>O1478+M1539-N1539</f>
        <v/>
      </c>
      <c r="P1539" s="18">
        <f>P1478+M1539</f>
        <v/>
      </c>
      <c r="Q1539" s="14" t="n"/>
      <c r="R1539" s="18" t="n"/>
      <c r="S1539" s="16" t="n">
        <v>0</v>
      </c>
      <c r="T1539" s="18">
        <f>(R1539-S1539)+T1538</f>
        <v/>
      </c>
      <c r="U1539" s="15" t="n"/>
      <c r="W1539" s="14" t="n"/>
      <c r="X1539" s="18" t="n"/>
      <c r="Y1539" s="16" t="n">
        <v>0</v>
      </c>
      <c r="Z1539" s="18">
        <f>(X1539-Y1539)+Z1538</f>
        <v/>
      </c>
      <c r="AA1539" s="15" t="n"/>
      <c r="AB1539" s="24" t="n"/>
      <c r="AC1539" s="15" t="n"/>
      <c r="AD1539" s="25" t="n"/>
      <c r="AE1539" s="62" t="n"/>
      <c r="AF1539" s="63" t="n"/>
      <c r="AG1539" s="25" t="n"/>
      <c r="AH1539" s="24" t="n"/>
      <c r="AI1539" s="26" t="n"/>
      <c r="AJ1539" s="25" t="n"/>
      <c r="AL1539" s="14" t="n"/>
      <c r="AM1539" s="18" t="n"/>
      <c r="AN1539" s="16" t="n">
        <v>0</v>
      </c>
      <c r="AO1539" s="18">
        <f>(AM1539-AN1539)+AO1538</f>
        <v/>
      </c>
      <c r="AP1539" s="15" t="n"/>
      <c r="AR1539" s="14" t="n"/>
      <c r="AS1539" s="18" t="n"/>
      <c r="AT1539" s="16" t="n">
        <v>0</v>
      </c>
      <c r="AU1539" s="18">
        <f>(AS1539-AT1539)+AU1538</f>
        <v/>
      </c>
      <c r="AV1539" s="15" t="n"/>
      <c r="AX1539" s="14" t="n"/>
      <c r="AY1539" s="18" t="n"/>
      <c r="AZ1539" s="16" t="n">
        <v>0</v>
      </c>
      <c r="BA1539" s="18">
        <f>(AY1539-AZ1539)+BA1538</f>
        <v/>
      </c>
      <c r="BB1539" s="15" t="n"/>
      <c r="BD1539" s="14" t="n"/>
      <c r="BE1539" s="18" t="n"/>
      <c r="BF1539" s="16" t="n">
        <v>0</v>
      </c>
      <c r="BG1539" s="18">
        <f>(BE1539-BF1539)+BG1538</f>
        <v/>
      </c>
      <c r="BH1539" s="15" t="n"/>
      <c r="BJ1539" s="86" t="n">
        <v>0</v>
      </c>
      <c r="BK1539" s="90" t="n"/>
      <c r="BL1539" s="24" t="n"/>
      <c r="BM1539" s="24" t="n"/>
      <c r="BN1539" s="24" t="n"/>
      <c r="BO1539" s="24" t="n"/>
      <c r="BP1539" s="24" t="n"/>
      <c r="BQ1539" s="126" t="n"/>
    </row>
    <row r="1540" ht="16.8" customHeight="1">
      <c r="A1540" s="15" t="n"/>
      <c r="B1540" s="15" t="n"/>
      <c r="C1540" s="15" t="inlineStr">
        <is>
          <t>Sinistro</t>
        </is>
      </c>
      <c r="D1540" s="16" t="n"/>
      <c r="E1540" s="16" t="n"/>
      <c r="F1540" s="16" t="n"/>
      <c r="G1540" s="16" t="n"/>
      <c r="H1540" s="16">
        <f>SUM(H1527:H1539)</f>
        <v/>
      </c>
      <c r="I1540" s="4" t="n"/>
      <c r="J1540" s="14" t="n"/>
      <c r="K1540" s="15" t="inlineStr">
        <is>
          <t>Locazioni immobiliari</t>
        </is>
      </c>
      <c r="L1540" s="16" t="n"/>
      <c r="M1540" s="16">
        <f>14.4*(L1527+L1528-M1528)/100</f>
        <v/>
      </c>
      <c r="N1540" s="16">
        <f>G1561</f>
        <v/>
      </c>
      <c r="O1540" s="16">
        <f>O1479+M1540-N1540</f>
        <v/>
      </c>
      <c r="P1540" s="18">
        <f>P1479+M1540</f>
        <v/>
      </c>
      <c r="Q1540" s="14" t="n"/>
      <c r="R1540" s="18" t="n"/>
      <c r="S1540" s="16" t="n">
        <v>0</v>
      </c>
      <c r="T1540" s="18">
        <f>(R1540-S1540)+T1539</f>
        <v/>
      </c>
      <c r="U1540" s="15" t="n"/>
      <c r="W1540" s="14" t="n"/>
      <c r="X1540" s="18" t="n"/>
      <c r="Y1540" s="16" t="n">
        <v>0</v>
      </c>
      <c r="Z1540" s="18">
        <f>(X1540-Y1540)+Z1539</f>
        <v/>
      </c>
      <c r="AA1540" s="15">
        <f>C1540</f>
        <v/>
      </c>
      <c r="AB1540" s="24" t="n"/>
      <c r="AC1540" s="15" t="n"/>
      <c r="AD1540" s="25" t="n"/>
      <c r="AE1540" s="62" t="n"/>
      <c r="AF1540" s="63" t="n"/>
      <c r="AG1540" s="25" t="n"/>
      <c r="AH1540" s="24" t="n"/>
      <c r="AI1540" s="26" t="n"/>
      <c r="AJ1540" s="25" t="n"/>
      <c r="AL1540" s="14" t="n"/>
      <c r="AM1540" s="18" t="n"/>
      <c r="AN1540" s="16" t="n">
        <v>0</v>
      </c>
      <c r="AO1540" s="18">
        <f>(AM1540-AN1540)+AO1539</f>
        <v/>
      </c>
      <c r="AP1540" s="15" t="n"/>
      <c r="AR1540" s="14" t="n"/>
      <c r="AS1540" s="18" t="n"/>
      <c r="AT1540" s="16" t="n">
        <v>0</v>
      </c>
      <c r="AU1540" s="18">
        <f>(AS1540-AT1540)+AU1539</f>
        <v/>
      </c>
      <c r="AV1540" s="15" t="n"/>
      <c r="AX1540" s="14" t="n"/>
      <c r="AY1540" s="18" t="n"/>
      <c r="AZ1540" s="16" t="n">
        <v>0</v>
      </c>
      <c r="BA1540" s="18">
        <f>(AY1540-AZ1540)+BA1539</f>
        <v/>
      </c>
      <c r="BB1540" s="15" t="n"/>
      <c r="BD1540" s="14" t="n"/>
      <c r="BE1540" s="18" t="n"/>
      <c r="BF1540" s="16" t="n">
        <v>0</v>
      </c>
      <c r="BG1540" s="18">
        <f>(BE1540-BF1540)+BG1539</f>
        <v/>
      </c>
      <c r="BH1540" s="15" t="n"/>
      <c r="BJ1540" s="86" t="n">
        <v>0</v>
      </c>
      <c r="BK1540" s="90" t="n"/>
      <c r="BL1540" s="24" t="n"/>
      <c r="BM1540" s="24" t="n"/>
      <c r="BN1540" s="24" t="n"/>
      <c r="BO1540" s="24" t="n"/>
      <c r="BP1540" s="24" t="n"/>
      <c r="BQ1540" s="126" t="n"/>
    </row>
    <row r="1541" ht="16.8" customHeight="1">
      <c r="A1541" s="15" t="n"/>
      <c r="B1541" s="15" t="n"/>
      <c r="C1541" s="15" t="inlineStr">
        <is>
          <t>SINISTRO</t>
        </is>
      </c>
      <c r="D1541" s="16">
        <f>E1540+G1540</f>
        <v/>
      </c>
      <c r="E1541" s="16" t="n"/>
      <c r="F1541" s="16" t="n"/>
      <c r="G1541" s="16" t="n"/>
      <c r="H1541" s="16" t="n"/>
      <c r="I1541" s="4" t="n"/>
      <c r="J1541" s="14" t="n"/>
      <c r="K1541" s="15">
        <f>C1562</f>
        <v/>
      </c>
      <c r="L1541" s="16">
        <f>D1550</f>
        <v/>
      </c>
      <c r="M1541" s="16">
        <f>1.4*(L1527+L1528-M1528)/100</f>
        <v/>
      </c>
      <c r="N1541" s="16">
        <f>G1562</f>
        <v/>
      </c>
      <c r="O1541" s="16">
        <f>O1480+M1541-N1541</f>
        <v/>
      </c>
      <c r="P1541" s="18">
        <f>P1480+M1541</f>
        <v/>
      </c>
      <c r="Q1541" s="14" t="n"/>
      <c r="R1541" s="18" t="n"/>
      <c r="S1541" s="16" t="n">
        <v>0</v>
      </c>
      <c r="T1541" s="18">
        <f>(R1541-S1541)+T1540</f>
        <v/>
      </c>
      <c r="U1541" s="15" t="n"/>
      <c r="W1541" s="14" t="n"/>
      <c r="X1541" s="18" t="n"/>
      <c r="Y1541" s="16" t="n">
        <v>0</v>
      </c>
      <c r="Z1541" s="18">
        <f>(X1541-Y1541)+Z1540</f>
        <v/>
      </c>
      <c r="AA1541" s="15" t="n"/>
      <c r="AB1541" s="24" t="n"/>
      <c r="AC1541" s="64" t="inlineStr">
        <is>
          <t>INTERESSI PASSIIVI</t>
        </is>
      </c>
      <c r="AD1541" s="65" t="n"/>
      <c r="AE1541" s="65">
        <f>H1545</f>
        <v/>
      </c>
      <c r="AF1541" s="63">
        <f>AE1541+AF1480</f>
        <v/>
      </c>
      <c r="AG1541" s="25" t="n"/>
      <c r="AH1541" s="24" t="n"/>
      <c r="AI1541" s="26" t="n"/>
      <c r="AJ1541" s="25" t="n">
        <v>0</v>
      </c>
      <c r="AL1541" s="14" t="n"/>
      <c r="AM1541" s="18" t="n"/>
      <c r="AN1541" s="16" t="n">
        <v>0</v>
      </c>
      <c r="AO1541" s="18">
        <f>(AM1541-AN1541)+AO1540</f>
        <v/>
      </c>
      <c r="AP1541" s="15" t="n"/>
      <c r="AR1541" s="14" t="n"/>
      <c r="AS1541" s="18" t="n"/>
      <c r="AT1541" s="16" t="n">
        <v>0</v>
      </c>
      <c r="AU1541" s="18">
        <f>(AS1541-AT1541)+AU1540</f>
        <v/>
      </c>
      <c r="AV1541" s="15" t="n"/>
      <c r="AX1541" s="14" t="n"/>
      <c r="AY1541" s="18" t="n"/>
      <c r="AZ1541" s="16" t="n">
        <v>0</v>
      </c>
      <c r="BA1541" s="18">
        <f>(AY1541-AZ1541)+BA1540</f>
        <v/>
      </c>
      <c r="BB1541" s="15" t="n"/>
      <c r="BD1541" s="14" t="n"/>
      <c r="BE1541" s="18" t="n"/>
      <c r="BF1541" s="16" t="n">
        <v>0</v>
      </c>
      <c r="BG1541" s="18">
        <f>(BE1541-BF1541)+BG1540</f>
        <v/>
      </c>
      <c r="BH1541" s="15" t="n"/>
      <c r="BJ1541" s="86" t="n"/>
      <c r="BK1541" s="86" t="n"/>
      <c r="BL1541" s="24" t="n"/>
      <c r="BM1541" s="24" t="n"/>
      <c r="BN1541" s="24" t="n"/>
      <c r="BO1541" s="24" t="n"/>
      <c r="BP1541" s="24" t="n"/>
      <c r="BQ1541" s="126" t="n"/>
    </row>
    <row r="1542" ht="16.8" customHeight="1">
      <c r="A1542" s="15" t="n"/>
      <c r="B1542" s="15" t="n"/>
      <c r="C1542" s="15" t="inlineStr">
        <is>
          <t xml:space="preserve">Francobolli    </t>
        </is>
      </c>
      <c r="D1542" s="16" t="n"/>
      <c r="E1542" s="16" t="n"/>
      <c r="F1542" s="16" t="n"/>
      <c r="G1542" s="16" t="n">
        <v>0</v>
      </c>
      <c r="H1542" s="16" t="n"/>
      <c r="I1542" s="4" t="n"/>
      <c r="J1542" s="14" t="n"/>
      <c r="K1542" s="15">
        <f>C1564</f>
        <v/>
      </c>
      <c r="L1542" s="16" t="n"/>
      <c r="M1542" s="16">
        <f>0*(L1527+L1528-M1528)/100</f>
        <v/>
      </c>
      <c r="N1542" s="16">
        <f>G1564</f>
        <v/>
      </c>
      <c r="O1542" s="16">
        <f>O1481+M1542-N1542</f>
        <v/>
      </c>
      <c r="P1542" s="18">
        <f>P1481+M1542</f>
        <v/>
      </c>
      <c r="Q1542" s="14" t="n"/>
      <c r="R1542" s="18" t="n"/>
      <c r="S1542" s="16">
        <f>G1542</f>
        <v/>
      </c>
      <c r="T1542" s="18">
        <f>(R1542-S1542)+T1541</f>
        <v/>
      </c>
      <c r="U1542" s="15">
        <f>C1542</f>
        <v/>
      </c>
      <c r="W1542" s="14" t="n"/>
      <c r="X1542" s="18" t="n"/>
      <c r="Y1542" s="16" t="n"/>
      <c r="Z1542" s="18">
        <f>(X1542-Y1542)+Z1541</f>
        <v/>
      </c>
      <c r="AA1542" s="15" t="n"/>
      <c r="AB1542" s="24" t="n"/>
      <c r="AC1542" s="15">
        <f>C1542</f>
        <v/>
      </c>
      <c r="AD1542" s="25" t="n"/>
      <c r="AE1542" s="62">
        <f>G1542</f>
        <v/>
      </c>
      <c r="AF1542" s="63">
        <f>AE1542+AF1481</f>
        <v/>
      </c>
      <c r="AG1542" s="25" t="n"/>
      <c r="AH1542" s="24" t="n"/>
      <c r="AI1542" s="26" t="n"/>
      <c r="AJ1542" s="25" t="n"/>
      <c r="AL1542" s="14" t="n"/>
      <c r="AM1542" s="18" t="n"/>
      <c r="AN1542" s="16" t="n"/>
      <c r="AO1542" s="18">
        <f>(AM1542-AN1542)+AO1541</f>
        <v/>
      </c>
      <c r="AP1542" s="15" t="n"/>
      <c r="AR1542" s="14" t="n"/>
      <c r="AS1542" s="18" t="n"/>
      <c r="AT1542" s="16" t="n"/>
      <c r="AU1542" s="18">
        <f>(AS1542-AT1542)+AU1541</f>
        <v/>
      </c>
      <c r="AV1542" s="15" t="n"/>
      <c r="AX1542" s="14" t="n"/>
      <c r="AY1542" s="18" t="n"/>
      <c r="AZ1542" s="16" t="n"/>
      <c r="BA1542" s="18">
        <f>(AY1542-AZ1542)+BA1541</f>
        <v/>
      </c>
      <c r="BB1542" s="15" t="n"/>
      <c r="BD1542" s="14" t="n"/>
      <c r="BE1542" s="18" t="n"/>
      <c r="BF1542" s="16" t="n"/>
      <c r="BG1542" s="18">
        <f>(BE1542-BF1542)+BG1541</f>
        <v/>
      </c>
      <c r="BH1542" s="15" t="n"/>
      <c r="BJ1542" s="86" t="n"/>
      <c r="BK1542" s="86" t="n"/>
      <c r="BL1542" s="24" t="n"/>
      <c r="BM1542" s="24" t="n"/>
      <c r="BN1542" s="24" t="n"/>
      <c r="BO1542" s="24" t="n"/>
      <c r="BP1542" s="24" t="n"/>
      <c r="BQ1542" s="126" t="n"/>
    </row>
    <row r="1543" ht="16.8" customHeight="1">
      <c r="A1543" s="15" t="n"/>
      <c r="B1543" s="15" t="n"/>
      <c r="C1543" s="15" t="inlineStr">
        <is>
          <t xml:space="preserve">PAG. FATT. SOMMESE PETROLI </t>
        </is>
      </c>
      <c r="D1543" s="16" t="n"/>
      <c r="E1543" s="16" t="n"/>
      <c r="F1543" s="16" t="n"/>
      <c r="G1543" s="16" t="n">
        <v>0</v>
      </c>
      <c r="H1543" s="16" t="n"/>
      <c r="I1543" s="4" t="n"/>
      <c r="J1543" s="14" t="n"/>
      <c r="K1543" s="15">
        <f>C1565</f>
        <v/>
      </c>
      <c r="L1543" s="16" t="n"/>
      <c r="M1543" s="16">
        <f>1.86*(L1527+L1528-M1528)/100</f>
        <v/>
      </c>
      <c r="N1543" s="16">
        <f>G1565</f>
        <v/>
      </c>
      <c r="O1543" s="16">
        <f>O1482+M1543-N1543</f>
        <v/>
      </c>
      <c r="P1543" s="18">
        <f>P1482+M1543</f>
        <v/>
      </c>
      <c r="Q1543" s="14" t="n"/>
      <c r="R1543" s="18" t="n"/>
      <c r="S1543" s="16">
        <f>G1543</f>
        <v/>
      </c>
      <c r="T1543" s="18">
        <f>(R1543-S1543)+T1542</f>
        <v/>
      </c>
      <c r="U1543" s="15">
        <f>C1543</f>
        <v/>
      </c>
      <c r="W1543" s="14" t="n"/>
      <c r="X1543" s="18" t="n"/>
      <c r="Y1543" s="16" t="n">
        <v>0</v>
      </c>
      <c r="Z1543" s="18">
        <f>(X1543-Y1543)+Z1542</f>
        <v/>
      </c>
      <c r="AA1543" s="15" t="n"/>
      <c r="AB1543" s="24" t="n"/>
      <c r="AC1543" s="15">
        <f>C1543</f>
        <v/>
      </c>
      <c r="AD1543" s="25" t="n"/>
      <c r="AE1543" s="62">
        <f>G1543</f>
        <v/>
      </c>
      <c r="AF1543" s="63">
        <f>AE1543+AF1482</f>
        <v/>
      </c>
      <c r="AG1543" s="25" t="n"/>
      <c r="AH1543" s="24" t="n"/>
      <c r="AI1543" s="26" t="n"/>
      <c r="AJ1543" s="25" t="n"/>
      <c r="AL1543" s="14" t="n"/>
      <c r="AM1543" s="18" t="n"/>
      <c r="AN1543" s="16" t="n">
        <v>0</v>
      </c>
      <c r="AO1543" s="18">
        <f>(AM1543-AN1543)+AO1542</f>
        <v/>
      </c>
      <c r="AP1543" s="15" t="n"/>
      <c r="AR1543" s="14" t="n"/>
      <c r="AS1543" s="18" t="n"/>
      <c r="AT1543" s="16" t="n">
        <v>0</v>
      </c>
      <c r="AU1543" s="18">
        <f>(AS1543-AT1543)+AU1542</f>
        <v/>
      </c>
      <c r="AV1543" s="15" t="n"/>
      <c r="AX1543" s="14" t="n"/>
      <c r="AY1543" s="18" t="n"/>
      <c r="AZ1543" s="16" t="n">
        <v>0</v>
      </c>
      <c r="BA1543" s="18">
        <f>(AY1543-AZ1543)+BA1542</f>
        <v/>
      </c>
      <c r="BB1543" s="15" t="n"/>
      <c r="BD1543" s="14" t="n"/>
      <c r="BE1543" s="18" t="n"/>
      <c r="BF1543" s="16" t="n">
        <v>0</v>
      </c>
      <c r="BG1543" s="18">
        <f>(BE1543-BF1543)+BG1542</f>
        <v/>
      </c>
      <c r="BH1543" s="15" t="n"/>
      <c r="BJ1543" s="86" t="n"/>
      <c r="BK1543" s="86" t="n"/>
      <c r="BL1543" s="24" t="n"/>
      <c r="BM1543" s="24" t="n"/>
      <c r="BN1543" s="24" t="n"/>
      <c r="BO1543" s="24" t="n"/>
      <c r="BP1543" s="24" t="n"/>
      <c r="BQ1543" s="126" t="n"/>
    </row>
    <row r="1544" ht="16.8" customHeight="1">
      <c r="A1544" s="15" t="n"/>
      <c r="B1544" s="15" t="n"/>
      <c r="C1544" s="15" t="inlineStr">
        <is>
          <t>Benzina auto papa'</t>
        </is>
      </c>
      <c r="D1544" s="16">
        <f>SUM(G1543:G1544)</f>
        <v/>
      </c>
      <c r="E1544" s="16" t="n">
        <v>0</v>
      </c>
      <c r="F1544" s="16" t="n"/>
      <c r="G1544" s="16" t="n">
        <v>0</v>
      </c>
      <c r="H1544" s="16" t="n"/>
      <c r="I1544" s="4" t="n"/>
      <c r="J1544" s="14" t="n"/>
      <c r="K1544" s="15">
        <f>C1566</f>
        <v/>
      </c>
      <c r="L1544" s="16" t="n">
        <v>0</v>
      </c>
      <c r="M1544" s="16">
        <f>0.7*(L1527+L1528-M1528)/100</f>
        <v/>
      </c>
      <c r="N1544" s="16">
        <f>G1566</f>
        <v/>
      </c>
      <c r="O1544" s="16">
        <f>O1483+M1544-N1544</f>
        <v/>
      </c>
      <c r="P1544" s="18">
        <f>P1483+M1544</f>
        <v/>
      </c>
      <c r="Q1544" s="14" t="n"/>
      <c r="R1544" s="18" t="n"/>
      <c r="S1544" s="16">
        <f>G1544</f>
        <v/>
      </c>
      <c r="T1544" s="18">
        <f>(R1544-S1544)+T1543</f>
        <v/>
      </c>
      <c r="U1544" s="15">
        <f>C1544</f>
        <v/>
      </c>
      <c r="W1544" s="14" t="n"/>
      <c r="X1544" s="18" t="n"/>
      <c r="Y1544" s="16" t="n">
        <v>0</v>
      </c>
      <c r="Z1544" s="18">
        <f>(X1544-Y1544)+Z1543</f>
        <v/>
      </c>
      <c r="AA1544" s="15" t="n"/>
      <c r="AB1544" s="24" t="n"/>
      <c r="AC1544" s="15">
        <f>C1544</f>
        <v/>
      </c>
      <c r="AD1544" s="25" t="n"/>
      <c r="AE1544" s="62">
        <f>G1544</f>
        <v/>
      </c>
      <c r="AF1544" s="63">
        <f>AE1544+AF1483</f>
        <v/>
      </c>
      <c r="AG1544" s="25" t="n"/>
      <c r="AH1544" s="24" t="n"/>
      <c r="AI1544" s="26" t="n">
        <v>0</v>
      </c>
      <c r="AJ1544" s="25" t="n"/>
      <c r="AL1544" s="14" t="n"/>
      <c r="AM1544" s="18" t="n"/>
      <c r="AN1544" s="16" t="n">
        <v>0</v>
      </c>
      <c r="AO1544" s="18">
        <f>(AM1544-AN1544)+AO1543</f>
        <v/>
      </c>
      <c r="AP1544" s="15" t="n"/>
      <c r="AR1544" s="14" t="n"/>
      <c r="AS1544" s="18" t="n"/>
      <c r="AT1544" s="16" t="n">
        <v>0</v>
      </c>
      <c r="AU1544" s="18">
        <f>(AS1544-AT1544)+AU1543</f>
        <v/>
      </c>
      <c r="AV1544" s="15" t="n"/>
      <c r="AX1544" s="14" t="n"/>
      <c r="AY1544" s="18" t="n"/>
      <c r="AZ1544" s="16" t="n">
        <v>0</v>
      </c>
      <c r="BA1544" s="18">
        <f>(AY1544-AZ1544)+BA1543</f>
        <v/>
      </c>
      <c r="BB1544" s="15" t="n"/>
      <c r="BD1544" s="14" t="n"/>
      <c r="BE1544" s="18" t="n"/>
      <c r="BF1544" s="16" t="n">
        <v>0</v>
      </c>
      <c r="BG1544" s="18">
        <f>(BE1544-BF1544)+BG1543</f>
        <v/>
      </c>
      <c r="BH1544" s="15" t="n"/>
      <c r="BJ1544" s="86" t="n"/>
      <c r="BK1544" s="86" t="n"/>
      <c r="BL1544" s="24" t="n"/>
      <c r="BM1544" s="24" t="n"/>
      <c r="BN1544" s="24" t="n"/>
      <c r="BO1544" s="24" t="n"/>
      <c r="BP1544" s="24" t="n"/>
      <c r="BQ1544" s="126" t="n"/>
    </row>
    <row r="1545" ht="16.8" customHeight="1">
      <c r="A1545" s="15" t="n"/>
      <c r="B1545" s="15" t="n"/>
      <c r="C1545" s="28" t="inlineStr">
        <is>
          <t>Spese bancarie</t>
        </is>
      </c>
      <c r="D1545" s="16" t="n"/>
      <c r="E1545" s="16" t="n">
        <v>0</v>
      </c>
      <c r="F1545" s="16" t="n">
        <v>0</v>
      </c>
      <c r="G1545" s="16" t="n">
        <v>0</v>
      </c>
      <c r="H1545" s="27" t="n">
        <v>0</v>
      </c>
      <c r="I1545" s="4" t="n"/>
      <c r="J1545" s="14" t="n"/>
      <c r="K1545" s="15">
        <f>C1570</f>
        <v/>
      </c>
      <c r="L1545" s="16" t="n">
        <v>0</v>
      </c>
      <c r="M1545" s="16">
        <f>18.82*(L1527+L1528-M1528)/100</f>
        <v/>
      </c>
      <c r="N1545" s="16">
        <f>G1570</f>
        <v/>
      </c>
      <c r="O1545" s="16">
        <f>O1484+M1545-N1545</f>
        <v/>
      </c>
      <c r="P1545" s="18">
        <f>P1484+M1545</f>
        <v/>
      </c>
      <c r="Q1545" s="14" t="n"/>
      <c r="R1545" s="18" t="n"/>
      <c r="S1545" s="16">
        <f>G1545</f>
        <v/>
      </c>
      <c r="T1545" s="18">
        <f>(R1545-S1545)+T1544</f>
        <v/>
      </c>
      <c r="U1545" s="15">
        <f>C1545</f>
        <v/>
      </c>
      <c r="W1545" s="14" t="n"/>
      <c r="X1545" s="18" t="n"/>
      <c r="Y1545" s="16" t="n">
        <v>0</v>
      </c>
      <c r="Z1545" s="18">
        <f>(X1545-Y1545)+Z1544</f>
        <v/>
      </c>
      <c r="AA1545" s="15">
        <f>C1545</f>
        <v/>
      </c>
      <c r="AB1545" s="24" t="n"/>
      <c r="AC1545" s="15">
        <f>C1545</f>
        <v/>
      </c>
      <c r="AD1545" s="25" t="n"/>
      <c r="AE1545" s="62" t="n">
        <v>0</v>
      </c>
      <c r="AF1545" s="63">
        <f>AE1545+AF1484</f>
        <v/>
      </c>
      <c r="AG1545" s="25" t="n"/>
      <c r="AH1545" s="24" t="n"/>
      <c r="AI1545" s="26" t="n"/>
      <c r="AJ1545" s="25" t="n"/>
      <c r="AL1545" s="14" t="n"/>
      <c r="AM1545" s="18" t="n"/>
      <c r="AN1545" s="16" t="n">
        <v>0</v>
      </c>
      <c r="AO1545" s="18">
        <f>(AM1545-AN1545)+AO1544</f>
        <v/>
      </c>
      <c r="AP1545" s="15" t="n"/>
      <c r="AR1545" s="14" t="n"/>
      <c r="AS1545" s="18" t="n"/>
      <c r="AT1545" s="16" t="n">
        <v>0</v>
      </c>
      <c r="AU1545" s="18">
        <f>(AS1545-AT1545)+AU1544</f>
        <v/>
      </c>
      <c r="AV1545" s="15">
        <f>C1545</f>
        <v/>
      </c>
      <c r="AX1545" s="14" t="n"/>
      <c r="AY1545" s="18" t="n"/>
      <c r="AZ1545" s="16" t="n">
        <v>0</v>
      </c>
      <c r="BA1545" s="18">
        <f>(AY1545-AZ1545)+BA1544</f>
        <v/>
      </c>
      <c r="BB1545" s="15" t="n"/>
      <c r="BD1545" s="14" t="n"/>
      <c r="BE1545" s="18" t="n"/>
      <c r="BF1545" s="16" t="n">
        <v>0</v>
      </c>
      <c r="BG1545" s="18">
        <f>(BE1545-BF1545)+BG1544</f>
        <v/>
      </c>
      <c r="BH1545" s="15" t="n"/>
      <c r="BJ1545" s="86" t="n"/>
      <c r="BK1545" s="86" t="n"/>
      <c r="BL1545" s="24" t="n"/>
      <c r="BM1545" s="24" t="n"/>
      <c r="BN1545" s="24" t="n"/>
      <c r="BO1545" s="24" t="n"/>
      <c r="BP1545" s="24" t="n"/>
      <c r="BQ1545" s="126" t="n"/>
    </row>
    <row r="1546" ht="16.8" customHeight="1">
      <c r="A1546" s="15" t="n"/>
      <c r="B1546" s="15" t="n"/>
      <c r="C1546" s="15" t="n"/>
      <c r="D1546" s="16" t="n"/>
      <c r="E1546" s="16" t="n"/>
      <c r="F1546" s="16" t="n"/>
      <c r="G1546" s="16" t="n">
        <v>0</v>
      </c>
      <c r="H1546" s="27" t="n">
        <v>0</v>
      </c>
      <c r="I1546" s="4" t="n"/>
      <c r="J1546" s="14" t="n"/>
      <c r="K1546" s="15">
        <f>C1571</f>
        <v/>
      </c>
      <c r="L1546" s="16" t="n">
        <v>0</v>
      </c>
      <c r="M1546" s="16">
        <f>18.82*(L1527+L1528-M1528)/100</f>
        <v/>
      </c>
      <c r="N1546" s="29">
        <f>G1571</f>
        <v/>
      </c>
      <c r="O1546" s="16">
        <f>O1485+M1546-N1546</f>
        <v/>
      </c>
      <c r="P1546" s="18">
        <f>P1485+M1546</f>
        <v/>
      </c>
      <c r="Q1546" s="14" t="n"/>
      <c r="R1546" s="18" t="n"/>
      <c r="S1546" s="16">
        <f>G1546</f>
        <v/>
      </c>
      <c r="T1546" s="18">
        <f>(R1546-S1546)+T1545</f>
        <v/>
      </c>
      <c r="U1546" s="15">
        <f>C1546</f>
        <v/>
      </c>
      <c r="W1546" s="14" t="n"/>
      <c r="X1546" s="18" t="n"/>
      <c r="Y1546" s="16" t="n">
        <v>0</v>
      </c>
      <c r="Z1546" s="18">
        <f>(X1546-Y1546)+Z1545</f>
        <v/>
      </c>
      <c r="AA1546" s="15" t="n"/>
      <c r="AB1546" s="24" t="n"/>
      <c r="AC1546" s="15">
        <f>C1546</f>
        <v/>
      </c>
      <c r="AD1546" s="25" t="n"/>
      <c r="AE1546" s="62">
        <f>G1546</f>
        <v/>
      </c>
      <c r="AF1546" s="63">
        <f>AE1546+AF1485</f>
        <v/>
      </c>
      <c r="AG1546" s="25" t="n"/>
      <c r="AH1546" s="24" t="n"/>
      <c r="AI1546" s="26" t="n"/>
      <c r="AJ1546" s="25" t="n"/>
      <c r="AL1546" s="14" t="n"/>
      <c r="AM1546" s="18" t="n"/>
      <c r="AN1546" s="16" t="n">
        <v>0</v>
      </c>
      <c r="AO1546" s="18">
        <f>(AM1546-AN1546)+AO1545</f>
        <v/>
      </c>
      <c r="AP1546" s="15" t="n"/>
      <c r="AR1546" s="14" t="n"/>
      <c r="AS1546" s="18" t="n"/>
      <c r="AT1546" s="16" t="n">
        <v>0</v>
      </c>
      <c r="AU1546" s="18">
        <f>(AS1546-AT1546)+AU1545</f>
        <v/>
      </c>
      <c r="AV1546" s="15" t="n"/>
      <c r="AX1546" s="14" t="n"/>
      <c r="AY1546" s="18" t="n"/>
      <c r="AZ1546" s="16" t="n">
        <v>0</v>
      </c>
      <c r="BA1546" s="18">
        <f>(AY1546-AZ1546)+BA1545</f>
        <v/>
      </c>
      <c r="BB1546" s="15" t="n"/>
      <c r="BD1546" s="14" t="n"/>
      <c r="BE1546" s="18" t="n"/>
      <c r="BF1546" s="16" t="n">
        <v>0</v>
      </c>
      <c r="BG1546" s="18">
        <f>(BE1546-BF1546)+BG1545</f>
        <v/>
      </c>
      <c r="BH1546" s="15" t="n"/>
      <c r="BJ1546" s="86" t="n"/>
      <c r="BK1546" s="86" t="n"/>
      <c r="BL1546" s="24" t="n"/>
      <c r="BM1546" s="24" t="n"/>
      <c r="BN1546" s="24" t="n"/>
      <c r="BO1546" s="24" t="n"/>
      <c r="BP1546" s="24" t="n"/>
      <c r="BQ1546" s="126" t="n"/>
    </row>
    <row r="1547" ht="16.8" customHeight="1">
      <c r="A1547" s="15" t="n"/>
      <c r="B1547" s="15" t="n"/>
      <c r="C1547" s="28" t="inlineStr">
        <is>
          <t>Materiale pulizia</t>
        </is>
      </c>
      <c r="D1547" s="16" t="n"/>
      <c r="E1547" s="16" t="n"/>
      <c r="F1547" s="16" t="n"/>
      <c r="G1547" s="16" t="n">
        <v>0</v>
      </c>
      <c r="H1547" s="16" t="n"/>
      <c r="I1547" s="4" t="n"/>
      <c r="J1547" s="14" t="n"/>
      <c r="K1547" s="15">
        <f>C1542</f>
        <v/>
      </c>
      <c r="L1547" s="16" t="n">
        <v>0</v>
      </c>
      <c r="M1547" s="16">
        <f>0.5*(L1527+L1528-M1528)/100</f>
        <v/>
      </c>
      <c r="N1547" s="16">
        <f>G1542</f>
        <v/>
      </c>
      <c r="O1547" s="16">
        <f>O1486+M1547-N1547</f>
        <v/>
      </c>
      <c r="P1547" s="18">
        <f>P1486+M1547</f>
        <v/>
      </c>
      <c r="Q1547" s="14" t="n"/>
      <c r="R1547" s="18" t="n"/>
      <c r="S1547" s="16">
        <f>G1547</f>
        <v/>
      </c>
      <c r="T1547" s="18">
        <f>(R1547-S1547)+T1546</f>
        <v/>
      </c>
      <c r="U1547" s="15">
        <f>C1547</f>
        <v/>
      </c>
      <c r="W1547" s="14" t="n"/>
      <c r="X1547" s="18" t="n"/>
      <c r="Y1547" s="16" t="n">
        <v>0</v>
      </c>
      <c r="Z1547" s="18">
        <f>(X1547-Y1547)+Z1546</f>
        <v/>
      </c>
      <c r="AA1547" s="15" t="n"/>
      <c r="AB1547" s="24" t="n"/>
      <c r="AC1547" s="15">
        <f>C1547</f>
        <v/>
      </c>
      <c r="AD1547" s="25" t="n"/>
      <c r="AE1547" s="62">
        <f>G1547</f>
        <v/>
      </c>
      <c r="AF1547" s="63">
        <f>AE1547+AF1486</f>
        <v/>
      </c>
      <c r="AG1547" s="25" t="n"/>
      <c r="AH1547" s="24" t="n"/>
      <c r="AI1547" s="26" t="n"/>
      <c r="AJ1547" s="25" t="n"/>
      <c r="AL1547" s="14" t="n"/>
      <c r="AM1547" s="18" t="n"/>
      <c r="AN1547" s="16" t="n">
        <v>0</v>
      </c>
      <c r="AO1547" s="18">
        <f>(AM1547-AN1547)+AO1546</f>
        <v/>
      </c>
      <c r="AP1547" s="15" t="n"/>
      <c r="AR1547" s="14" t="n"/>
      <c r="AS1547" s="18" t="n"/>
      <c r="AT1547" s="16" t="n">
        <v>0</v>
      </c>
      <c r="AU1547" s="18">
        <f>(AS1547-AT1547)+AU1546</f>
        <v/>
      </c>
      <c r="AV1547" s="15" t="n"/>
      <c r="AX1547" s="14" t="n"/>
      <c r="AY1547" s="18" t="n"/>
      <c r="AZ1547" s="16" t="n">
        <v>0</v>
      </c>
      <c r="BA1547" s="18">
        <f>(AY1547-AZ1547)+BA1546</f>
        <v/>
      </c>
      <c r="BB1547" s="15" t="n"/>
      <c r="BD1547" s="14" t="n"/>
      <c r="BE1547" s="18" t="n"/>
      <c r="BF1547" s="16" t="n">
        <v>0</v>
      </c>
      <c r="BG1547" s="18">
        <f>(BE1547-BF1547)+BG1546</f>
        <v/>
      </c>
      <c r="BH1547" s="15" t="n"/>
      <c r="BJ1547" s="86" t="n"/>
      <c r="BK1547" s="86" t="n"/>
      <c r="BL1547" s="24" t="n"/>
      <c r="BM1547" s="24" t="n"/>
      <c r="BN1547" s="24" t="n"/>
      <c r="BO1547" s="24" t="n"/>
      <c r="BP1547" s="24" t="n"/>
      <c r="BQ1547" s="126" t="n"/>
    </row>
    <row r="1548" ht="16.8" customHeight="1">
      <c r="A1548" s="15" t="n"/>
      <c r="B1548" s="15" t="n"/>
      <c r="C1548" s="15" t="inlineStr">
        <is>
          <t xml:space="preserve">Assicurazioni </t>
        </is>
      </c>
      <c r="D1548" s="16" t="n"/>
      <c r="E1548" s="16" t="n"/>
      <c r="F1548" s="16" t="n"/>
      <c r="G1548" s="16" t="n">
        <v>0</v>
      </c>
      <c r="H1548" s="16" t="n"/>
      <c r="I1548" s="4" t="n"/>
      <c r="J1548" s="14" t="n"/>
      <c r="K1548" s="17">
        <f>C1548</f>
        <v/>
      </c>
      <c r="L1548" s="16" t="n">
        <v>0</v>
      </c>
      <c r="M1548" s="16">
        <f>0.5*(L1527+L1528-M1528)/100</f>
        <v/>
      </c>
      <c r="N1548" s="16">
        <f>G1548</f>
        <v/>
      </c>
      <c r="O1548" s="16">
        <f>O1487+M1548-N1548</f>
        <v/>
      </c>
      <c r="P1548" s="18">
        <f>P1487+M1548</f>
        <v/>
      </c>
      <c r="Q1548" s="14" t="n"/>
      <c r="R1548" s="18" t="n"/>
      <c r="S1548" s="16">
        <f>G1548</f>
        <v/>
      </c>
      <c r="T1548" s="18">
        <f>(R1548-S1548)+T1547</f>
        <v/>
      </c>
      <c r="U1548" s="15">
        <f>C1548</f>
        <v/>
      </c>
      <c r="W1548" s="14" t="n"/>
      <c r="X1548" s="18" t="n"/>
      <c r="Y1548" s="16" t="n">
        <v>0</v>
      </c>
      <c r="Z1548" s="18">
        <f>(X1548-Y1548)+Z1547</f>
        <v/>
      </c>
      <c r="AA1548" s="15" t="n"/>
      <c r="AB1548" s="24" t="n"/>
      <c r="AC1548" s="15">
        <f>C1548</f>
        <v/>
      </c>
      <c r="AD1548" s="25" t="n"/>
      <c r="AE1548" s="62">
        <f>G1548</f>
        <v/>
      </c>
      <c r="AF1548" s="63">
        <f>AE1548+AF1487</f>
        <v/>
      </c>
      <c r="AG1548" s="25" t="n"/>
      <c r="AH1548" s="24" t="n"/>
      <c r="AI1548" s="26" t="n"/>
      <c r="AJ1548" s="25" t="n"/>
      <c r="AL1548" s="14" t="n"/>
      <c r="AM1548" s="18" t="n"/>
      <c r="AN1548" s="16" t="n">
        <v>0</v>
      </c>
      <c r="AO1548" s="18">
        <f>(AM1548-AN1548)+AO1547</f>
        <v/>
      </c>
      <c r="AP1548" s="15" t="n"/>
      <c r="AR1548" s="14" t="n"/>
      <c r="AS1548" s="18" t="n"/>
      <c r="AT1548" s="16" t="n">
        <v>0</v>
      </c>
      <c r="AU1548" s="18">
        <f>(AS1548-AT1548)+AU1547</f>
        <v/>
      </c>
      <c r="AV1548" s="15" t="n"/>
      <c r="AX1548" s="14" t="n"/>
      <c r="AY1548" s="18" t="n"/>
      <c r="AZ1548" s="16" t="n">
        <v>0</v>
      </c>
      <c r="BA1548" s="18">
        <f>(AY1548-AZ1548)+BA1547</f>
        <v/>
      </c>
      <c r="BB1548" s="15" t="n"/>
      <c r="BD1548" s="14" t="n"/>
      <c r="BE1548" s="18" t="n"/>
      <c r="BF1548" s="16" t="n">
        <v>0</v>
      </c>
      <c r="BG1548" s="18">
        <f>(BE1548-BF1548)+BG1547</f>
        <v/>
      </c>
      <c r="BH1548" s="15" t="n"/>
      <c r="BJ1548" s="86" t="n"/>
      <c r="BK1548" s="86" t="n"/>
      <c r="BL1548" s="24" t="n"/>
      <c r="BM1548" s="24" t="n"/>
      <c r="BN1548" s="24" t="n"/>
      <c r="BO1548" s="24" t="n"/>
      <c r="BP1548" s="24" t="n"/>
      <c r="BQ1548" s="126" t="n"/>
    </row>
    <row r="1549" ht="16.8" customHeight="1">
      <c r="A1549" s="15" t="n"/>
      <c r="B1549" s="15" t="n"/>
      <c r="C1549" s="15" t="inlineStr">
        <is>
          <t>Telepass</t>
        </is>
      </c>
      <c r="D1549" s="16" t="n"/>
      <c r="E1549" s="16" t="n"/>
      <c r="F1549" s="16" t="n"/>
      <c r="G1549" s="16" t="n">
        <v>0</v>
      </c>
      <c r="H1549" s="16" t="n"/>
      <c r="I1549" s="4" t="n"/>
      <c r="J1549" s="14" t="n"/>
      <c r="K1549" s="17" t="inlineStr">
        <is>
          <t>Spese varie (manutenziona auto+ alberghi + varie+ cancelleria)</t>
        </is>
      </c>
      <c r="L1549" s="16" t="n"/>
      <c r="M1549" s="16">
        <f>2.32*(L1527+L1528-M1528)/100</f>
        <v/>
      </c>
      <c r="N1549" s="16">
        <f>H1583+H1582+G1581</f>
        <v/>
      </c>
      <c r="O1549" s="16">
        <f>O1488+M1549-N1549</f>
        <v/>
      </c>
      <c r="P1549" s="18">
        <f>P1488+M1549</f>
        <v/>
      </c>
      <c r="Q1549" s="14" t="n"/>
      <c r="R1549" s="18" t="n"/>
      <c r="S1549" s="16">
        <f>G1549</f>
        <v/>
      </c>
      <c r="T1549" s="18">
        <f>(R1549-S1549)+T1548</f>
        <v/>
      </c>
      <c r="U1549" s="15">
        <f>C1549</f>
        <v/>
      </c>
      <c r="W1549" s="14" t="n"/>
      <c r="X1549" s="18" t="n"/>
      <c r="Y1549" s="16" t="n">
        <v>0</v>
      </c>
      <c r="Z1549" s="18">
        <f>(X1549-Y1549)+Z1548</f>
        <v/>
      </c>
      <c r="AA1549" s="15" t="n"/>
      <c r="AB1549" s="24" t="n"/>
      <c r="AC1549" s="15">
        <f>C1549</f>
        <v/>
      </c>
      <c r="AD1549" s="25" t="n"/>
      <c r="AE1549" s="62">
        <f>G1549</f>
        <v/>
      </c>
      <c r="AF1549" s="63">
        <f>AE1549+AF1488</f>
        <v/>
      </c>
      <c r="AG1549" s="25" t="n"/>
      <c r="AH1549" s="24" t="n"/>
      <c r="AI1549" s="26" t="n"/>
      <c r="AJ1549" s="25" t="n"/>
      <c r="AL1549" s="14" t="n"/>
      <c r="AM1549" s="18" t="n"/>
      <c r="AN1549" s="16" t="n">
        <v>0</v>
      </c>
      <c r="AO1549" s="18">
        <f>(AM1549-AN1549)+AO1548</f>
        <v/>
      </c>
      <c r="AP1549" s="15" t="n"/>
      <c r="AR1549" s="14" t="n"/>
      <c r="AS1549" s="18" t="n"/>
      <c r="AT1549" s="16" t="n">
        <v>0</v>
      </c>
      <c r="AU1549" s="18">
        <f>(AS1549-AT1549)+AU1548</f>
        <v/>
      </c>
      <c r="AV1549" s="15" t="n"/>
      <c r="AX1549" s="14" t="n"/>
      <c r="AY1549" s="18" t="n"/>
      <c r="AZ1549" s="16" t="n">
        <v>0</v>
      </c>
      <c r="BA1549" s="18">
        <f>(AY1549-AZ1549)+BA1548</f>
        <v/>
      </c>
      <c r="BB1549" s="15" t="n"/>
      <c r="BD1549" s="14" t="n"/>
      <c r="BE1549" s="18" t="n"/>
      <c r="BF1549" s="16" t="n">
        <v>0</v>
      </c>
      <c r="BG1549" s="18">
        <f>(BE1549-BF1549)+BG1548</f>
        <v/>
      </c>
      <c r="BH1549" s="15" t="n"/>
      <c r="BJ1549" s="86" t="n"/>
      <c r="BK1549" s="86" t="n"/>
      <c r="BL1549" s="24" t="n"/>
      <c r="BM1549" s="24" t="n"/>
      <c r="BN1549" s="24" t="n"/>
      <c r="BO1549" s="24" t="n"/>
      <c r="BP1549" s="24" t="n"/>
      <c r="BQ1549" s="126" t="n"/>
    </row>
    <row r="1550" ht="16.8" customHeight="1">
      <c r="A1550" s="15" t="n"/>
      <c r="B1550" s="15" t="n"/>
      <c r="C1550" s="28" t="inlineStr">
        <is>
          <t>Pubblicità</t>
        </is>
      </c>
      <c r="D1550" s="16" t="n">
        <v>0</v>
      </c>
      <c r="E1550" s="16" t="n"/>
      <c r="F1550" s="16" t="n"/>
      <c r="G1550" s="16" t="n">
        <v>0</v>
      </c>
      <c r="H1550" s="16" t="n"/>
      <c r="I1550" s="4" t="n"/>
      <c r="J1550" s="14" t="n"/>
      <c r="K1550" s="17" t="n"/>
      <c r="L1550" s="16" t="n"/>
      <c r="M1550" s="16" t="n"/>
      <c r="N1550" s="16" t="inlineStr">
        <is>
          <t>DISPON. BANCARIA</t>
        </is>
      </c>
      <c r="O1550" s="16">
        <f>T1584+AO1584</f>
        <v/>
      </c>
      <c r="P1550" s="18" t="n"/>
      <c r="Q1550" s="14" t="n"/>
      <c r="R1550" s="18" t="n"/>
      <c r="S1550" s="16" t="n">
        <v>0</v>
      </c>
      <c r="T1550" s="18">
        <f>(R1550-S1550)+T1549</f>
        <v/>
      </c>
      <c r="U1550" s="15">
        <f>C1550</f>
        <v/>
      </c>
      <c r="W1550" s="14" t="n"/>
      <c r="X1550" s="18" t="n"/>
      <c r="Y1550" s="16" t="n">
        <v>0</v>
      </c>
      <c r="Z1550" s="18">
        <f>(X1550-Y1550)+Z1549</f>
        <v/>
      </c>
      <c r="AA1550" s="15" t="n"/>
      <c r="AB1550" s="24" t="n"/>
      <c r="AC1550" s="15">
        <f>C1550</f>
        <v/>
      </c>
      <c r="AD1550" s="25" t="n"/>
      <c r="AE1550" s="62">
        <f>G1550</f>
        <v/>
      </c>
      <c r="AF1550" s="63">
        <f>AE1550+AF1489</f>
        <v/>
      </c>
      <c r="AG1550" s="25" t="n"/>
      <c r="AH1550" s="24" t="n"/>
      <c r="AI1550" s="26" t="n"/>
      <c r="AJ1550" s="25" t="n"/>
      <c r="AL1550" s="14" t="n"/>
      <c r="AM1550" s="18" t="n"/>
      <c r="AN1550" s="16" t="n"/>
      <c r="AO1550" s="18">
        <f>(AM1550-AN1550)+AO1549</f>
        <v/>
      </c>
      <c r="AP1550" s="15" t="n"/>
      <c r="AR1550" s="14" t="n"/>
      <c r="AS1550" s="18" t="n"/>
      <c r="AT1550" s="16" t="n"/>
      <c r="AU1550" s="18">
        <f>(AS1550-AT1550)+AU1549</f>
        <v/>
      </c>
      <c r="AV1550" s="15" t="n"/>
      <c r="AX1550" s="14" t="n"/>
      <c r="AY1550" s="18" t="n"/>
      <c r="AZ1550" s="16" t="n"/>
      <c r="BA1550" s="18">
        <f>(AY1550-AZ1550)+BA1549</f>
        <v/>
      </c>
      <c r="BB1550" s="15" t="n"/>
      <c r="BD1550" s="14" t="n"/>
      <c r="BE1550" s="18" t="n"/>
      <c r="BF1550" s="16" t="n"/>
      <c r="BG1550" s="18">
        <f>(BE1550-BF1550)+BG1549</f>
        <v/>
      </c>
      <c r="BH1550" s="15" t="n"/>
      <c r="BJ1550" s="86" t="n"/>
      <c r="BK1550" s="86" t="n"/>
      <c r="BL1550" s="24" t="n"/>
      <c r="BM1550" s="24" t="n"/>
      <c r="BN1550" s="24" t="n"/>
      <c r="BO1550" s="24" t="n"/>
      <c r="BP1550" s="24" t="n"/>
      <c r="BQ1550" s="126" t="n"/>
    </row>
    <row r="1551" ht="16.8" customHeight="1">
      <c r="A1551" s="15" t="n"/>
      <c r="B1551" s="66" t="n"/>
      <c r="C1551" s="15" t="inlineStr">
        <is>
          <t xml:space="preserve">PAG. STIP.           MARZIA </t>
        </is>
      </c>
      <c r="D1551" s="67" t="n"/>
      <c r="E1551" s="16" t="n">
        <v>0</v>
      </c>
      <c r="F1551" s="16" t="n"/>
      <c r="G1551" s="16" t="n">
        <v>0</v>
      </c>
      <c r="H1551" s="16" t="n"/>
      <c r="I1551" s="4" t="n"/>
      <c r="J1551" s="14" t="n"/>
      <c r="K1551" s="17" t="n"/>
      <c r="L1551" s="16" t="n"/>
      <c r="M1551" s="16" t="n">
        <v>0</v>
      </c>
      <c r="N1551" s="16" t="inlineStr">
        <is>
          <t>SOSPESI PARTICOLARI</t>
        </is>
      </c>
      <c r="O1551" s="31">
        <f>L1575</f>
        <v/>
      </c>
      <c r="P1551" s="32">
        <f>SUM(P1530:P1549)</f>
        <v/>
      </c>
      <c r="Q1551" s="14" t="n"/>
      <c r="R1551" s="18" t="n"/>
      <c r="S1551" s="16">
        <f>G1551</f>
        <v/>
      </c>
      <c r="T1551" s="18">
        <f>(R1551-S1551)+T1550</f>
        <v/>
      </c>
      <c r="U1551" s="15">
        <f>C1551</f>
        <v/>
      </c>
      <c r="W1551" s="14" t="n"/>
      <c r="X1551" s="18" t="n"/>
      <c r="Y1551" s="16" t="n">
        <v>0</v>
      </c>
      <c r="Z1551" s="18">
        <f>(X1551-Y1551)+Z1550</f>
        <v/>
      </c>
      <c r="AA1551" s="15" t="n"/>
      <c r="AB1551" s="24" t="n"/>
      <c r="AC1551" s="15">
        <f>C1551</f>
        <v/>
      </c>
      <c r="AD1551" s="25" t="n"/>
      <c r="AE1551" s="62">
        <f>G1551</f>
        <v/>
      </c>
      <c r="AF1551" s="63">
        <f>AE1551+AF1490</f>
        <v/>
      </c>
      <c r="AG1551" s="25" t="n"/>
      <c r="AH1551" s="24" t="n"/>
      <c r="AI1551" s="26" t="n"/>
      <c r="AJ1551" s="25" t="n"/>
      <c r="AL1551" s="14" t="n"/>
      <c r="AM1551" s="18" t="n"/>
      <c r="AN1551" s="16" t="n">
        <v>0</v>
      </c>
      <c r="AO1551" s="18">
        <f>(AM1551-AN1551)+AO1550</f>
        <v/>
      </c>
      <c r="AP1551" s="15" t="n"/>
      <c r="AR1551" s="14" t="n"/>
      <c r="AS1551" s="18" t="n"/>
      <c r="AT1551" s="16" t="n">
        <v>0</v>
      </c>
      <c r="AU1551" s="18">
        <f>(AS1551-AT1551)+AU1550</f>
        <v/>
      </c>
      <c r="AV1551" s="15" t="n"/>
      <c r="AX1551" s="14" t="n"/>
      <c r="AY1551" s="18" t="n"/>
      <c r="AZ1551" s="16" t="n">
        <v>0</v>
      </c>
      <c r="BA1551" s="18">
        <f>(AY1551-AZ1551)+BA1550</f>
        <v/>
      </c>
      <c r="BB1551" s="15" t="n"/>
      <c r="BD1551" s="14" t="n"/>
      <c r="BE1551" s="18" t="n"/>
      <c r="BF1551" s="16" t="n">
        <v>0</v>
      </c>
      <c r="BG1551" s="18">
        <f>(BE1551-BF1551)+BG1550</f>
        <v/>
      </c>
      <c r="BH1551" s="15" t="n"/>
      <c r="BJ1551" s="86" t="n"/>
      <c r="BK1551" s="86" t="n"/>
      <c r="BL1551" s="24" t="n"/>
      <c r="BM1551" s="24" t="n"/>
      <c r="BN1551" s="24" t="n"/>
      <c r="BO1551" s="24" t="n"/>
      <c r="BP1551" s="24" t="n"/>
      <c r="BQ1551" s="126" t="n"/>
    </row>
    <row r="1552" ht="16.8" customHeight="1">
      <c r="A1552" s="15" t="n"/>
      <c r="B1552" s="15" t="n"/>
      <c r="C1552" s="15" t="inlineStr">
        <is>
          <t xml:space="preserve">PAG. STIP.           DEBORAH </t>
        </is>
      </c>
      <c r="D1552" s="16" t="n"/>
      <c r="E1552" s="16" t="n">
        <v>0</v>
      </c>
      <c r="F1552" s="16" t="n"/>
      <c r="G1552" s="16" t="n">
        <v>0</v>
      </c>
      <c r="H1552" s="16" t="n"/>
      <c r="I1552" s="4" t="n"/>
      <c r="J1552" s="14" t="n"/>
      <c r="K1552" s="17" t="n"/>
      <c r="L1552" s="16" t="n"/>
      <c r="M1552" s="16" t="n">
        <v>0</v>
      </c>
      <c r="N1552" s="16" t="inlineStr">
        <is>
          <t>SOSPESI</t>
        </is>
      </c>
      <c r="O1552" s="16">
        <f>SUM(L1563:L1574)+L1577</f>
        <v/>
      </c>
      <c r="P1552" s="33">
        <f>SUM(O1530:O1549)</f>
        <v/>
      </c>
      <c r="Q1552" s="14" t="n"/>
      <c r="R1552" s="18" t="n"/>
      <c r="S1552" s="16">
        <f>G1552</f>
        <v/>
      </c>
      <c r="T1552" s="18">
        <f>(R1552-S1552)+T1551</f>
        <v/>
      </c>
      <c r="U1552" s="15">
        <f>C1552</f>
        <v/>
      </c>
      <c r="W1552" s="14" t="n"/>
      <c r="X1552" s="18" t="n"/>
      <c r="Y1552" s="16" t="n">
        <v>0</v>
      </c>
      <c r="Z1552" s="18">
        <f>(X1552-Y1552)+Z1551</f>
        <v/>
      </c>
      <c r="AA1552" s="15" t="n"/>
      <c r="AB1552" s="24" t="n"/>
      <c r="AC1552" s="15">
        <f>C1552</f>
        <v/>
      </c>
      <c r="AD1552" s="25" t="n"/>
      <c r="AE1552" s="62">
        <f>G1552</f>
        <v/>
      </c>
      <c r="AF1552" s="63">
        <f>AE1552+AF1491</f>
        <v/>
      </c>
      <c r="AG1552" s="25" t="n"/>
      <c r="AH1552" s="24" t="n"/>
      <c r="AI1552" s="26" t="n"/>
      <c r="AJ1552" s="25" t="n"/>
      <c r="AL1552" s="14" t="n"/>
      <c r="AM1552" s="18" t="n"/>
      <c r="AN1552" s="16" t="n">
        <v>0</v>
      </c>
      <c r="AO1552" s="18">
        <f>(AM1552-AN1552)+AO1551</f>
        <v/>
      </c>
      <c r="AP1552" s="15" t="n"/>
      <c r="AR1552" s="14" t="n"/>
      <c r="AS1552" s="18" t="n"/>
      <c r="AT1552" s="16" t="n">
        <v>0</v>
      </c>
      <c r="AU1552" s="18">
        <f>(AS1552-AT1552)+AU1551</f>
        <v/>
      </c>
      <c r="AV1552" s="15" t="n"/>
      <c r="AX1552" s="14" t="n"/>
      <c r="AY1552" s="18" t="n"/>
      <c r="AZ1552" s="16" t="n">
        <v>0</v>
      </c>
      <c r="BA1552" s="18">
        <f>(AY1552-AZ1552)+BA1551</f>
        <v/>
      </c>
      <c r="BB1552" s="15" t="n"/>
      <c r="BD1552" s="14" t="n"/>
      <c r="BE1552" s="18" t="n"/>
      <c r="BF1552" s="16" t="n">
        <v>0</v>
      </c>
      <c r="BG1552" s="18">
        <f>(BE1552-BF1552)+BG1551</f>
        <v/>
      </c>
      <c r="BH1552" s="15" t="n"/>
      <c r="BJ1552" s="86" t="n"/>
      <c r="BK1552" s="86" t="n"/>
      <c r="BL1552" s="24" t="n"/>
      <c r="BM1552" s="24" t="n"/>
      <c r="BN1552" s="24" t="n"/>
      <c r="BO1552" s="24" t="n"/>
      <c r="BP1552" s="24" t="n"/>
      <c r="BQ1552" s="126" t="n"/>
    </row>
    <row r="1553" ht="16.8" customHeight="1">
      <c r="A1553" s="15" t="n"/>
      <c r="B1553" s="15" t="n"/>
      <c r="C1553" s="15" t="inlineStr">
        <is>
          <t xml:space="preserve">PAG. STIP.           DORIANA BONIFICO </t>
        </is>
      </c>
      <c r="D1553" s="16" t="n"/>
      <c r="E1553" s="16" t="n">
        <v>0</v>
      </c>
      <c r="F1553" s="16" t="n"/>
      <c r="G1553" s="16" t="n">
        <v>0</v>
      </c>
      <c r="H1553" s="16" t="n"/>
      <c r="I1553" s="4" t="n"/>
      <c r="J1553" s="14" t="n"/>
      <c r="K1553" s="17" t="n"/>
      <c r="L1553" s="16" t="n"/>
      <c r="M1553" s="16" t="n"/>
      <c r="N1553" s="16" t="inlineStr">
        <is>
          <t>GIROCONTO SINO AD OGGI</t>
        </is>
      </c>
      <c r="O1553" s="34">
        <f>O1492+O1493-F1568-F1567</f>
        <v/>
      </c>
      <c r="P1553" s="35">
        <f>O1492+O1493+O1554-F1568-F1567-O1551-O1552</f>
        <v/>
      </c>
      <c r="Q1553" s="14" t="n"/>
      <c r="R1553" s="18" t="n"/>
      <c r="S1553" s="16">
        <f>G1553</f>
        <v/>
      </c>
      <c r="T1553" s="18">
        <f>(R1553-S1553)+T1552</f>
        <v/>
      </c>
      <c r="U1553" s="15" t="n"/>
      <c r="W1553" s="14" t="n"/>
      <c r="X1553" s="18" t="n"/>
      <c r="Y1553" s="16" t="n"/>
      <c r="Z1553" s="18">
        <f>(X1553-Y1553)+Z1552</f>
        <v/>
      </c>
      <c r="AA1553" s="15" t="n"/>
      <c r="AB1553" s="24" t="n"/>
      <c r="AC1553" s="15">
        <f>C1553</f>
        <v/>
      </c>
      <c r="AD1553" s="25" t="n"/>
      <c r="AE1553" s="62">
        <f>G1553</f>
        <v/>
      </c>
      <c r="AF1553" s="63">
        <f>AE1553+AF1492</f>
        <v/>
      </c>
      <c r="AG1553" s="25" t="n"/>
      <c r="AH1553" s="24" t="n"/>
      <c r="AI1553" s="26" t="n"/>
      <c r="AJ1553" s="25" t="n"/>
      <c r="AL1553" s="14" t="n"/>
      <c r="AM1553" s="18" t="n"/>
      <c r="AN1553" s="16" t="n"/>
      <c r="AO1553" s="18">
        <f>(AM1553-AN1553)+AO1552</f>
        <v/>
      </c>
      <c r="AP1553" s="15" t="n"/>
      <c r="AR1553" s="14" t="n"/>
      <c r="AS1553" s="18" t="n"/>
      <c r="AT1553" s="16" t="n"/>
      <c r="AU1553" s="18">
        <f>(AS1553-AT1553)+AU1552</f>
        <v/>
      </c>
      <c r="AV1553" s="15" t="n"/>
      <c r="AX1553" s="14" t="n"/>
      <c r="AY1553" s="18" t="n"/>
      <c r="AZ1553" s="16" t="n"/>
      <c r="BA1553" s="18">
        <f>(AY1553-AZ1553)+BA1552</f>
        <v/>
      </c>
      <c r="BB1553" s="15" t="n"/>
      <c r="BD1553" s="14" t="n"/>
      <c r="BE1553" s="18" t="n"/>
      <c r="BF1553" s="16" t="n"/>
      <c r="BG1553" s="18">
        <f>(BE1553-BF1553)+BG1552</f>
        <v/>
      </c>
      <c r="BH1553" s="15" t="n"/>
      <c r="BJ1553" s="86" t="n"/>
      <c r="BK1553" s="86" t="n"/>
      <c r="BL1553" s="24" t="n"/>
      <c r="BM1553" s="24" t="n"/>
      <c r="BN1553" s="24" t="n"/>
      <c r="BO1553" s="24" t="n"/>
      <c r="BP1553" s="24" t="n"/>
      <c r="BQ1553" s="126" t="n"/>
    </row>
    <row r="1554" ht="16.8" customHeight="1">
      <c r="A1554" s="15" t="n"/>
      <c r="B1554" s="15" t="n"/>
      <c r="C1554" s="15" t="inlineStr">
        <is>
          <t xml:space="preserve">PAG. STIP.           STEFANIA  BONIFICO </t>
        </is>
      </c>
      <c r="D1554" s="16" t="n"/>
      <c r="E1554" s="16" t="n">
        <v>0</v>
      </c>
      <c r="F1554" s="16" t="n"/>
      <c r="G1554" s="16" t="n">
        <v>0</v>
      </c>
      <c r="H1554" s="16" t="n"/>
      <c r="I1554" s="4" t="n"/>
      <c r="J1554" s="14" t="n"/>
      <c r="K1554" s="6" t="inlineStr">
        <is>
          <t>TOTALE GIORNATA</t>
        </is>
      </c>
      <c r="L1554" s="3">
        <f>SUM(L1527:L1553)</f>
        <v/>
      </c>
      <c r="M1554" s="3">
        <f>SUM(M1527:M1553)</f>
        <v/>
      </c>
      <c r="N1554" s="16" t="inlineStr">
        <is>
          <t>G.C. GIORNO</t>
        </is>
      </c>
      <c r="O1554" s="16">
        <f>N1527-L1528</f>
        <v/>
      </c>
      <c r="P1554" s="18" t="n"/>
      <c r="Q1554" s="14" t="n"/>
      <c r="R1554" s="18" t="n"/>
      <c r="S1554" s="16">
        <f>G1554</f>
        <v/>
      </c>
      <c r="T1554" s="18">
        <f>(R1554-S1554)+T1553</f>
        <v/>
      </c>
      <c r="U1554" s="15">
        <f>C1554</f>
        <v/>
      </c>
      <c r="W1554" s="14" t="n"/>
      <c r="X1554" s="18" t="n"/>
      <c r="Y1554" s="16" t="n">
        <v>0</v>
      </c>
      <c r="Z1554" s="18">
        <f>(X1554-Y1554)+Z1553</f>
        <v/>
      </c>
      <c r="AA1554" s="15" t="n"/>
      <c r="AB1554" s="24" t="n"/>
      <c r="AC1554" s="15">
        <f>C1554</f>
        <v/>
      </c>
      <c r="AD1554" s="25" t="n"/>
      <c r="AE1554" s="62">
        <f>G1554</f>
        <v/>
      </c>
      <c r="AF1554" s="63">
        <f>AE1554+AF1493</f>
        <v/>
      </c>
      <c r="AG1554" s="25" t="n"/>
      <c r="AH1554" s="24" t="n"/>
      <c r="AI1554" s="26" t="n"/>
      <c r="AJ1554" s="25" t="n"/>
      <c r="AL1554" s="14" t="n"/>
      <c r="AM1554" s="18" t="n"/>
      <c r="AN1554" s="16" t="n">
        <v>0</v>
      </c>
      <c r="AO1554" s="18">
        <f>(AM1554-AN1554)+AO1553</f>
        <v/>
      </c>
      <c r="AP1554" s="15" t="n"/>
      <c r="AR1554" s="14" t="n"/>
      <c r="AS1554" s="18" t="n"/>
      <c r="AT1554" s="16" t="n">
        <v>0</v>
      </c>
      <c r="AU1554" s="18">
        <f>(AS1554-AT1554)+AU1553</f>
        <v/>
      </c>
      <c r="AV1554" s="15" t="n"/>
      <c r="AX1554" s="14" t="n"/>
      <c r="AY1554" s="18" t="n"/>
      <c r="AZ1554" s="16" t="n">
        <v>0</v>
      </c>
      <c r="BA1554" s="18">
        <f>(AY1554-AZ1554)+BA1553</f>
        <v/>
      </c>
      <c r="BB1554" s="15" t="n"/>
      <c r="BD1554" s="14" t="n"/>
      <c r="BE1554" s="18" t="n"/>
      <c r="BF1554" s="16" t="n">
        <v>0</v>
      </c>
      <c r="BG1554" s="18">
        <f>(BE1554-BF1554)+BG1553</f>
        <v/>
      </c>
      <c r="BH1554" s="15" t="n"/>
      <c r="BJ1554" s="86" t="n"/>
      <c r="BK1554" s="86" t="n"/>
      <c r="BL1554" s="24" t="n"/>
      <c r="BM1554" s="24" t="n"/>
      <c r="BN1554" s="24" t="n"/>
      <c r="BO1554" s="24" t="n"/>
      <c r="BP1554" s="24" t="n"/>
      <c r="BQ1554" s="126" t="n"/>
    </row>
    <row r="1555" ht="16.8" customHeight="1">
      <c r="A1555" s="15" t="n"/>
      <c r="B1555" s="15" t="n"/>
      <c r="C1555" s="15" t="inlineStr">
        <is>
          <t>Pagamento contributi impiegate</t>
        </is>
      </c>
      <c r="D1555" s="16" t="n"/>
      <c r="E1555" s="16" t="n"/>
      <c r="F1555" s="16" t="n"/>
      <c r="G1555" s="16" t="n">
        <v>0</v>
      </c>
      <c r="H1555" s="16" t="n"/>
      <c r="I1555" s="4" t="n"/>
      <c r="J1555" s="14" t="n"/>
      <c r="K1555" s="6" t="inlineStr">
        <is>
          <t>RIPORTO</t>
        </is>
      </c>
      <c r="L1555" s="3">
        <f>L1495</f>
        <v/>
      </c>
      <c r="M1555" s="3">
        <f>M1495</f>
        <v/>
      </c>
      <c r="N1555" s="16" t="inlineStr">
        <is>
          <t>SO. VERS/PREL.</t>
        </is>
      </c>
      <c r="O1555" s="36">
        <f>(O1551+O1552)-(O1490+O1491)</f>
        <v/>
      </c>
      <c r="P1555" s="37">
        <f>O1554-O1555</f>
        <v/>
      </c>
      <c r="Q1555" s="14" t="n"/>
      <c r="R1555" s="18" t="n"/>
      <c r="S1555" s="16">
        <f>G1555</f>
        <v/>
      </c>
      <c r="T1555" s="18">
        <f>(R1555-S1555)+T1554</f>
        <v/>
      </c>
      <c r="U1555" s="15">
        <f>C1555</f>
        <v/>
      </c>
      <c r="W1555" s="14" t="n"/>
      <c r="X1555" s="18" t="n"/>
      <c r="Y1555" s="16" t="n">
        <v>0</v>
      </c>
      <c r="Z1555" s="18">
        <f>(X1555-Y1555)+Z1554</f>
        <v/>
      </c>
      <c r="AA1555" s="15" t="n"/>
      <c r="AB1555" s="24" t="n"/>
      <c r="AC1555" s="15">
        <f>C1555</f>
        <v/>
      </c>
      <c r="AD1555" s="25" t="n"/>
      <c r="AE1555" s="62">
        <f>G1555</f>
        <v/>
      </c>
      <c r="AF1555" s="63">
        <f>AE1555+AF1494</f>
        <v/>
      </c>
      <c r="AG1555" s="25" t="n"/>
      <c r="AH1555" s="24" t="n"/>
      <c r="AI1555" s="26" t="n"/>
      <c r="AJ1555" s="25" t="n"/>
      <c r="AL1555" s="14" t="n"/>
      <c r="AM1555" s="18" t="n"/>
      <c r="AN1555" s="16" t="n">
        <v>0</v>
      </c>
      <c r="AO1555" s="18">
        <f>(AM1555-AN1555)+AO1554</f>
        <v/>
      </c>
      <c r="AP1555" s="15" t="n"/>
      <c r="AR1555" s="14" t="n"/>
      <c r="AS1555" s="18" t="n"/>
      <c r="AT1555" s="16" t="n">
        <v>0</v>
      </c>
      <c r="AU1555" s="18">
        <f>(AS1555-AT1555)+AU1554</f>
        <v/>
      </c>
      <c r="AV1555" s="15" t="n"/>
      <c r="AX1555" s="14" t="n"/>
      <c r="AY1555" s="18" t="n"/>
      <c r="AZ1555" s="16" t="n">
        <v>0</v>
      </c>
      <c r="BA1555" s="18">
        <f>(AY1555-AZ1555)+BA1554</f>
        <v/>
      </c>
      <c r="BB1555" s="15" t="n"/>
      <c r="BD1555" s="14" t="n"/>
      <c r="BE1555" s="18" t="n"/>
      <c r="BF1555" s="16" t="n">
        <v>0</v>
      </c>
      <c r="BG1555" s="18">
        <f>(BE1555-BF1555)+BG1554</f>
        <v/>
      </c>
      <c r="BH1555" s="15" t="n"/>
      <c r="BJ1555" s="86" t="n"/>
      <c r="BK1555" s="86" t="n"/>
      <c r="BL1555" s="24" t="n"/>
      <c r="BM1555" s="24" t="n"/>
      <c r="BN1555" s="24" t="n"/>
      <c r="BO1555" s="24" t="n"/>
      <c r="BP1555" s="24" t="n"/>
      <c r="BQ1555" s="126" t="n"/>
    </row>
    <row r="1556" ht="16.8" customHeight="1" thickBot="1">
      <c r="A1556" s="15" t="n"/>
      <c r="B1556" s="15" t="n"/>
      <c r="C1556" s="15" t="inlineStr">
        <is>
          <t>TOT. PAG. IMPIEGATE</t>
        </is>
      </c>
      <c r="D1556" s="16">
        <f>SUM(G1551:G1555)+SUM(E1551:E1555)</f>
        <v/>
      </c>
      <c r="E1556" s="16" t="n"/>
      <c r="F1556" s="16" t="n"/>
      <c r="G1556" s="16" t="n"/>
      <c r="H1556" s="16" t="n"/>
      <c r="I1556" s="4" t="n"/>
      <c r="J1556" s="14" t="n"/>
      <c r="K1556" s="6" t="inlineStr">
        <is>
          <t>TOTALE AD OGGI</t>
        </is>
      </c>
      <c r="L1556" s="3">
        <f>L1554+L1555</f>
        <v/>
      </c>
      <c r="M1556" s="3">
        <f>M1554+M1555</f>
        <v/>
      </c>
      <c r="N1556" s="16" t="inlineStr">
        <is>
          <t>DIFF. GIROCONTO E SOSPESI AUMENTATI O DIMINUITI</t>
        </is>
      </c>
      <c r="O1556" s="38">
        <f>O1553+O1554-O1555</f>
        <v/>
      </c>
      <c r="P1556" s="39">
        <f>O1556-O1553</f>
        <v/>
      </c>
      <c r="Q1556" s="14" t="n"/>
      <c r="R1556" s="18" t="n"/>
      <c r="S1556" s="16" t="n">
        <v>0</v>
      </c>
      <c r="T1556" s="18">
        <f>(R1556-S1556)+T1555</f>
        <v/>
      </c>
      <c r="U1556" s="15" t="n"/>
      <c r="W1556" s="14" t="n"/>
      <c r="X1556" s="18" t="n"/>
      <c r="Y1556" s="16" t="n"/>
      <c r="Z1556" s="18">
        <f>(X1556-Y1556)+Z1555</f>
        <v/>
      </c>
      <c r="AA1556" s="15" t="n"/>
      <c r="AB1556" s="24" t="n"/>
      <c r="AC1556" s="15" t="n"/>
      <c r="AD1556" s="25" t="n"/>
      <c r="AE1556" s="62">
        <f>G1556</f>
        <v/>
      </c>
      <c r="AF1556" s="63">
        <f>AE1556+AF1495</f>
        <v/>
      </c>
      <c r="AG1556" s="25" t="n"/>
      <c r="AH1556" s="24" t="n"/>
      <c r="AI1556" s="26" t="n"/>
      <c r="AJ1556" s="25" t="n"/>
      <c r="AL1556" s="14" t="n"/>
      <c r="AM1556" s="18" t="n"/>
      <c r="AN1556" s="16" t="n"/>
      <c r="AO1556" s="18">
        <f>(AM1556-AN1556)+AO1555</f>
        <v/>
      </c>
      <c r="AP1556" s="15" t="n"/>
      <c r="AR1556" s="14" t="n"/>
      <c r="AS1556" s="18" t="n"/>
      <c r="AT1556" s="16" t="n"/>
      <c r="AU1556" s="18">
        <f>(AS1556-AT1556)+AU1555</f>
        <v/>
      </c>
      <c r="AV1556" s="15" t="n"/>
      <c r="AX1556" s="14" t="n"/>
      <c r="AY1556" s="18" t="n"/>
      <c r="AZ1556" s="16" t="n"/>
      <c r="BA1556" s="18">
        <f>(AY1556-AZ1556)+BA1555</f>
        <v/>
      </c>
      <c r="BB1556" s="15" t="n"/>
      <c r="BD1556" s="14" t="n"/>
      <c r="BE1556" s="18" t="n"/>
      <c r="BF1556" s="16" t="n"/>
      <c r="BG1556" s="18">
        <f>(BE1556-BF1556)+BG1555</f>
        <v/>
      </c>
      <c r="BH1556" s="15" t="n"/>
      <c r="BJ1556" s="86" t="n"/>
      <c r="BK1556" s="86" t="n"/>
      <c r="BL1556" s="24" t="n"/>
      <c r="BM1556" s="24" t="n"/>
      <c r="BN1556" s="24" t="n"/>
      <c r="BO1556" s="24" t="n"/>
      <c r="BP1556" s="24" t="n"/>
      <c r="BQ1556" s="126" t="n"/>
    </row>
    <row r="1557" ht="16.8" customHeight="1" thickBot="1" thickTop="1">
      <c r="A1557" s="15" t="n"/>
      <c r="B1557" s="15" t="n"/>
      <c r="C1557" s="15" t="inlineStr">
        <is>
          <t>Pag. Bolletta Telecom  780820</t>
        </is>
      </c>
      <c r="D1557" s="16" t="n"/>
      <c r="E1557" s="16" t="n"/>
      <c r="F1557" s="16" t="n"/>
      <c r="G1557" s="16" t="n">
        <v>0</v>
      </c>
      <c r="H1557" s="16" t="n"/>
      <c r="I1557" s="4" t="n"/>
      <c r="J1557" s="14" t="n"/>
      <c r="K1557" s="6" t="inlineStr">
        <is>
          <t>SALDO</t>
        </is>
      </c>
      <c r="L1557" s="3">
        <f>L1556-M1556</f>
        <v/>
      </c>
      <c r="M1557" s="40" t="n"/>
      <c r="N1557" s="29" t="inlineStr">
        <is>
          <t>RISCONTRO</t>
        </is>
      </c>
      <c r="O1557" s="41">
        <f>O1550+O1551+O1552+O1558</f>
        <v/>
      </c>
      <c r="P1557" s="18" t="n"/>
      <c r="Q1557" s="14" t="n"/>
      <c r="R1557" s="18" t="n"/>
      <c r="S1557" s="16">
        <f>G1557</f>
        <v/>
      </c>
      <c r="T1557" s="18">
        <f>(R1557-S1557)+T1556</f>
        <v/>
      </c>
      <c r="U1557" s="15">
        <f>C1557</f>
        <v/>
      </c>
      <c r="W1557" s="14" t="n"/>
      <c r="X1557" s="18" t="n"/>
      <c r="Y1557" s="16" t="n">
        <v>0</v>
      </c>
      <c r="Z1557" s="18">
        <f>(X1557-Y1557)+Z1556</f>
        <v/>
      </c>
      <c r="AA1557" s="15" t="n"/>
      <c r="AB1557" s="24" t="n"/>
      <c r="AC1557" s="15">
        <f>C1557</f>
        <v/>
      </c>
      <c r="AD1557" s="25" t="n"/>
      <c r="AE1557" s="62">
        <f>G1557</f>
        <v/>
      </c>
      <c r="AF1557" s="63">
        <f>AE1557+AF1496</f>
        <v/>
      </c>
      <c r="AG1557" s="25" t="n"/>
      <c r="AH1557" s="24" t="n"/>
      <c r="AI1557" s="26" t="n"/>
      <c r="AJ1557" s="25" t="n"/>
      <c r="AL1557" s="14" t="n"/>
      <c r="AM1557" s="18" t="n"/>
      <c r="AN1557" s="16" t="n">
        <v>0</v>
      </c>
      <c r="AO1557" s="18">
        <f>(AM1557-AN1557)+AO1556</f>
        <v/>
      </c>
      <c r="AP1557" s="15" t="n"/>
      <c r="AR1557" s="14" t="n"/>
      <c r="AS1557" s="18" t="n"/>
      <c r="AT1557" s="16" t="n">
        <v>0</v>
      </c>
      <c r="AU1557" s="18">
        <f>(AS1557-AT1557)+AU1556</f>
        <v/>
      </c>
      <c r="AV1557" s="15" t="n"/>
      <c r="AX1557" s="14" t="n"/>
      <c r="AY1557" s="18" t="n"/>
      <c r="AZ1557" s="16" t="n">
        <v>0</v>
      </c>
      <c r="BA1557" s="18">
        <f>(AY1557-AZ1557)+BA1556</f>
        <v/>
      </c>
      <c r="BB1557" s="15" t="n"/>
      <c r="BD1557" s="14" t="n"/>
      <c r="BE1557" s="18" t="n"/>
      <c r="BF1557" s="16" t="n">
        <v>0</v>
      </c>
      <c r="BG1557" s="18">
        <f>(BE1557-BF1557)+BG1556</f>
        <v/>
      </c>
      <c r="BH1557" s="15" t="n"/>
      <c r="BJ1557" s="86" t="n"/>
      <c r="BK1557" s="86" t="n"/>
      <c r="BL1557" s="24" t="n"/>
      <c r="BM1557" s="24" t="n"/>
      <c r="BN1557" s="24" t="n"/>
      <c r="BO1557" s="24" t="n"/>
      <c r="BP1557" s="24" t="n"/>
      <c r="BQ1557" s="126" t="n"/>
    </row>
    <row r="1558" ht="16.8" customHeight="1" thickBot="1" thickTop="1">
      <c r="A1558" s="15" t="n"/>
      <c r="B1558" s="15" t="n"/>
      <c r="C1558" s="15" t="inlineStr">
        <is>
          <t>Pag. Bolletta Telecom 780344</t>
        </is>
      </c>
      <c r="D1558" s="16" t="n"/>
      <c r="E1558" s="16" t="n"/>
      <c r="F1558" s="16" t="n"/>
      <c r="G1558" s="16" t="n">
        <v>0</v>
      </c>
      <c r="H1558" s="16" t="n"/>
      <c r="I1558" s="4" t="n"/>
      <c r="J1558" s="14" t="n"/>
      <c r="K1558" s="17" t="n"/>
      <c r="L1558" s="16" t="n"/>
      <c r="M1558" s="16" t="n"/>
      <c r="N1558" s="42" t="inlineStr">
        <is>
          <t>GIROCONTO DEL GIORNO</t>
        </is>
      </c>
      <c r="O1558" s="43">
        <f>P1552-O1551-O1552-O1550</f>
        <v/>
      </c>
      <c r="P1558" s="18" t="n"/>
      <c r="Q1558" s="14" t="n"/>
      <c r="R1558" s="18" t="n"/>
      <c r="S1558" s="16">
        <f>G1558</f>
        <v/>
      </c>
      <c r="T1558" s="18">
        <f>(R1558-S1558)+T1557</f>
        <v/>
      </c>
      <c r="U1558" s="15">
        <f>C1558</f>
        <v/>
      </c>
      <c r="W1558" s="14" t="n"/>
      <c r="X1558" s="18" t="n"/>
      <c r="Y1558" s="16" t="n">
        <v>0</v>
      </c>
      <c r="Z1558" s="18">
        <f>(X1558-Y1558)+Z1557</f>
        <v/>
      </c>
      <c r="AA1558" s="15" t="n"/>
      <c r="AB1558" s="24" t="n"/>
      <c r="AC1558" s="15">
        <f>C1558</f>
        <v/>
      </c>
      <c r="AD1558" s="25" t="n"/>
      <c r="AE1558" s="62">
        <f>G1558</f>
        <v/>
      </c>
      <c r="AF1558" s="63">
        <f>AE1558+AF1497</f>
        <v/>
      </c>
      <c r="AG1558" s="25" t="n"/>
      <c r="AH1558" s="24" t="n"/>
      <c r="AI1558" s="26" t="n"/>
      <c r="AJ1558" s="25" t="n"/>
      <c r="AL1558" s="14" t="n"/>
      <c r="AM1558" s="18" t="n"/>
      <c r="AN1558" s="16" t="n">
        <v>0</v>
      </c>
      <c r="AO1558" s="18">
        <f>(AM1558-AN1558)+AO1557</f>
        <v/>
      </c>
      <c r="AP1558" s="15" t="n"/>
      <c r="AR1558" s="14" t="n"/>
      <c r="AS1558" s="18" t="n"/>
      <c r="AT1558" s="16" t="n">
        <v>0</v>
      </c>
      <c r="AU1558" s="18">
        <f>(AS1558-AT1558)+AU1557</f>
        <v/>
      </c>
      <c r="AV1558" s="15" t="n"/>
      <c r="AX1558" s="14" t="n"/>
      <c r="AY1558" s="18" t="n"/>
      <c r="AZ1558" s="16" t="n">
        <v>0</v>
      </c>
      <c r="BA1558" s="18">
        <f>(AY1558-AZ1558)+BA1557</f>
        <v/>
      </c>
      <c r="BB1558" s="15" t="n"/>
      <c r="BD1558" s="14" t="n"/>
      <c r="BE1558" s="18" t="n"/>
      <c r="BF1558" s="16" t="n">
        <v>0</v>
      </c>
      <c r="BG1558" s="18">
        <f>(BE1558-BF1558)+BG1557</f>
        <v/>
      </c>
      <c r="BH1558" s="15" t="n"/>
      <c r="BJ1558" s="86" t="n"/>
      <c r="BK1558" s="86" t="n"/>
      <c r="BL1558" s="24" t="n"/>
      <c r="BM1558" s="24" t="n"/>
      <c r="BN1558" s="24" t="n"/>
      <c r="BO1558" s="24" t="n"/>
      <c r="BP1558" s="24" t="n"/>
      <c r="BQ1558" s="126" t="n"/>
    </row>
    <row r="1559" ht="16.8" customHeight="1" thickTop="1">
      <c r="A1559" s="15" t="n"/>
      <c r="B1559" s="15" t="n"/>
      <c r="C1559" s="15" t="inlineStr">
        <is>
          <t>Pag. Bolletta Telecom</t>
        </is>
      </c>
      <c r="D1559" s="16">
        <f>SUM(G1557:G1559)</f>
        <v/>
      </c>
      <c r="E1559" s="16" t="n"/>
      <c r="F1559" s="16" t="n"/>
      <c r="G1559" s="16" t="n">
        <v>0</v>
      </c>
      <c r="H1559" s="16" t="n"/>
      <c r="I1559" s="4" t="n"/>
      <c r="J1559" s="14" t="n"/>
      <c r="K1559" s="6" t="inlineStr">
        <is>
          <t>C/C ANTICIPI</t>
        </is>
      </c>
      <c r="L1559" s="3">
        <f>N1498</f>
        <v/>
      </c>
      <c r="M1559" s="3" t="n">
        <v>0</v>
      </c>
      <c r="N1559" s="3">
        <f>SUM(L1559:M1559)</f>
        <v/>
      </c>
      <c r="O1559" s="44" t="n"/>
      <c r="P1559" s="18" t="n"/>
      <c r="Q1559" s="14" t="n"/>
      <c r="R1559" s="18" t="n"/>
      <c r="S1559" s="16">
        <f>G1559</f>
        <v/>
      </c>
      <c r="T1559" s="18">
        <f>(R1559-S1559)+T1558</f>
        <v/>
      </c>
      <c r="U1559" s="15">
        <f>C1559</f>
        <v/>
      </c>
      <c r="W1559" s="14" t="n"/>
      <c r="X1559" s="18" t="n"/>
      <c r="Y1559" s="16" t="n">
        <v>0</v>
      </c>
      <c r="Z1559" s="18">
        <f>(X1559-Y1559)+Z1558</f>
        <v/>
      </c>
      <c r="AA1559" s="15" t="n"/>
      <c r="AB1559" s="24" t="n"/>
      <c r="AC1559" s="15">
        <f>C1559</f>
        <v/>
      </c>
      <c r="AD1559" s="25" t="n"/>
      <c r="AE1559" s="62">
        <f>G1559</f>
        <v/>
      </c>
      <c r="AF1559" s="63">
        <f>AE1559+AF1498</f>
        <v/>
      </c>
      <c r="AG1559" s="25" t="n"/>
      <c r="AH1559" s="24" t="n"/>
      <c r="AI1559" s="26" t="n"/>
      <c r="AJ1559" s="25" t="n"/>
      <c r="AL1559" s="14" t="n"/>
      <c r="AM1559" s="18" t="n"/>
      <c r="AN1559" s="16" t="n">
        <v>0</v>
      </c>
      <c r="AO1559" s="18">
        <f>(AM1559-AN1559)+AO1558</f>
        <v/>
      </c>
      <c r="AP1559" s="15" t="n"/>
      <c r="AR1559" s="14" t="n"/>
      <c r="AS1559" s="18" t="n"/>
      <c r="AT1559" s="16" t="n">
        <v>0</v>
      </c>
      <c r="AU1559" s="18">
        <f>(AS1559-AT1559)+AU1558</f>
        <v/>
      </c>
      <c r="AV1559" s="15" t="n"/>
      <c r="AX1559" s="14" t="n"/>
      <c r="AY1559" s="18" t="n"/>
      <c r="AZ1559" s="16" t="n">
        <v>0</v>
      </c>
      <c r="BA1559" s="18">
        <f>(AY1559-AZ1559)+BA1558</f>
        <v/>
      </c>
      <c r="BB1559" s="15" t="n"/>
      <c r="BD1559" s="14" t="n"/>
      <c r="BE1559" s="18" t="n"/>
      <c r="BF1559" s="16" t="n">
        <v>0</v>
      </c>
      <c r="BG1559" s="18">
        <f>(BE1559-BF1559)+BG1558</f>
        <v/>
      </c>
      <c r="BH1559" s="15" t="n"/>
      <c r="BJ1559" s="86" t="n"/>
      <c r="BK1559" s="86" t="n"/>
      <c r="BL1559" s="24" t="n"/>
      <c r="BM1559" s="24" t="n"/>
      <c r="BN1559" s="24" t="n"/>
      <c r="BO1559" s="24" t="n"/>
      <c r="BP1559" s="24" t="n"/>
      <c r="BQ1559" s="126" t="n"/>
    </row>
    <row r="1560" ht="16.8" customHeight="1">
      <c r="A1560" s="15" t="n"/>
      <c r="B1560" s="15" t="n"/>
      <c r="C1560" s="15" t="inlineStr">
        <is>
          <t xml:space="preserve">PAG. BOLLETTA ENEL  </t>
        </is>
      </c>
      <c r="D1560" s="16" t="n"/>
      <c r="E1560" s="16" t="n"/>
      <c r="F1560" s="16" t="n"/>
      <c r="G1560" s="16" t="n">
        <v>0</v>
      </c>
      <c r="H1560" s="16" t="n"/>
      <c r="I1560" s="4" t="n"/>
      <c r="J1560" s="14" t="n"/>
      <c r="K1560" s="6" t="inlineStr">
        <is>
          <t>C/CPOSTALE</t>
        </is>
      </c>
      <c r="L1560" s="3">
        <f>L1499</f>
        <v/>
      </c>
      <c r="M1560" s="3">
        <f>H1567+G1567</f>
        <v/>
      </c>
      <c r="N1560" s="45">
        <f>L1560+M1560</f>
        <v/>
      </c>
      <c r="O1560" s="45">
        <f>BA1584+BG1584</f>
        <v/>
      </c>
      <c r="P1560" s="18" t="n"/>
      <c r="Q1560" s="14" t="n"/>
      <c r="R1560" s="18" t="n"/>
      <c r="S1560" s="16">
        <f>G1560</f>
        <v/>
      </c>
      <c r="T1560" s="18">
        <f>(R1560-S1560)+T1559</f>
        <v/>
      </c>
      <c r="U1560" s="15">
        <f>C1560</f>
        <v/>
      </c>
      <c r="W1560" s="14" t="n"/>
      <c r="X1560" s="18" t="n">
        <v>0</v>
      </c>
      <c r="Y1560" s="16" t="n">
        <v>0</v>
      </c>
      <c r="Z1560" s="18">
        <f>(X1560-Y1560)+Z1559</f>
        <v/>
      </c>
      <c r="AA1560" s="15" t="n"/>
      <c r="AB1560" s="24" t="n"/>
      <c r="AC1560" s="15">
        <f>C1560</f>
        <v/>
      </c>
      <c r="AD1560" s="25" t="n"/>
      <c r="AE1560" s="62">
        <f>G1560</f>
        <v/>
      </c>
      <c r="AF1560" s="63">
        <f>AE1560+AF1499</f>
        <v/>
      </c>
      <c r="AG1560" s="25" t="n"/>
      <c r="AH1560" s="24" t="n"/>
      <c r="AI1560" s="26" t="n"/>
      <c r="AJ1560" s="25" t="n"/>
      <c r="AL1560" s="14" t="n"/>
      <c r="AM1560" s="18" t="n"/>
      <c r="AN1560" s="16" t="n">
        <v>0</v>
      </c>
      <c r="AO1560" s="18">
        <f>(AM1560-AN1560)+AO1559</f>
        <v/>
      </c>
      <c r="AP1560" s="15" t="n"/>
      <c r="AR1560" s="14" t="n"/>
      <c r="AS1560" s="18" t="n"/>
      <c r="AT1560" s="16" t="n">
        <v>0</v>
      </c>
      <c r="AU1560" s="18">
        <f>(AS1560-AT1560)+AU1559</f>
        <v/>
      </c>
      <c r="AV1560" s="15" t="n"/>
      <c r="AX1560" s="14" t="n"/>
      <c r="AY1560" s="18" t="n"/>
      <c r="AZ1560" s="16" t="n">
        <v>0</v>
      </c>
      <c r="BA1560" s="18">
        <f>(AY1560-AZ1560)+BA1559</f>
        <v/>
      </c>
      <c r="BB1560" s="15" t="n"/>
      <c r="BD1560" s="14" t="n"/>
      <c r="BE1560" s="18" t="n"/>
      <c r="BF1560" s="16" t="n">
        <v>0</v>
      </c>
      <c r="BG1560" s="18">
        <f>(BE1560-BF1560)+BG1559</f>
        <v/>
      </c>
      <c r="BH1560" s="15" t="n"/>
      <c r="BJ1560" s="86" t="n"/>
      <c r="BK1560" s="86" t="n"/>
      <c r="BL1560" s="24" t="n"/>
      <c r="BM1560" s="24" t="n"/>
      <c r="BN1560" s="24" t="n"/>
      <c r="BO1560" s="24" t="n"/>
      <c r="BP1560" s="24" t="n"/>
      <c r="BQ1560" s="126" t="n"/>
    </row>
    <row r="1561" ht="16.8" customHeight="1">
      <c r="A1561" s="15" t="n"/>
      <c r="B1561" s="15" t="n"/>
      <c r="C1561" s="15" t="inlineStr">
        <is>
          <t>Locazione immobili</t>
        </is>
      </c>
      <c r="D1561" s="16" t="n"/>
      <c r="E1561" s="16" t="n"/>
      <c r="F1561" s="16" t="n"/>
      <c r="G1561" s="16" t="n">
        <v>0</v>
      </c>
      <c r="H1561" s="16" t="n"/>
      <c r="I1561" s="4" t="n"/>
      <c r="J1561" s="14" t="n"/>
      <c r="K1561" s="6" t="inlineStr">
        <is>
          <t>C/C BANCARIO</t>
        </is>
      </c>
      <c r="L1561" s="3">
        <f>T1584+Z1584+AO1584+AU1584</f>
        <v/>
      </c>
      <c r="M1561" s="16" t="n"/>
      <c r="N1561" s="16" t="n"/>
      <c r="O1561" s="16" t="n"/>
      <c r="P1561" s="18" t="n"/>
      <c r="Q1561" s="14" t="n"/>
      <c r="R1561" s="18" t="n"/>
      <c r="S1561" s="16" t="n">
        <v>0</v>
      </c>
      <c r="T1561" s="18">
        <f>(R1561-S1561)+T1560</f>
        <v/>
      </c>
      <c r="U1561" s="15" t="n"/>
      <c r="W1561" s="14" t="n"/>
      <c r="X1561" s="18" t="n"/>
      <c r="Y1561" s="16" t="n">
        <v>0</v>
      </c>
      <c r="Z1561" s="18">
        <f>(X1561-Y1561)+Z1560</f>
        <v/>
      </c>
      <c r="AA1561" s="15" t="n"/>
      <c r="AB1561" s="24" t="n"/>
      <c r="AC1561" s="15">
        <f>C1561</f>
        <v/>
      </c>
      <c r="AD1561" s="25" t="n"/>
      <c r="AE1561" s="62">
        <f>G1561</f>
        <v/>
      </c>
      <c r="AF1561" s="63">
        <f>AE1561+AF1500</f>
        <v/>
      </c>
      <c r="AG1561" s="25" t="n"/>
      <c r="AH1561" s="24" t="n"/>
      <c r="AI1561" s="26" t="n">
        <v>0</v>
      </c>
      <c r="AJ1561" s="25" t="n"/>
      <c r="AL1561" s="14" t="n"/>
      <c r="AM1561" s="18" t="n"/>
      <c r="AN1561" s="16" t="n">
        <v>0</v>
      </c>
      <c r="AO1561" s="18">
        <f>(AM1561-AN1561)+AO1560</f>
        <v/>
      </c>
      <c r="AP1561" s="15" t="n"/>
      <c r="AR1561" s="14" t="n"/>
      <c r="AS1561" s="18" t="n"/>
      <c r="AT1561" s="16" t="n">
        <v>0</v>
      </c>
      <c r="AU1561" s="18">
        <f>(AS1561-AT1561)+AU1560</f>
        <v/>
      </c>
      <c r="AV1561" s="15" t="n"/>
      <c r="AX1561" s="14" t="n"/>
      <c r="AY1561" s="18" t="n"/>
      <c r="AZ1561" s="16" t="n">
        <v>0</v>
      </c>
      <c r="BA1561" s="18">
        <f>(AY1561-AZ1561)+BA1560</f>
        <v/>
      </c>
      <c r="BB1561" s="15" t="n"/>
      <c r="BD1561" s="14" t="n"/>
      <c r="BE1561" s="18" t="n"/>
      <c r="BF1561" s="16" t="n">
        <v>0</v>
      </c>
      <c r="BG1561" s="18">
        <f>(BE1561-BF1561)+BG1560</f>
        <v/>
      </c>
      <c r="BH1561" s="15" t="n"/>
      <c r="BJ1561" s="86" t="n"/>
      <c r="BK1561" s="86" t="n"/>
      <c r="BL1561" s="24" t="n"/>
      <c r="BM1561" s="24" t="n"/>
      <c r="BN1561" s="24" t="n"/>
      <c r="BO1561" s="24" t="n"/>
      <c r="BP1561" s="24" t="n"/>
      <c r="BQ1561" s="126" t="n"/>
    </row>
    <row r="1562" ht="16.8" customHeight="1">
      <c r="A1562" s="15" t="n"/>
      <c r="B1562" s="15" t="n"/>
      <c r="C1562" s="15" t="inlineStr">
        <is>
          <t>Spese condominiali</t>
        </is>
      </c>
      <c r="D1562" s="16" t="n"/>
      <c r="E1562" s="16" t="n"/>
      <c r="F1562" s="16" t="n"/>
      <c r="G1562" s="16" t="n">
        <v>0</v>
      </c>
      <c r="H1562" s="16" t="n"/>
      <c r="I1562" s="4" t="n"/>
      <c r="J1562" s="14" t="n"/>
      <c r="K1562" s="6" t="inlineStr">
        <is>
          <t>CONTO SOSPESI</t>
        </is>
      </c>
      <c r="L1562" s="3" t="n"/>
      <c r="M1562" s="46" t="inlineStr">
        <is>
          <t>SOSPESI DEL GIORNO</t>
        </is>
      </c>
      <c r="N1562" s="46" t="n"/>
      <c r="O1562" s="16" t="n"/>
      <c r="P1562" s="18" t="n"/>
      <c r="Q1562" s="14" t="n"/>
      <c r="R1562" s="18" t="n"/>
      <c r="S1562" s="16">
        <f>G1562</f>
        <v/>
      </c>
      <c r="T1562" s="18">
        <f>(R1562-S1562)+T1561</f>
        <v/>
      </c>
      <c r="U1562" s="15">
        <f>C1562</f>
        <v/>
      </c>
      <c r="W1562" s="14" t="n"/>
      <c r="X1562" s="18" t="n"/>
      <c r="Y1562" s="16" t="n">
        <v>0</v>
      </c>
      <c r="Z1562" s="18">
        <f>(X1562-Y1562)+Z1561</f>
        <v/>
      </c>
      <c r="AA1562" s="15" t="n"/>
      <c r="AB1562" s="24" t="n"/>
      <c r="AC1562" s="15">
        <f>C1562</f>
        <v/>
      </c>
      <c r="AD1562" s="25" t="n"/>
      <c r="AE1562" s="62">
        <f>G1562</f>
        <v/>
      </c>
      <c r="AF1562" s="63">
        <f>AE1562+AF1501</f>
        <v/>
      </c>
      <c r="AG1562" s="25" t="n"/>
      <c r="AH1562" s="24" t="n"/>
      <c r="AI1562" s="26" t="n"/>
      <c r="AJ1562" s="25" t="n"/>
      <c r="AL1562" s="14" t="n"/>
      <c r="AM1562" s="18" t="n"/>
      <c r="AN1562" s="16" t="n">
        <v>0</v>
      </c>
      <c r="AO1562" s="18">
        <f>(AM1562-AN1562)+AO1561</f>
        <v/>
      </c>
      <c r="AP1562" s="15" t="n"/>
      <c r="AR1562" s="14" t="n"/>
      <c r="AS1562" s="18" t="n"/>
      <c r="AT1562" s="16" t="n">
        <v>0</v>
      </c>
      <c r="AU1562" s="18">
        <f>(AS1562-AT1562)+AU1561</f>
        <v/>
      </c>
      <c r="AV1562" s="15" t="n"/>
      <c r="AX1562" s="14" t="n"/>
      <c r="AY1562" s="18" t="n"/>
      <c r="AZ1562" s="16" t="n">
        <v>0</v>
      </c>
      <c r="BA1562" s="18">
        <f>(AY1562-AZ1562)+BA1561</f>
        <v/>
      </c>
      <c r="BB1562" s="15" t="n"/>
      <c r="BD1562" s="14" t="n"/>
      <c r="BE1562" s="18" t="n"/>
      <c r="BF1562" s="16" t="n">
        <v>0</v>
      </c>
      <c r="BG1562" s="18">
        <f>(BE1562-BF1562)+BG1561</f>
        <v/>
      </c>
      <c r="BH1562" s="15" t="n"/>
      <c r="BJ1562" s="86" t="n"/>
      <c r="BK1562" s="86" t="n"/>
      <c r="BL1562" s="24" t="n"/>
      <c r="BM1562" s="24" t="n"/>
      <c r="BN1562" s="24" t="n"/>
      <c r="BO1562" s="24" t="n"/>
      <c r="BP1562" s="24" t="n"/>
      <c r="BQ1562" s="126" t="n"/>
    </row>
    <row r="1563" ht="16.8" customHeight="1">
      <c r="A1563" s="15" t="n"/>
      <c r="B1563" s="15" t="n"/>
      <c r="C1563" s="15" t="inlineStr">
        <is>
          <t>TOT. SPESE AFFITTO  TEL. LUCE</t>
        </is>
      </c>
      <c r="D1563" s="16">
        <f>SUM(G1557:G1562)</f>
        <v/>
      </c>
      <c r="E1563" s="16" t="n"/>
      <c r="F1563" s="16" t="n"/>
      <c r="G1563" s="16" t="n"/>
      <c r="H1563" s="16" t="n"/>
      <c r="I1563" s="4" t="n"/>
      <c r="J1563" s="14" t="n"/>
      <c r="K1563" s="50" t="inlineStr">
        <is>
          <t>SOMMA SOSPESO 10/11</t>
        </is>
      </c>
      <c r="L1563" s="50" t="n">
        <v>114.5</v>
      </c>
      <c r="M1563" s="16" t="inlineStr">
        <is>
          <t>NOME</t>
        </is>
      </c>
      <c r="N1563" s="16" t="inlineStr">
        <is>
          <t>IMPORTO</t>
        </is>
      </c>
      <c r="O1563" s="16" t="n"/>
      <c r="P1563" s="18" t="n"/>
      <c r="Q1563" s="14" t="n"/>
      <c r="R1563" s="18" t="n"/>
      <c r="S1563" s="16" t="n">
        <v>0</v>
      </c>
      <c r="T1563" s="18">
        <f>(R1563-S1563)+T1562</f>
        <v/>
      </c>
      <c r="U1563" s="15" t="n"/>
      <c r="W1563" s="14" t="n"/>
      <c r="X1563" s="18" t="n"/>
      <c r="Y1563" s="16" t="n"/>
      <c r="Z1563" s="18">
        <f>(X1563-Y1563)+Z1562</f>
        <v/>
      </c>
      <c r="AA1563" s="15" t="n"/>
      <c r="AB1563" s="24" t="n"/>
      <c r="AC1563" s="15">
        <f>C1563</f>
        <v/>
      </c>
      <c r="AD1563" s="25" t="n"/>
      <c r="AE1563" s="62">
        <f>G1563</f>
        <v/>
      </c>
      <c r="AF1563" s="63">
        <f>AE1563+AF1502</f>
        <v/>
      </c>
      <c r="AG1563" s="25" t="n"/>
      <c r="AH1563" s="24" t="n"/>
      <c r="AI1563" s="26" t="n"/>
      <c r="AJ1563" s="25" t="n"/>
      <c r="AL1563" s="14" t="n"/>
      <c r="AM1563" s="18" t="n"/>
      <c r="AN1563" s="16" t="n"/>
      <c r="AO1563" s="18">
        <f>(AM1563-AN1563)+AO1562</f>
        <v/>
      </c>
      <c r="AP1563" s="15" t="n"/>
      <c r="AR1563" s="14" t="n"/>
      <c r="AS1563" s="18" t="n"/>
      <c r="AT1563" s="16" t="n"/>
      <c r="AU1563" s="18">
        <f>(AS1563-AT1563)+AU1562</f>
        <v/>
      </c>
      <c r="AV1563" s="15" t="n"/>
      <c r="AX1563" s="14" t="n"/>
      <c r="AY1563" s="18" t="n"/>
      <c r="AZ1563" s="16" t="n"/>
      <c r="BA1563" s="18">
        <f>(AY1563-AZ1563)+BA1562</f>
        <v/>
      </c>
      <c r="BB1563" s="15" t="n"/>
      <c r="BD1563" s="14" t="n"/>
      <c r="BE1563" s="18" t="n"/>
      <c r="BF1563" s="16" t="n"/>
      <c r="BG1563" s="18">
        <f>(BE1563-BF1563)+BG1562</f>
        <v/>
      </c>
      <c r="BH1563" s="15" t="n"/>
      <c r="BJ1563" s="86" t="n"/>
      <c r="BK1563" s="86" t="n"/>
      <c r="BL1563" s="24" t="n"/>
      <c r="BM1563" s="24" t="n"/>
      <c r="BN1563" s="24" t="n"/>
      <c r="BO1563" s="24" t="n"/>
      <c r="BP1563" s="24" t="n"/>
      <c r="BQ1563" s="126" t="n"/>
    </row>
    <row r="1564" ht="16.8" customHeight="1">
      <c r="A1564" s="15" t="n"/>
      <c r="B1564" s="15" t="n"/>
      <c r="C1564" s="15" t="inlineStr">
        <is>
          <t xml:space="preserve">RIVALSA </t>
        </is>
      </c>
      <c r="D1564" s="16" t="n"/>
      <c r="E1564" s="16" t="n"/>
      <c r="F1564" s="16" t="n"/>
      <c r="G1564" s="16" t="n">
        <v>0</v>
      </c>
      <c r="H1564" s="16" t="n"/>
      <c r="I1564" s="4" t="n"/>
      <c r="J1564" s="14" t="n"/>
      <c r="K1564" s="16" t="inlineStr">
        <is>
          <t xml:space="preserve">GALLARATE 24/1   </t>
        </is>
      </c>
      <c r="L1564" s="73" t="n">
        <v>193</v>
      </c>
      <c r="M1564" s="16" t="inlineStr">
        <is>
          <t>GALLARATE  TUTEL 26/1</t>
        </is>
      </c>
      <c r="N1564" s="16" t="n">
        <v>51</v>
      </c>
      <c r="O1564" s="16" t="n"/>
      <c r="P1564" s="18" t="n"/>
      <c r="Q1564" s="14" t="n"/>
      <c r="R1564" s="18" t="n"/>
      <c r="S1564" s="16">
        <f>G1564</f>
        <v/>
      </c>
      <c r="T1564" s="18">
        <f>(R1564-S1564)+T1563</f>
        <v/>
      </c>
      <c r="U1564" s="15" t="n"/>
      <c r="W1564" s="14" t="n"/>
      <c r="X1564" s="18" t="n">
        <v>0</v>
      </c>
      <c r="Y1564" s="16" t="n">
        <v>0</v>
      </c>
      <c r="Z1564" s="18">
        <f>(X1564-Y1564)+Z1563</f>
        <v/>
      </c>
      <c r="AA1564" s="15" t="n"/>
      <c r="AB1564" s="24" t="n"/>
      <c r="AC1564" s="15">
        <f>C1564</f>
        <v/>
      </c>
      <c r="AD1564" s="25" t="n"/>
      <c r="AE1564" s="62">
        <f>G1564</f>
        <v/>
      </c>
      <c r="AF1564" s="63">
        <f>AE1564+AF1503</f>
        <v/>
      </c>
      <c r="AG1564" s="25" t="n"/>
      <c r="AH1564" s="24" t="n"/>
      <c r="AI1564" s="26" t="n"/>
      <c r="AJ1564" s="25" t="n"/>
      <c r="AL1564" s="14" t="n"/>
      <c r="AM1564" s="18" t="n"/>
      <c r="AN1564" s="16" t="n"/>
      <c r="AO1564" s="18">
        <f>(AM1564-AN1564)+AO1563</f>
        <v/>
      </c>
      <c r="AP1564" s="15" t="n"/>
      <c r="AR1564" s="14" t="n"/>
      <c r="AS1564" s="18" t="n"/>
      <c r="AT1564" s="16" t="n"/>
      <c r="AU1564" s="18">
        <f>(AS1564-AT1564)+AU1563</f>
        <v/>
      </c>
      <c r="AV1564" s="15" t="n"/>
      <c r="AX1564" s="14" t="n"/>
      <c r="AY1564" s="18" t="n"/>
      <c r="AZ1564" s="16" t="n"/>
      <c r="BA1564" s="18">
        <f>(AY1564-AZ1564)+BA1563</f>
        <v/>
      </c>
      <c r="BB1564" s="15" t="n"/>
      <c r="BD1564" s="14" t="n"/>
      <c r="BE1564" s="18" t="n"/>
      <c r="BF1564" s="16" t="n"/>
      <c r="BG1564" s="18">
        <f>(BE1564-BF1564)+BG1563</f>
        <v/>
      </c>
      <c r="BH1564" s="15" t="n"/>
      <c r="BJ1564" s="86" t="n"/>
      <c r="BK1564" s="86" t="n"/>
      <c r="BL1564" s="24" t="n"/>
      <c r="BM1564" s="24" t="n"/>
      <c r="BN1564" s="24" t="n"/>
      <c r="BO1564" s="24" t="n"/>
      <c r="BP1564" s="24" t="n"/>
      <c r="BQ1564" s="126" t="n"/>
    </row>
    <row r="1565" ht="16.8" customHeight="1">
      <c r="A1565" s="15" t="n"/>
      <c r="B1565" s="15" t="n"/>
      <c r="C1565" s="15" t="inlineStr">
        <is>
          <t>COMMERCIALISTA</t>
        </is>
      </c>
      <c r="D1565" s="16" t="n"/>
      <c r="E1565" s="16" t="n"/>
      <c r="F1565" s="16" t="n"/>
      <c r="G1565" s="16" t="n">
        <v>0</v>
      </c>
      <c r="H1565" s="16" t="n"/>
      <c r="I1565" s="4" t="n"/>
      <c r="J1565" s="14" t="n"/>
      <c r="K1565" s="50" t="inlineStr">
        <is>
          <t>GALL.  24/1</t>
        </is>
      </c>
      <c r="L1565" s="50" t="n">
        <v>337</v>
      </c>
      <c r="M1565" s="30" t="inlineStr">
        <is>
          <t>BONIFICO RE PICCUCCI 1/2</t>
        </is>
      </c>
      <c r="N1565" t="n">
        <v>0.5</v>
      </c>
      <c r="O1565" s="16" t="n"/>
      <c r="P1565" s="18" t="n"/>
      <c r="Q1565" s="14" t="n"/>
      <c r="R1565" s="18" t="n"/>
      <c r="S1565" s="16">
        <f>G1565</f>
        <v/>
      </c>
      <c r="T1565" s="18">
        <f>(R1565-S1565)+T1564</f>
        <v/>
      </c>
      <c r="U1565" s="15">
        <f>C1565</f>
        <v/>
      </c>
      <c r="W1565" s="14" t="n"/>
      <c r="X1565" s="18" t="n">
        <v>0</v>
      </c>
      <c r="Y1565" s="16" t="n">
        <v>0</v>
      </c>
      <c r="Z1565" s="18">
        <f>(X1565-Y1565)+Z1564</f>
        <v/>
      </c>
      <c r="AA1565" s="15" t="n"/>
      <c r="AB1565" s="24" t="n"/>
      <c r="AC1565" s="15">
        <f>C1565</f>
        <v/>
      </c>
      <c r="AD1565" s="25" t="n"/>
      <c r="AE1565" s="62">
        <f>G1565</f>
        <v/>
      </c>
      <c r="AF1565" s="63">
        <f>AE1565+AF1504</f>
        <v/>
      </c>
      <c r="AG1565" s="25" t="n"/>
      <c r="AH1565" s="24" t="n"/>
      <c r="AI1565" s="26" t="n"/>
      <c r="AJ1565" s="25" t="n"/>
      <c r="AL1565" s="14" t="n"/>
      <c r="AM1565" s="18" t="n"/>
      <c r="AN1565" s="16" t="n">
        <v>0</v>
      </c>
      <c r="AO1565" s="18">
        <f>(AM1565-AN1565)+AO1564</f>
        <v/>
      </c>
      <c r="AP1565" s="15" t="n"/>
      <c r="AR1565" s="14" t="n"/>
      <c r="AS1565" s="18" t="n"/>
      <c r="AT1565" s="16" t="n">
        <v>0</v>
      </c>
      <c r="AU1565" s="18">
        <f>(AS1565-AT1565)+AU1564</f>
        <v/>
      </c>
      <c r="AV1565" s="15" t="n"/>
      <c r="AX1565" s="14" t="n"/>
      <c r="AY1565" s="18" t="n"/>
      <c r="AZ1565" s="16" t="n">
        <v>0</v>
      </c>
      <c r="BA1565" s="18">
        <f>(AY1565-AZ1565)+BA1564</f>
        <v/>
      </c>
      <c r="BB1565" s="15" t="n"/>
      <c r="BD1565" s="14" t="n"/>
      <c r="BE1565" s="18" t="n"/>
      <c r="BF1565" s="16" t="n">
        <v>0</v>
      </c>
      <c r="BG1565" s="18">
        <f>(BE1565-BF1565)+BG1564</f>
        <v/>
      </c>
      <c r="BH1565" s="15" t="n"/>
      <c r="BJ1565" s="86" t="n"/>
      <c r="BK1565" s="86" t="n"/>
      <c r="BL1565" s="24" t="n"/>
      <c r="BM1565" s="24" t="n"/>
      <c r="BN1565" s="24" t="n"/>
      <c r="BO1565" s="24" t="n"/>
      <c r="BP1565" s="24" t="n"/>
      <c r="BQ1565" s="126" t="n"/>
    </row>
    <row r="1566" ht="16.8" customHeight="1">
      <c r="A1566" s="15" t="n"/>
      <c r="B1566" s="15" t="n"/>
      <c r="C1566" s="64" t="inlineStr">
        <is>
          <t>CASSA PREVIDENZA  AGENTI  + QUOTA GAA</t>
        </is>
      </c>
      <c r="D1566" s="16" t="n"/>
      <c r="E1566" s="16" t="n"/>
      <c r="F1566" s="16" t="n"/>
      <c r="G1566" s="16" t="n">
        <v>0</v>
      </c>
      <c r="H1566" s="16" t="n">
        <v>0</v>
      </c>
      <c r="I1566" s="4" t="n"/>
      <c r="J1566" s="14" t="n"/>
      <c r="K1566" s="16" t="n"/>
      <c r="L1566" s="16" t="n">
        <v>0</v>
      </c>
      <c r="M1566" s="30" t="inlineStr">
        <is>
          <t>MANCA BONIFICO 0,50 29/1</t>
        </is>
      </c>
      <c r="N1566" t="n">
        <v>0.5</v>
      </c>
      <c r="O1566" s="16" t="n"/>
      <c r="P1566" s="18" t="n"/>
      <c r="Q1566" s="14" t="n"/>
      <c r="R1566" s="18" t="n"/>
      <c r="S1566" s="16">
        <f>G1566</f>
        <v/>
      </c>
      <c r="T1566" s="18">
        <f>(R1566-S1566)+T1565</f>
        <v/>
      </c>
      <c r="U1566" s="15">
        <f>C1566</f>
        <v/>
      </c>
      <c r="W1566" s="14" t="n"/>
      <c r="X1566" s="18" t="n">
        <v>0</v>
      </c>
      <c r="Y1566" s="16" t="n">
        <v>0</v>
      </c>
      <c r="Z1566" s="18">
        <f>(X1566-Y1566)+Z1565</f>
        <v/>
      </c>
      <c r="AA1566" s="15" t="n"/>
      <c r="AB1566" s="24" t="n"/>
      <c r="AC1566" s="15">
        <f>C1566</f>
        <v/>
      </c>
      <c r="AD1566" s="25" t="n"/>
      <c r="AE1566" s="62">
        <f>G1566</f>
        <v/>
      </c>
      <c r="AF1566" s="63">
        <f>AE1566+AF1505</f>
        <v/>
      </c>
      <c r="AG1566" s="25" t="n"/>
      <c r="AH1566" s="24" t="n"/>
      <c r="AI1566" s="26" t="n"/>
      <c r="AJ1566" s="25" t="n"/>
      <c r="AL1566" s="14" t="n"/>
      <c r="AM1566" s="18" t="n"/>
      <c r="AN1566" s="16" t="n">
        <v>0</v>
      </c>
      <c r="AO1566" s="18">
        <f>(AM1566-AN1566)+AO1565</f>
        <v/>
      </c>
      <c r="AP1566" s="15" t="n"/>
      <c r="AR1566" s="14" t="n"/>
      <c r="AS1566" s="18" t="n"/>
      <c r="AT1566" s="16" t="n">
        <v>0</v>
      </c>
      <c r="AU1566" s="18">
        <f>(AS1566-AT1566)+AU1565</f>
        <v/>
      </c>
      <c r="AV1566" s="15" t="n"/>
      <c r="AX1566" s="14" t="n"/>
      <c r="AY1566" s="18" t="n"/>
      <c r="AZ1566" s="16" t="n">
        <v>0</v>
      </c>
      <c r="BA1566" s="18">
        <f>(AY1566-AZ1566)+BA1565</f>
        <v/>
      </c>
      <c r="BB1566" s="15" t="n"/>
      <c r="BD1566" s="14" t="n"/>
      <c r="BE1566" s="18" t="n"/>
      <c r="BF1566" s="16" t="n">
        <v>0</v>
      </c>
      <c r="BG1566" s="18">
        <f>(BE1566-BF1566)+BG1565</f>
        <v/>
      </c>
      <c r="BH1566" s="15" t="n"/>
      <c r="BJ1566" s="86" t="n"/>
      <c r="BK1566" s="86" t="n"/>
      <c r="BL1566" s="24" t="n"/>
      <c r="BM1566" s="24" t="n"/>
      <c r="BN1566" s="24" t="n"/>
      <c r="BO1566" s="24" t="n"/>
      <c r="BP1566" s="24" t="n"/>
      <c r="BQ1566" s="126" t="n"/>
    </row>
    <row r="1567" ht="16.8" customHeight="1">
      <c r="A1567" s="15" t="n"/>
      <c r="B1567" s="15" t="n"/>
      <c r="C1567" s="15" t="inlineStr">
        <is>
          <t>GIROCONTO PROVV. GENERALI</t>
        </is>
      </c>
      <c r="D1567" s="16" t="n"/>
      <c r="E1567" s="16" t="n"/>
      <c r="F1567" s="85" t="n">
        <v>0</v>
      </c>
      <c r="G1567" s="16" t="n">
        <v>0</v>
      </c>
      <c r="H1567" s="16" t="n">
        <v>0</v>
      </c>
      <c r="I1567" s="4" t="n"/>
      <c r="J1567" s="14" t="n"/>
      <c r="K1567" s="30" t="inlineStr">
        <is>
          <t>LEGNANO 25/1</t>
        </is>
      </c>
      <c r="L1567" s="30" t="n">
        <v>294.5</v>
      </c>
      <c r="M1567" s="30" t="inlineStr">
        <is>
          <t>BON. SOMMA 1/2</t>
        </is>
      </c>
      <c r="N1567" t="n">
        <v>102</v>
      </c>
      <c r="O1567" s="16" t="n"/>
      <c r="P1567" s="18" t="n"/>
      <c r="Q1567" s="14" t="n"/>
      <c r="R1567" s="18">
        <f>F1567</f>
        <v/>
      </c>
      <c r="S1567" s="16" t="n">
        <v>0</v>
      </c>
      <c r="T1567" s="18">
        <f>(R1567-S1567)+T1566</f>
        <v/>
      </c>
      <c r="U1567" s="15" t="n"/>
      <c r="W1567" s="14" t="inlineStr">
        <is>
          <t>\</t>
        </is>
      </c>
      <c r="X1567" s="18" t="n">
        <v>0</v>
      </c>
      <c r="Y1567" s="16" t="n"/>
      <c r="Z1567" s="18">
        <f>(X1567-Y1567)+Z1566</f>
        <v/>
      </c>
      <c r="AA1567" s="15" t="n"/>
      <c r="AB1567" s="24" t="n"/>
      <c r="AC1567" s="15">
        <f>C1567</f>
        <v/>
      </c>
      <c r="AD1567" s="25" t="n"/>
      <c r="AE1567" s="62">
        <f>G1567</f>
        <v/>
      </c>
      <c r="AF1567" s="63">
        <f>AE1567+AF1506</f>
        <v/>
      </c>
      <c r="AG1567" s="25" t="n"/>
      <c r="AH1567" s="24" t="n"/>
      <c r="AI1567" s="26" t="n"/>
      <c r="AJ1567" s="25" t="n"/>
      <c r="AL1567" s="14" t="n"/>
      <c r="AM1567" s="18" t="n"/>
      <c r="AN1567" s="16" t="n"/>
      <c r="AO1567" s="18">
        <f>(AM1567-AN1567)+AO1566</f>
        <v/>
      </c>
      <c r="AP1567" s="15" t="n"/>
      <c r="AR1567" s="14" t="n"/>
      <c r="AS1567" s="18" t="n"/>
      <c r="AT1567" s="16" t="n"/>
      <c r="AU1567" s="18">
        <f>(AS1567-AT1567)+AU1566</f>
        <v/>
      </c>
      <c r="AV1567" s="15" t="n"/>
      <c r="AX1567" s="14" t="n"/>
      <c r="AY1567" s="18" t="n"/>
      <c r="AZ1567" s="16" t="n"/>
      <c r="BA1567" s="18">
        <f>(AY1567-AZ1567)+BA1566</f>
        <v/>
      </c>
      <c r="BB1567" s="15" t="n"/>
      <c r="BD1567" s="14" t="n"/>
      <c r="BE1567" s="18">
        <f>H1567</f>
        <v/>
      </c>
      <c r="BF1567" s="16" t="n"/>
      <c r="BG1567" s="18">
        <f>(BE1567-BF1567)+BG1566</f>
        <v/>
      </c>
      <c r="BH1567" s="15" t="n"/>
      <c r="BJ1567" s="86" t="n"/>
      <c r="BK1567" s="86" t="n"/>
      <c r="BL1567" s="24" t="n"/>
      <c r="BM1567" s="24" t="n"/>
      <c r="BN1567" s="24" t="n"/>
      <c r="BO1567" s="24" t="n"/>
      <c r="BP1567" s="24" t="n"/>
      <c r="BQ1567" s="126" t="n"/>
    </row>
    <row r="1568" ht="16.8" customHeight="1">
      <c r="A1568" s="15" t="n"/>
      <c r="B1568" s="15" t="n"/>
      <c r="C1568" s="47" t="inlineStr">
        <is>
          <t>VERSAMENTO PROVV. MATURATE</t>
        </is>
      </c>
      <c r="D1568" s="16" t="n"/>
      <c r="E1568" s="16" t="n"/>
      <c r="F1568" s="1" t="n">
        <v>0</v>
      </c>
      <c r="G1568" s="16" t="n">
        <v>0</v>
      </c>
      <c r="H1568" s="16" t="n"/>
      <c r="I1568" s="4" t="n"/>
      <c r="J1568" s="14" t="n"/>
      <c r="K1568" s="148" t="inlineStr">
        <is>
          <t>SOMMA 26/1</t>
        </is>
      </c>
      <c r="L1568" s="67" t="n">
        <v>936</v>
      </c>
      <c r="M1568" s="16" t="inlineStr">
        <is>
          <t>BONIFICO STORARI 1 IN MENO 1/2</t>
        </is>
      </c>
      <c r="N1568" s="16" t="n">
        <v>1</v>
      </c>
      <c r="O1568" s="16" t="n"/>
      <c r="P1568" s="18" t="n"/>
      <c r="Q1568" s="14" t="n"/>
      <c r="R1568" s="49">
        <f>F1568</f>
        <v/>
      </c>
      <c r="S1568" s="16" t="n">
        <v>0</v>
      </c>
      <c r="T1568" s="18">
        <f>(R1568-S1568)+T1567</f>
        <v/>
      </c>
      <c r="U1568" s="17">
        <f>C1568</f>
        <v/>
      </c>
      <c r="W1568" s="14" t="n"/>
      <c r="X1568" s="18" t="n">
        <v>0</v>
      </c>
      <c r="Y1568" s="16" t="n">
        <v>0</v>
      </c>
      <c r="Z1568" s="18">
        <f>(X1568-Y1568)+Z1567</f>
        <v/>
      </c>
      <c r="AA1568" s="15" t="n"/>
      <c r="AB1568" s="24" t="n"/>
      <c r="AC1568" s="64" t="inlineStr">
        <is>
          <t>QUOTA GAA</t>
        </is>
      </c>
      <c r="AD1568" s="65" t="n"/>
      <c r="AE1568" s="65">
        <f>G1568</f>
        <v/>
      </c>
      <c r="AF1568" s="63">
        <f>AE1568+AF1507</f>
        <v/>
      </c>
      <c r="AG1568" s="25" t="n"/>
      <c r="AH1568" s="24" t="n"/>
      <c r="AI1568" s="26" t="n"/>
      <c r="AJ1568" s="25" t="n"/>
      <c r="AL1568" s="14" t="n"/>
      <c r="AM1568" s="18" t="n">
        <v>0</v>
      </c>
      <c r="AN1568" s="16" t="n">
        <v>0</v>
      </c>
      <c r="AO1568" s="18">
        <f>(AM1568-AN1568)+AO1567</f>
        <v/>
      </c>
      <c r="AP1568" s="15" t="n"/>
      <c r="AR1568" s="14" t="n"/>
      <c r="AS1568" s="18" t="n"/>
      <c r="AT1568" s="16" t="n">
        <v>0</v>
      </c>
      <c r="AU1568" s="18">
        <f>(AS1568-AT1568)+AU1567</f>
        <v/>
      </c>
      <c r="AV1568" s="15" t="n"/>
      <c r="AX1568" s="14" t="n"/>
      <c r="AY1568" s="18" t="n"/>
      <c r="AZ1568" s="16" t="n">
        <v>0</v>
      </c>
      <c r="BA1568" s="18">
        <f>(AY1568-AZ1568)+BA1567</f>
        <v/>
      </c>
      <c r="BB1568" s="15" t="n"/>
      <c r="BD1568" s="14" t="n"/>
      <c r="BE1568" s="18" t="n"/>
      <c r="BF1568" s="16" t="n">
        <v>0</v>
      </c>
      <c r="BG1568" s="18">
        <f>(BE1568-BF1568)+BG1567</f>
        <v/>
      </c>
      <c r="BH1568" s="15" t="n"/>
      <c r="BJ1568" s="86" t="n"/>
      <c r="BK1568" s="86" t="n"/>
      <c r="BL1568" s="24" t="n"/>
      <c r="BM1568" s="24" t="n"/>
      <c r="BN1568" s="24" t="n"/>
      <c r="BO1568" s="24" t="n"/>
      <c r="BP1568" s="24" t="n"/>
      <c r="BQ1568" s="126" t="n"/>
    </row>
    <row r="1569" ht="16.8" customHeight="1">
      <c r="A1569" s="15" t="n"/>
      <c r="B1569" s="15" t="n"/>
      <c r="C1569" s="15" t="inlineStr">
        <is>
          <t>TASSE</t>
        </is>
      </c>
      <c r="D1569" s="16" t="n"/>
      <c r="E1569" s="16" t="n"/>
      <c r="F1569" s="16" t="n"/>
      <c r="G1569" s="16" t="n">
        <v>0</v>
      </c>
      <c r="H1569" s="16" t="n"/>
      <c r="I1569" s="4" t="n"/>
      <c r="J1569" s="14" t="n"/>
      <c r="K1569" s="30" t="inlineStr">
        <is>
          <t>SOMMA L. 30/1</t>
        </is>
      </c>
      <c r="L1569" t="n">
        <v>201.5</v>
      </c>
      <c r="M1569" s="25" t="inlineStr">
        <is>
          <t>GALLARATE 2/2</t>
        </is>
      </c>
      <c r="N1569" s="83" t="n">
        <v>1922</v>
      </c>
      <c r="O1569" s="16" t="n"/>
      <c r="P1569" s="18" t="n"/>
      <c r="Q1569" s="14" t="n"/>
      <c r="R1569" s="18" t="n"/>
      <c r="S1569" s="16">
        <f>G1569</f>
        <v/>
      </c>
      <c r="T1569" s="18">
        <f>(R1569-S1569)+T1568</f>
        <v/>
      </c>
      <c r="U1569" s="15" t="inlineStr">
        <is>
          <t>Tasse</t>
        </is>
      </c>
      <c r="W1569" s="14" t="n"/>
      <c r="X1569" s="18" t="n"/>
      <c r="Y1569" s="16" t="n">
        <v>0</v>
      </c>
      <c r="Z1569" s="18">
        <f>(X1569-Y1569)+Z1568</f>
        <v/>
      </c>
      <c r="AA1569" s="15" t="n"/>
      <c r="AB1569" s="24" t="n"/>
      <c r="AC1569" s="15">
        <f>C1569</f>
        <v/>
      </c>
      <c r="AD1569" s="25" t="n"/>
      <c r="AE1569" s="62">
        <f>G1569</f>
        <v/>
      </c>
      <c r="AF1569" s="63">
        <f>AE1569+AF1508</f>
        <v/>
      </c>
      <c r="AG1569" s="25" t="n"/>
      <c r="AH1569" s="24" t="n"/>
      <c r="AI1569" s="26" t="n"/>
      <c r="AJ1569" s="25" t="n"/>
      <c r="AL1569" s="14" t="n"/>
      <c r="AM1569" s="18" t="n">
        <v>0</v>
      </c>
      <c r="AN1569" s="16" t="n">
        <v>0</v>
      </c>
      <c r="AO1569" s="18">
        <f>(AM1569-AN1569)+AO1568</f>
        <v/>
      </c>
      <c r="AP1569" s="15" t="n"/>
      <c r="AR1569" s="14" t="n"/>
      <c r="AS1569" s="18" t="n">
        <v>0</v>
      </c>
      <c r="AT1569" s="16" t="n">
        <v>0</v>
      </c>
      <c r="AU1569" s="18">
        <f>(AS1569-AT1569)+AU1568</f>
        <v/>
      </c>
      <c r="AV1569" s="15" t="n"/>
      <c r="AX1569" s="14" t="n"/>
      <c r="AY1569" s="18" t="n">
        <v>0</v>
      </c>
      <c r="AZ1569" s="16" t="n">
        <v>0</v>
      </c>
      <c r="BA1569" s="18">
        <f>(AY1569-AZ1569)+BA1568</f>
        <v/>
      </c>
      <c r="BB1569" s="15" t="n"/>
      <c r="BD1569" s="14" t="n"/>
      <c r="BE1569" s="18" t="n">
        <v>0</v>
      </c>
      <c r="BF1569" s="16" t="n">
        <v>0</v>
      </c>
      <c r="BG1569" s="18">
        <f>(BE1569-BF1569)+BG1568</f>
        <v/>
      </c>
      <c r="BH1569" s="15" t="n"/>
      <c r="BJ1569" s="86" t="n"/>
      <c r="BK1569" s="86" t="n"/>
      <c r="BL1569" s="24" t="n"/>
      <c r="BM1569" s="24" t="n"/>
      <c r="BN1569" s="24" t="n"/>
      <c r="BO1569" s="24" t="n"/>
      <c r="BP1569" s="24" t="n"/>
      <c r="BQ1569" s="126" t="n"/>
    </row>
    <row r="1570" ht="16.8" customHeight="1">
      <c r="A1570" s="15" t="n"/>
      <c r="B1570" s="15" t="n"/>
      <c r="C1570" s="15" t="inlineStr">
        <is>
          <t>PREL.  ACC. PER AMM-  GIGI</t>
        </is>
      </c>
      <c r="D1570" s="16" t="n"/>
      <c r="E1570" s="16" t="n"/>
      <c r="F1570" s="16" t="n">
        <v>0</v>
      </c>
      <c r="G1570" s="16" t="n">
        <v>0</v>
      </c>
      <c r="H1570" s="16" t="n"/>
      <c r="I1570" s="4" t="n"/>
      <c r="J1570" s="14" t="n"/>
      <c r="K1570" s="16" t="inlineStr">
        <is>
          <t>GALLARATE 30/1</t>
        </is>
      </c>
      <c r="L1570" s="16" t="n">
        <v>423.5</v>
      </c>
      <c r="M1570" s="16" t="inlineStr">
        <is>
          <t>RIMB. MAGRO 2/2</t>
        </is>
      </c>
      <c r="N1570" s="67" t="n">
        <v>-74.5</v>
      </c>
      <c r="O1570" s="16" t="n"/>
      <c r="P1570" s="18" t="n"/>
      <c r="Q1570" s="14" t="n"/>
      <c r="R1570" s="18" t="n"/>
      <c r="S1570" s="16">
        <f>G1570</f>
        <v/>
      </c>
      <c r="T1570" s="18">
        <f>(R1570-S1570)+T1569</f>
        <v/>
      </c>
      <c r="U1570" s="15">
        <f>C1570</f>
        <v/>
      </c>
      <c r="W1570" s="14" t="n"/>
      <c r="X1570" s="18" t="n"/>
      <c r="Y1570" s="16" t="n">
        <v>0</v>
      </c>
      <c r="Z1570" s="18">
        <f>(X1570-Y1570)+Z1569</f>
        <v/>
      </c>
      <c r="AA1570" s="15" t="n"/>
      <c r="AB1570" s="24" t="n"/>
      <c r="AC1570" s="15">
        <f>C1570</f>
        <v/>
      </c>
      <c r="AD1570" s="25" t="n"/>
      <c r="AE1570" s="62">
        <f>G1570</f>
        <v/>
      </c>
      <c r="AF1570" s="63">
        <f>AE1570+AF1509</f>
        <v/>
      </c>
      <c r="AG1570" s="25" t="n"/>
      <c r="AH1570" s="24" t="n"/>
      <c r="AI1570" s="26" t="n"/>
      <c r="AJ1570" s="25" t="n"/>
      <c r="AL1570" s="14" t="n"/>
      <c r="AM1570" s="18" t="n">
        <v>0</v>
      </c>
      <c r="AN1570" s="16" t="n">
        <v>0</v>
      </c>
      <c r="AO1570" s="18">
        <f>(AM1570-AN1570)+AO1569</f>
        <v/>
      </c>
      <c r="AP1570" s="15" t="n"/>
      <c r="AR1570" s="14" t="n"/>
      <c r="AS1570" s="18" t="n">
        <v>0</v>
      </c>
      <c r="AT1570" s="16" t="n">
        <v>0</v>
      </c>
      <c r="AU1570" s="18">
        <f>(AS1570-AT1570)+AU1569</f>
        <v/>
      </c>
      <c r="AV1570" s="15" t="n"/>
      <c r="AX1570" s="14" t="n"/>
      <c r="AY1570" s="18" t="n">
        <v>0</v>
      </c>
      <c r="AZ1570" s="16" t="n">
        <v>0</v>
      </c>
      <c r="BA1570" s="18">
        <f>(AY1570-AZ1570)+BA1569</f>
        <v/>
      </c>
      <c r="BB1570" s="15" t="n"/>
      <c r="BD1570" s="14" t="n"/>
      <c r="BE1570" s="18" t="n">
        <v>0</v>
      </c>
      <c r="BF1570" s="16" t="n">
        <v>0</v>
      </c>
      <c r="BG1570" s="18">
        <f>(BE1570-BF1570)+BG1569</f>
        <v/>
      </c>
      <c r="BH1570" s="15" t="n"/>
      <c r="BJ1570" s="86" t="n"/>
      <c r="BK1570" s="86" t="n"/>
      <c r="BL1570" s="24" t="n"/>
      <c r="BM1570" s="24" t="n"/>
      <c r="BN1570" s="24" t="n"/>
      <c r="BO1570" s="24" t="n"/>
      <c r="BP1570" s="24" t="n"/>
      <c r="BQ1570" s="126" t="n"/>
    </row>
    <row r="1571" ht="16.8" customHeight="1">
      <c r="A1571" s="15" t="n"/>
      <c r="B1571" s="15" t="n"/>
      <c r="C1571" s="15" t="inlineStr">
        <is>
          <t>PREL.  ACC. PER AMM-. RENZO</t>
        </is>
      </c>
      <c r="D1571" s="16" t="n"/>
      <c r="E1571" s="16" t="n"/>
      <c r="F1571" s="16" t="n">
        <v>0</v>
      </c>
      <c r="G1571" s="16" t="n">
        <v>0</v>
      </c>
      <c r="H1571" s="16" t="n"/>
      <c r="I1571" s="4" t="n"/>
      <c r="J1571" s="14" t="n"/>
      <c r="K1571" s="44" t="inlineStr">
        <is>
          <t>RHO 1/2</t>
        </is>
      </c>
      <c r="L1571" s="16" t="n">
        <v>1605</v>
      </c>
      <c r="M1571" s="16" t="inlineStr">
        <is>
          <t>GALLARATE 31/1</t>
        </is>
      </c>
      <c r="N1571" s="16" t="n">
        <v>357.5</v>
      </c>
      <c r="O1571" s="16" t="n"/>
      <c r="P1571" s="18" t="n"/>
      <c r="Q1571" s="14" t="n"/>
      <c r="R1571" s="18" t="n">
        <v>0</v>
      </c>
      <c r="S1571" s="16">
        <f>G1571</f>
        <v/>
      </c>
      <c r="T1571" s="18">
        <f>(R1571-S1571)+T1570</f>
        <v/>
      </c>
      <c r="U1571" s="15">
        <f>C1571</f>
        <v/>
      </c>
      <c r="W1571" s="14" t="n"/>
      <c r="X1571" s="18" t="n">
        <v>0</v>
      </c>
      <c r="Y1571" s="16" t="n"/>
      <c r="Z1571" s="18">
        <f>(X1571-Y1571)+Z1570</f>
        <v/>
      </c>
      <c r="AA1571" s="15" t="n"/>
      <c r="AB1571" s="24" t="n"/>
      <c r="AC1571" s="15">
        <f>C1571</f>
        <v/>
      </c>
      <c r="AD1571" s="25" t="n"/>
      <c r="AE1571" s="62">
        <f>G1571</f>
        <v/>
      </c>
      <c r="AF1571" s="63">
        <f>AE1571+AF1510</f>
        <v/>
      </c>
      <c r="AG1571" s="25" t="n"/>
      <c r="AH1571" s="24" t="n"/>
      <c r="AI1571" s="26" t="n"/>
      <c r="AJ1571" s="25" t="n"/>
      <c r="AL1571" s="14" t="n"/>
      <c r="AM1571" s="18" t="n">
        <v>0</v>
      </c>
      <c r="AN1571" s="16" t="n"/>
      <c r="AO1571" s="18">
        <f>(AM1571-AN1571)+AO1570</f>
        <v/>
      </c>
      <c r="AP1571" s="15" t="n"/>
      <c r="AR1571" s="14" t="n"/>
      <c r="AS1571" s="18" t="n">
        <v>0</v>
      </c>
      <c r="AT1571" s="16" t="n"/>
      <c r="AU1571" s="18">
        <f>(AS1571-AT1571)+AU1570</f>
        <v/>
      </c>
      <c r="AV1571" s="15" t="n"/>
      <c r="AX1571" s="14" t="n"/>
      <c r="AY1571" s="18" t="n">
        <v>0</v>
      </c>
      <c r="AZ1571" s="16" t="n"/>
      <c r="BA1571" s="18">
        <f>(AY1571-AZ1571)+BA1570</f>
        <v/>
      </c>
      <c r="BB1571" s="15" t="n"/>
      <c r="BD1571" s="14" t="n"/>
      <c r="BE1571" s="18" t="n">
        <v>0</v>
      </c>
      <c r="BF1571" s="16" t="n"/>
      <c r="BG1571" s="18">
        <f>(BE1571-BF1571)+BG1570</f>
        <v/>
      </c>
      <c r="BH1571" s="15" t="n"/>
      <c r="BJ1571" s="86" t="n"/>
      <c r="BK1571" s="86" t="n"/>
      <c r="BL1571" s="24" t="n"/>
      <c r="BM1571" s="24" t="n"/>
      <c r="BN1571" s="24" t="n"/>
      <c r="BO1571" s="24" t="n"/>
      <c r="BP1571" s="24" t="n"/>
      <c r="BQ1571" s="126" t="n"/>
    </row>
    <row r="1572" ht="16.8" customHeight="1">
      <c r="A1572" s="15" t="n"/>
      <c r="B1572" s="15" t="n"/>
      <c r="C1572" s="15" t="inlineStr">
        <is>
          <t>VERSAMENTO</t>
        </is>
      </c>
      <c r="D1572" s="16" t="n"/>
      <c r="E1572" s="16" t="n"/>
      <c r="F1572" s="16" t="n">
        <v>0</v>
      </c>
      <c r="G1572" s="16" t="n"/>
      <c r="H1572" s="16" t="n"/>
      <c r="I1572" s="4" t="n"/>
      <c r="J1572" s="14" t="n"/>
      <c r="K1572" s="16" t="inlineStr">
        <is>
          <t>SOMMA 1/2</t>
        </is>
      </c>
      <c r="L1572" s="16" t="n">
        <v>1069.5</v>
      </c>
      <c r="M1572" s="16" t="inlineStr">
        <is>
          <t>SOMMA 31/1</t>
        </is>
      </c>
      <c r="N1572" s="16" t="n">
        <v>511.5</v>
      </c>
      <c r="O1572" s="16" t="n"/>
      <c r="P1572" s="18" t="n"/>
      <c r="Q1572" s="14" t="n"/>
      <c r="R1572" s="18" t="n">
        <v>0</v>
      </c>
      <c r="S1572" s="16" t="n">
        <v>0</v>
      </c>
      <c r="T1572" s="18">
        <f>(R1572-S1572)+T1571</f>
        <v/>
      </c>
      <c r="U1572" s="15" t="n"/>
      <c r="W1572" s="14" t="n"/>
      <c r="X1572" s="18">
        <f>F1572</f>
        <v/>
      </c>
      <c r="Y1572" s="16" t="n">
        <v>0</v>
      </c>
      <c r="Z1572" s="18">
        <f>(X1572-Y1572)+Z1571</f>
        <v/>
      </c>
      <c r="AA1572" s="15">
        <f>C1572</f>
        <v/>
      </c>
      <c r="AB1572" s="24" t="n"/>
      <c r="AC1572" s="15" t="n"/>
      <c r="AD1572" s="25" t="n"/>
      <c r="AE1572" s="62" t="n"/>
      <c r="AF1572" s="63" t="n"/>
      <c r="AG1572" s="25" t="n"/>
      <c r="AH1572" s="24" t="n"/>
      <c r="AI1572" s="26" t="n"/>
      <c r="AJ1572" s="25" t="n"/>
      <c r="AL1572" s="14" t="n"/>
      <c r="AM1572" s="18" t="n">
        <v>0</v>
      </c>
      <c r="AN1572" s="16" t="n"/>
      <c r="AO1572" s="18">
        <f>(AM1572-AN1572)+AO1571</f>
        <v/>
      </c>
      <c r="AP1572" s="15" t="n"/>
      <c r="AR1572" s="14" t="n"/>
      <c r="AS1572" s="18" t="n">
        <v>0</v>
      </c>
      <c r="AT1572" s="16" t="n"/>
      <c r="AU1572" s="18">
        <f>(AS1572-AT1572)+AU1571</f>
        <v/>
      </c>
      <c r="AV1572" s="15" t="n"/>
      <c r="AX1572" s="14" t="n"/>
      <c r="AY1572" s="18" t="n">
        <v>0</v>
      </c>
      <c r="AZ1572" s="16" t="n"/>
      <c r="BA1572" s="18">
        <f>(AY1572-AZ1572)+BA1571</f>
        <v/>
      </c>
      <c r="BB1572" s="15" t="n"/>
      <c r="BD1572" s="14" t="n"/>
      <c r="BE1572" s="18" t="n">
        <v>0</v>
      </c>
      <c r="BF1572" s="16" t="n"/>
      <c r="BG1572" s="18">
        <f>(BE1572-BF1572)+BG1571</f>
        <v/>
      </c>
      <c r="BH1572" s="15" t="n"/>
      <c r="BJ1572" s="86" t="n"/>
      <c r="BK1572" s="86" t="n"/>
      <c r="BL1572" s="24" t="n"/>
      <c r="BM1572" s="24" t="n"/>
      <c r="BN1572" s="24" t="n"/>
      <c r="BO1572" s="24" t="n"/>
      <c r="BP1572" s="24" t="n"/>
      <c r="BQ1572" s="126" t="n"/>
    </row>
    <row r="1573" ht="16.8" customHeight="1">
      <c r="A1573" s="15" t="n"/>
      <c r="B1573" s="15" t="n"/>
      <c r="C1573" s="15" t="inlineStr">
        <is>
          <t>VERSAMENTO</t>
        </is>
      </c>
      <c r="D1573" s="16" t="n"/>
      <c r="E1573" s="16" t="n"/>
      <c r="F1573" s="16" t="n">
        <v>0</v>
      </c>
      <c r="G1573" s="16" t="n"/>
      <c r="H1573" s="16" t="n">
        <v>0</v>
      </c>
      <c r="I1573" s="4" t="n"/>
      <c r="J1573" s="14" t="n"/>
      <c r="K1573" s="16" t="inlineStr">
        <is>
          <t>LEGNANO 1/2</t>
        </is>
      </c>
      <c r="L1573" s="16" t="n">
        <v>236.02</v>
      </c>
      <c r="M1573" s="16" t="inlineStr">
        <is>
          <t>RHO TUTELA 1/2</t>
        </is>
      </c>
      <c r="N1573" s="16" t="n">
        <v>75</v>
      </c>
      <c r="O1573" s="16" t="n"/>
      <c r="P1573" s="18" t="n"/>
      <c r="Q1573" s="14" t="n"/>
      <c r="R1573" s="18" t="n">
        <v>0</v>
      </c>
      <c r="S1573" s="16" t="n">
        <v>0</v>
      </c>
      <c r="T1573" s="18">
        <f>(R1573-S1573)+T1572</f>
        <v/>
      </c>
      <c r="U1573" s="15" t="n"/>
      <c r="W1573" s="14" t="n"/>
      <c r="X1573" s="18">
        <f>F1573</f>
        <v/>
      </c>
      <c r="Y1573" s="16" t="n"/>
      <c r="Z1573" s="18">
        <f>(X1573-Y1573)+Z1572</f>
        <v/>
      </c>
      <c r="AA1573" s="15" t="n"/>
      <c r="AB1573" s="24" t="n"/>
      <c r="AC1573" s="15" t="n"/>
      <c r="AD1573" s="25" t="n"/>
      <c r="AE1573" s="62" t="n"/>
      <c r="AF1573" s="63" t="n"/>
      <c r="AG1573" s="25" t="n"/>
      <c r="AH1573" s="24" t="n"/>
      <c r="AI1573" s="26" t="n"/>
      <c r="AJ1573" s="25" t="n"/>
      <c r="AL1573" s="14" t="n"/>
      <c r="AM1573" s="18" t="n">
        <v>0</v>
      </c>
      <c r="AN1573" s="16" t="n"/>
      <c r="AO1573" s="18">
        <f>(AM1573-AN1573)+AO1572</f>
        <v/>
      </c>
      <c r="AP1573" s="15" t="n"/>
      <c r="AR1573" s="14" t="n"/>
      <c r="AS1573" s="18" t="n">
        <v>0</v>
      </c>
      <c r="AT1573" s="16" t="n"/>
      <c r="AU1573" s="18">
        <f>(AS1573-AT1573)+AU1572</f>
        <v/>
      </c>
      <c r="AV1573" s="15" t="n"/>
      <c r="AX1573" s="14" t="n"/>
      <c r="AY1573" s="18" t="n">
        <v>0</v>
      </c>
      <c r="AZ1573" s="16" t="n"/>
      <c r="BA1573" s="18">
        <f>(AY1573-AZ1573)+BA1572</f>
        <v/>
      </c>
      <c r="BB1573" s="15" t="n"/>
      <c r="BD1573" s="14" t="n"/>
      <c r="BE1573" s="18" t="n">
        <v>0</v>
      </c>
      <c r="BF1573" s="16" t="n"/>
      <c r="BG1573" s="18">
        <f>(BE1573-BF1573)+BG1572</f>
        <v/>
      </c>
      <c r="BH1573" s="15" t="n"/>
      <c r="BJ1573" s="86" t="n"/>
      <c r="BK1573" s="86" t="n"/>
      <c r="BL1573" s="24" t="n"/>
      <c r="BM1573" s="24" t="n"/>
      <c r="BN1573" s="24" t="n"/>
      <c r="BO1573" s="24" t="n"/>
      <c r="BP1573" s="24" t="n"/>
      <c r="BQ1573" s="126" t="n"/>
    </row>
    <row r="1574" ht="16.8" customHeight="1">
      <c r="A1574" s="15" t="n"/>
      <c r="B1574" s="15" t="n"/>
      <c r="C1574" s="15" t="inlineStr">
        <is>
          <t>VERSAMENTO</t>
        </is>
      </c>
      <c r="D1574" s="16" t="n"/>
      <c r="E1574" s="16" t="n"/>
      <c r="F1574" s="16" t="n">
        <v>0</v>
      </c>
      <c r="G1574" s="16" t="n"/>
      <c r="H1574" s="16" t="n"/>
      <c r="I1574" s="4" t="n"/>
      <c r="J1574" s="14" t="n"/>
      <c r="K1574" s="16" t="inlineStr">
        <is>
          <t>BONIFICO BARABERA 1/2  LEGNANO</t>
        </is>
      </c>
      <c r="L1574" s="67" t="n">
        <v>0.02</v>
      </c>
      <c r="M1574" s="44" t="n"/>
      <c r="N1574" s="16" t="n">
        <v>0</v>
      </c>
      <c r="O1574" s="16" t="n"/>
      <c r="P1574" s="18" t="n"/>
      <c r="Q1574" s="14" t="n"/>
      <c r="R1574" s="18" t="n">
        <v>0</v>
      </c>
      <c r="S1574" s="16" t="n">
        <v>0</v>
      </c>
      <c r="T1574" s="18">
        <f>(R1574-S1574)+T1573</f>
        <v/>
      </c>
      <c r="U1574" s="15" t="n"/>
      <c r="W1574" s="14" t="n"/>
      <c r="X1574" s="18">
        <f>F1574</f>
        <v/>
      </c>
      <c r="Y1574" s="16" t="n">
        <v>0</v>
      </c>
      <c r="Z1574" s="18">
        <f>(X1574-Y1574)+Z1573</f>
        <v/>
      </c>
      <c r="AA1574" s="15" t="n"/>
      <c r="AB1574" s="24" t="n"/>
      <c r="AC1574" s="15" t="n"/>
      <c r="AD1574" s="25" t="n"/>
      <c r="AE1574" s="62" t="n"/>
      <c r="AF1574" s="63" t="n"/>
      <c r="AG1574" s="25" t="n"/>
      <c r="AH1574" s="24" t="n"/>
      <c r="AI1574" s="26" t="n"/>
      <c r="AJ1574" s="25" t="n"/>
      <c r="AL1574" s="14" t="n"/>
      <c r="AM1574" s="18" t="n">
        <v>0</v>
      </c>
      <c r="AN1574" s="16" t="n"/>
      <c r="AO1574" s="18">
        <f>(AM1574-AN1574)+AO1573</f>
        <v/>
      </c>
      <c r="AP1574" s="15" t="n"/>
      <c r="AR1574" s="14" t="n"/>
      <c r="AS1574" s="18" t="n">
        <v>0</v>
      </c>
      <c r="AT1574" s="16" t="n"/>
      <c r="AU1574" s="18">
        <f>(AS1574-AT1574)+AU1573</f>
        <v/>
      </c>
      <c r="AV1574" s="15" t="n"/>
      <c r="AX1574" s="14" t="n"/>
      <c r="AY1574" s="18" t="n">
        <v>0</v>
      </c>
      <c r="AZ1574" s="16" t="n"/>
      <c r="BA1574" s="18">
        <f>(AY1574-AZ1574)+BA1573</f>
        <v/>
      </c>
      <c r="BB1574" s="15" t="n"/>
      <c r="BD1574" s="14" t="n"/>
      <c r="BE1574" s="18" t="n">
        <v>0</v>
      </c>
      <c r="BF1574" s="16" t="n"/>
      <c r="BG1574" s="18">
        <f>(BE1574-BF1574)+BG1573</f>
        <v/>
      </c>
      <c r="BH1574" s="15" t="n"/>
      <c r="BJ1574" s="86" t="n"/>
      <c r="BK1574" s="86" t="n"/>
      <c r="BL1574" s="24" t="n"/>
      <c r="BM1574" s="24" t="n"/>
      <c r="BN1574" s="24" t="n"/>
      <c r="BO1574" s="24" t="n"/>
      <c r="BP1574" s="24" t="n"/>
      <c r="BQ1574" s="126" t="n"/>
    </row>
    <row r="1575" ht="16.8" customHeight="1">
      <c r="A1575" s="15" t="n"/>
      <c r="B1575" s="15" t="n"/>
      <c r="C1575" s="15" t="inlineStr">
        <is>
          <t>VERSAMENTO</t>
        </is>
      </c>
      <c r="D1575" s="16" t="n"/>
      <c r="E1575" s="16" t="n"/>
      <c r="F1575" s="16" t="n">
        <v>0</v>
      </c>
      <c r="G1575" s="16" t="n">
        <v>0</v>
      </c>
      <c r="H1575" s="16" t="n"/>
      <c r="I1575" s="4" t="n"/>
      <c r="J1575" s="14" t="n"/>
      <c r="K1575" s="17" t="inlineStr">
        <is>
          <t>SOSPESI PARTICOLARI</t>
        </is>
      </c>
      <c r="L1575" s="51">
        <f>AI1584</f>
        <v/>
      </c>
      <c r="M1575" s="16" t="n"/>
      <c r="N1575" s="16" t="n">
        <v>0</v>
      </c>
      <c r="O1575" s="16" t="n"/>
      <c r="P1575" s="18" t="n"/>
      <c r="Q1575" s="14" t="n"/>
      <c r="R1575" s="18" t="n">
        <v>0</v>
      </c>
      <c r="S1575" s="16" t="n">
        <v>0</v>
      </c>
      <c r="T1575" s="18">
        <f>(R1575-S1575)+T1574</f>
        <v/>
      </c>
      <c r="U1575" s="15" t="n"/>
      <c r="W1575" s="14" t="n"/>
      <c r="X1575" s="18" t="n">
        <v>0</v>
      </c>
      <c r="Y1575" s="16" t="n">
        <v>0</v>
      </c>
      <c r="Z1575" s="18">
        <f>(X1575-Y1575)+Z1574</f>
        <v/>
      </c>
      <c r="AA1575" s="15">
        <f>C1575</f>
        <v/>
      </c>
      <c r="AB1575" s="24" t="n"/>
      <c r="AC1575" s="15" t="n"/>
      <c r="AD1575" s="25" t="n"/>
      <c r="AE1575" s="62" t="n"/>
      <c r="AF1575" s="63" t="n"/>
      <c r="AG1575" s="25" t="n"/>
      <c r="AH1575" s="24" t="n"/>
      <c r="AI1575" s="26" t="n"/>
      <c r="AJ1575" s="25" t="n"/>
      <c r="AL1575" s="14" t="n"/>
      <c r="AM1575" s="18" t="n">
        <v>0</v>
      </c>
      <c r="AN1575" s="16" t="n"/>
      <c r="AO1575" s="18">
        <f>(AM1575-AN1575)+AO1574</f>
        <v/>
      </c>
      <c r="AP1575" s="15" t="n"/>
      <c r="AR1575" s="14" t="n"/>
      <c r="AS1575" s="18" t="n">
        <v>0</v>
      </c>
      <c r="AT1575" s="16" t="n"/>
      <c r="AU1575" s="18">
        <f>(AS1575-AT1575)+AU1574</f>
        <v/>
      </c>
      <c r="AV1575" s="15" t="n"/>
      <c r="AX1575" s="14" t="n"/>
      <c r="AY1575" s="18" t="n">
        <v>0</v>
      </c>
      <c r="AZ1575" s="16" t="n"/>
      <c r="BA1575" s="18">
        <f>(AY1575-AZ1575)+BA1574</f>
        <v/>
      </c>
      <c r="BB1575" s="15" t="n"/>
      <c r="BD1575" s="14" t="n"/>
      <c r="BE1575" s="18" t="n">
        <v>0</v>
      </c>
      <c r="BF1575" s="16" t="n"/>
      <c r="BG1575" s="18">
        <f>(BE1575-BF1575)+BG1574</f>
        <v/>
      </c>
      <c r="BH1575" s="15" t="n"/>
      <c r="BJ1575" s="86" t="inlineStr">
        <is>
          <t>BONIFICO POL VITA</t>
        </is>
      </c>
      <c r="BK1575" s="86" t="n"/>
      <c r="BL1575" s="24" t="n">
        <v>458.1</v>
      </c>
      <c r="BM1575" s="24" t="n"/>
      <c r="BN1575" s="24" t="n"/>
      <c r="BO1575" s="24" t="n"/>
      <c r="BP1575" s="24" t="n"/>
      <c r="BQ1575" s="126" t="n"/>
    </row>
    <row r="1576" ht="16.8" customHeight="1">
      <c r="A1576" s="15" t="n"/>
      <c r="B1576" s="15" t="n"/>
      <c r="C1576" s="68" t="inlineStr">
        <is>
          <t>VERSAMENTO</t>
        </is>
      </c>
      <c r="D1576" s="16" t="n"/>
      <c r="E1576" s="16" t="n"/>
      <c r="F1576" s="16" t="n">
        <v>0</v>
      </c>
      <c r="G1576" s="16" t="n"/>
      <c r="H1576" s="16" t="n"/>
      <c r="I1576" s="4" t="n"/>
      <c r="J1576" s="14" t="n"/>
      <c r="K1576" s="17" t="inlineStr">
        <is>
          <t>TOTALE SOSPESI</t>
        </is>
      </c>
      <c r="L1576" s="16">
        <f>SUM(L1563:L1575)</f>
        <v/>
      </c>
      <c r="M1576" s="16" t="n"/>
      <c r="N1576" s="16" t="n">
        <v>0</v>
      </c>
      <c r="O1576" s="16" t="n"/>
      <c r="P1576" s="18" t="n"/>
      <c r="Q1576" s="14" t="n"/>
      <c r="R1576" s="18" t="n">
        <v>0</v>
      </c>
      <c r="S1576" s="16" t="n"/>
      <c r="T1576" s="18">
        <f>(R1576-S1576)+T1575</f>
        <v/>
      </c>
      <c r="U1576" s="15" t="n"/>
      <c r="W1576" s="14" t="n"/>
      <c r="X1576" s="18" t="n">
        <v>0</v>
      </c>
      <c r="Y1576" s="16" t="n"/>
      <c r="Z1576" s="18">
        <f>(X1576-Y1576)+Z1575</f>
        <v/>
      </c>
      <c r="AA1576" s="15">
        <f>C1576</f>
        <v/>
      </c>
      <c r="AB1576" s="24" t="n"/>
      <c r="AC1576" s="15" t="n"/>
      <c r="AD1576" s="25" t="n"/>
      <c r="AE1576" s="62" t="n"/>
      <c r="AF1576" s="63" t="n"/>
      <c r="AG1576" s="25" t="n"/>
      <c r="AH1576" s="24" t="n"/>
      <c r="AI1576" s="26" t="n"/>
      <c r="AJ1576" s="25" t="n"/>
      <c r="AL1576" s="14" t="n"/>
      <c r="AM1576" s="18" t="n">
        <v>0</v>
      </c>
      <c r="AN1576" s="16" t="n"/>
      <c r="AO1576" s="18">
        <f>(AM1576-AN1576)+AO1575</f>
        <v/>
      </c>
      <c r="AP1576" s="15" t="n"/>
      <c r="AR1576" s="14" t="n"/>
      <c r="AS1576" s="18" t="n">
        <v>0</v>
      </c>
      <c r="AT1576" s="16" t="n"/>
      <c r="AU1576" s="18">
        <f>(AS1576-AT1576)+AU1575</f>
        <v/>
      </c>
      <c r="AV1576" s="15">
        <f>C1576</f>
        <v/>
      </c>
      <c r="AX1576" s="14" t="n"/>
      <c r="AY1576" s="18" t="n">
        <v>0</v>
      </c>
      <c r="AZ1576" s="16" t="n"/>
      <c r="BA1576" s="18">
        <f>(AY1576-AZ1576)+BA1575</f>
        <v/>
      </c>
      <c r="BB1576" s="15" t="n"/>
      <c r="BD1576" s="14" t="n"/>
      <c r="BE1576" s="18" t="n">
        <v>0</v>
      </c>
      <c r="BF1576" s="16" t="n"/>
      <c r="BG1576" s="18">
        <f>(BE1576-BF1576)+BG1575</f>
        <v/>
      </c>
      <c r="BH1576" s="15" t="n"/>
      <c r="BJ1576" s="86" t="n"/>
      <c r="BK1576" s="86" t="n"/>
      <c r="BL1576" s="24" t="n"/>
      <c r="BM1576" s="24" t="n"/>
      <c r="BN1576" s="24" t="n"/>
      <c r="BO1576" s="24" t="n"/>
      <c r="BP1576" s="24" t="n"/>
      <c r="BQ1576" s="126" t="n"/>
    </row>
    <row r="1577" ht="16.8" customHeight="1">
      <c r="A1577" s="15" t="n"/>
      <c r="B1577" s="15" t="n"/>
      <c r="C1577" s="15" t="inlineStr">
        <is>
          <t>BONIFICI</t>
        </is>
      </c>
      <c r="D1577" s="16" t="n"/>
      <c r="E1577" s="16" t="n"/>
      <c r="F1577" s="16">
        <f>'BONIFICI GENERALI '!B1246+'BONIFICI TUTELA'!B778+BL1584</f>
        <v/>
      </c>
      <c r="G1577" s="85">
        <f>F1567</f>
        <v/>
      </c>
      <c r="H1577" s="16" t="n"/>
      <c r="I1577" s="4" t="n"/>
      <c r="J1577" s="14" t="n"/>
      <c r="K1577" s="17" t="inlineStr">
        <is>
          <t>SOSPESI DEL GIORNO</t>
        </is>
      </c>
      <c r="L1577" s="16">
        <f>SUM(N1564:N1577)</f>
        <v/>
      </c>
      <c r="M1577" s="44" t="n"/>
      <c r="N1577" s="16" t="n"/>
      <c r="O1577" s="16" t="n"/>
      <c r="P1577" s="18" t="n"/>
      <c r="Q1577" s="14" t="n"/>
      <c r="R1577" s="18" t="n">
        <v>0</v>
      </c>
      <c r="S1577" s="16" t="n"/>
      <c r="T1577" s="18">
        <f>(R1577-S1577)+T1576</f>
        <v/>
      </c>
      <c r="U1577" s="15" t="n"/>
      <c r="W1577" s="14" t="n"/>
      <c r="X1577" s="18">
        <f>F1577</f>
        <v/>
      </c>
      <c r="Y1577" s="16">
        <f>G1577</f>
        <v/>
      </c>
      <c r="Z1577" s="18">
        <f>(X1577-Y1577)+Z1576</f>
        <v/>
      </c>
      <c r="AA1577" s="15">
        <f>C1577</f>
        <v/>
      </c>
      <c r="AB1577" s="24" t="n"/>
      <c r="AC1577" s="15" t="n"/>
      <c r="AD1577" s="25" t="n"/>
      <c r="AE1577" s="62" t="n"/>
      <c r="AF1577" s="63" t="n"/>
      <c r="AG1577" s="25" t="n"/>
      <c r="AH1577" s="24" t="n"/>
      <c r="AI1577" s="26" t="n"/>
      <c r="AJ1577" s="25" t="n"/>
      <c r="AL1577" s="14" t="n"/>
      <c r="AM1577" s="18" t="n">
        <v>0</v>
      </c>
      <c r="AN1577" s="16" t="n"/>
      <c r="AO1577" s="18">
        <f>(AM1577-AN1577)+AO1576</f>
        <v/>
      </c>
      <c r="AP1577" s="15" t="n"/>
      <c r="AR1577" s="14" t="n"/>
      <c r="AS1577" s="18" t="n">
        <v>0</v>
      </c>
      <c r="AT1577" s="16" t="n"/>
      <c r="AU1577" s="18">
        <f>(AS1577-AT1577)+AU1576</f>
        <v/>
      </c>
      <c r="AV1577" s="15">
        <f>C1577</f>
        <v/>
      </c>
      <c r="AX1577" s="14" t="n"/>
      <c r="AY1577" s="18" t="n">
        <v>0</v>
      </c>
      <c r="AZ1577" s="16" t="n"/>
      <c r="BA1577" s="18">
        <f>(AY1577-AZ1577)+BA1576</f>
        <v/>
      </c>
      <c r="BB1577" s="15" t="n"/>
      <c r="BD1577" s="14" t="n"/>
      <c r="BE1577" s="18" t="n">
        <v>0</v>
      </c>
      <c r="BF1577" s="16" t="n"/>
      <c r="BG1577" s="18">
        <f>(BE1577-BF1577)+BG1576</f>
        <v/>
      </c>
      <c r="BH1577" s="15" t="n"/>
      <c r="BJ1577" s="86" t="n"/>
      <c r="BK1577" s="86" t="n"/>
      <c r="BL1577" s="24" t="n"/>
      <c r="BM1577" s="24" t="n"/>
      <c r="BN1577" s="24" t="n"/>
      <c r="BO1577" s="24" t="n"/>
      <c r="BP1577" s="24" t="n"/>
      <c r="BQ1577" s="126" t="n"/>
    </row>
    <row r="1578" ht="16.8" customHeight="1">
      <c r="A1578" s="15" t="n"/>
      <c r="B1578" s="15" t="n"/>
      <c r="C1578" s="47" t="inlineStr">
        <is>
          <t>PREL .PROVVIGIONI MATURATE</t>
        </is>
      </c>
      <c r="D1578" s="16" t="n"/>
      <c r="E1578" s="16" t="n"/>
      <c r="F1578" s="16" t="n">
        <v>0</v>
      </c>
      <c r="G1578" s="1">
        <f>F1568</f>
        <v/>
      </c>
      <c r="H1578" s="16">
        <f>G1578-D1469-D1470-D1472</f>
        <v/>
      </c>
      <c r="I1578" s="4" t="n"/>
      <c r="J1578" s="14" t="n"/>
      <c r="K1578" s="53">
        <f>A1527</f>
        <v/>
      </c>
      <c r="L1578" s="3">
        <f>D1527+D1528-E1532+D1529-E1529+D1532-E1527+B1530</f>
        <v/>
      </c>
      <c r="M1578" s="3" t="n"/>
      <c r="N1578" s="3" t="n"/>
      <c r="O1578" s="16" t="n"/>
      <c r="P1578" s="18" t="n"/>
      <c r="Q1578" s="14" t="n"/>
      <c r="R1578" s="18" t="n"/>
      <c r="S1578" s="16" t="n"/>
      <c r="T1578" s="18">
        <f>(R1578-S1578)+T1577</f>
        <v/>
      </c>
      <c r="U1578" s="15" t="n"/>
      <c r="W1578" s="14" t="n"/>
      <c r="X1578" s="18" t="n">
        <v>0</v>
      </c>
      <c r="Y1578" s="1">
        <f>G1578</f>
        <v/>
      </c>
      <c r="Z1578" s="18">
        <f>(X1578-Y1578)+Z1577</f>
        <v/>
      </c>
      <c r="AA1578" s="15">
        <f>C1578</f>
        <v/>
      </c>
      <c r="AB1578" s="24" t="n"/>
      <c r="AC1578" s="15" t="inlineStr">
        <is>
          <t>BOLLO AUTO</t>
        </is>
      </c>
      <c r="AD1578" s="25" t="n"/>
      <c r="AE1578" s="62">
        <f>H1579</f>
        <v/>
      </c>
      <c r="AF1578" s="63">
        <f>AE1578+AF1517</f>
        <v/>
      </c>
      <c r="AG1578" s="25" t="n"/>
      <c r="AH1578" s="24" t="n"/>
      <c r="AI1578" s="26" t="n"/>
      <c r="AJ1578" s="25" t="n"/>
      <c r="AL1578" s="14" t="n"/>
      <c r="AM1578" s="18" t="n">
        <v>0</v>
      </c>
      <c r="AN1578" s="25" t="n">
        <v>0</v>
      </c>
      <c r="AO1578" s="18">
        <f>(AM1578-AN1578)+AO1577</f>
        <v/>
      </c>
      <c r="AP1578" s="15" t="n"/>
      <c r="AR1578" s="14" t="n"/>
      <c r="AS1578" s="18" t="n"/>
      <c r="AT1578" s="25" t="n">
        <v>0</v>
      </c>
      <c r="AU1578" s="18">
        <f>(AS1578-AT1578)+AU1577</f>
        <v/>
      </c>
      <c r="AV1578" s="15" t="n"/>
      <c r="AX1578" s="14" t="n"/>
      <c r="AY1578" s="18" t="n"/>
      <c r="AZ1578" s="25" t="n">
        <v>0</v>
      </c>
      <c r="BA1578" s="18">
        <f>(AY1578-AZ1578)+BA1577</f>
        <v/>
      </c>
      <c r="BB1578" s="15" t="n"/>
      <c r="BD1578" s="14" t="n"/>
      <c r="BE1578" s="18" t="n"/>
      <c r="BF1578" s="25" t="n">
        <v>0</v>
      </c>
      <c r="BG1578" s="18">
        <f>(BE1578-BF1578)+BG1577</f>
        <v/>
      </c>
      <c r="BH1578" s="15" t="n"/>
      <c r="BJ1578" s="86" t="n"/>
      <c r="BK1578" s="86" t="n"/>
      <c r="BL1578" s="24" t="n"/>
      <c r="BM1578" s="24" t="n"/>
      <c r="BN1578" s="24" t="n"/>
      <c r="BO1578" s="24" t="n"/>
      <c r="BP1578" s="24" t="n"/>
      <c r="BQ1578" s="126" t="n"/>
    </row>
    <row r="1579" ht="16.8" customHeight="1">
      <c r="A1579" s="15" t="n"/>
      <c r="B1579" s="15" t="n"/>
      <c r="C1579" s="15" t="inlineStr">
        <is>
          <t>Spese manutenzione auto</t>
        </is>
      </c>
      <c r="D1579" s="16" t="n"/>
      <c r="E1579" s="16" t="n">
        <v>0</v>
      </c>
      <c r="F1579" s="16" t="n">
        <v>0</v>
      </c>
      <c r="G1579" s="16" t="n">
        <v>0</v>
      </c>
      <c r="H1579" s="16" t="n"/>
      <c r="I1579" s="4" t="n"/>
      <c r="J1579" s="14" t="n"/>
      <c r="K1579" s="17" t="n"/>
      <c r="L1579" s="16" t="n"/>
      <c r="M1579" s="16" t="n"/>
      <c r="N1579" s="16" t="n"/>
      <c r="O1579" s="16" t="n"/>
      <c r="P1579" s="18" t="n"/>
      <c r="Q1579" s="14" t="n"/>
      <c r="R1579" s="18" t="n"/>
      <c r="S1579" s="16">
        <f>G1579</f>
        <v/>
      </c>
      <c r="T1579" s="18">
        <f>(R1579-S1579)+T1578</f>
        <v/>
      </c>
      <c r="U1579" s="15">
        <f>C1579</f>
        <v/>
      </c>
      <c r="W1579" s="14" t="n"/>
      <c r="X1579" s="18" t="n">
        <v>0</v>
      </c>
      <c r="Y1579" s="16" t="n">
        <v>0</v>
      </c>
      <c r="Z1579" s="18">
        <f>(X1579-Y1579)+Z1578</f>
        <v/>
      </c>
      <c r="AA1579" s="15" t="n"/>
      <c r="AB1579" s="24" t="n"/>
      <c r="AC1579" s="15">
        <f>C1579</f>
        <v/>
      </c>
      <c r="AD1579" s="25" t="n"/>
      <c r="AE1579" s="62">
        <f>G1579</f>
        <v/>
      </c>
      <c r="AF1579" s="63">
        <f>AE1579+AF1518</f>
        <v/>
      </c>
      <c r="AG1579" s="25" t="n"/>
      <c r="AH1579" s="24" t="n"/>
      <c r="AI1579" s="26" t="n"/>
      <c r="AJ1579" s="25" t="n"/>
      <c r="AL1579" s="14" t="n"/>
      <c r="AM1579" s="18" t="n">
        <v>0</v>
      </c>
      <c r="AN1579" s="16" t="n"/>
      <c r="AO1579" s="18">
        <f>(AM1579-AN1579)+AO1578</f>
        <v/>
      </c>
      <c r="AP1579" s="15" t="n"/>
      <c r="AR1579" s="14" t="n"/>
      <c r="AS1579" s="18" t="n"/>
      <c r="AT1579" s="16" t="n"/>
      <c r="AU1579" s="18">
        <f>(AS1579-AT1579)+AU1578</f>
        <v/>
      </c>
      <c r="AV1579" s="15" t="n"/>
      <c r="AX1579" s="14" t="n"/>
      <c r="AY1579" s="18" t="n"/>
      <c r="AZ1579" s="16" t="n"/>
      <c r="BA1579" s="18">
        <f>(AY1579-AZ1579)+BA1578</f>
        <v/>
      </c>
      <c r="BB1579" s="15" t="n"/>
      <c r="BD1579" s="14" t="n"/>
      <c r="BE1579" s="18" t="n"/>
      <c r="BF1579" s="16" t="n"/>
      <c r="BG1579" s="18">
        <f>(BE1579-BF1579)+BG1578</f>
        <v/>
      </c>
      <c r="BH1579" s="15" t="n"/>
      <c r="BJ1579" s="86" t="n"/>
      <c r="BK1579" s="86" t="n"/>
      <c r="BL1579" s="24" t="n"/>
      <c r="BM1579" s="24" t="n"/>
      <c r="BN1579" s="24" t="n"/>
      <c r="BO1579" s="24" t="n"/>
      <c r="BP1579" s="24" t="n"/>
      <c r="BQ1579" s="126" t="n"/>
    </row>
    <row r="1580" ht="16.8" customHeight="1">
      <c r="A1580" s="15" t="n"/>
      <c r="B1580" s="15" t="n"/>
      <c r="C1580" s="15" t="inlineStr">
        <is>
          <t>Spese alberghi etc</t>
        </is>
      </c>
      <c r="D1580" s="16" t="n">
        <v>0</v>
      </c>
      <c r="E1580" s="16" t="n"/>
      <c r="F1580" s="16" t="n">
        <v>0</v>
      </c>
      <c r="G1580" s="16" t="n">
        <v>0</v>
      </c>
      <c r="H1580" s="16" t="n"/>
      <c r="I1580" s="4" t="n"/>
      <c r="J1580" s="14" t="n"/>
      <c r="K1580" s="17" t="n"/>
      <c r="L1580" s="16" t="n">
        <v>0</v>
      </c>
      <c r="M1580" s="16" t="n"/>
      <c r="N1580" s="16" t="n"/>
      <c r="O1580" s="16" t="n"/>
      <c r="P1580" s="18" t="n"/>
      <c r="Q1580" s="14" t="n"/>
      <c r="R1580" s="18" t="n"/>
      <c r="S1580" s="16" t="n">
        <v>0</v>
      </c>
      <c r="T1580" s="18">
        <f>(R1580-S1580)+T1579</f>
        <v/>
      </c>
      <c r="U1580" s="15">
        <f>C1580</f>
        <v/>
      </c>
      <c r="W1580" s="14" t="n"/>
      <c r="X1580" s="18" t="n">
        <v>0</v>
      </c>
      <c r="Y1580" s="16" t="n">
        <v>0</v>
      </c>
      <c r="Z1580" s="18">
        <f>(X1580-Y1580)+Z1579</f>
        <v/>
      </c>
      <c r="AA1580" s="15" t="n"/>
      <c r="AB1580" s="24" t="n"/>
      <c r="AC1580" s="15">
        <f>C1580</f>
        <v/>
      </c>
      <c r="AD1580" s="25" t="n"/>
      <c r="AE1580" s="62">
        <f>G1580</f>
        <v/>
      </c>
      <c r="AF1580" s="63">
        <f>AE1580+AF1519</f>
        <v/>
      </c>
      <c r="AG1580" s="25" t="n"/>
      <c r="AH1580" s="24" t="n"/>
      <c r="AI1580" s="26" t="n"/>
      <c r="AJ1580" s="25" t="n"/>
      <c r="AL1580" s="14" t="n"/>
      <c r="AM1580" s="18" t="n">
        <v>0</v>
      </c>
      <c r="AN1580" s="16" t="n">
        <v>0</v>
      </c>
      <c r="AO1580" s="18">
        <f>(AM1580-AN1580)+AO1579</f>
        <v/>
      </c>
      <c r="AP1580" s="15" t="n"/>
      <c r="AR1580" s="14" t="n"/>
      <c r="AS1580" s="18" t="n"/>
      <c r="AT1580" s="16" t="n">
        <v>0</v>
      </c>
      <c r="AU1580" s="18">
        <f>(AS1580-AT1580)+AU1579</f>
        <v/>
      </c>
      <c r="AV1580" s="15" t="n"/>
      <c r="AX1580" s="14" t="n"/>
      <c r="AY1580" s="18" t="n"/>
      <c r="AZ1580" s="16" t="n">
        <v>0</v>
      </c>
      <c r="BA1580" s="18">
        <f>(AY1580-AZ1580)+BA1579</f>
        <v/>
      </c>
      <c r="BB1580" s="15" t="n"/>
      <c r="BD1580" s="14" t="n"/>
      <c r="BE1580" s="18" t="n"/>
      <c r="BF1580" s="16" t="n">
        <v>0</v>
      </c>
      <c r="BG1580" s="18">
        <f>(BE1580-BF1580)+BG1579</f>
        <v/>
      </c>
      <c r="BH1580" s="15" t="n"/>
      <c r="BJ1580" s="86" t="n"/>
      <c r="BK1580" s="86" t="n"/>
      <c r="BL1580" s="24" t="n"/>
      <c r="BM1580" s="24" t="n"/>
      <c r="BN1580" s="24" t="n"/>
      <c r="BO1580" s="24" t="n"/>
      <c r="BP1580" s="24" t="n"/>
      <c r="BQ1580" s="126" t="n"/>
    </row>
    <row r="1581" ht="16.8" customHeight="1">
      <c r="A1581" s="15" t="inlineStr">
        <is>
          <t xml:space="preserve">RECUPERATO C/ANTICIPI </t>
        </is>
      </c>
      <c r="B1581" s="15" t="n"/>
      <c r="C1581" s="15" t="n"/>
      <c r="D1581" s="16">
        <f>SUM(G1579:G1581)</f>
        <v/>
      </c>
      <c r="E1581" s="16" t="n">
        <v>0</v>
      </c>
      <c r="F1581" s="16" t="n"/>
      <c r="G1581" s="16" t="n">
        <v>0</v>
      </c>
      <c r="H1581" s="16" t="n"/>
      <c r="I1581" s="4" t="n"/>
      <c r="J1581" s="14" t="n"/>
      <c r="K1581" s="6" t="inlineStr">
        <is>
          <t>TOTALE SOMMA</t>
        </is>
      </c>
      <c r="L1581" s="3">
        <f>SUM(L1561:L1575)+N1560+L1577+L1578</f>
        <v/>
      </c>
      <c r="M1581" s="3">
        <f>SUM(O1530:O1549)+N1559</f>
        <v/>
      </c>
      <c r="N1581" s="16" t="n"/>
      <c r="O1581" s="16" t="n"/>
      <c r="P1581" s="18" t="n"/>
      <c r="Q1581" s="14" t="n"/>
      <c r="R1581" s="18" t="n"/>
      <c r="S1581" s="16" t="n">
        <v>0</v>
      </c>
      <c r="T1581" s="18">
        <f>(R1581-S1581)+T1580</f>
        <v/>
      </c>
      <c r="U1581" s="15" t="n"/>
      <c r="W1581" s="14" t="n"/>
      <c r="X1581" s="18" t="n">
        <v>0</v>
      </c>
      <c r="Y1581" s="16" t="n">
        <v>0</v>
      </c>
      <c r="Z1581" s="18">
        <f>(X1581-Y1581)+Z1580</f>
        <v/>
      </c>
      <c r="AA1581" s="15" t="n"/>
      <c r="AB1581" s="24" t="n"/>
      <c r="AC1581" s="15">
        <f>C1581</f>
        <v/>
      </c>
      <c r="AD1581" s="25" t="n"/>
      <c r="AE1581" s="62">
        <f>G1581</f>
        <v/>
      </c>
      <c r="AF1581" s="63">
        <f>AE1581+AF1520</f>
        <v/>
      </c>
      <c r="AG1581" s="25" t="n"/>
      <c r="AH1581" s="24" t="inlineStr">
        <is>
          <t>TOTALE SOSPESI</t>
        </is>
      </c>
      <c r="AI1581" s="26">
        <f>SUM(AI1528:AI1580)</f>
        <v/>
      </c>
      <c r="AJ1581" s="25" t="n"/>
      <c r="AL1581" s="14" t="n"/>
      <c r="AM1581" s="18" t="n">
        <v>0</v>
      </c>
      <c r="AN1581" s="16" t="n">
        <v>0</v>
      </c>
      <c r="AO1581" s="18">
        <f>(AM1581-AN1581)+AO1580</f>
        <v/>
      </c>
      <c r="AP1581" s="15" t="n"/>
      <c r="AR1581" s="14" t="n"/>
      <c r="AS1581" s="18" t="n"/>
      <c r="AT1581" s="16" t="n">
        <v>0</v>
      </c>
      <c r="AU1581" s="18">
        <f>(AS1581-AT1581)+AU1580</f>
        <v/>
      </c>
      <c r="AV1581" s="16" t="n"/>
      <c r="AX1581" s="14" t="n"/>
      <c r="AY1581" s="18" t="n"/>
      <c r="AZ1581" s="16" t="n">
        <v>0</v>
      </c>
      <c r="BA1581" s="18">
        <f>(AY1581-AZ1581)+BA1580</f>
        <v/>
      </c>
      <c r="BB1581" s="15" t="n"/>
      <c r="BD1581" s="14" t="n"/>
      <c r="BE1581" s="18" t="n"/>
      <c r="BF1581" s="16" t="n">
        <v>0</v>
      </c>
      <c r="BG1581" s="18">
        <f>(BE1581-BF1581)+BG1580</f>
        <v/>
      </c>
      <c r="BH1581" s="15" t="n"/>
      <c r="BJ1581" s="86" t="n"/>
      <c r="BK1581" s="86" t="n"/>
      <c r="BL1581" s="24" t="n"/>
      <c r="BM1581" s="24" t="n"/>
      <c r="BN1581" s="24" t="n"/>
      <c r="BO1581" s="24" t="n"/>
      <c r="BP1581" s="24" t="n"/>
      <c r="BQ1581" s="126" t="n"/>
    </row>
    <row r="1582" ht="16.8" customHeight="1">
      <c r="A1582" s="15" t="inlineStr">
        <is>
          <t>PASSERINI 1045</t>
        </is>
      </c>
      <c r="B1582" s="15" t="n"/>
      <c r="C1582" s="64" t="inlineStr">
        <is>
          <t>BONIFICO CATTOLICA</t>
        </is>
      </c>
      <c r="D1582" s="16" t="n"/>
      <c r="E1582" s="16" t="n">
        <v>0</v>
      </c>
      <c r="F1582" s="16" t="n"/>
      <c r="G1582" s="16" t="n">
        <v>0</v>
      </c>
      <c r="H1582" s="16" t="n">
        <v>0</v>
      </c>
      <c r="I1582" s="84">
        <f>I1584-I1533</f>
        <v/>
      </c>
      <c r="J1582" s="14" t="n"/>
      <c r="K1582" s="6" t="inlineStr">
        <is>
          <t>SALDO C-D</t>
        </is>
      </c>
      <c r="L1582" s="3">
        <f>L1581-M1581</f>
        <v/>
      </c>
      <c r="M1582" s="16" t="n"/>
      <c r="N1582" s="16" t="n"/>
      <c r="O1582" s="16" t="n"/>
      <c r="P1582" s="18" t="n"/>
      <c r="Q1582" s="14" t="n"/>
      <c r="R1582" s="18" t="n"/>
      <c r="S1582" s="16" t="n">
        <v>0</v>
      </c>
      <c r="T1582" s="18">
        <f>(R1582-S1582)+T1581</f>
        <v/>
      </c>
      <c r="U1582" s="15" t="n"/>
      <c r="W1582" s="14" t="n"/>
      <c r="X1582" s="18" t="n">
        <v>0</v>
      </c>
      <c r="Y1582" s="16" t="n">
        <v>0</v>
      </c>
      <c r="Z1582" s="18">
        <f>(X1582-Y1582)+Z1581</f>
        <v/>
      </c>
      <c r="AA1582" s="15" t="n"/>
      <c r="AB1582" s="24" t="n"/>
      <c r="AC1582" s="71" t="inlineStr">
        <is>
          <t>TOTALE SPESE AD OGGI</t>
        </is>
      </c>
      <c r="AD1582" s="65" t="n"/>
      <c r="AE1582" s="65" t="n">
        <v>0</v>
      </c>
      <c r="AF1582" s="63">
        <f>SUM(AF1534:AF1581)</f>
        <v/>
      </c>
      <c r="AG1582" s="25" t="n"/>
      <c r="AH1582" s="24" t="inlineStr">
        <is>
          <t>SOSPESI VERSATI</t>
        </is>
      </c>
      <c r="AI1582" s="26" t="n"/>
      <c r="AJ1582" s="25">
        <f>SUM(AJ1528:AJ1581)</f>
        <v/>
      </c>
      <c r="AL1582" s="14" t="n"/>
      <c r="AM1582" s="18" t="n">
        <v>0</v>
      </c>
      <c r="AN1582" s="16" t="n"/>
      <c r="AO1582" s="18">
        <f>(AM1582-AN1582)+AO1581</f>
        <v/>
      </c>
      <c r="AP1582" s="15" t="n"/>
      <c r="AR1582" s="14" t="n"/>
      <c r="AS1582" s="18" t="n"/>
      <c r="AT1582" s="16" t="n">
        <v>0</v>
      </c>
      <c r="AU1582" s="18">
        <f>(AS1582-AT1582)+AU1581</f>
        <v/>
      </c>
      <c r="AV1582" s="15" t="n"/>
      <c r="AX1582" s="14" t="n"/>
      <c r="AY1582" s="18" t="n"/>
      <c r="AZ1582" s="16" t="n"/>
      <c r="BA1582" s="18">
        <f>(AY1582-AZ1582)+BA1581</f>
        <v/>
      </c>
      <c r="BB1582" s="15" t="n"/>
      <c r="BD1582" s="14" t="n"/>
      <c r="BE1582" s="18" t="n"/>
      <c r="BF1582" s="16" t="n"/>
      <c r="BG1582" s="18">
        <f>(BE1582-BF1582)+BG1581</f>
        <v/>
      </c>
      <c r="BH1582" s="15" t="n"/>
      <c r="BJ1582" s="86" t="n"/>
      <c r="BK1582" s="86" t="n"/>
      <c r="BL1582" s="24" t="n"/>
      <c r="BM1582" s="24" t="n"/>
      <c r="BN1582" s="24" t="n"/>
      <c r="BO1582" s="24" t="n"/>
      <c r="BP1582" s="24" t="n"/>
      <c r="BQ1582" s="126" t="n"/>
    </row>
    <row r="1583" ht="16.8" customHeight="1">
      <c r="A1583" s="15" t="n"/>
      <c r="B1583" s="15" t="n"/>
      <c r="C1583" s="64" t="inlineStr">
        <is>
          <t>BONIFICO GENERALI</t>
        </is>
      </c>
      <c r="D1583" s="16" t="n"/>
      <c r="E1583" s="16" t="n"/>
      <c r="F1583" s="16" t="n"/>
      <c r="G1583" s="16" t="n">
        <v>0</v>
      </c>
      <c r="H1583" s="16" t="n">
        <v>0</v>
      </c>
      <c r="I1583" s="4" t="n"/>
      <c r="J1583" s="14" t="n"/>
      <c r="K1583" s="6" t="inlineStr">
        <is>
          <t>SALDO CATTOLICA</t>
        </is>
      </c>
      <c r="L1583" s="55">
        <f>D1584+E1584+A1584+B1584+B1531</f>
        <v/>
      </c>
      <c r="M1583" s="16" t="n"/>
      <c r="N1583" s="16" t="n"/>
      <c r="O1583" s="56" t="n"/>
      <c r="P1583" s="18" t="n"/>
      <c r="Q1583" s="14" t="n"/>
      <c r="R1583" s="18" t="n"/>
      <c r="S1583" s="16" t="n">
        <v>0</v>
      </c>
      <c r="T1583" s="18">
        <f>(R1583-S1583)+T1582</f>
        <v/>
      </c>
      <c r="U1583" s="15" t="n"/>
      <c r="W1583" s="14" t="n"/>
      <c r="X1583" s="18" t="n">
        <v>0</v>
      </c>
      <c r="Y1583" s="16" t="n">
        <v>0</v>
      </c>
      <c r="Z1583" s="18">
        <f>(X1583-Y1583)+Z1582</f>
        <v/>
      </c>
      <c r="AA1583" s="15" t="n"/>
      <c r="AB1583" s="24" t="n"/>
      <c r="AC1583" s="71" t="inlineStr">
        <is>
          <t>TOTALE PROVVIGIONI AD OGGI</t>
        </is>
      </c>
      <c r="AD1583" s="65" t="n"/>
      <c r="AE1583" s="65">
        <f>G1583</f>
        <v/>
      </c>
      <c r="AF1583" s="63">
        <f>AF1522+AD1527+AD1528</f>
        <v/>
      </c>
      <c r="AG1583" s="25" t="n"/>
      <c r="AH1583" s="24" t="n"/>
      <c r="AI1583" s="26" t="n"/>
      <c r="AJ1583" s="25" t="n"/>
      <c r="AL1583" s="14" t="n"/>
      <c r="AM1583" s="18" t="n">
        <v>0</v>
      </c>
      <c r="AN1583" s="16" t="n"/>
      <c r="AO1583" s="18">
        <f>(AM1583-AN1583)+AO1582</f>
        <v/>
      </c>
      <c r="AP1583" s="15" t="n"/>
      <c r="AR1583" s="14" t="n"/>
      <c r="AS1583" s="18" t="n"/>
      <c r="AT1583" s="16" t="n"/>
      <c r="AU1583" s="18">
        <f>(AS1583-AT1583)+AU1582</f>
        <v/>
      </c>
      <c r="AV1583" s="15" t="n"/>
      <c r="AX1583" s="14" t="n"/>
      <c r="AY1583" s="18" t="n"/>
      <c r="AZ1583" s="16" t="n"/>
      <c r="BA1583" s="18">
        <f>(AY1583-AZ1583)+BA1582</f>
        <v/>
      </c>
      <c r="BB1583" s="15" t="n"/>
      <c r="BD1583" s="14" t="n"/>
      <c r="BE1583" s="18" t="n"/>
      <c r="BF1583" s="16" t="n"/>
      <c r="BG1583" s="18">
        <f>(BE1583-BF1583)+BG1582</f>
        <v/>
      </c>
      <c r="BH1583" s="15" t="n"/>
      <c r="BJ1583" s="86" t="n"/>
      <c r="BK1583" s="86" t="n"/>
      <c r="BL1583" s="24" t="n"/>
      <c r="BM1583" s="24" t="n"/>
      <c r="BN1583" s="24" t="n"/>
      <c r="BO1583" s="24" t="n"/>
      <c r="BP1583" s="24" t="n"/>
      <c r="BQ1583" s="126" t="n"/>
    </row>
    <row r="1584" ht="16.8" customHeight="1">
      <c r="A1584" s="92">
        <f>D1529-D1531+A1523-E1529-G1583-1045</f>
        <v/>
      </c>
      <c r="B1584" s="44">
        <f>D1532-D1534+B1523</f>
        <v/>
      </c>
      <c r="C1584" s="57" t="inlineStr">
        <is>
          <t>Check = controllo Saldo Cattolica</t>
        </is>
      </c>
      <c r="D1584" s="44">
        <f>D1527-D1530-E1527+D1523</f>
        <v/>
      </c>
      <c r="E1584" s="44">
        <f>D1528-D1533+E1523</f>
        <v/>
      </c>
      <c r="F1584" s="72">
        <f>D1530+D1531+D1533+F1523-E1531</f>
        <v/>
      </c>
      <c r="G1584" s="81">
        <f>D1530+D1531-E1531+D1533+G1523</f>
        <v/>
      </c>
      <c r="H1584" s="44">
        <f>G1578+G1577+H1523</f>
        <v/>
      </c>
      <c r="I1584" s="79">
        <f>G1584-H1584</f>
        <v/>
      </c>
      <c r="J1584" s="58" t="n"/>
      <c r="K1584" s="6" t="inlineStr">
        <is>
          <t>SALDO PROVVIGIONALE</t>
        </is>
      </c>
      <c r="L1584" s="3">
        <f>L1582-L1583</f>
        <v/>
      </c>
      <c r="M1584" s="27" t="inlineStr">
        <is>
          <t>DIFF. S.DO CATTOLICA</t>
        </is>
      </c>
      <c r="N1584" s="27">
        <f>O1584-L1583</f>
        <v/>
      </c>
      <c r="O1584" s="44">
        <f>Z1584+AU1584+N1560+SUM(L1563:L1574)+SUM(N1564:N1574)+L1578-D1530-D1533-D1529+E1531</f>
        <v/>
      </c>
      <c r="P1584" s="18" t="n"/>
      <c r="Q1584" s="58" t="n"/>
      <c r="R1584" s="59" t="n"/>
      <c r="S1584" s="44" t="n"/>
      <c r="T1584" s="59">
        <f>(R1584-S1584)+T1583</f>
        <v/>
      </c>
      <c r="U1584" s="57" t="n"/>
      <c r="W1584" s="58" t="n"/>
      <c r="X1584" s="59" t="n">
        <v>0</v>
      </c>
      <c r="Y1584" s="44" t="n">
        <v>0</v>
      </c>
      <c r="Z1584" s="59">
        <f>(X1584-Y1584)+Z1583</f>
        <v/>
      </c>
      <c r="AA1584" s="57" t="n"/>
      <c r="AB1584" s="60" t="n"/>
      <c r="AC1584" s="60" t="inlineStr">
        <is>
          <t>UTILE NETTO</t>
        </is>
      </c>
      <c r="AD1584" s="23">
        <f>SUM(AD1527:AD1583)-SUM(AE1527:AE1581)+AD1523</f>
        <v/>
      </c>
      <c r="AE1584" s="23">
        <f>AF1570+AF1571</f>
        <v/>
      </c>
      <c r="AF1584" s="23">
        <f>AD1584+AE1584</f>
        <v/>
      </c>
      <c r="AG1584" s="23" t="inlineStr">
        <is>
          <t>UTILE LORDO</t>
        </is>
      </c>
      <c r="AH1584" s="60" t="inlineStr">
        <is>
          <t>SALDO</t>
        </is>
      </c>
      <c r="AI1584" s="61">
        <f>AI1581-AJ1582</f>
        <v/>
      </c>
      <c r="AJ1584" s="23" t="n"/>
      <c r="AL1584" s="58" t="n"/>
      <c r="AM1584" s="59" t="n"/>
      <c r="AN1584" s="44" t="n"/>
      <c r="AO1584" s="59">
        <f>(AM1584-AN1584)+AO1583</f>
        <v/>
      </c>
      <c r="AP1584" s="57" t="n"/>
      <c r="AR1584" s="58" t="n"/>
      <c r="AS1584" s="59" t="n"/>
      <c r="AT1584" s="44" t="n"/>
      <c r="AU1584" s="59">
        <f>(AS1584-AT1584)+AU1583</f>
        <v/>
      </c>
      <c r="AV1584" s="57" t="n"/>
      <c r="AX1584" s="58" t="n"/>
      <c r="AY1584" s="59" t="n"/>
      <c r="AZ1584" s="44" t="n"/>
      <c r="BA1584" s="59">
        <f>(AY1584-AZ1584)+BA1583</f>
        <v/>
      </c>
      <c r="BB1584" s="57" t="n"/>
      <c r="BD1584" s="58" t="n"/>
      <c r="BE1584" s="59" t="n"/>
      <c r="BF1584" s="44" t="n"/>
      <c r="BG1584" s="59">
        <f>(BE1584-BF1584)+BG1583</f>
        <v/>
      </c>
      <c r="BH1584" s="57" t="n"/>
      <c r="BJ1584" s="21">
        <f>SUM(BJ1528:BJ1583)</f>
        <v/>
      </c>
      <c r="BK1584" s="21" t="n"/>
      <c r="BL1584" s="89">
        <f>SUM(BL1527:BL1583)</f>
        <v/>
      </c>
      <c r="BM1584" s="8" t="inlineStr">
        <is>
          <t>TOTALE GENERALI</t>
        </is>
      </c>
      <c r="BN1584" s="89">
        <f>SUM(BN1527:BN1583)</f>
        <v/>
      </c>
      <c r="BO1584" s="8">
        <f>SUM(BO1528:BO1583)</f>
        <v/>
      </c>
      <c r="BP1584" s="8">
        <f>BL1584+BN1584</f>
        <v/>
      </c>
      <c r="BQ1584" s="8" t="n"/>
    </row>
    <row r="1587" ht="16.8" customHeight="1">
      <c r="A1587" s="2" t="n"/>
      <c r="B1587" s="2" t="n"/>
      <c r="C1587" s="2" t="inlineStr">
        <is>
          <t>DESCRIZIONE</t>
        </is>
      </c>
      <c r="D1587" s="3" t="inlineStr">
        <is>
          <t>CASSA E.</t>
        </is>
      </c>
      <c r="E1587" s="3" t="inlineStr">
        <is>
          <t>CASSA U.</t>
        </is>
      </c>
      <c r="F1587" s="3" t="inlineStr">
        <is>
          <t>BANCA E.</t>
        </is>
      </c>
      <c r="G1587" s="3" t="inlineStr">
        <is>
          <t>BANCA U.</t>
        </is>
      </c>
      <c r="H1587" s="104" t="inlineStr">
        <is>
          <t>PROVVIGIONI</t>
        </is>
      </c>
      <c r="I1587" s="76" t="n"/>
      <c r="J1587" s="5" t="inlineStr">
        <is>
          <t>DATA</t>
        </is>
      </c>
      <c r="K1587" s="6" t="inlineStr">
        <is>
          <t>DESCRIZIONE</t>
        </is>
      </c>
      <c r="L1587" s="3" t="inlineStr">
        <is>
          <t>ENTRATE</t>
        </is>
      </c>
      <c r="M1587" s="3" t="inlineStr">
        <is>
          <t>USCITE</t>
        </is>
      </c>
      <c r="N1587" s="3" t="inlineStr">
        <is>
          <t xml:space="preserve">PREL. </t>
        </is>
      </c>
      <c r="O1587" s="3" t="inlineStr">
        <is>
          <t>TOTALE</t>
        </is>
      </c>
      <c r="P1587" s="3" t="inlineStr">
        <is>
          <t>BUDGET</t>
        </is>
      </c>
      <c r="Q1587" s="5" t="inlineStr">
        <is>
          <t>DATA</t>
        </is>
      </c>
      <c r="R1587" s="3" t="inlineStr">
        <is>
          <t>ENTRATE</t>
        </is>
      </c>
      <c r="S1587" s="3" t="inlineStr">
        <is>
          <t>USCITE</t>
        </is>
      </c>
      <c r="T1587" s="3" t="inlineStr">
        <is>
          <t>SALDO</t>
        </is>
      </c>
      <c r="U1587" s="2" t="inlineStr">
        <is>
          <t>CONTO A3T  10223</t>
        </is>
      </c>
      <c r="W1587" s="5" t="inlineStr">
        <is>
          <t>DATA</t>
        </is>
      </c>
      <c r="X1587" s="3" t="inlineStr">
        <is>
          <t>ENTRATE</t>
        </is>
      </c>
      <c r="Y1587" s="3" t="inlineStr">
        <is>
          <t>USCITE</t>
        </is>
      </c>
      <c r="Z1587" s="3" t="inlineStr">
        <is>
          <t>SALDO</t>
        </is>
      </c>
      <c r="AA1587" s="2" t="inlineStr">
        <is>
          <t>CONTO SEPARATO 10226</t>
        </is>
      </c>
      <c r="AB1587" s="8" t="inlineStr">
        <is>
          <t>DATA</t>
        </is>
      </c>
      <c r="AC1587" s="9" t="inlineStr">
        <is>
          <t>DESCRIZIONE</t>
        </is>
      </c>
      <c r="AD1587" s="10" t="inlineStr">
        <is>
          <t xml:space="preserve">ENTRATE </t>
        </is>
      </c>
      <c r="AE1587" s="10" t="inlineStr">
        <is>
          <t>USCITE</t>
        </is>
      </c>
      <c r="AF1587" s="11" t="inlineStr">
        <is>
          <t>TOTALI</t>
        </is>
      </c>
      <c r="AG1587" s="11" t="inlineStr">
        <is>
          <t>FINE MESE</t>
        </is>
      </c>
      <c r="AH1587" s="12" t="inlineStr">
        <is>
          <t>CARTELLA SOSPESI</t>
        </is>
      </c>
      <c r="AI1587" s="13" t="n"/>
      <c r="AJ1587" s="11" t="n"/>
      <c r="AL1587" s="5" t="inlineStr">
        <is>
          <t>DATA</t>
        </is>
      </c>
      <c r="AM1587" s="3" t="inlineStr">
        <is>
          <t>ENTRATE</t>
        </is>
      </c>
      <c r="AN1587" s="3" t="inlineStr">
        <is>
          <t>USCITE</t>
        </is>
      </c>
      <c r="AO1587" s="3" t="inlineStr">
        <is>
          <t>SALDO</t>
        </is>
      </c>
      <c r="AP1587" s="2" t="inlineStr">
        <is>
          <t>CONTO A3T 2</t>
        </is>
      </c>
      <c r="AR1587" s="5" t="inlineStr">
        <is>
          <t>DATA</t>
        </is>
      </c>
      <c r="AS1587" s="3" t="inlineStr">
        <is>
          <t>ENTRATE</t>
        </is>
      </c>
      <c r="AT1587" s="3" t="inlineStr">
        <is>
          <t>USCITE</t>
        </is>
      </c>
      <c r="AU1587" s="3" t="inlineStr">
        <is>
          <t>SALDO</t>
        </is>
      </c>
      <c r="AV1587" s="2" t="inlineStr">
        <is>
          <t>CONTO SEPARATO 2</t>
        </is>
      </c>
      <c r="AX1587" s="5" t="inlineStr">
        <is>
          <t>DATA</t>
        </is>
      </c>
      <c r="AY1587" s="3" t="inlineStr">
        <is>
          <t>ENTRATE</t>
        </is>
      </c>
      <c r="AZ1587" s="3" t="inlineStr">
        <is>
          <t>USCITE</t>
        </is>
      </c>
      <c r="BA1587" s="3" t="inlineStr">
        <is>
          <t>SALDO</t>
        </is>
      </c>
      <c r="BB1587" s="2" t="inlineStr">
        <is>
          <t>CCP AMICONE</t>
        </is>
      </c>
      <c r="BD1587" s="5" t="inlineStr">
        <is>
          <t>DATA</t>
        </is>
      </c>
      <c r="BE1587" s="3" t="inlineStr">
        <is>
          <t>ENTRATE</t>
        </is>
      </c>
      <c r="BF1587" s="3" t="inlineStr">
        <is>
          <t>USCITE</t>
        </is>
      </c>
      <c r="BG1587" s="3" t="inlineStr">
        <is>
          <t>SALDO</t>
        </is>
      </c>
      <c r="BH1587" s="2" t="inlineStr">
        <is>
          <t>CCP A.R.L.</t>
        </is>
      </c>
      <c r="BJ1587" s="21" t="inlineStr">
        <is>
          <t>A/B CONT CATTOLICA</t>
        </is>
      </c>
      <c r="BK1587" s="21" t="inlineStr">
        <is>
          <t>DATA</t>
        </is>
      </c>
      <c r="BL1587" s="8" t="inlineStr">
        <is>
          <t>CATTOLICA</t>
        </is>
      </c>
      <c r="BM1587" s="8" t="inlineStr">
        <is>
          <t>DATA</t>
        </is>
      </c>
      <c r="BN1587" s="8" t="inlineStr">
        <is>
          <t>GENERALI</t>
        </is>
      </c>
      <c r="BO1587" s="8" t="inlineStr">
        <is>
          <t>ASSEGNI /CONTANTI</t>
        </is>
      </c>
      <c r="BP1587" s="8" t="inlineStr">
        <is>
          <t>DATA</t>
        </is>
      </c>
      <c r="BQ1587" s="9" t="inlineStr">
        <is>
          <t>NOTE</t>
        </is>
      </c>
    </row>
    <row r="1588" ht="16.8" customHeight="1">
      <c r="A1588" s="14" t="n">
        <v>45328</v>
      </c>
      <c r="B1588" s="15" t="inlineStr">
        <is>
          <t>GENERTEL</t>
        </is>
      </c>
      <c r="C1588" s="15" t="inlineStr">
        <is>
          <t>Incasso CATTOLICA</t>
        </is>
      </c>
      <c r="D1588" s="16" t="n">
        <v>1773.34</v>
      </c>
      <c r="E1588" s="16" t="n">
        <v>671.04</v>
      </c>
      <c r="F1588" s="16" t="n"/>
      <c r="G1588" s="16" t="n"/>
      <c r="H1588" s="105" t="n"/>
      <c r="I1588" s="4" t="n"/>
      <c r="J1588" s="14">
        <f>A1588</f>
        <v/>
      </c>
      <c r="K1588" s="17" t="inlineStr">
        <is>
          <t>PROVVIGIONI</t>
        </is>
      </c>
      <c r="L1588" s="16">
        <f>D1591+D1594+D1592+D1595</f>
        <v/>
      </c>
      <c r="M1588" s="16" t="n"/>
      <c r="N1588" s="82">
        <f>L1588+L1589-M1589</f>
        <v/>
      </c>
      <c r="O1588" s="80">
        <f>D1591+D1594+D1592-E1592-E1591+O1527</f>
        <v/>
      </c>
      <c r="P1588" s="18" t="n"/>
      <c r="Q1588" s="14">
        <f>J1588</f>
        <v/>
      </c>
      <c r="R1588" s="18" t="n"/>
      <c r="S1588" s="16" t="n"/>
      <c r="T1588" s="18">
        <f>T1584</f>
        <v/>
      </c>
      <c r="U1588" s="15" t="n"/>
      <c r="W1588" s="14">
        <f>A1588</f>
        <v/>
      </c>
      <c r="X1588" s="18" t="n"/>
      <c r="Y1588" s="16" t="n"/>
      <c r="Z1588" s="18">
        <f>Z1584</f>
        <v/>
      </c>
      <c r="AA1588" s="15" t="n"/>
      <c r="AB1588" s="19">
        <f>A1588</f>
        <v/>
      </c>
      <c r="AC1588" s="12" t="inlineStr">
        <is>
          <t>PROVV. + PROVV. COL 10</t>
        </is>
      </c>
      <c r="AD1588" s="11">
        <f>N1588</f>
        <v/>
      </c>
      <c r="AE1588" s="11" t="n"/>
      <c r="AF1588" s="20" t="n"/>
      <c r="AG1588" s="20" t="n"/>
      <c r="AH1588" s="21" t="inlineStr">
        <is>
          <t>NOME</t>
        </is>
      </c>
      <c r="AI1588" s="22" t="inlineStr">
        <is>
          <t>IMPORTO</t>
        </is>
      </c>
      <c r="AJ1588" s="23" t="inlineStr">
        <is>
          <t>VERSAMENTI</t>
        </is>
      </c>
      <c r="AL1588" s="14">
        <f>A1588</f>
        <v/>
      </c>
      <c r="AM1588" s="18" t="n"/>
      <c r="AN1588" s="16" t="n"/>
      <c r="AO1588" s="18" t="n">
        <v>0</v>
      </c>
      <c r="AP1588" s="15" t="n"/>
      <c r="AR1588" s="14">
        <f>A1588</f>
        <v/>
      </c>
      <c r="AS1588" s="18" t="n"/>
      <c r="AT1588" s="16" t="n"/>
      <c r="AU1588" s="18" t="n">
        <v>0</v>
      </c>
      <c r="AV1588" s="15" t="n"/>
      <c r="AX1588" s="14">
        <f>A1588</f>
        <v/>
      </c>
      <c r="AY1588" s="18" t="n"/>
      <c r="AZ1588" s="16" t="n"/>
      <c r="BA1588" s="18">
        <f>BA1584</f>
        <v/>
      </c>
      <c r="BB1588" s="15" t="n"/>
      <c r="BD1588" s="14">
        <f>AX1588</f>
        <v/>
      </c>
      <c r="BE1588" s="18" t="n"/>
      <c r="BF1588" s="16" t="n"/>
      <c r="BG1588" s="18">
        <f>BG1584</f>
        <v/>
      </c>
      <c r="BH1588" s="15" t="n"/>
      <c r="BJ1588" s="87">
        <f>A1588</f>
        <v/>
      </c>
      <c r="BK1588" s="87">
        <f>A1588</f>
        <v/>
      </c>
      <c r="BL1588" s="24" t="inlineStr">
        <is>
          <t>BONIFICI</t>
        </is>
      </c>
      <c r="BM1588" s="88">
        <f>BK1588</f>
        <v/>
      </c>
      <c r="BN1588" s="24" t="inlineStr">
        <is>
          <t>BONIFICI</t>
        </is>
      </c>
      <c r="BO1588" s="24" t="n"/>
      <c r="BP1588" s="88">
        <f>BK1588</f>
        <v/>
      </c>
      <c r="BQ1588" s="126" t="n"/>
    </row>
    <row r="1589" ht="16.8" customHeight="1">
      <c r="A1589" s="15" t="n"/>
      <c r="B1589" s="15" t="n"/>
      <c r="C1589" s="15" t="inlineStr">
        <is>
          <t>Incasso UCA</t>
        </is>
      </c>
      <c r="D1589" s="16" t="n">
        <v>0</v>
      </c>
      <c r="E1589" s="16" t="n"/>
      <c r="F1589" s="16" t="n"/>
      <c r="G1589" s="16" t="n"/>
      <c r="H1589" s="105" t="inlineStr">
        <is>
          <t>CATTOLICA</t>
        </is>
      </c>
      <c r="I1589" s="4" t="n"/>
      <c r="J1589" s="14" t="n"/>
      <c r="K1589" s="17" t="inlineStr">
        <is>
          <t>PROVVIGIONI COL 10</t>
        </is>
      </c>
      <c r="L1589" s="16" t="n">
        <v>0</v>
      </c>
      <c r="M1589" s="16">
        <f>E1592</f>
        <v/>
      </c>
      <c r="N1589" s="16" t="n"/>
      <c r="O1589" s="16" t="n"/>
      <c r="P1589" s="18" t="n"/>
      <c r="Q1589" s="14" t="n"/>
      <c r="R1589" s="18" t="n"/>
      <c r="S1589" s="16" t="n"/>
      <c r="T1589" s="18">
        <f>(R1589-S1589)+T1588</f>
        <v/>
      </c>
      <c r="U1589" s="15" t="n"/>
      <c r="W1589" s="14" t="n"/>
      <c r="X1589" s="18" t="n"/>
      <c r="Y1589" s="16" t="n"/>
      <c r="Z1589" s="18">
        <f>(X1589-Y1589)+Z1588</f>
        <v/>
      </c>
      <c r="AA1589" s="15" t="n"/>
      <c r="AB1589" s="24" t="n"/>
      <c r="AC1589" s="24" t="inlineStr">
        <is>
          <t>RICAVI DIVERSI</t>
        </is>
      </c>
      <c r="AD1589" s="25" t="n"/>
      <c r="AE1589" s="25" t="n"/>
      <c r="AF1589" s="25" t="n"/>
      <c r="AG1589" s="25" t="n"/>
      <c r="AH1589" s="12" t="inlineStr">
        <is>
          <t>RIPORTO</t>
        </is>
      </c>
      <c r="AI1589" s="26">
        <f>AI1584</f>
        <v/>
      </c>
      <c r="AJ1589" s="25" t="n"/>
      <c r="AL1589" s="14" t="n"/>
      <c r="AM1589" s="18" t="n"/>
      <c r="AN1589" s="16" t="n"/>
      <c r="AO1589" s="18">
        <f>(AM1589-AN1589)+AO1588</f>
        <v/>
      </c>
      <c r="AP1589" s="15" t="n"/>
      <c r="AR1589" s="14" t="n"/>
      <c r="AS1589" s="18" t="n"/>
      <c r="AT1589" s="16" t="n"/>
      <c r="AU1589" s="18">
        <f>(AS1589-AT1589)+AU1588</f>
        <v/>
      </c>
      <c r="AV1589" s="15" t="n"/>
      <c r="AX1589" s="14" t="n"/>
      <c r="AY1589" s="18" t="n"/>
      <c r="AZ1589" s="16" t="n"/>
      <c r="BA1589" s="18">
        <f>(AY1589-AZ1589)+BA1588</f>
        <v/>
      </c>
      <c r="BB1589" s="15" t="n"/>
      <c r="BD1589" s="14" t="n"/>
      <c r="BE1589" s="18" t="n"/>
      <c r="BF1589" s="16" t="n"/>
      <c r="BG1589" s="18">
        <f>(BE1589-BF1589)+BG1588</f>
        <v/>
      </c>
      <c r="BH1589" s="15" t="n"/>
      <c r="BJ1589" s="86" t="n">
        <v>0</v>
      </c>
      <c r="BK1589" s="90" t="n"/>
      <c r="BL1589" s="24" t="n">
        <v>0</v>
      </c>
      <c r="BM1589" s="91" t="n"/>
      <c r="BN1589" s="24" t="n">
        <v>0</v>
      </c>
      <c r="BO1589" s="24" t="n">
        <v>0</v>
      </c>
      <c r="BP1589" s="91" t="n"/>
      <c r="BQ1589" s="126" t="n"/>
    </row>
    <row r="1590" ht="16.8" customHeight="1">
      <c r="A1590" s="15" t="n"/>
      <c r="B1590" s="15" t="n"/>
      <c r="C1590" s="15" t="inlineStr">
        <is>
          <t>Incassi GENERALI</t>
        </is>
      </c>
      <c r="D1590" s="16" t="n">
        <v>4916.68</v>
      </c>
      <c r="E1590" s="16" t="n">
        <v>1049.5</v>
      </c>
      <c r="F1590" s="16" t="n"/>
      <c r="G1590" s="16" t="n"/>
      <c r="H1590" s="105">
        <f>D1591+H1529</f>
        <v/>
      </c>
      <c r="I1590" s="4" t="n"/>
      <c r="J1590" s="14" t="n"/>
      <c r="K1590" s="17" t="inlineStr">
        <is>
          <t>SALDO CATTOLICA</t>
        </is>
      </c>
      <c r="L1590" s="16">
        <f>D1588+D1589+D1590+D1593-D1591-D1592-D1594-D1595-E1590-E1588+B1591</f>
        <v/>
      </c>
      <c r="M1590" s="16" t="n">
        <v>0</v>
      </c>
      <c r="N1590" s="16" t="n"/>
      <c r="O1590" s="16" t="n">
        <v>0</v>
      </c>
      <c r="P1590" s="18" t="n"/>
      <c r="Q1590" s="14" t="n"/>
      <c r="R1590" s="18" t="n"/>
      <c r="S1590" s="16" t="n"/>
      <c r="T1590" s="18">
        <f>(R1590-S1590)+T1589</f>
        <v/>
      </c>
      <c r="U1590" s="15" t="n"/>
      <c r="W1590" s="14" t="n"/>
      <c r="X1590" s="18" t="n"/>
      <c r="Y1590" s="16" t="n"/>
      <c r="Z1590" s="18">
        <f>(X1590-Y1590)+Z1589</f>
        <v/>
      </c>
      <c r="AA1590" s="15" t="n"/>
      <c r="AB1590" s="24" t="n"/>
      <c r="AC1590" s="24" t="n"/>
      <c r="AD1590" s="25" t="n"/>
      <c r="AE1590" s="25" t="n"/>
      <c r="AF1590" s="25" t="n"/>
      <c r="AG1590" s="25" t="n"/>
      <c r="AH1590" s="24" t="n"/>
      <c r="AI1590" s="26" t="n"/>
      <c r="AJ1590" s="25" t="n"/>
      <c r="AL1590" s="14" t="n"/>
      <c r="AM1590" s="18" t="n"/>
      <c r="AN1590" s="16" t="n"/>
      <c r="AO1590" s="18">
        <f>(AM1590-AN1590)+AO1589</f>
        <v/>
      </c>
      <c r="AP1590" s="15" t="n"/>
      <c r="AR1590" s="14" t="n"/>
      <c r="AS1590" s="18" t="n"/>
      <c r="AT1590" s="16" t="n"/>
      <c r="AU1590" s="18">
        <f>(AS1590-AT1590)+AU1589</f>
        <v/>
      </c>
      <c r="AV1590" s="15" t="n"/>
      <c r="AX1590" s="14" t="n"/>
      <c r="AY1590" s="18" t="n"/>
      <c r="AZ1590" s="16" t="n"/>
      <c r="BA1590" s="18">
        <f>(AY1590-AZ1590)+BA1589</f>
        <v/>
      </c>
      <c r="BB1590" s="15" t="n"/>
      <c r="BD1590" s="14" t="n"/>
      <c r="BE1590" s="18" t="n"/>
      <c r="BF1590" s="16" t="n"/>
      <c r="BG1590" s="18">
        <f>(BE1590-BF1590)+BG1589</f>
        <v/>
      </c>
      <c r="BH1590" s="15" t="n"/>
      <c r="BJ1590" s="86" t="n">
        <v>0</v>
      </c>
      <c r="BK1590" s="90" t="n"/>
      <c r="BL1590" s="24" t="n">
        <v>0</v>
      </c>
      <c r="BM1590" s="91" t="n"/>
      <c r="BN1590" s="24" t="n">
        <v>0</v>
      </c>
      <c r="BO1590" s="24" t="n">
        <v>0</v>
      </c>
      <c r="BP1590" s="91" t="n"/>
      <c r="BQ1590" s="126" t="n"/>
    </row>
    <row r="1591" ht="16.8" customHeight="1">
      <c r="A1591" s="68" t="n">
        <v>46.17</v>
      </c>
      <c r="B1591" s="15" t="n">
        <v>0</v>
      </c>
      <c r="C1591" s="15" t="inlineStr">
        <is>
          <t>Provvigioni CATTOLICA</t>
        </is>
      </c>
      <c r="D1591" s="16" t="n">
        <v>232.14</v>
      </c>
      <c r="E1591" s="16" t="n"/>
      <c r="F1591" s="16" t="n"/>
      <c r="G1591" s="16" t="n"/>
      <c r="H1591" s="105" t="inlineStr">
        <is>
          <t>GENERALI</t>
        </is>
      </c>
      <c r="I1591" s="4" t="n"/>
      <c r="J1591" s="14" t="n"/>
      <c r="K1591" s="17">
        <f>C1630</f>
        <v/>
      </c>
      <c r="L1591" s="16" t="n"/>
      <c r="M1591" s="16">
        <f>10*(L1588+L1589-M1589)/100</f>
        <v/>
      </c>
      <c r="N1591" s="16">
        <f>G1630</f>
        <v/>
      </c>
      <c r="O1591" s="16">
        <f>O1530+M1591-N1591</f>
        <v/>
      </c>
      <c r="P1591" s="18">
        <f>P1530+M1591</f>
        <v/>
      </c>
      <c r="Q1591" s="14" t="n"/>
      <c r="R1591" s="18" t="n"/>
      <c r="S1591" s="16" t="n"/>
      <c r="T1591" s="18">
        <f>(R1591-S1591)+T1590</f>
        <v/>
      </c>
      <c r="U1591" s="15" t="n"/>
      <c r="W1591" s="14" t="n"/>
      <c r="X1591" s="18" t="n"/>
      <c r="Y1591" s="16" t="n"/>
      <c r="Z1591" s="18">
        <f>(X1591-Y1591)+Z1590</f>
        <v/>
      </c>
      <c r="AA1591" s="15" t="n"/>
      <c r="AB1591" s="24" t="n"/>
      <c r="AC1591" s="24" t="n"/>
      <c r="AD1591" s="25" t="n"/>
      <c r="AE1591" s="25" t="n"/>
      <c r="AF1591" s="25" t="n"/>
      <c r="AG1591" s="25" t="n"/>
      <c r="AH1591" s="17" t="n"/>
      <c r="AI1591" s="16" t="n">
        <v>0</v>
      </c>
      <c r="AJ1591" s="25" t="n"/>
      <c r="AL1591" s="14" t="n"/>
      <c r="AM1591" s="18" t="n"/>
      <c r="AN1591" s="16" t="n"/>
      <c r="AO1591" s="18">
        <f>(AM1591-AN1591)+AO1590</f>
        <v/>
      </c>
      <c r="AP1591" s="15" t="n"/>
      <c r="AR1591" s="14" t="n"/>
      <c r="AS1591" s="18" t="n"/>
      <c r="AT1591" s="16" t="n"/>
      <c r="AU1591" s="18">
        <f>(AS1591-AT1591)+AU1590</f>
        <v/>
      </c>
      <c r="AV1591" s="15" t="n"/>
      <c r="AX1591" s="14" t="n"/>
      <c r="AY1591" s="18" t="n"/>
      <c r="AZ1591" s="16" t="n"/>
      <c r="BA1591" s="18">
        <f>(AY1591-AZ1591)+BA1590</f>
        <v/>
      </c>
      <c r="BB1591" s="15" t="n"/>
      <c r="BD1591" s="14" t="n"/>
      <c r="BE1591" s="18" t="n"/>
      <c r="BF1591" s="16" t="n"/>
      <c r="BG1591" s="18">
        <f>(BE1591-BF1591)+BG1590</f>
        <v/>
      </c>
      <c r="BH1591" s="15" t="n"/>
      <c r="BJ1591" s="86" t="n">
        <v>0</v>
      </c>
      <c r="BK1591" s="90" t="n"/>
      <c r="BL1591" s="24" t="n">
        <v>0</v>
      </c>
      <c r="BM1591" s="91" t="n"/>
      <c r="BN1591" s="24" t="n">
        <v>0</v>
      </c>
      <c r="BO1591" s="24" t="n">
        <v>0</v>
      </c>
      <c r="BP1591" s="91" t="n"/>
      <c r="BQ1591" s="126" t="n"/>
    </row>
    <row r="1592" ht="16.8" customHeight="1">
      <c r="A1592" s="15" t="inlineStr">
        <is>
          <t>PROVV. DA ESITI</t>
        </is>
      </c>
      <c r="B1592" s="16">
        <f>B1591+B1531</f>
        <v/>
      </c>
      <c r="C1592" s="15" t="inlineStr">
        <is>
          <t>Provvigioni GENERALI</t>
        </is>
      </c>
      <c r="D1592" s="16" t="n">
        <v>704.5</v>
      </c>
      <c r="E1592" s="16" t="n">
        <v>0</v>
      </c>
      <c r="F1592" s="16" t="n"/>
      <c r="G1592" s="16" t="n"/>
      <c r="H1592" s="105">
        <f>D1592+H1531</f>
        <v/>
      </c>
      <c r="I1592" s="4" t="n"/>
      <c r="J1592" s="14" t="n"/>
      <c r="K1592" s="17">
        <f>C1600</f>
        <v/>
      </c>
      <c r="L1592" s="16" t="n"/>
      <c r="M1592" s="16">
        <f>8.37*(L1588+L1589-M1589)/100</f>
        <v/>
      </c>
      <c r="N1592" s="16">
        <f>D1600</f>
        <v/>
      </c>
      <c r="O1592" s="16">
        <f>O1531+M1592-N1592</f>
        <v/>
      </c>
      <c r="P1592" s="18">
        <f>P1531+M1592</f>
        <v/>
      </c>
      <c r="Q1592" s="14" t="n"/>
      <c r="R1592" s="18" t="n"/>
      <c r="S1592" s="16" t="n"/>
      <c r="T1592" s="18">
        <f>(R1592-S1592)+T1591</f>
        <v/>
      </c>
      <c r="U1592" s="15" t="n"/>
      <c r="W1592" s="14" t="n"/>
      <c r="X1592" s="18" t="n"/>
      <c r="Y1592" s="16" t="n"/>
      <c r="Z1592" s="18">
        <f>(X1592-Y1592)+Z1591</f>
        <v/>
      </c>
      <c r="AA1592" s="15" t="n"/>
      <c r="AB1592" s="24" t="n"/>
      <c r="AC1592" s="17" t="n"/>
      <c r="AD1592" s="25" t="n"/>
      <c r="AE1592" s="25" t="n"/>
      <c r="AF1592" s="25" t="n"/>
      <c r="AG1592" s="25" t="n"/>
      <c r="AH1592" s="24" t="n"/>
      <c r="AI1592" s="26" t="n"/>
      <c r="AJ1592" s="25" t="n"/>
      <c r="AL1592" s="14" t="n"/>
      <c r="AM1592" s="18" t="n"/>
      <c r="AN1592" s="16" t="n"/>
      <c r="AO1592" s="18">
        <f>(AM1592-AN1592)+AO1591</f>
        <v/>
      </c>
      <c r="AP1592" s="15" t="n"/>
      <c r="AR1592" s="14" t="n"/>
      <c r="AS1592" s="18" t="n"/>
      <c r="AT1592" s="16" t="n"/>
      <c r="AU1592" s="18">
        <f>(AS1592-AT1592)+AU1591</f>
        <v/>
      </c>
      <c r="AV1592" s="15" t="n"/>
      <c r="AX1592" s="14" t="n"/>
      <c r="AY1592" s="18" t="n"/>
      <c r="AZ1592" s="16" t="n"/>
      <c r="BA1592" s="18">
        <f>(AY1592-AZ1592)+BA1591</f>
        <v/>
      </c>
      <c r="BB1592" s="15" t="n"/>
      <c r="BD1592" s="14" t="n"/>
      <c r="BE1592" s="18" t="n"/>
      <c r="BF1592" s="16" t="n"/>
      <c r="BG1592" s="18">
        <f>(BE1592-BF1592)+BG1591</f>
        <v/>
      </c>
      <c r="BH1592" s="15" t="n"/>
      <c r="BJ1592" s="86" t="n">
        <v>0</v>
      </c>
      <c r="BK1592" s="90" t="n"/>
      <c r="BL1592" s="24" t="n">
        <v>0</v>
      </c>
      <c r="BM1592" s="91" t="n"/>
      <c r="BN1592" s="24" t="n">
        <v>0</v>
      </c>
      <c r="BO1592" s="24" t="n"/>
      <c r="BP1592" s="24" t="n"/>
      <c r="BQ1592" s="126" t="n"/>
    </row>
    <row r="1593" ht="16.8" customHeight="1">
      <c r="A1593" s="15" t="inlineStr">
        <is>
          <t>DIREZIONALI</t>
        </is>
      </c>
      <c r="B1593" s="15" t="n"/>
      <c r="C1593" s="15" t="inlineStr">
        <is>
          <t>Incasso TUTELA LEGALE</t>
        </is>
      </c>
      <c r="D1593" s="16" t="n">
        <v>2900</v>
      </c>
      <c r="E1593" s="16" t="n">
        <v>0</v>
      </c>
      <c r="F1593" s="16" t="n"/>
      <c r="G1593" s="16" t="n"/>
      <c r="H1593" s="105" t="inlineStr">
        <is>
          <t>UCA</t>
        </is>
      </c>
      <c r="I1593" s="77" t="inlineStr">
        <is>
          <t>check provv.</t>
        </is>
      </c>
      <c r="J1593" s="14" t="n"/>
      <c r="K1593" s="15">
        <f>C1617</f>
        <v/>
      </c>
      <c r="L1593" s="16" t="n"/>
      <c r="M1593" s="16">
        <f>15.35*(L1588+L1589-M1589)/100</f>
        <v/>
      </c>
      <c r="N1593" s="16">
        <f>D1617</f>
        <v/>
      </c>
      <c r="O1593" s="16">
        <f>O1532+M1593-N1593</f>
        <v/>
      </c>
      <c r="P1593" s="18">
        <f>P1532+M1593</f>
        <v/>
      </c>
      <c r="Q1593" s="14" t="n"/>
      <c r="R1593" s="18" t="n"/>
      <c r="S1593" s="16" t="n"/>
      <c r="T1593" s="18">
        <f>(R1593-S1593)+T1592</f>
        <v/>
      </c>
      <c r="U1593" s="15" t="n"/>
      <c r="W1593" s="14" t="n"/>
      <c r="X1593" s="18" t="n"/>
      <c r="Y1593" s="16" t="n"/>
      <c r="Z1593" s="18">
        <f>(X1593-Y1593)+Z1592</f>
        <v/>
      </c>
      <c r="AA1593" s="15" t="n"/>
      <c r="AB1593" s="24" t="n"/>
      <c r="AC1593" s="17" t="n"/>
      <c r="AD1593" s="25" t="n"/>
      <c r="AE1593" s="25" t="n"/>
      <c r="AF1593" s="25" t="n"/>
      <c r="AG1593" s="25" t="n"/>
      <c r="AH1593" s="24" t="n"/>
      <c r="AI1593" s="26" t="n"/>
      <c r="AJ1593" s="25" t="n"/>
      <c r="AL1593" s="14" t="n"/>
      <c r="AM1593" s="18" t="n"/>
      <c r="AN1593" s="16" t="n"/>
      <c r="AO1593" s="18">
        <f>(AM1593-AN1593)+AO1592</f>
        <v/>
      </c>
      <c r="AP1593" s="15" t="n"/>
      <c r="AR1593" s="14" t="n"/>
      <c r="AS1593" s="18" t="n"/>
      <c r="AT1593" s="16" t="n"/>
      <c r="AU1593" s="18">
        <f>(AS1593-AT1593)+AU1592</f>
        <v/>
      </c>
      <c r="AV1593" s="15" t="n"/>
      <c r="AX1593" s="14" t="n"/>
      <c r="AY1593" s="18" t="n"/>
      <c r="AZ1593" s="16" t="n"/>
      <c r="BA1593" s="18">
        <f>(AY1593-AZ1593)+BA1592</f>
        <v/>
      </c>
      <c r="BB1593" s="15" t="n"/>
      <c r="BD1593" s="14" t="n"/>
      <c r="BE1593" s="18" t="n"/>
      <c r="BF1593" s="16" t="n"/>
      <c r="BG1593" s="18">
        <f>(BE1593-BF1593)+BG1592</f>
        <v/>
      </c>
      <c r="BH1593" s="15" t="n"/>
      <c r="BJ1593" s="86" t="n">
        <v>0</v>
      </c>
      <c r="BK1593" s="90" t="n"/>
      <c r="BL1593" s="24" t="n">
        <v>0</v>
      </c>
      <c r="BM1593" s="91" t="n"/>
      <c r="BN1593" s="24" t="n">
        <v>0</v>
      </c>
      <c r="BO1593" s="24" t="n"/>
      <c r="BP1593" s="24" t="n"/>
      <c r="BQ1593" s="126" t="n"/>
    </row>
    <row r="1594" ht="16.8" customHeight="1">
      <c r="A1594" s="15" t="n"/>
      <c r="B1594" s="15" t="inlineStr">
        <is>
          <t>***</t>
        </is>
      </c>
      <c r="C1594" s="15" t="inlineStr">
        <is>
          <t>Provvigioni UCA</t>
        </is>
      </c>
      <c r="D1594" s="16" t="n">
        <v>0</v>
      </c>
      <c r="E1594" s="16" t="n"/>
      <c r="F1594" s="16" t="n"/>
      <c r="G1594" s="16" t="n"/>
      <c r="H1594" s="105">
        <f>D1594+H1533</f>
        <v/>
      </c>
      <c r="I1594" s="78">
        <f>D1591+D1592-E1592+D1594</f>
        <v/>
      </c>
      <c r="J1594" s="14" t="n"/>
      <c r="K1594" s="15" t="inlineStr">
        <is>
          <t>Benzina auto gigi e papà</t>
        </is>
      </c>
      <c r="L1594" s="16" t="n"/>
      <c r="M1594" s="16">
        <f>2.6*(L1588+L1589-M1589)/100</f>
        <v/>
      </c>
      <c r="N1594" s="16">
        <f>D1605</f>
        <v/>
      </c>
      <c r="O1594" s="16">
        <f>O1533+M1594-N1594</f>
        <v/>
      </c>
      <c r="P1594" s="18">
        <f>P1533+M1594</f>
        <v/>
      </c>
      <c r="Q1594" s="14" t="n"/>
      <c r="R1594" s="18" t="n"/>
      <c r="S1594" s="16" t="n"/>
      <c r="T1594" s="18">
        <f>(R1594-S1594)+T1593</f>
        <v/>
      </c>
      <c r="U1594" s="15" t="n"/>
      <c r="W1594" s="14" t="n"/>
      <c r="X1594" s="18" t="n"/>
      <c r="Y1594" s="16" t="n"/>
      <c r="Z1594" s="18">
        <f>(X1594-Y1594)+Z1593</f>
        <v/>
      </c>
      <c r="AA1594" s="15" t="n"/>
      <c r="AB1594" s="24" t="n"/>
      <c r="AC1594" s="17" t="n"/>
      <c r="AD1594" s="25" t="n"/>
      <c r="AE1594" s="25" t="n"/>
      <c r="AF1594" s="25" t="n"/>
      <c r="AG1594" s="25" t="n"/>
      <c r="AH1594" s="24" t="n"/>
      <c r="AI1594" s="26" t="n"/>
      <c r="AJ1594" s="25" t="n"/>
      <c r="AL1594" s="14" t="n"/>
      <c r="AM1594" s="18" t="n"/>
      <c r="AN1594" s="16" t="n"/>
      <c r="AO1594" s="18">
        <f>(AM1594-AN1594)+AO1593</f>
        <v/>
      </c>
      <c r="AP1594" s="15" t="n"/>
      <c r="AR1594" s="14" t="n"/>
      <c r="AS1594" s="18" t="n"/>
      <c r="AT1594" s="16" t="n"/>
      <c r="AU1594" s="18">
        <f>(AS1594-AT1594)+AU1593</f>
        <v/>
      </c>
      <c r="AV1594" s="15" t="n"/>
      <c r="AX1594" s="14" t="n"/>
      <c r="AY1594" s="18" t="n"/>
      <c r="AZ1594" s="16" t="n"/>
      <c r="BA1594" s="18">
        <f>(AY1594-AZ1594)+BA1593</f>
        <v/>
      </c>
      <c r="BB1594" s="15" t="n"/>
      <c r="BD1594" s="14" t="n"/>
      <c r="BE1594" s="18" t="n"/>
      <c r="BF1594" s="16" t="n"/>
      <c r="BG1594" s="18">
        <f>(BE1594-BF1594)+BG1593</f>
        <v/>
      </c>
      <c r="BH1594" s="15" t="n"/>
      <c r="BJ1594" s="86" t="n">
        <v>0</v>
      </c>
      <c r="BK1594" s="90" t="n"/>
      <c r="BL1594" s="24" t="n">
        <v>0</v>
      </c>
      <c r="BM1594" s="91" t="n"/>
      <c r="BN1594" s="24" t="n">
        <v>0</v>
      </c>
      <c r="BO1594" s="24" t="n"/>
      <c r="BP1594" s="24" t="n"/>
      <c r="BQ1594" s="126" t="n"/>
    </row>
    <row r="1595" ht="16.8" customHeight="1">
      <c r="A1595" s="15" t="n"/>
      <c r="B1595" s="15" t="n"/>
      <c r="C1595" s="15" t="inlineStr">
        <is>
          <t>Provvigioni TUTELA LEGALE</t>
        </is>
      </c>
      <c r="D1595" s="16" t="n">
        <v>717.53</v>
      </c>
      <c r="E1595" s="16" t="n"/>
      <c r="F1595" s="16" t="n"/>
      <c r="G1595" s="16" t="n">
        <v>0</v>
      </c>
      <c r="H1595" s="105" t="inlineStr">
        <is>
          <t>TUTELA</t>
        </is>
      </c>
      <c r="I1595" s="4" t="n"/>
      <c r="J1595" s="14" t="n"/>
      <c r="K1595" s="15" t="inlineStr">
        <is>
          <t>Spese bancari einteressi passivi e spese postali</t>
        </is>
      </c>
      <c r="L1595" s="16" t="n"/>
      <c r="M1595" s="16">
        <f>2.6*(L1588+L1589-M1589)/100</f>
        <v/>
      </c>
      <c r="N1595" s="16">
        <f>G1606+H1606</f>
        <v/>
      </c>
      <c r="O1595" s="16">
        <f>O1534+M1595-N1595</f>
        <v/>
      </c>
      <c r="P1595" s="18">
        <f>P1534+M1595</f>
        <v/>
      </c>
      <c r="Q1595" s="14" t="n"/>
      <c r="R1595" s="18" t="n"/>
      <c r="S1595" s="16">
        <f>G1595</f>
        <v/>
      </c>
      <c r="T1595" s="18">
        <f>(R1595-S1595)+T1594</f>
        <v/>
      </c>
      <c r="U1595" s="15">
        <f>C1595</f>
        <v/>
      </c>
      <c r="W1595" s="14" t="n"/>
      <c r="X1595" s="18" t="n"/>
      <c r="Y1595" s="16" t="n">
        <v>0</v>
      </c>
      <c r="Z1595" s="18">
        <f>(X1595-Y1595)+Z1594</f>
        <v/>
      </c>
      <c r="AA1595" s="15" t="n"/>
      <c r="AB1595" s="24" t="n"/>
      <c r="AC1595" s="15">
        <f>C1595</f>
        <v/>
      </c>
      <c r="AD1595" s="25" t="n"/>
      <c r="AE1595" s="62">
        <f>G1595</f>
        <v/>
      </c>
      <c r="AF1595" s="63">
        <f>AE1595+AF1534</f>
        <v/>
      </c>
      <c r="AG1595" s="25" t="n"/>
      <c r="AH1595" s="17" t="n"/>
      <c r="AI1595" s="16" t="n">
        <v>0</v>
      </c>
      <c r="AJ1595" s="25" t="n"/>
      <c r="AL1595" s="14" t="n"/>
      <c r="AM1595" s="18" t="n"/>
      <c r="AN1595" s="16" t="n">
        <v>0</v>
      </c>
      <c r="AO1595" s="18">
        <f>(AM1595-AN1595)+AO1594</f>
        <v/>
      </c>
      <c r="AP1595" s="15" t="n"/>
      <c r="AR1595" s="14" t="n"/>
      <c r="AS1595" s="18" t="n"/>
      <c r="AT1595" s="16" t="n">
        <v>0</v>
      </c>
      <c r="AU1595" s="18">
        <f>(AS1595-AT1595)+AU1594</f>
        <v/>
      </c>
      <c r="AV1595" s="15" t="n"/>
      <c r="AX1595" s="14" t="n"/>
      <c r="AY1595" s="18" t="n"/>
      <c r="AZ1595" s="16" t="n">
        <v>0</v>
      </c>
      <c r="BA1595" s="18">
        <f>(AY1595-AZ1595)+BA1594</f>
        <v/>
      </c>
      <c r="BB1595" s="15" t="n"/>
      <c r="BD1595" s="14" t="n"/>
      <c r="BE1595" s="18" t="n"/>
      <c r="BF1595" s="16" t="n">
        <v>0</v>
      </c>
      <c r="BG1595" s="18">
        <f>(BE1595-BF1595)+BG1594</f>
        <v/>
      </c>
      <c r="BH1595" s="15" t="n"/>
      <c r="BJ1595" s="86" t="n">
        <v>0</v>
      </c>
      <c r="BK1595" s="90" t="n"/>
      <c r="BL1595" s="24" t="n">
        <v>0</v>
      </c>
      <c r="BM1595" s="91" t="n"/>
      <c r="BN1595" s="24" t="n">
        <v>0</v>
      </c>
      <c r="BO1595" s="24" t="n"/>
      <c r="BP1595" s="24" t="n"/>
      <c r="BQ1595" s="126" t="n"/>
    </row>
    <row r="1596" ht="16.8" customHeight="1">
      <c r="A1596" s="15" t="n"/>
      <c r="B1596" s="15" t="n"/>
      <c r="C1596" s="15" t="inlineStr">
        <is>
          <t xml:space="preserve">PAG. PROVV. SILVIO CATTANEO MESE DI </t>
        </is>
      </c>
      <c r="D1596" s="16" t="n"/>
      <c r="E1596" s="16" t="n"/>
      <c r="F1596" s="16" t="n"/>
      <c r="G1596" s="16" t="n">
        <v>0</v>
      </c>
      <c r="H1596" s="105">
        <f>D1595+H1535</f>
        <v/>
      </c>
      <c r="I1596" s="4" t="n"/>
      <c r="J1596" s="14" t="n"/>
      <c r="K1596" s="15" t="inlineStr">
        <is>
          <t>Telepass</t>
        </is>
      </c>
      <c r="L1596" s="16" t="n"/>
      <c r="M1596" s="16">
        <f>0.46*(L1588+L1589-M1589)/100</f>
        <v/>
      </c>
      <c r="N1596" s="16">
        <f>G1610</f>
        <v/>
      </c>
      <c r="O1596" s="16">
        <f>O1535+M1596-N1596</f>
        <v/>
      </c>
      <c r="P1596" s="18">
        <f>P1535+M1596</f>
        <v/>
      </c>
      <c r="Q1596" s="14" t="n"/>
      <c r="R1596" s="18" t="n"/>
      <c r="S1596" s="16">
        <f>G1596</f>
        <v/>
      </c>
      <c r="T1596" s="18">
        <f>(R1596-S1596)+T1595</f>
        <v/>
      </c>
      <c r="U1596" s="15">
        <f>C1596</f>
        <v/>
      </c>
      <c r="W1596" s="14" t="n"/>
      <c r="X1596" s="18" t="n"/>
      <c r="Y1596" s="16" t="n">
        <v>0</v>
      </c>
      <c r="Z1596" s="18">
        <f>(X1596-Y1596)+Z1595</f>
        <v/>
      </c>
      <c r="AA1596" s="15" t="n"/>
      <c r="AB1596" s="24" t="n"/>
      <c r="AC1596" s="15">
        <f>C1596</f>
        <v/>
      </c>
      <c r="AD1596" s="25" t="n"/>
      <c r="AE1596" s="62">
        <f>G1596</f>
        <v/>
      </c>
      <c r="AF1596" s="63">
        <f>AE1596+AF1535</f>
        <v/>
      </c>
      <c r="AG1596" s="25" t="n"/>
      <c r="AH1596" s="16" t="n"/>
      <c r="AI1596" s="16" t="n">
        <v>0</v>
      </c>
      <c r="AJ1596" s="25" t="n"/>
      <c r="AL1596" s="14" t="n"/>
      <c r="AM1596" s="18" t="n">
        <v>0</v>
      </c>
      <c r="AN1596" s="16" t="n">
        <v>0</v>
      </c>
      <c r="AO1596" s="18">
        <f>(AM1596-AN1596)+AO1595</f>
        <v/>
      </c>
      <c r="AP1596" s="15" t="n"/>
      <c r="AR1596" s="14" t="n"/>
      <c r="AS1596" s="18" t="n">
        <v>0</v>
      </c>
      <c r="AT1596" s="16" t="n">
        <v>0</v>
      </c>
      <c r="AU1596" s="18">
        <f>(AS1596-AT1596)+AU1595</f>
        <v/>
      </c>
      <c r="AV1596" s="15" t="n"/>
      <c r="AX1596" s="14" t="n"/>
      <c r="AY1596" s="18" t="n">
        <v>0</v>
      </c>
      <c r="AZ1596" s="16" t="n">
        <v>0</v>
      </c>
      <c r="BA1596" s="18">
        <f>(AY1596-AZ1596)+BA1595</f>
        <v/>
      </c>
      <c r="BB1596" s="15" t="n"/>
      <c r="BD1596" s="14" t="n"/>
      <c r="BE1596" s="18" t="n">
        <v>0</v>
      </c>
      <c r="BF1596" s="16" t="n">
        <v>0</v>
      </c>
      <c r="BG1596" s="18">
        <f>(BE1596-BF1596)+BG1595</f>
        <v/>
      </c>
      <c r="BH1596" s="15" t="n"/>
      <c r="BJ1596" s="86" t="n">
        <v>0</v>
      </c>
      <c r="BK1596" s="90" t="n"/>
      <c r="BL1596" s="24" t="n">
        <v>0</v>
      </c>
      <c r="BM1596" s="91" t="n"/>
      <c r="BN1596" s="24" t="n">
        <v>0</v>
      </c>
      <c r="BO1596" s="24" t="n"/>
      <c r="BP1596" s="24" t="n"/>
      <c r="BQ1596" s="126" t="n"/>
    </row>
    <row r="1597" ht="16.8" customHeight="1">
      <c r="A1597" s="15" t="n"/>
      <c r="B1597" s="15" t="n"/>
      <c r="C1597" s="15" t="inlineStr">
        <is>
          <t>PAG. PROVV. AMICONE RENZO MESE DI</t>
        </is>
      </c>
      <c r="D1597" s="16" t="n"/>
      <c r="E1597" s="16" t="n"/>
      <c r="F1597" s="16" t="n"/>
      <c r="G1597" s="16" t="n">
        <v>0</v>
      </c>
      <c r="H1597" s="105" t="n"/>
      <c r="I1597" s="4" t="n"/>
      <c r="J1597" s="14" t="n"/>
      <c r="K1597" s="15" t="inlineStr">
        <is>
          <t>Spese telefonia</t>
        </is>
      </c>
      <c r="L1597" s="16" t="n"/>
      <c r="M1597" s="16">
        <f>0.28*(L1588+L1589-M1589)/100</f>
        <v/>
      </c>
      <c r="N1597" s="16">
        <f>D1620</f>
        <v/>
      </c>
      <c r="O1597" s="16">
        <f>O1536+M1597-N1597</f>
        <v/>
      </c>
      <c r="P1597" s="18">
        <f>P1536+M1597</f>
        <v/>
      </c>
      <c r="Q1597" s="14" t="n"/>
      <c r="R1597" s="18" t="n"/>
      <c r="S1597" s="16">
        <f>G1597</f>
        <v/>
      </c>
      <c r="T1597" s="18">
        <f>(R1597-S1597)+T1596</f>
        <v/>
      </c>
      <c r="U1597" s="15">
        <f>C1597</f>
        <v/>
      </c>
      <c r="W1597" s="14" t="n"/>
      <c r="X1597" s="18" t="n"/>
      <c r="Y1597" s="16" t="n">
        <v>0</v>
      </c>
      <c r="Z1597" s="18">
        <f>(X1597-Y1597)+Z1596</f>
        <v/>
      </c>
      <c r="AA1597" s="15" t="n"/>
      <c r="AB1597" s="24" t="n"/>
      <c r="AC1597" s="15">
        <f>C1597</f>
        <v/>
      </c>
      <c r="AD1597" s="25" t="n"/>
      <c r="AE1597" s="62">
        <f>G1597</f>
        <v/>
      </c>
      <c r="AF1597" s="63">
        <f>AE1597+AF1536</f>
        <v/>
      </c>
      <c r="AG1597" s="25" t="n"/>
      <c r="AH1597" s="24" t="n"/>
      <c r="AI1597" s="26" t="n"/>
      <c r="AJ1597" s="25" t="n"/>
      <c r="AL1597" s="14" t="n"/>
      <c r="AM1597" s="18" t="n"/>
      <c r="AN1597" s="16" t="n">
        <v>0</v>
      </c>
      <c r="AO1597" s="18">
        <f>(AM1597-AN1597)+AO1596</f>
        <v/>
      </c>
      <c r="AP1597" s="15" t="n"/>
      <c r="AR1597" s="14" t="n"/>
      <c r="AS1597" s="18" t="n"/>
      <c r="AT1597" s="16" t="n">
        <v>0</v>
      </c>
      <c r="AU1597" s="18">
        <f>(AS1597-AT1597)+AU1596</f>
        <v/>
      </c>
      <c r="AV1597" s="15" t="n"/>
      <c r="AX1597" s="14" t="n"/>
      <c r="AY1597" s="18" t="n"/>
      <c r="AZ1597" s="16" t="n">
        <v>0</v>
      </c>
      <c r="BA1597" s="18">
        <f>(AY1597-AZ1597)+BA1596</f>
        <v/>
      </c>
      <c r="BB1597" s="15" t="n"/>
      <c r="BD1597" s="14" t="n"/>
      <c r="BE1597" s="18" t="n"/>
      <c r="BF1597" s="16" t="n">
        <v>0</v>
      </c>
      <c r="BG1597" s="18">
        <f>(BE1597-BF1597)+BG1596</f>
        <v/>
      </c>
      <c r="BH1597" s="15" t="n"/>
      <c r="BJ1597" s="86" t="n">
        <v>0</v>
      </c>
      <c r="BK1597" s="90" t="n"/>
      <c r="BL1597" s="24" t="n">
        <v>0</v>
      </c>
      <c r="BM1597" s="24" t="n"/>
      <c r="BN1597" s="24" t="n"/>
      <c r="BO1597" s="24" t="n"/>
      <c r="BP1597" s="24" t="n"/>
      <c r="BQ1597" s="126" t="n"/>
    </row>
    <row r="1598" ht="16.8" customHeight="1">
      <c r="A1598" s="15" t="n"/>
      <c r="B1598" s="15" t="n"/>
      <c r="C1598" s="15" t="inlineStr">
        <is>
          <t>PAG. PROVV. VINCENZO  DI VITO</t>
        </is>
      </c>
      <c r="D1598" s="16" t="n"/>
      <c r="E1598" s="16" t="n"/>
      <c r="F1598" s="16" t="n"/>
      <c r="G1598" s="16" t="n">
        <v>0</v>
      </c>
      <c r="H1598" s="105" t="n"/>
      <c r="I1598" s="4" t="n"/>
      <c r="J1598" s="14" t="n"/>
      <c r="K1598" s="15">
        <f>C1608</f>
        <v/>
      </c>
      <c r="L1598" s="16" t="n"/>
      <c r="M1598" s="16">
        <f>0.28*(L1588+L1589-M1589)/100</f>
        <v/>
      </c>
      <c r="N1598" s="16">
        <f>G1608</f>
        <v/>
      </c>
      <c r="O1598" s="16">
        <f>O1537+M1598-N1598</f>
        <v/>
      </c>
      <c r="P1598" s="18">
        <f>P1537+M1598</f>
        <v/>
      </c>
      <c r="Q1598" s="14" t="n"/>
      <c r="R1598" s="18" t="n"/>
      <c r="S1598" s="16">
        <f>G1598</f>
        <v/>
      </c>
      <c r="T1598" s="18">
        <f>(R1598-S1598)+T1597</f>
        <v/>
      </c>
      <c r="U1598" s="15">
        <f>C1598</f>
        <v/>
      </c>
      <c r="W1598" s="14" t="n"/>
      <c r="X1598" s="18" t="n"/>
      <c r="Y1598" s="16" t="n">
        <v>0</v>
      </c>
      <c r="Z1598" s="18">
        <f>(X1598-Y1598)+Z1597</f>
        <v/>
      </c>
      <c r="AA1598" s="15" t="n"/>
      <c r="AB1598" s="24" t="n"/>
      <c r="AC1598" s="15">
        <f>C1598</f>
        <v/>
      </c>
      <c r="AD1598" s="25" t="n"/>
      <c r="AE1598" s="62">
        <f>G1598</f>
        <v/>
      </c>
      <c r="AF1598" s="63">
        <f>AE1598+AF1537</f>
        <v/>
      </c>
      <c r="AG1598" s="25" t="n"/>
      <c r="AH1598" s="24" t="n"/>
      <c r="AI1598" s="26" t="n"/>
      <c r="AJ1598" s="25" t="n"/>
      <c r="AL1598" s="14" t="n"/>
      <c r="AM1598" s="18" t="n"/>
      <c r="AN1598" s="16" t="n">
        <v>0</v>
      </c>
      <c r="AO1598" s="18">
        <f>(AM1598-AN1598)+AO1597</f>
        <v/>
      </c>
      <c r="AP1598" s="15" t="n"/>
      <c r="AR1598" s="14" t="n"/>
      <c r="AS1598" s="18" t="n"/>
      <c r="AT1598" s="16" t="n">
        <v>0</v>
      </c>
      <c r="AU1598" s="18">
        <f>(AS1598-AT1598)+AU1597</f>
        <v/>
      </c>
      <c r="AV1598" s="15" t="n"/>
      <c r="AX1598" s="14" t="n"/>
      <c r="AY1598" s="18" t="n"/>
      <c r="AZ1598" s="16" t="n">
        <v>0</v>
      </c>
      <c r="BA1598" s="18">
        <f>(AY1598-AZ1598)+BA1597</f>
        <v/>
      </c>
      <c r="BB1598" s="15" t="n"/>
      <c r="BD1598" s="14" t="n"/>
      <c r="BE1598" s="18" t="n"/>
      <c r="BF1598" s="16" t="n">
        <v>0</v>
      </c>
      <c r="BG1598" s="18">
        <f>(BE1598-BF1598)+BG1597</f>
        <v/>
      </c>
      <c r="BH1598" s="15" t="n"/>
      <c r="BJ1598" s="86" t="n">
        <v>0</v>
      </c>
      <c r="BK1598" s="90" t="n"/>
      <c r="BL1598" s="24" t="n"/>
      <c r="BM1598" s="24" t="n"/>
      <c r="BN1598" s="24" t="n"/>
      <c r="BO1598" s="24" t="n"/>
      <c r="BP1598" s="24" t="n"/>
      <c r="BQ1598" s="126" t="n"/>
    </row>
    <row r="1599" ht="16.8" customHeight="1">
      <c r="A1599" s="15" t="n"/>
      <c r="B1599" s="15" t="n"/>
      <c r="C1599" s="15" t="inlineStr">
        <is>
          <t>PAG. PROVV. FRANCESCOMARCHESOLI</t>
        </is>
      </c>
      <c r="D1599" s="16" t="n"/>
      <c r="E1599" s="16" t="n"/>
      <c r="F1599" s="16" t="n"/>
      <c r="G1599" s="16" t="n">
        <v>0</v>
      </c>
      <c r="H1599" s="16" t="n"/>
      <c r="I1599" s="4" t="n"/>
      <c r="J1599" s="14" t="n"/>
      <c r="K1599" s="15">
        <f>C1611</f>
        <v/>
      </c>
      <c r="L1599" s="16" t="n"/>
      <c r="M1599" s="16">
        <f>0.28*(L1588+L1589-M1589)/100</f>
        <v/>
      </c>
      <c r="N1599" s="16">
        <f>G1611</f>
        <v/>
      </c>
      <c r="O1599" s="16">
        <f>O1538+M1599-N1599</f>
        <v/>
      </c>
      <c r="P1599" s="18">
        <f>P1538+M1599</f>
        <v/>
      </c>
      <c r="Q1599" s="14" t="n"/>
      <c r="R1599" s="18" t="n"/>
      <c r="S1599" s="16">
        <f>G1599</f>
        <v/>
      </c>
      <c r="T1599" s="18">
        <f>(R1599-S1599)+T1598</f>
        <v/>
      </c>
      <c r="U1599" s="15">
        <f>C1599</f>
        <v/>
      </c>
      <c r="W1599" s="14" t="n"/>
      <c r="X1599" s="18" t="n"/>
      <c r="Y1599" s="16" t="n">
        <v>0</v>
      </c>
      <c r="Z1599" s="18">
        <f>(X1599-Y1599)+Z1598</f>
        <v/>
      </c>
      <c r="AA1599" s="15" t="n"/>
      <c r="AB1599" s="24" t="n"/>
      <c r="AC1599" s="15">
        <f>C1599</f>
        <v/>
      </c>
      <c r="AD1599" s="25" t="n"/>
      <c r="AE1599" s="62">
        <f>G1599</f>
        <v/>
      </c>
      <c r="AF1599" s="63">
        <f>AE1599+AF1538</f>
        <v/>
      </c>
      <c r="AG1599" s="25" t="n"/>
      <c r="AH1599" s="24" t="n"/>
      <c r="AI1599" s="26" t="n"/>
      <c r="AJ1599" s="25" t="n"/>
      <c r="AL1599" s="14" t="n"/>
      <c r="AM1599" s="18" t="n"/>
      <c r="AN1599" s="16" t="n">
        <v>0</v>
      </c>
      <c r="AO1599" s="18">
        <f>(AM1599-AN1599)+AO1598</f>
        <v/>
      </c>
      <c r="AP1599" s="15" t="n"/>
      <c r="AR1599" s="14" t="n"/>
      <c r="AS1599" s="18" t="n"/>
      <c r="AT1599" s="16" t="n">
        <v>0</v>
      </c>
      <c r="AU1599" s="18">
        <f>(AS1599-AT1599)+AU1598</f>
        <v/>
      </c>
      <c r="AV1599" s="15" t="n"/>
      <c r="AX1599" s="14" t="n"/>
      <c r="AY1599" s="18" t="n"/>
      <c r="AZ1599" s="16" t="n">
        <v>0</v>
      </c>
      <c r="BA1599" s="18">
        <f>(AY1599-AZ1599)+BA1598</f>
        <v/>
      </c>
      <c r="BB1599" s="15" t="n"/>
      <c r="BD1599" s="14" t="n"/>
      <c r="BE1599" s="18" t="n"/>
      <c r="BF1599" s="16" t="n">
        <v>0</v>
      </c>
      <c r="BG1599" s="18">
        <f>(BE1599-BF1599)+BG1598</f>
        <v/>
      </c>
      <c r="BH1599" s="15" t="n"/>
      <c r="BJ1599" s="86" t="n">
        <v>0</v>
      </c>
      <c r="BK1599" s="90" t="n"/>
      <c r="BL1599" s="24" t="n"/>
      <c r="BM1599" s="24" t="n"/>
      <c r="BN1599" s="24" t="n"/>
      <c r="BO1599" s="24" t="n"/>
      <c r="BP1599" s="24" t="n"/>
      <c r="BQ1599" s="126" t="n"/>
    </row>
    <row r="1600" ht="16.8" customHeight="1">
      <c r="A1600" s="15" t="n"/>
      <c r="B1600" s="15" t="n"/>
      <c r="C1600" s="15" t="inlineStr">
        <is>
          <t>TOT. PAG. PRODUTTORI</t>
        </is>
      </c>
      <c r="D1600" s="16">
        <f>SUM(G1592:G1599)+E1595+E1596+E1597+E1598+E1599</f>
        <v/>
      </c>
      <c r="E1600" s="16" t="n"/>
      <c r="F1600" s="16" t="n"/>
      <c r="G1600" s="16" t="n"/>
      <c r="H1600" s="16" t="n"/>
      <c r="I1600" s="4" t="n"/>
      <c r="J1600" s="14" t="n"/>
      <c r="K1600" s="15">
        <f>C1621</f>
        <v/>
      </c>
      <c r="L1600" s="16" t="n"/>
      <c r="M1600" s="16">
        <f>0.46*(L1588+L1589-M1589)/100</f>
        <v/>
      </c>
      <c r="N1600" s="16">
        <f>G1621</f>
        <v/>
      </c>
      <c r="O1600" s="16">
        <f>O1539+M1600-N1600</f>
        <v/>
      </c>
      <c r="P1600" s="18">
        <f>P1539+M1600</f>
        <v/>
      </c>
      <c r="Q1600" s="14" t="n"/>
      <c r="R1600" s="18" t="n"/>
      <c r="S1600" s="16" t="n">
        <v>0</v>
      </c>
      <c r="T1600" s="18">
        <f>(R1600-S1600)+T1599</f>
        <v/>
      </c>
      <c r="U1600" s="15" t="n"/>
      <c r="W1600" s="14" t="n"/>
      <c r="X1600" s="18" t="n"/>
      <c r="Y1600" s="16" t="n">
        <v>0</v>
      </c>
      <c r="Z1600" s="18">
        <f>(X1600-Y1600)+Z1599</f>
        <v/>
      </c>
      <c r="AA1600" s="15" t="n"/>
      <c r="AB1600" s="24" t="n"/>
      <c r="AC1600" s="15" t="n"/>
      <c r="AD1600" s="25" t="n"/>
      <c r="AE1600" s="62" t="n"/>
      <c r="AF1600" s="63" t="n"/>
      <c r="AG1600" s="25" t="n"/>
      <c r="AH1600" s="24" t="n"/>
      <c r="AI1600" s="26" t="n"/>
      <c r="AJ1600" s="25" t="n"/>
      <c r="AL1600" s="14" t="n"/>
      <c r="AM1600" s="18" t="n"/>
      <c r="AN1600" s="16" t="n">
        <v>0</v>
      </c>
      <c r="AO1600" s="18">
        <f>(AM1600-AN1600)+AO1599</f>
        <v/>
      </c>
      <c r="AP1600" s="15" t="n"/>
      <c r="AR1600" s="14" t="n"/>
      <c r="AS1600" s="18" t="n"/>
      <c r="AT1600" s="16" t="n">
        <v>0</v>
      </c>
      <c r="AU1600" s="18">
        <f>(AS1600-AT1600)+AU1599</f>
        <v/>
      </c>
      <c r="AV1600" s="15" t="n"/>
      <c r="AX1600" s="14" t="n"/>
      <c r="AY1600" s="18" t="n"/>
      <c r="AZ1600" s="16" t="n">
        <v>0</v>
      </c>
      <c r="BA1600" s="18">
        <f>(AY1600-AZ1600)+BA1599</f>
        <v/>
      </c>
      <c r="BB1600" s="15" t="n"/>
      <c r="BD1600" s="14" t="n"/>
      <c r="BE1600" s="18" t="n"/>
      <c r="BF1600" s="16" t="n">
        <v>0</v>
      </c>
      <c r="BG1600" s="18">
        <f>(BE1600-BF1600)+BG1599</f>
        <v/>
      </c>
      <c r="BH1600" s="15" t="n"/>
      <c r="BJ1600" s="86" t="n">
        <v>0</v>
      </c>
      <c r="BK1600" s="90" t="n"/>
      <c r="BL1600" s="24" t="n"/>
      <c r="BM1600" s="24" t="n"/>
      <c r="BN1600" s="24" t="n"/>
      <c r="BO1600" s="24" t="n"/>
      <c r="BP1600" s="24" t="n"/>
      <c r="BQ1600" s="126" t="n"/>
    </row>
    <row r="1601" ht="16.8" customHeight="1">
      <c r="A1601" s="15" t="n"/>
      <c r="B1601" s="15" t="n"/>
      <c r="C1601" s="15" t="inlineStr">
        <is>
          <t>Sinistro</t>
        </is>
      </c>
      <c r="D1601" s="16" t="n"/>
      <c r="E1601" s="16" t="n"/>
      <c r="F1601" s="16" t="n"/>
      <c r="G1601" s="16" t="n"/>
      <c r="H1601" s="16">
        <f>SUM(H1588:H1600)</f>
        <v/>
      </c>
      <c r="I1601" s="4" t="n"/>
      <c r="J1601" s="14" t="n"/>
      <c r="K1601" s="15" t="inlineStr">
        <is>
          <t>Locazioni immobiliari</t>
        </is>
      </c>
      <c r="L1601" s="16" t="n"/>
      <c r="M1601" s="16">
        <f>14.4*(L1588+L1589-M1589)/100</f>
        <v/>
      </c>
      <c r="N1601" s="16">
        <f>G1622</f>
        <v/>
      </c>
      <c r="O1601" s="16">
        <f>O1540+M1601-N1601</f>
        <v/>
      </c>
      <c r="P1601" s="18">
        <f>P1540+M1601</f>
        <v/>
      </c>
      <c r="Q1601" s="14" t="n"/>
      <c r="R1601" s="18" t="n"/>
      <c r="S1601" s="16" t="n">
        <v>0</v>
      </c>
      <c r="T1601" s="18">
        <f>(R1601-S1601)+T1600</f>
        <v/>
      </c>
      <c r="U1601" s="15" t="n"/>
      <c r="W1601" s="14" t="n"/>
      <c r="X1601" s="18" t="n"/>
      <c r="Y1601" s="16" t="n">
        <v>0</v>
      </c>
      <c r="Z1601" s="18">
        <f>(X1601-Y1601)+Z1600</f>
        <v/>
      </c>
      <c r="AA1601" s="15">
        <f>C1601</f>
        <v/>
      </c>
      <c r="AB1601" s="24" t="n"/>
      <c r="AC1601" s="15" t="n"/>
      <c r="AD1601" s="25" t="n"/>
      <c r="AE1601" s="62" t="n"/>
      <c r="AF1601" s="63" t="n"/>
      <c r="AG1601" s="25" t="n"/>
      <c r="AH1601" s="24" t="n"/>
      <c r="AI1601" s="26" t="n"/>
      <c r="AJ1601" s="25" t="n"/>
      <c r="AL1601" s="14" t="n"/>
      <c r="AM1601" s="18" t="n"/>
      <c r="AN1601" s="16" t="n">
        <v>0</v>
      </c>
      <c r="AO1601" s="18">
        <f>(AM1601-AN1601)+AO1600</f>
        <v/>
      </c>
      <c r="AP1601" s="15" t="n"/>
      <c r="AR1601" s="14" t="n"/>
      <c r="AS1601" s="18" t="n"/>
      <c r="AT1601" s="16" t="n">
        <v>0</v>
      </c>
      <c r="AU1601" s="18">
        <f>(AS1601-AT1601)+AU1600</f>
        <v/>
      </c>
      <c r="AV1601" s="15" t="n"/>
      <c r="AX1601" s="14" t="n"/>
      <c r="AY1601" s="18" t="n"/>
      <c r="AZ1601" s="16" t="n">
        <v>0</v>
      </c>
      <c r="BA1601" s="18">
        <f>(AY1601-AZ1601)+BA1600</f>
        <v/>
      </c>
      <c r="BB1601" s="15" t="n"/>
      <c r="BD1601" s="14" t="n"/>
      <c r="BE1601" s="18" t="n"/>
      <c r="BF1601" s="16" t="n">
        <v>0</v>
      </c>
      <c r="BG1601" s="18">
        <f>(BE1601-BF1601)+BG1600</f>
        <v/>
      </c>
      <c r="BH1601" s="15" t="n"/>
      <c r="BJ1601" s="86" t="n">
        <v>0</v>
      </c>
      <c r="BK1601" s="90" t="n"/>
      <c r="BL1601" s="24" t="n"/>
      <c r="BM1601" s="24" t="n"/>
      <c r="BN1601" s="24" t="n"/>
      <c r="BO1601" s="24" t="n"/>
      <c r="BP1601" s="24" t="n"/>
      <c r="BQ1601" s="126" t="n"/>
    </row>
    <row r="1602" ht="16.8" customHeight="1">
      <c r="A1602" s="15" t="n"/>
      <c r="B1602" s="15" t="n"/>
      <c r="C1602" s="15" t="inlineStr">
        <is>
          <t>SINISTRO</t>
        </is>
      </c>
      <c r="D1602" s="16">
        <f>E1601+G1601</f>
        <v/>
      </c>
      <c r="E1602" s="16" t="n"/>
      <c r="F1602" s="16" t="n"/>
      <c r="G1602" s="16" t="n"/>
      <c r="H1602" s="16" t="n"/>
      <c r="I1602" s="4" t="n"/>
      <c r="J1602" s="14" t="n"/>
      <c r="K1602" s="15">
        <f>C1623</f>
        <v/>
      </c>
      <c r="L1602" s="16">
        <f>D1611</f>
        <v/>
      </c>
      <c r="M1602" s="16">
        <f>1.4*(L1588+L1589-M1589)/100</f>
        <v/>
      </c>
      <c r="N1602" s="16">
        <f>G1623</f>
        <v/>
      </c>
      <c r="O1602" s="16">
        <f>O1541+M1602-N1602</f>
        <v/>
      </c>
      <c r="P1602" s="18">
        <f>P1541+M1602</f>
        <v/>
      </c>
      <c r="Q1602" s="14" t="n"/>
      <c r="R1602" s="18" t="n"/>
      <c r="S1602" s="16" t="n">
        <v>0</v>
      </c>
      <c r="T1602" s="18">
        <f>(R1602-S1602)+T1601</f>
        <v/>
      </c>
      <c r="U1602" s="15" t="n"/>
      <c r="W1602" s="14" t="n"/>
      <c r="X1602" s="18" t="n"/>
      <c r="Y1602" s="16" t="n">
        <v>0</v>
      </c>
      <c r="Z1602" s="18">
        <f>(X1602-Y1602)+Z1601</f>
        <v/>
      </c>
      <c r="AA1602" s="15" t="n"/>
      <c r="AB1602" s="24" t="n"/>
      <c r="AC1602" s="64" t="inlineStr">
        <is>
          <t>INTERESSI PASSIIVI</t>
        </is>
      </c>
      <c r="AD1602" s="65" t="n"/>
      <c r="AE1602" s="65">
        <f>H1606</f>
        <v/>
      </c>
      <c r="AF1602" s="63">
        <f>AE1602+AF1541</f>
        <v/>
      </c>
      <c r="AG1602" s="25" t="n"/>
      <c r="AH1602" s="24" t="n"/>
      <c r="AI1602" s="26" t="n"/>
      <c r="AJ1602" s="25" t="n">
        <v>0</v>
      </c>
      <c r="AL1602" s="14" t="n"/>
      <c r="AM1602" s="18" t="n"/>
      <c r="AN1602" s="16" t="n">
        <v>0</v>
      </c>
      <c r="AO1602" s="18">
        <f>(AM1602-AN1602)+AO1601</f>
        <v/>
      </c>
      <c r="AP1602" s="15" t="n"/>
      <c r="AR1602" s="14" t="n"/>
      <c r="AS1602" s="18" t="n"/>
      <c r="AT1602" s="16" t="n">
        <v>0</v>
      </c>
      <c r="AU1602" s="18">
        <f>(AS1602-AT1602)+AU1601</f>
        <v/>
      </c>
      <c r="AV1602" s="15" t="n"/>
      <c r="AX1602" s="14" t="n"/>
      <c r="AY1602" s="18" t="n"/>
      <c r="AZ1602" s="16" t="n">
        <v>0</v>
      </c>
      <c r="BA1602" s="18">
        <f>(AY1602-AZ1602)+BA1601</f>
        <v/>
      </c>
      <c r="BB1602" s="15" t="n"/>
      <c r="BD1602" s="14" t="n"/>
      <c r="BE1602" s="18" t="n"/>
      <c r="BF1602" s="16" t="n">
        <v>0</v>
      </c>
      <c r="BG1602" s="18">
        <f>(BE1602-BF1602)+BG1601</f>
        <v/>
      </c>
      <c r="BH1602" s="15" t="n"/>
      <c r="BJ1602" s="86" t="n"/>
      <c r="BK1602" s="86" t="n"/>
      <c r="BL1602" s="24" t="n"/>
      <c r="BM1602" s="24" t="n"/>
      <c r="BN1602" s="24" t="n"/>
      <c r="BO1602" s="24" t="n"/>
      <c r="BP1602" s="24" t="n"/>
      <c r="BQ1602" s="126" t="n"/>
    </row>
    <row r="1603" ht="16.8" customHeight="1">
      <c r="A1603" s="15" t="n"/>
      <c r="B1603" s="15" t="n"/>
      <c r="C1603" s="15" t="inlineStr">
        <is>
          <t xml:space="preserve">Francobolli    </t>
        </is>
      </c>
      <c r="D1603" s="16" t="n"/>
      <c r="E1603" s="16" t="n"/>
      <c r="F1603" s="16" t="n"/>
      <c r="G1603" s="16" t="n">
        <v>0</v>
      </c>
      <c r="H1603" s="16" t="n"/>
      <c r="I1603" s="4" t="n"/>
      <c r="J1603" s="14" t="n"/>
      <c r="K1603" s="15">
        <f>C1625</f>
        <v/>
      </c>
      <c r="L1603" s="16" t="n"/>
      <c r="M1603" s="16">
        <f>0*(L1588+L1589-M1589)/100</f>
        <v/>
      </c>
      <c r="N1603" s="16">
        <f>G1625</f>
        <v/>
      </c>
      <c r="O1603" s="16">
        <f>O1542+M1603-N1603</f>
        <v/>
      </c>
      <c r="P1603" s="18">
        <f>P1542+M1603</f>
        <v/>
      </c>
      <c r="Q1603" s="14" t="n"/>
      <c r="R1603" s="18" t="n"/>
      <c r="S1603" s="16">
        <f>G1603</f>
        <v/>
      </c>
      <c r="T1603" s="18">
        <f>(R1603-S1603)+T1602</f>
        <v/>
      </c>
      <c r="U1603" s="15">
        <f>C1603</f>
        <v/>
      </c>
      <c r="W1603" s="14" t="n"/>
      <c r="X1603" s="18" t="n"/>
      <c r="Y1603" s="16" t="n"/>
      <c r="Z1603" s="18">
        <f>(X1603-Y1603)+Z1602</f>
        <v/>
      </c>
      <c r="AA1603" s="15" t="n"/>
      <c r="AB1603" s="24" t="n"/>
      <c r="AC1603" s="15">
        <f>C1603</f>
        <v/>
      </c>
      <c r="AD1603" s="25" t="n"/>
      <c r="AE1603" s="62">
        <f>G1603</f>
        <v/>
      </c>
      <c r="AF1603" s="63">
        <f>AE1603+AF1542</f>
        <v/>
      </c>
      <c r="AG1603" s="25" t="n"/>
      <c r="AH1603" s="24" t="n"/>
      <c r="AI1603" s="26" t="n"/>
      <c r="AJ1603" s="25" t="n"/>
      <c r="AL1603" s="14" t="n"/>
      <c r="AM1603" s="18" t="n"/>
      <c r="AN1603" s="16" t="n"/>
      <c r="AO1603" s="18">
        <f>(AM1603-AN1603)+AO1602</f>
        <v/>
      </c>
      <c r="AP1603" s="15" t="n"/>
      <c r="AR1603" s="14" t="n"/>
      <c r="AS1603" s="18" t="n"/>
      <c r="AT1603" s="16" t="n"/>
      <c r="AU1603" s="18">
        <f>(AS1603-AT1603)+AU1602</f>
        <v/>
      </c>
      <c r="AV1603" s="15" t="n"/>
      <c r="AX1603" s="14" t="n"/>
      <c r="AY1603" s="18" t="n"/>
      <c r="AZ1603" s="16" t="n"/>
      <c r="BA1603" s="18">
        <f>(AY1603-AZ1603)+BA1602</f>
        <v/>
      </c>
      <c r="BB1603" s="15" t="n"/>
      <c r="BD1603" s="14" t="n"/>
      <c r="BE1603" s="18" t="n"/>
      <c r="BF1603" s="16" t="n"/>
      <c r="BG1603" s="18">
        <f>(BE1603-BF1603)+BG1602</f>
        <v/>
      </c>
      <c r="BH1603" s="15" t="n"/>
      <c r="BJ1603" s="86" t="n"/>
      <c r="BK1603" s="86" t="n"/>
      <c r="BL1603" s="24" t="n"/>
      <c r="BM1603" s="24" t="n"/>
      <c r="BN1603" s="24" t="n"/>
      <c r="BO1603" s="24" t="n"/>
      <c r="BP1603" s="24" t="n"/>
      <c r="BQ1603" s="126" t="n"/>
    </row>
    <row r="1604" ht="16.8" customHeight="1">
      <c r="A1604" s="15" t="n"/>
      <c r="B1604" s="15" t="n"/>
      <c r="C1604" s="15" t="inlineStr">
        <is>
          <t xml:space="preserve">PAG. FATT. SOMMESE PETROLI </t>
        </is>
      </c>
      <c r="D1604" s="16" t="n"/>
      <c r="E1604" s="16" t="n"/>
      <c r="F1604" s="16" t="n"/>
      <c r="G1604" s="16" t="n">
        <v>0</v>
      </c>
      <c r="H1604" s="16" t="n"/>
      <c r="I1604" s="4" t="n"/>
      <c r="J1604" s="14" t="n"/>
      <c r="K1604" s="15">
        <f>C1626</f>
        <v/>
      </c>
      <c r="L1604" s="16" t="n"/>
      <c r="M1604" s="16">
        <f>1.86*(L1588+L1589-M1589)/100</f>
        <v/>
      </c>
      <c r="N1604" s="16">
        <f>G1626</f>
        <v/>
      </c>
      <c r="O1604" s="16">
        <f>O1543+M1604-N1604</f>
        <v/>
      </c>
      <c r="P1604" s="18">
        <f>P1543+M1604</f>
        <v/>
      </c>
      <c r="Q1604" s="14" t="n"/>
      <c r="R1604" s="18" t="n"/>
      <c r="S1604" s="16">
        <f>G1604</f>
        <v/>
      </c>
      <c r="T1604" s="18">
        <f>(R1604-S1604)+T1603</f>
        <v/>
      </c>
      <c r="U1604" s="15">
        <f>C1604</f>
        <v/>
      </c>
      <c r="W1604" s="14" t="n"/>
      <c r="X1604" s="18" t="n"/>
      <c r="Y1604" s="16" t="n">
        <v>0</v>
      </c>
      <c r="Z1604" s="18">
        <f>(X1604-Y1604)+Z1603</f>
        <v/>
      </c>
      <c r="AA1604" s="15" t="n"/>
      <c r="AB1604" s="24" t="n"/>
      <c r="AC1604" s="15">
        <f>C1604</f>
        <v/>
      </c>
      <c r="AD1604" s="25" t="n"/>
      <c r="AE1604" s="62">
        <f>G1604</f>
        <v/>
      </c>
      <c r="AF1604" s="63">
        <f>AE1604+AF1543</f>
        <v/>
      </c>
      <c r="AG1604" s="25" t="n"/>
      <c r="AH1604" s="24" t="n"/>
      <c r="AI1604" s="26" t="n"/>
      <c r="AJ1604" s="25" t="n"/>
      <c r="AL1604" s="14" t="n"/>
      <c r="AM1604" s="18" t="n"/>
      <c r="AN1604" s="16" t="n">
        <v>0</v>
      </c>
      <c r="AO1604" s="18">
        <f>(AM1604-AN1604)+AO1603</f>
        <v/>
      </c>
      <c r="AP1604" s="15" t="n"/>
      <c r="AR1604" s="14" t="n"/>
      <c r="AS1604" s="18" t="n"/>
      <c r="AT1604" s="16" t="n">
        <v>0</v>
      </c>
      <c r="AU1604" s="18">
        <f>(AS1604-AT1604)+AU1603</f>
        <v/>
      </c>
      <c r="AV1604" s="15" t="n"/>
      <c r="AX1604" s="14" t="n"/>
      <c r="AY1604" s="18" t="n"/>
      <c r="AZ1604" s="16" t="n">
        <v>0</v>
      </c>
      <c r="BA1604" s="18">
        <f>(AY1604-AZ1604)+BA1603</f>
        <v/>
      </c>
      <c r="BB1604" s="15" t="n"/>
      <c r="BD1604" s="14" t="n"/>
      <c r="BE1604" s="18" t="n"/>
      <c r="BF1604" s="16" t="n">
        <v>0</v>
      </c>
      <c r="BG1604" s="18">
        <f>(BE1604-BF1604)+BG1603</f>
        <v/>
      </c>
      <c r="BH1604" s="15" t="n"/>
      <c r="BJ1604" s="86" t="n"/>
      <c r="BK1604" s="86" t="n"/>
      <c r="BL1604" s="24" t="n"/>
      <c r="BM1604" s="24" t="n"/>
      <c r="BN1604" s="24" t="n"/>
      <c r="BO1604" s="24" t="n"/>
      <c r="BP1604" s="24" t="n"/>
      <c r="BQ1604" s="126" t="n"/>
    </row>
    <row r="1605" ht="16.8" customHeight="1">
      <c r="A1605" s="15" t="n"/>
      <c r="B1605" s="15" t="n"/>
      <c r="C1605" s="15" t="inlineStr">
        <is>
          <t>Benzina auto papa'</t>
        </is>
      </c>
      <c r="D1605" s="16">
        <f>SUM(G1604:G1605)</f>
        <v/>
      </c>
      <c r="E1605" s="16" t="n">
        <v>0</v>
      </c>
      <c r="F1605" s="16" t="n"/>
      <c r="G1605" s="16" t="n">
        <v>0</v>
      </c>
      <c r="H1605" s="16" t="n"/>
      <c r="I1605" s="4" t="n"/>
      <c r="J1605" s="14" t="n"/>
      <c r="K1605" s="15">
        <f>C1627</f>
        <v/>
      </c>
      <c r="L1605" s="16" t="n">
        <v>0</v>
      </c>
      <c r="M1605" s="16">
        <f>0.7*(L1588+L1589-M1589)/100</f>
        <v/>
      </c>
      <c r="N1605" s="16">
        <f>G1627</f>
        <v/>
      </c>
      <c r="O1605" s="16">
        <f>O1544+M1605-N1605</f>
        <v/>
      </c>
      <c r="P1605" s="18">
        <f>P1544+M1605</f>
        <v/>
      </c>
      <c r="Q1605" s="14" t="n"/>
      <c r="R1605" s="18" t="n"/>
      <c r="S1605" s="16">
        <f>G1605</f>
        <v/>
      </c>
      <c r="T1605" s="18">
        <f>(R1605-S1605)+T1604</f>
        <v/>
      </c>
      <c r="U1605" s="15">
        <f>C1605</f>
        <v/>
      </c>
      <c r="W1605" s="14" t="n"/>
      <c r="X1605" s="18" t="n"/>
      <c r="Y1605" s="16" t="n">
        <v>0</v>
      </c>
      <c r="Z1605" s="18">
        <f>(X1605-Y1605)+Z1604</f>
        <v/>
      </c>
      <c r="AA1605" s="15" t="n"/>
      <c r="AB1605" s="24" t="n"/>
      <c r="AC1605" s="15">
        <f>C1605</f>
        <v/>
      </c>
      <c r="AD1605" s="25" t="n"/>
      <c r="AE1605" s="62">
        <f>G1605</f>
        <v/>
      </c>
      <c r="AF1605" s="63">
        <f>AE1605+AF1544</f>
        <v/>
      </c>
      <c r="AG1605" s="25" t="n"/>
      <c r="AH1605" s="24" t="n"/>
      <c r="AI1605" s="26" t="n">
        <v>0</v>
      </c>
      <c r="AJ1605" s="25" t="n"/>
      <c r="AL1605" s="14" t="n"/>
      <c r="AM1605" s="18" t="n"/>
      <c r="AN1605" s="16" t="n">
        <v>0</v>
      </c>
      <c r="AO1605" s="18">
        <f>(AM1605-AN1605)+AO1604</f>
        <v/>
      </c>
      <c r="AP1605" s="15" t="n"/>
      <c r="AR1605" s="14" t="n"/>
      <c r="AS1605" s="18" t="n"/>
      <c r="AT1605" s="16" t="n">
        <v>0</v>
      </c>
      <c r="AU1605" s="18">
        <f>(AS1605-AT1605)+AU1604</f>
        <v/>
      </c>
      <c r="AV1605" s="15" t="n"/>
      <c r="AX1605" s="14" t="n"/>
      <c r="AY1605" s="18" t="n"/>
      <c r="AZ1605" s="16" t="n">
        <v>0</v>
      </c>
      <c r="BA1605" s="18">
        <f>(AY1605-AZ1605)+BA1604</f>
        <v/>
      </c>
      <c r="BB1605" s="15" t="n"/>
      <c r="BD1605" s="14" t="n"/>
      <c r="BE1605" s="18" t="n"/>
      <c r="BF1605" s="16" t="n">
        <v>0</v>
      </c>
      <c r="BG1605" s="18">
        <f>(BE1605-BF1605)+BG1604</f>
        <v/>
      </c>
      <c r="BH1605" s="15" t="n"/>
      <c r="BJ1605" s="86" t="n"/>
      <c r="BK1605" s="86" t="n"/>
      <c r="BL1605" s="24" t="n"/>
      <c r="BM1605" s="24" t="n"/>
      <c r="BN1605" s="24" t="n"/>
      <c r="BO1605" s="24" t="n"/>
      <c r="BP1605" s="24" t="n"/>
      <c r="BQ1605" s="126" t="n"/>
    </row>
    <row r="1606" ht="16.8" customHeight="1">
      <c r="A1606" s="15" t="n"/>
      <c r="B1606" s="15" t="n"/>
      <c r="C1606" s="28" t="inlineStr">
        <is>
          <t>Spese bancarie</t>
        </is>
      </c>
      <c r="D1606" s="16" t="n"/>
      <c r="E1606" s="16" t="n">
        <v>0</v>
      </c>
      <c r="F1606" s="16" t="n">
        <v>0</v>
      </c>
      <c r="G1606" s="16" t="n">
        <v>0</v>
      </c>
      <c r="H1606" s="27" t="n">
        <v>0</v>
      </c>
      <c r="I1606" s="4" t="n"/>
      <c r="J1606" s="14" t="n"/>
      <c r="K1606" s="15">
        <f>C1631</f>
        <v/>
      </c>
      <c r="L1606" s="16" t="n">
        <v>0</v>
      </c>
      <c r="M1606" s="16">
        <f>18.82*(L1588+L1589-M1589)/100</f>
        <v/>
      </c>
      <c r="N1606" s="16">
        <f>G1631</f>
        <v/>
      </c>
      <c r="O1606" s="16">
        <f>O1545+M1606-N1606</f>
        <v/>
      </c>
      <c r="P1606" s="18">
        <f>P1545+M1606</f>
        <v/>
      </c>
      <c r="Q1606" s="14" t="n"/>
      <c r="R1606" s="18" t="n"/>
      <c r="S1606" s="16">
        <f>G1606</f>
        <v/>
      </c>
      <c r="T1606" s="18">
        <f>(R1606-S1606)+T1605</f>
        <v/>
      </c>
      <c r="U1606" s="15">
        <f>C1606</f>
        <v/>
      </c>
      <c r="W1606" s="14" t="n"/>
      <c r="X1606" s="18" t="n"/>
      <c r="Y1606" s="16" t="n">
        <v>0</v>
      </c>
      <c r="Z1606" s="18">
        <f>(X1606-Y1606)+Z1605</f>
        <v/>
      </c>
      <c r="AA1606" s="15">
        <f>C1606</f>
        <v/>
      </c>
      <c r="AB1606" s="24" t="n"/>
      <c r="AC1606" s="15">
        <f>C1606</f>
        <v/>
      </c>
      <c r="AD1606" s="25" t="n"/>
      <c r="AE1606" s="62" t="n">
        <v>0</v>
      </c>
      <c r="AF1606" s="63">
        <f>AE1606+AF1545</f>
        <v/>
      </c>
      <c r="AG1606" s="25" t="n"/>
      <c r="AH1606" s="24" t="n"/>
      <c r="AI1606" s="26" t="n"/>
      <c r="AJ1606" s="25" t="n"/>
      <c r="AL1606" s="14" t="n"/>
      <c r="AM1606" s="18" t="n"/>
      <c r="AN1606" s="16" t="n">
        <v>0</v>
      </c>
      <c r="AO1606" s="18">
        <f>(AM1606-AN1606)+AO1605</f>
        <v/>
      </c>
      <c r="AP1606" s="15" t="n"/>
      <c r="AR1606" s="14" t="n"/>
      <c r="AS1606" s="18" t="n"/>
      <c r="AT1606" s="16" t="n">
        <v>0</v>
      </c>
      <c r="AU1606" s="18">
        <f>(AS1606-AT1606)+AU1605</f>
        <v/>
      </c>
      <c r="AV1606" s="15">
        <f>C1606</f>
        <v/>
      </c>
      <c r="AX1606" s="14" t="n"/>
      <c r="AY1606" s="18" t="n"/>
      <c r="AZ1606" s="16" t="n">
        <v>0</v>
      </c>
      <c r="BA1606" s="18">
        <f>(AY1606-AZ1606)+BA1605</f>
        <v/>
      </c>
      <c r="BB1606" s="15" t="n"/>
      <c r="BD1606" s="14" t="n"/>
      <c r="BE1606" s="18" t="n"/>
      <c r="BF1606" s="16" t="n">
        <v>0</v>
      </c>
      <c r="BG1606" s="18">
        <f>(BE1606-BF1606)+BG1605</f>
        <v/>
      </c>
      <c r="BH1606" s="15" t="n"/>
      <c r="BJ1606" s="86" t="n"/>
      <c r="BK1606" s="86" t="n"/>
      <c r="BL1606" s="24" t="n"/>
      <c r="BM1606" s="24" t="n"/>
      <c r="BN1606" s="24" t="n"/>
      <c r="BO1606" s="24" t="n"/>
      <c r="BP1606" s="24" t="n"/>
      <c r="BQ1606" s="126" t="n"/>
    </row>
    <row r="1607" ht="16.8" customHeight="1">
      <c r="A1607" s="15" t="n"/>
      <c r="B1607" s="15" t="n"/>
      <c r="C1607" s="15" t="n"/>
      <c r="D1607" s="16" t="n"/>
      <c r="E1607" s="16" t="n"/>
      <c r="F1607" s="16" t="n"/>
      <c r="G1607" s="16" t="n">
        <v>0</v>
      </c>
      <c r="H1607" s="27" t="n">
        <v>0</v>
      </c>
      <c r="I1607" s="4" t="n"/>
      <c r="J1607" s="14" t="n"/>
      <c r="K1607" s="15">
        <f>C1632</f>
        <v/>
      </c>
      <c r="L1607" s="16" t="n">
        <v>0</v>
      </c>
      <c r="M1607" s="16">
        <f>18.82*(L1588+L1589-M1589)/100</f>
        <v/>
      </c>
      <c r="N1607" s="29">
        <f>G1632</f>
        <v/>
      </c>
      <c r="O1607" s="16">
        <f>O1546+M1607-N1607</f>
        <v/>
      </c>
      <c r="P1607" s="18">
        <f>P1546+M1607</f>
        <v/>
      </c>
      <c r="Q1607" s="14" t="n"/>
      <c r="R1607" s="18" t="n"/>
      <c r="S1607" s="16">
        <f>G1607</f>
        <v/>
      </c>
      <c r="T1607" s="18">
        <f>(R1607-S1607)+T1606</f>
        <v/>
      </c>
      <c r="U1607" s="15">
        <f>C1607</f>
        <v/>
      </c>
      <c r="W1607" s="14" t="n"/>
      <c r="X1607" s="18" t="n"/>
      <c r="Y1607" s="16" t="n">
        <v>0</v>
      </c>
      <c r="Z1607" s="18">
        <f>(X1607-Y1607)+Z1606</f>
        <v/>
      </c>
      <c r="AA1607" s="15" t="n"/>
      <c r="AB1607" s="24" t="n"/>
      <c r="AC1607" s="15">
        <f>C1607</f>
        <v/>
      </c>
      <c r="AD1607" s="25" t="n"/>
      <c r="AE1607" s="62">
        <f>G1607</f>
        <v/>
      </c>
      <c r="AF1607" s="63">
        <f>AE1607+AF1546</f>
        <v/>
      </c>
      <c r="AG1607" s="25" t="n"/>
      <c r="AH1607" s="24" t="n"/>
      <c r="AI1607" s="26" t="n"/>
      <c r="AJ1607" s="25" t="n"/>
      <c r="AL1607" s="14" t="n"/>
      <c r="AM1607" s="18" t="n"/>
      <c r="AN1607" s="16" t="n">
        <v>0</v>
      </c>
      <c r="AO1607" s="18">
        <f>(AM1607-AN1607)+AO1606</f>
        <v/>
      </c>
      <c r="AP1607" s="15" t="n"/>
      <c r="AR1607" s="14" t="n"/>
      <c r="AS1607" s="18" t="n"/>
      <c r="AT1607" s="16" t="n">
        <v>0</v>
      </c>
      <c r="AU1607" s="18">
        <f>(AS1607-AT1607)+AU1606</f>
        <v/>
      </c>
      <c r="AV1607" s="15" t="n"/>
      <c r="AX1607" s="14" t="n"/>
      <c r="AY1607" s="18" t="n"/>
      <c r="AZ1607" s="16" t="n">
        <v>0</v>
      </c>
      <c r="BA1607" s="18">
        <f>(AY1607-AZ1607)+BA1606</f>
        <v/>
      </c>
      <c r="BB1607" s="15" t="n"/>
      <c r="BD1607" s="14" t="n"/>
      <c r="BE1607" s="18" t="n"/>
      <c r="BF1607" s="16" t="n">
        <v>0</v>
      </c>
      <c r="BG1607" s="18">
        <f>(BE1607-BF1607)+BG1606</f>
        <v/>
      </c>
      <c r="BH1607" s="15" t="n"/>
      <c r="BJ1607" s="86" t="n"/>
      <c r="BK1607" s="86" t="n"/>
      <c r="BL1607" s="24" t="n"/>
      <c r="BM1607" s="24" t="n"/>
      <c r="BN1607" s="24" t="n"/>
      <c r="BO1607" s="24" t="n"/>
      <c r="BP1607" s="24" t="n"/>
      <c r="BQ1607" s="126" t="n"/>
    </row>
    <row r="1608" ht="16.8" customHeight="1">
      <c r="A1608" s="15" t="n"/>
      <c r="B1608" s="15" t="n"/>
      <c r="C1608" s="28" t="inlineStr">
        <is>
          <t>Materiale pulizia</t>
        </is>
      </c>
      <c r="D1608" s="16" t="n"/>
      <c r="E1608" s="16" t="n"/>
      <c r="F1608" s="16" t="n"/>
      <c r="G1608" s="16" t="n">
        <v>0</v>
      </c>
      <c r="H1608" s="16" t="n"/>
      <c r="I1608" s="4" t="n"/>
      <c r="J1608" s="14" t="n"/>
      <c r="K1608" s="15">
        <f>C1603</f>
        <v/>
      </c>
      <c r="L1608" s="16" t="n">
        <v>0</v>
      </c>
      <c r="M1608" s="16">
        <f>0.5*(L1588+L1589-M1589)/100</f>
        <v/>
      </c>
      <c r="N1608" s="16">
        <f>G1603</f>
        <v/>
      </c>
      <c r="O1608" s="16">
        <f>O1547+M1608-N1608</f>
        <v/>
      </c>
      <c r="P1608" s="18">
        <f>P1547+M1608</f>
        <v/>
      </c>
      <c r="Q1608" s="14" t="n"/>
      <c r="R1608" s="18" t="n"/>
      <c r="S1608" s="16">
        <f>G1608</f>
        <v/>
      </c>
      <c r="T1608" s="18">
        <f>(R1608-S1608)+T1607</f>
        <v/>
      </c>
      <c r="U1608" s="15">
        <f>C1608</f>
        <v/>
      </c>
      <c r="W1608" s="14" t="n"/>
      <c r="X1608" s="18" t="n"/>
      <c r="Y1608" s="16" t="n">
        <v>0</v>
      </c>
      <c r="Z1608" s="18">
        <f>(X1608-Y1608)+Z1607</f>
        <v/>
      </c>
      <c r="AA1608" s="15" t="n"/>
      <c r="AB1608" s="24" t="n"/>
      <c r="AC1608" s="15">
        <f>C1608</f>
        <v/>
      </c>
      <c r="AD1608" s="25" t="n"/>
      <c r="AE1608" s="62">
        <f>G1608</f>
        <v/>
      </c>
      <c r="AF1608" s="63">
        <f>AE1608+AF1547</f>
        <v/>
      </c>
      <c r="AG1608" s="25" t="n"/>
      <c r="AH1608" s="24" t="n"/>
      <c r="AI1608" s="26" t="n"/>
      <c r="AJ1608" s="25" t="n"/>
      <c r="AL1608" s="14" t="n"/>
      <c r="AM1608" s="18" t="n"/>
      <c r="AN1608" s="16" t="n">
        <v>0</v>
      </c>
      <c r="AO1608" s="18">
        <f>(AM1608-AN1608)+AO1607</f>
        <v/>
      </c>
      <c r="AP1608" s="15" t="n"/>
      <c r="AR1608" s="14" t="n"/>
      <c r="AS1608" s="18" t="n"/>
      <c r="AT1608" s="16" t="n">
        <v>0</v>
      </c>
      <c r="AU1608" s="18">
        <f>(AS1608-AT1608)+AU1607</f>
        <v/>
      </c>
      <c r="AV1608" s="15" t="n"/>
      <c r="AX1608" s="14" t="n"/>
      <c r="AY1608" s="18" t="n"/>
      <c r="AZ1608" s="16" t="n">
        <v>0</v>
      </c>
      <c r="BA1608" s="18">
        <f>(AY1608-AZ1608)+BA1607</f>
        <v/>
      </c>
      <c r="BB1608" s="15" t="n"/>
      <c r="BD1608" s="14" t="n"/>
      <c r="BE1608" s="18" t="n"/>
      <c r="BF1608" s="16" t="n">
        <v>0</v>
      </c>
      <c r="BG1608" s="18">
        <f>(BE1608-BF1608)+BG1607</f>
        <v/>
      </c>
      <c r="BH1608" s="15" t="n"/>
      <c r="BJ1608" s="86" t="n"/>
      <c r="BK1608" s="86" t="n"/>
      <c r="BL1608" s="24" t="n"/>
      <c r="BM1608" s="24" t="n"/>
      <c r="BN1608" s="24" t="n"/>
      <c r="BO1608" s="24" t="n"/>
      <c r="BP1608" s="24" t="n"/>
      <c r="BQ1608" s="126" t="n"/>
    </row>
    <row r="1609" ht="16.8" customHeight="1">
      <c r="A1609" s="15" t="n"/>
      <c r="B1609" s="15" t="n"/>
      <c r="C1609" s="15" t="inlineStr">
        <is>
          <t xml:space="preserve">Assicurazioni </t>
        </is>
      </c>
      <c r="D1609" s="16" t="n"/>
      <c r="E1609" s="16" t="n"/>
      <c r="F1609" s="16" t="n"/>
      <c r="G1609" s="16" t="n">
        <v>0</v>
      </c>
      <c r="H1609" s="16" t="n"/>
      <c r="I1609" s="4" t="n"/>
      <c r="J1609" s="14" t="n"/>
      <c r="K1609" s="17">
        <f>C1609</f>
        <v/>
      </c>
      <c r="L1609" s="16" t="n">
        <v>0</v>
      </c>
      <c r="M1609" s="16">
        <f>0.5*(L1588+L1589-M1589)/100</f>
        <v/>
      </c>
      <c r="N1609" s="16">
        <f>G1609</f>
        <v/>
      </c>
      <c r="O1609" s="16">
        <f>O1548+M1609-N1609</f>
        <v/>
      </c>
      <c r="P1609" s="18">
        <f>P1548+M1609</f>
        <v/>
      </c>
      <c r="Q1609" s="14" t="n"/>
      <c r="R1609" s="18" t="n"/>
      <c r="S1609" s="16">
        <f>G1609</f>
        <v/>
      </c>
      <c r="T1609" s="18">
        <f>(R1609-S1609)+T1608</f>
        <v/>
      </c>
      <c r="U1609" s="15">
        <f>C1609</f>
        <v/>
      </c>
      <c r="W1609" s="14" t="n"/>
      <c r="X1609" s="18" t="n"/>
      <c r="Y1609" s="16" t="n">
        <v>0</v>
      </c>
      <c r="Z1609" s="18">
        <f>(X1609-Y1609)+Z1608</f>
        <v/>
      </c>
      <c r="AA1609" s="15" t="n"/>
      <c r="AB1609" s="24" t="n"/>
      <c r="AC1609" s="15">
        <f>C1609</f>
        <v/>
      </c>
      <c r="AD1609" s="25" t="n"/>
      <c r="AE1609" s="62">
        <f>G1609</f>
        <v/>
      </c>
      <c r="AF1609" s="63">
        <f>AE1609+AF1548</f>
        <v/>
      </c>
      <c r="AG1609" s="25" t="n"/>
      <c r="AH1609" s="24" t="n"/>
      <c r="AI1609" s="26" t="n"/>
      <c r="AJ1609" s="25" t="n"/>
      <c r="AL1609" s="14" t="n"/>
      <c r="AM1609" s="18" t="n"/>
      <c r="AN1609" s="16" t="n">
        <v>0</v>
      </c>
      <c r="AO1609" s="18">
        <f>(AM1609-AN1609)+AO1608</f>
        <v/>
      </c>
      <c r="AP1609" s="15" t="n"/>
      <c r="AR1609" s="14" t="n"/>
      <c r="AS1609" s="18" t="n"/>
      <c r="AT1609" s="16" t="n">
        <v>0</v>
      </c>
      <c r="AU1609" s="18">
        <f>(AS1609-AT1609)+AU1608</f>
        <v/>
      </c>
      <c r="AV1609" s="15" t="n"/>
      <c r="AX1609" s="14" t="n"/>
      <c r="AY1609" s="18" t="n"/>
      <c r="AZ1609" s="16" t="n">
        <v>0</v>
      </c>
      <c r="BA1609" s="18">
        <f>(AY1609-AZ1609)+BA1608</f>
        <v/>
      </c>
      <c r="BB1609" s="15" t="n"/>
      <c r="BD1609" s="14" t="n"/>
      <c r="BE1609" s="18" t="n"/>
      <c r="BF1609" s="16" t="n">
        <v>0</v>
      </c>
      <c r="BG1609" s="18">
        <f>(BE1609-BF1609)+BG1608</f>
        <v/>
      </c>
      <c r="BH1609" s="15" t="n"/>
      <c r="BJ1609" s="86" t="n"/>
      <c r="BK1609" s="86" t="n"/>
      <c r="BL1609" s="24" t="n"/>
      <c r="BM1609" s="24" t="n"/>
      <c r="BN1609" s="24" t="n"/>
      <c r="BO1609" s="24" t="n"/>
      <c r="BP1609" s="24" t="n"/>
      <c r="BQ1609" s="126" t="n"/>
    </row>
    <row r="1610" ht="16.8" customHeight="1">
      <c r="A1610" s="15" t="n"/>
      <c r="B1610" s="15" t="n"/>
      <c r="C1610" s="15" t="inlineStr">
        <is>
          <t>Telepass</t>
        </is>
      </c>
      <c r="D1610" s="16" t="n"/>
      <c r="E1610" s="16" t="n"/>
      <c r="F1610" s="16" t="n"/>
      <c r="G1610" s="16" t="n">
        <v>0</v>
      </c>
      <c r="H1610" s="16" t="n"/>
      <c r="I1610" s="4" t="n"/>
      <c r="J1610" s="14" t="n"/>
      <c r="K1610" s="17" t="inlineStr">
        <is>
          <t>Spese varie (manutenziona auto+ alberghi + varie+ cancelleria)</t>
        </is>
      </c>
      <c r="L1610" s="16" t="n"/>
      <c r="M1610" s="16">
        <f>2.32*(L1588+L1589-M1589)/100</f>
        <v/>
      </c>
      <c r="N1610" s="16">
        <f>H1644+H1643+G1642</f>
        <v/>
      </c>
      <c r="O1610" s="16">
        <f>O1549+M1610-N1610</f>
        <v/>
      </c>
      <c r="P1610" s="18">
        <f>P1549+M1610</f>
        <v/>
      </c>
      <c r="Q1610" s="14" t="n"/>
      <c r="R1610" s="18" t="n"/>
      <c r="S1610" s="16">
        <f>G1610</f>
        <v/>
      </c>
      <c r="T1610" s="18">
        <f>(R1610-S1610)+T1609</f>
        <v/>
      </c>
      <c r="U1610" s="15">
        <f>C1610</f>
        <v/>
      </c>
      <c r="W1610" s="14" t="n"/>
      <c r="X1610" s="18" t="n"/>
      <c r="Y1610" s="16" t="n">
        <v>0</v>
      </c>
      <c r="Z1610" s="18">
        <f>(X1610-Y1610)+Z1609</f>
        <v/>
      </c>
      <c r="AA1610" s="15" t="n"/>
      <c r="AB1610" s="24" t="n"/>
      <c r="AC1610" s="15">
        <f>C1610</f>
        <v/>
      </c>
      <c r="AD1610" s="25" t="n"/>
      <c r="AE1610" s="62">
        <f>G1610</f>
        <v/>
      </c>
      <c r="AF1610" s="63">
        <f>AE1610+AF1549</f>
        <v/>
      </c>
      <c r="AG1610" s="25" t="n"/>
      <c r="AH1610" s="24" t="n"/>
      <c r="AI1610" s="26" t="n"/>
      <c r="AJ1610" s="25" t="n"/>
      <c r="AL1610" s="14" t="n"/>
      <c r="AM1610" s="18" t="n"/>
      <c r="AN1610" s="16" t="n">
        <v>0</v>
      </c>
      <c r="AO1610" s="18">
        <f>(AM1610-AN1610)+AO1609</f>
        <v/>
      </c>
      <c r="AP1610" s="15" t="n"/>
      <c r="AR1610" s="14" t="n"/>
      <c r="AS1610" s="18" t="n"/>
      <c r="AT1610" s="16" t="n">
        <v>0</v>
      </c>
      <c r="AU1610" s="18">
        <f>(AS1610-AT1610)+AU1609</f>
        <v/>
      </c>
      <c r="AV1610" s="15" t="n"/>
      <c r="AX1610" s="14" t="n"/>
      <c r="AY1610" s="18" t="n"/>
      <c r="AZ1610" s="16" t="n">
        <v>0</v>
      </c>
      <c r="BA1610" s="18">
        <f>(AY1610-AZ1610)+BA1609</f>
        <v/>
      </c>
      <c r="BB1610" s="15" t="n"/>
      <c r="BD1610" s="14" t="n"/>
      <c r="BE1610" s="18" t="n"/>
      <c r="BF1610" s="16" t="n">
        <v>0</v>
      </c>
      <c r="BG1610" s="18">
        <f>(BE1610-BF1610)+BG1609</f>
        <v/>
      </c>
      <c r="BH1610" s="15" t="n"/>
      <c r="BJ1610" s="86" t="n"/>
      <c r="BK1610" s="86" t="n"/>
      <c r="BL1610" s="24" t="n"/>
      <c r="BM1610" s="24" t="n"/>
      <c r="BN1610" s="24" t="n"/>
      <c r="BO1610" s="24" t="n"/>
      <c r="BP1610" s="24" t="n"/>
      <c r="BQ1610" s="126" t="n"/>
    </row>
    <row r="1611" ht="16.8" customHeight="1">
      <c r="A1611" s="15" t="n"/>
      <c r="B1611" s="15" t="n"/>
      <c r="C1611" s="28" t="inlineStr">
        <is>
          <t>Pubblicità</t>
        </is>
      </c>
      <c r="D1611" s="16" t="n">
        <v>0</v>
      </c>
      <c r="E1611" s="16" t="n"/>
      <c r="F1611" s="16" t="n"/>
      <c r="G1611" s="16" t="n">
        <v>0</v>
      </c>
      <c r="H1611" s="16" t="n"/>
      <c r="I1611" s="4" t="n"/>
      <c r="J1611" s="14" t="n"/>
      <c r="K1611" s="17" t="n"/>
      <c r="L1611" s="16" t="n"/>
      <c r="M1611" s="16" t="n"/>
      <c r="N1611" s="16" t="inlineStr">
        <is>
          <t>DISPON. BANCARIA</t>
        </is>
      </c>
      <c r="O1611" s="16">
        <f>T1645+AO1645</f>
        <v/>
      </c>
      <c r="P1611" s="18" t="n"/>
      <c r="Q1611" s="14" t="n"/>
      <c r="R1611" s="18" t="n"/>
      <c r="S1611" s="16" t="n">
        <v>0</v>
      </c>
      <c r="T1611" s="18">
        <f>(R1611-S1611)+T1610</f>
        <v/>
      </c>
      <c r="U1611" s="15">
        <f>C1611</f>
        <v/>
      </c>
      <c r="W1611" s="14" t="n"/>
      <c r="X1611" s="18" t="n"/>
      <c r="Y1611" s="16" t="n">
        <v>0</v>
      </c>
      <c r="Z1611" s="18">
        <f>(X1611-Y1611)+Z1610</f>
        <v/>
      </c>
      <c r="AA1611" s="15" t="n"/>
      <c r="AB1611" s="24" t="n"/>
      <c r="AC1611" s="15">
        <f>C1611</f>
        <v/>
      </c>
      <c r="AD1611" s="25" t="n"/>
      <c r="AE1611" s="62">
        <f>G1611</f>
        <v/>
      </c>
      <c r="AF1611" s="63">
        <f>AE1611+AF1550</f>
        <v/>
      </c>
      <c r="AG1611" s="25" t="n"/>
      <c r="AH1611" s="24" t="n"/>
      <c r="AI1611" s="26" t="n"/>
      <c r="AJ1611" s="25" t="n"/>
      <c r="AL1611" s="14" t="n"/>
      <c r="AM1611" s="18" t="n"/>
      <c r="AN1611" s="16" t="n"/>
      <c r="AO1611" s="18">
        <f>(AM1611-AN1611)+AO1610</f>
        <v/>
      </c>
      <c r="AP1611" s="15" t="n"/>
      <c r="AR1611" s="14" t="n"/>
      <c r="AS1611" s="18" t="n"/>
      <c r="AT1611" s="16" t="n"/>
      <c r="AU1611" s="18">
        <f>(AS1611-AT1611)+AU1610</f>
        <v/>
      </c>
      <c r="AV1611" s="15" t="n"/>
      <c r="AX1611" s="14" t="n"/>
      <c r="AY1611" s="18" t="n"/>
      <c r="AZ1611" s="16" t="n"/>
      <c r="BA1611" s="18">
        <f>(AY1611-AZ1611)+BA1610</f>
        <v/>
      </c>
      <c r="BB1611" s="15" t="n"/>
      <c r="BD1611" s="14" t="n"/>
      <c r="BE1611" s="18" t="n"/>
      <c r="BF1611" s="16" t="n"/>
      <c r="BG1611" s="18">
        <f>(BE1611-BF1611)+BG1610</f>
        <v/>
      </c>
      <c r="BH1611" s="15" t="n"/>
      <c r="BJ1611" s="86" t="n"/>
      <c r="BK1611" s="86" t="n"/>
      <c r="BL1611" s="24" t="n"/>
      <c r="BM1611" s="24" t="n"/>
      <c r="BN1611" s="24" t="n"/>
      <c r="BO1611" s="24" t="n"/>
      <c r="BP1611" s="24" t="n"/>
      <c r="BQ1611" s="126" t="n"/>
    </row>
    <row r="1612" ht="16.8" customHeight="1">
      <c r="A1612" s="15" t="n"/>
      <c r="B1612" s="66" t="n"/>
      <c r="C1612" s="15" t="inlineStr">
        <is>
          <t xml:space="preserve">PAG. STIP.           MARZIA </t>
        </is>
      </c>
      <c r="D1612" s="67" t="n"/>
      <c r="E1612" s="16" t="n">
        <v>0</v>
      </c>
      <c r="F1612" s="16" t="n"/>
      <c r="G1612" s="16" t="n">
        <v>0</v>
      </c>
      <c r="H1612" s="16" t="n"/>
      <c r="I1612" s="4" t="n"/>
      <c r="J1612" s="14" t="n"/>
      <c r="K1612" s="17" t="inlineStr">
        <is>
          <t xml:space="preserve">BONIFICO UCA </t>
        </is>
      </c>
      <c r="L1612" s="16" t="n"/>
      <c r="M1612" s="16" t="n">
        <v>271.87</v>
      </c>
      <c r="N1612" s="16" t="inlineStr">
        <is>
          <t>SOSPESI PARTICOLARI</t>
        </is>
      </c>
      <c r="O1612" s="31">
        <f>L1636</f>
        <v/>
      </c>
      <c r="P1612" s="32">
        <f>SUM(P1591:P1610)</f>
        <v/>
      </c>
      <c r="Q1612" s="14" t="n"/>
      <c r="R1612" s="18" t="n"/>
      <c r="S1612" s="16">
        <f>G1612</f>
        <v/>
      </c>
      <c r="T1612" s="18">
        <f>(R1612-S1612)+T1611</f>
        <v/>
      </c>
      <c r="U1612" s="15">
        <f>C1612</f>
        <v/>
      </c>
      <c r="W1612" s="14" t="n"/>
      <c r="X1612" s="18" t="n"/>
      <c r="Y1612" s="16" t="n">
        <v>0</v>
      </c>
      <c r="Z1612" s="18">
        <f>(X1612-Y1612)+Z1611</f>
        <v/>
      </c>
      <c r="AA1612" s="15" t="n"/>
      <c r="AB1612" s="24" t="n"/>
      <c r="AC1612" s="15">
        <f>C1612</f>
        <v/>
      </c>
      <c r="AD1612" s="25" t="n"/>
      <c r="AE1612" s="62">
        <f>G1612</f>
        <v/>
      </c>
      <c r="AF1612" s="63">
        <f>AE1612+AF1551</f>
        <v/>
      </c>
      <c r="AG1612" s="25" t="n"/>
      <c r="AH1612" s="24" t="n"/>
      <c r="AI1612" s="26" t="n"/>
      <c r="AJ1612" s="25" t="n"/>
      <c r="AL1612" s="14" t="n"/>
      <c r="AM1612" s="18" t="n"/>
      <c r="AN1612" s="16" t="n">
        <v>0</v>
      </c>
      <c r="AO1612" s="18">
        <f>(AM1612-AN1612)+AO1611</f>
        <v/>
      </c>
      <c r="AP1612" s="15" t="n"/>
      <c r="AR1612" s="14" t="n"/>
      <c r="AS1612" s="18" t="n"/>
      <c r="AT1612" s="16" t="n">
        <v>0</v>
      </c>
      <c r="AU1612" s="18">
        <f>(AS1612-AT1612)+AU1611</f>
        <v/>
      </c>
      <c r="AV1612" s="15" t="n"/>
      <c r="AX1612" s="14" t="n"/>
      <c r="AY1612" s="18" t="n"/>
      <c r="AZ1612" s="16" t="n">
        <v>0</v>
      </c>
      <c r="BA1612" s="18">
        <f>(AY1612-AZ1612)+BA1611</f>
        <v/>
      </c>
      <c r="BB1612" s="15" t="n"/>
      <c r="BD1612" s="14" t="n"/>
      <c r="BE1612" s="18" t="n"/>
      <c r="BF1612" s="16" t="n">
        <v>0</v>
      </c>
      <c r="BG1612" s="18">
        <f>(BE1612-BF1612)+BG1611</f>
        <v/>
      </c>
      <c r="BH1612" s="15" t="n"/>
      <c r="BJ1612" s="86" t="n"/>
      <c r="BK1612" s="86" t="n"/>
      <c r="BL1612" s="24" t="n"/>
      <c r="BM1612" s="24" t="n"/>
      <c r="BN1612" s="24" t="n"/>
      <c r="BO1612" s="24" t="n"/>
      <c r="BP1612" s="24" t="n"/>
      <c r="BQ1612" s="126" t="n"/>
    </row>
    <row r="1613" ht="16.8" customHeight="1">
      <c r="A1613" s="15" t="n"/>
      <c r="B1613" s="15" t="n"/>
      <c r="C1613" s="15" t="inlineStr">
        <is>
          <t xml:space="preserve">PAG. STIP.           DEBORAH </t>
        </is>
      </c>
      <c r="D1613" s="16" t="n"/>
      <c r="E1613" s="16" t="n">
        <v>0</v>
      </c>
      <c r="F1613" s="16" t="n"/>
      <c r="G1613" s="16" t="n">
        <v>0</v>
      </c>
      <c r="H1613" s="16" t="n"/>
      <c r="I1613" s="4" t="n"/>
      <c r="J1613" s="14" t="n"/>
      <c r="K1613" s="17" t="n"/>
      <c r="L1613" s="16" t="n"/>
      <c r="M1613" s="16" t="n">
        <v>0</v>
      </c>
      <c r="N1613" s="16" t="inlineStr">
        <is>
          <t>SOSPESI</t>
        </is>
      </c>
      <c r="O1613" s="16">
        <f>SUM(L1624:L1635)+L1638</f>
        <v/>
      </c>
      <c r="P1613" s="33">
        <f>SUM(O1591:O1610)</f>
        <v/>
      </c>
      <c r="Q1613" s="14" t="n"/>
      <c r="R1613" s="18" t="n"/>
      <c r="S1613" s="16">
        <f>G1613</f>
        <v/>
      </c>
      <c r="T1613" s="18">
        <f>(R1613-S1613)+T1612</f>
        <v/>
      </c>
      <c r="U1613" s="15">
        <f>C1613</f>
        <v/>
      </c>
      <c r="W1613" s="14" t="n"/>
      <c r="X1613" s="18" t="n"/>
      <c r="Y1613" s="16" t="n">
        <v>0</v>
      </c>
      <c r="Z1613" s="18">
        <f>(X1613-Y1613)+Z1612</f>
        <v/>
      </c>
      <c r="AA1613" s="15" t="n"/>
      <c r="AB1613" s="24" t="n"/>
      <c r="AC1613" s="15">
        <f>C1613</f>
        <v/>
      </c>
      <c r="AD1613" s="25" t="n"/>
      <c r="AE1613" s="62">
        <f>G1613</f>
        <v/>
      </c>
      <c r="AF1613" s="63">
        <f>AE1613+AF1552</f>
        <v/>
      </c>
      <c r="AG1613" s="25" t="n"/>
      <c r="AH1613" s="24" t="n"/>
      <c r="AI1613" s="26" t="n"/>
      <c r="AJ1613" s="25" t="n"/>
      <c r="AL1613" s="14" t="n"/>
      <c r="AM1613" s="18" t="n"/>
      <c r="AN1613" s="16" t="n">
        <v>0</v>
      </c>
      <c r="AO1613" s="18">
        <f>(AM1613-AN1613)+AO1612</f>
        <v/>
      </c>
      <c r="AP1613" s="15" t="n"/>
      <c r="AR1613" s="14" t="n"/>
      <c r="AS1613" s="18" t="n"/>
      <c r="AT1613" s="16" t="n">
        <v>0</v>
      </c>
      <c r="AU1613" s="18">
        <f>(AS1613-AT1613)+AU1612</f>
        <v/>
      </c>
      <c r="AV1613" s="15" t="n"/>
      <c r="AX1613" s="14" t="n"/>
      <c r="AY1613" s="18" t="n"/>
      <c r="AZ1613" s="16" t="n">
        <v>0</v>
      </c>
      <c r="BA1613" s="18">
        <f>(AY1613-AZ1613)+BA1612</f>
        <v/>
      </c>
      <c r="BB1613" s="15" t="n"/>
      <c r="BD1613" s="14" t="n"/>
      <c r="BE1613" s="18" t="n"/>
      <c r="BF1613" s="16" t="n">
        <v>0</v>
      </c>
      <c r="BG1613" s="18">
        <f>(BE1613-BF1613)+BG1612</f>
        <v/>
      </c>
      <c r="BH1613" s="15" t="n"/>
      <c r="BJ1613" s="86" t="n"/>
      <c r="BK1613" s="86" t="n"/>
      <c r="BL1613" s="24" t="n"/>
      <c r="BM1613" s="24" t="n"/>
      <c r="BN1613" s="24" t="n"/>
      <c r="BO1613" s="24" t="n"/>
      <c r="BP1613" s="24" t="n"/>
      <c r="BQ1613" s="126" t="n"/>
    </row>
    <row r="1614" ht="16.8" customHeight="1">
      <c r="A1614" s="15" t="n"/>
      <c r="B1614" s="15" t="n"/>
      <c r="C1614" s="15" t="inlineStr">
        <is>
          <t xml:space="preserve">PAG. STIP.           DORIANA BONIFICO </t>
        </is>
      </c>
      <c r="D1614" s="16" t="n"/>
      <c r="E1614" s="16" t="n">
        <v>0</v>
      </c>
      <c r="F1614" s="16" t="n"/>
      <c r="G1614" s="16" t="n">
        <v>0</v>
      </c>
      <c r="H1614" s="16" t="n"/>
      <c r="I1614" s="4" t="n"/>
      <c r="J1614" s="14" t="n"/>
      <c r="K1614" s="17" t="n"/>
      <c r="L1614" s="16" t="n"/>
      <c r="M1614" s="16" t="n"/>
      <c r="N1614" s="16" t="inlineStr">
        <is>
          <t>GIROCONTO SINO AD OGGI</t>
        </is>
      </c>
      <c r="O1614" s="34">
        <f>O1553+O1554-F1629-F1628</f>
        <v/>
      </c>
      <c r="P1614" s="35">
        <f>O1553+O1554+O1615-F1629-F1628-O1612-O1613</f>
        <v/>
      </c>
      <c r="Q1614" s="14" t="n"/>
      <c r="R1614" s="18" t="n"/>
      <c r="S1614" s="16">
        <f>G1614</f>
        <v/>
      </c>
      <c r="T1614" s="18">
        <f>(R1614-S1614)+T1613</f>
        <v/>
      </c>
      <c r="U1614" s="15" t="n"/>
      <c r="W1614" s="14" t="n"/>
      <c r="X1614" s="18" t="n"/>
      <c r="Y1614" s="16" t="n"/>
      <c r="Z1614" s="18">
        <f>(X1614-Y1614)+Z1613</f>
        <v/>
      </c>
      <c r="AA1614" s="15" t="n"/>
      <c r="AB1614" s="24" t="n"/>
      <c r="AC1614" s="15">
        <f>C1614</f>
        <v/>
      </c>
      <c r="AD1614" s="25" t="n"/>
      <c r="AE1614" s="62">
        <f>G1614</f>
        <v/>
      </c>
      <c r="AF1614" s="63">
        <f>AE1614+AF1553</f>
        <v/>
      </c>
      <c r="AG1614" s="25" t="n"/>
      <c r="AH1614" s="24" t="n"/>
      <c r="AI1614" s="26" t="n"/>
      <c r="AJ1614" s="25" t="n"/>
      <c r="AL1614" s="14" t="n"/>
      <c r="AM1614" s="18" t="n"/>
      <c r="AN1614" s="16" t="n"/>
      <c r="AO1614" s="18">
        <f>(AM1614-AN1614)+AO1613</f>
        <v/>
      </c>
      <c r="AP1614" s="15" t="n"/>
      <c r="AR1614" s="14" t="n"/>
      <c r="AS1614" s="18" t="n"/>
      <c r="AT1614" s="16" t="n"/>
      <c r="AU1614" s="18">
        <f>(AS1614-AT1614)+AU1613</f>
        <v/>
      </c>
      <c r="AV1614" s="15" t="n"/>
      <c r="AX1614" s="14" t="n"/>
      <c r="AY1614" s="18" t="n"/>
      <c r="AZ1614" s="16" t="n"/>
      <c r="BA1614" s="18">
        <f>(AY1614-AZ1614)+BA1613</f>
        <v/>
      </c>
      <c r="BB1614" s="15" t="n"/>
      <c r="BD1614" s="14" t="n"/>
      <c r="BE1614" s="18" t="n"/>
      <c r="BF1614" s="16" t="n"/>
      <c r="BG1614" s="18">
        <f>(BE1614-BF1614)+BG1613</f>
        <v/>
      </c>
      <c r="BH1614" s="15" t="n"/>
      <c r="BJ1614" s="86" t="n"/>
      <c r="BK1614" s="86" t="n"/>
      <c r="BL1614" s="24" t="n"/>
      <c r="BM1614" s="24" t="n"/>
      <c r="BN1614" s="24" t="n"/>
      <c r="BO1614" s="24" t="n"/>
      <c r="BP1614" s="24" t="n"/>
      <c r="BQ1614" s="126" t="n"/>
    </row>
    <row r="1615" ht="16.8" customHeight="1">
      <c r="A1615" s="15" t="n"/>
      <c r="B1615" s="15" t="n"/>
      <c r="C1615" s="15" t="inlineStr">
        <is>
          <t xml:space="preserve">PAG. STIP.           STEFANIA  BONIFICO </t>
        </is>
      </c>
      <c r="D1615" s="16" t="n"/>
      <c r="E1615" s="16" t="n">
        <v>0</v>
      </c>
      <c r="F1615" s="16" t="n"/>
      <c r="G1615" s="16" t="n">
        <v>0</v>
      </c>
      <c r="H1615" s="16" t="n"/>
      <c r="I1615" s="4" t="n"/>
      <c r="J1615" s="14" t="n"/>
      <c r="K1615" s="6" t="inlineStr">
        <is>
          <t>TOTALE GIORNATA</t>
        </is>
      </c>
      <c r="L1615" s="3">
        <f>SUM(L1588:L1614)</f>
        <v/>
      </c>
      <c r="M1615" s="3">
        <f>SUM(M1588:M1614)</f>
        <v/>
      </c>
      <c r="N1615" s="16" t="inlineStr">
        <is>
          <t>G.C. GIORNO</t>
        </is>
      </c>
      <c r="O1615" s="16">
        <f>N1588-L1589</f>
        <v/>
      </c>
      <c r="P1615" s="18" t="n"/>
      <c r="Q1615" s="14" t="n"/>
      <c r="R1615" s="18" t="n"/>
      <c r="S1615" s="16">
        <f>G1615</f>
        <v/>
      </c>
      <c r="T1615" s="18">
        <f>(R1615-S1615)+T1614</f>
        <v/>
      </c>
      <c r="U1615" s="15">
        <f>C1615</f>
        <v/>
      </c>
      <c r="W1615" s="14" t="n"/>
      <c r="X1615" s="18" t="n"/>
      <c r="Y1615" s="16" t="n">
        <v>0</v>
      </c>
      <c r="Z1615" s="18">
        <f>(X1615-Y1615)+Z1614</f>
        <v/>
      </c>
      <c r="AA1615" s="15" t="n"/>
      <c r="AB1615" s="24" t="n"/>
      <c r="AC1615" s="15">
        <f>C1615</f>
        <v/>
      </c>
      <c r="AD1615" s="25" t="n"/>
      <c r="AE1615" s="62">
        <f>G1615</f>
        <v/>
      </c>
      <c r="AF1615" s="63">
        <f>AE1615+AF1554</f>
        <v/>
      </c>
      <c r="AG1615" s="25" t="n"/>
      <c r="AH1615" s="24" t="n"/>
      <c r="AI1615" s="26" t="n"/>
      <c r="AJ1615" s="25" t="n"/>
      <c r="AL1615" s="14" t="n"/>
      <c r="AM1615" s="18" t="n"/>
      <c r="AN1615" s="16" t="n">
        <v>0</v>
      </c>
      <c r="AO1615" s="18">
        <f>(AM1615-AN1615)+AO1614</f>
        <v/>
      </c>
      <c r="AP1615" s="15" t="n"/>
      <c r="AR1615" s="14" t="n"/>
      <c r="AS1615" s="18" t="n"/>
      <c r="AT1615" s="16" t="n">
        <v>0</v>
      </c>
      <c r="AU1615" s="18">
        <f>(AS1615-AT1615)+AU1614</f>
        <v/>
      </c>
      <c r="AV1615" s="15" t="n"/>
      <c r="AX1615" s="14" t="n"/>
      <c r="AY1615" s="18" t="n"/>
      <c r="AZ1615" s="16" t="n">
        <v>0</v>
      </c>
      <c r="BA1615" s="18">
        <f>(AY1615-AZ1615)+BA1614</f>
        <v/>
      </c>
      <c r="BB1615" s="15" t="n"/>
      <c r="BD1615" s="14" t="n"/>
      <c r="BE1615" s="18" t="n"/>
      <c r="BF1615" s="16" t="n">
        <v>0</v>
      </c>
      <c r="BG1615" s="18">
        <f>(BE1615-BF1615)+BG1614</f>
        <v/>
      </c>
      <c r="BH1615" s="15" t="n"/>
      <c r="BJ1615" s="86" t="n"/>
      <c r="BK1615" s="86" t="n"/>
      <c r="BL1615" s="24" t="n"/>
      <c r="BM1615" s="24" t="n"/>
      <c r="BN1615" s="24" t="n"/>
      <c r="BO1615" s="24" t="n"/>
      <c r="BP1615" s="24" t="n"/>
      <c r="BQ1615" s="126" t="n"/>
    </row>
    <row r="1616" ht="16.8" customHeight="1">
      <c r="A1616" s="15" t="n"/>
      <c r="B1616" s="15" t="n"/>
      <c r="C1616" s="15" t="inlineStr">
        <is>
          <t>Pagamento contributi impiegate</t>
        </is>
      </c>
      <c r="D1616" s="16" t="n"/>
      <c r="E1616" s="16" t="n"/>
      <c r="F1616" s="16" t="n"/>
      <c r="G1616" s="16" t="n">
        <v>0</v>
      </c>
      <c r="H1616" s="16" t="n"/>
      <c r="I1616" s="4" t="n"/>
      <c r="J1616" s="14" t="n"/>
      <c r="K1616" s="6" t="inlineStr">
        <is>
          <t>RIPORTO</t>
        </is>
      </c>
      <c r="L1616" s="3">
        <f>L1556</f>
        <v/>
      </c>
      <c r="M1616" s="3">
        <f>M1556</f>
        <v/>
      </c>
      <c r="N1616" s="16" t="inlineStr">
        <is>
          <t>SO. VERS/PREL.</t>
        </is>
      </c>
      <c r="O1616" s="36">
        <f>(O1612+O1613)-(O1551+O1552)</f>
        <v/>
      </c>
      <c r="P1616" s="37">
        <f>O1615-O1616</f>
        <v/>
      </c>
      <c r="Q1616" s="14" t="n"/>
      <c r="R1616" s="18" t="n"/>
      <c r="S1616" s="16">
        <f>G1616</f>
        <v/>
      </c>
      <c r="T1616" s="18">
        <f>(R1616-S1616)+T1615</f>
        <v/>
      </c>
      <c r="U1616" s="15">
        <f>C1616</f>
        <v/>
      </c>
      <c r="W1616" s="14" t="n"/>
      <c r="X1616" s="18" t="n"/>
      <c r="Y1616" s="16" t="n">
        <v>0</v>
      </c>
      <c r="Z1616" s="18">
        <f>(X1616-Y1616)+Z1615</f>
        <v/>
      </c>
      <c r="AA1616" s="15" t="n"/>
      <c r="AB1616" s="24" t="n"/>
      <c r="AC1616" s="15">
        <f>C1616</f>
        <v/>
      </c>
      <c r="AD1616" s="25" t="n"/>
      <c r="AE1616" s="62">
        <f>G1616</f>
        <v/>
      </c>
      <c r="AF1616" s="63">
        <f>AE1616+AF1555</f>
        <v/>
      </c>
      <c r="AG1616" s="25" t="n"/>
      <c r="AH1616" s="24" t="n"/>
      <c r="AI1616" s="26" t="n"/>
      <c r="AJ1616" s="25" t="n"/>
      <c r="AL1616" s="14" t="n"/>
      <c r="AM1616" s="18" t="n"/>
      <c r="AN1616" s="16" t="n">
        <v>0</v>
      </c>
      <c r="AO1616" s="18">
        <f>(AM1616-AN1616)+AO1615</f>
        <v/>
      </c>
      <c r="AP1616" s="15" t="n"/>
      <c r="AR1616" s="14" t="n"/>
      <c r="AS1616" s="18" t="n"/>
      <c r="AT1616" s="16" t="n">
        <v>0</v>
      </c>
      <c r="AU1616" s="18">
        <f>(AS1616-AT1616)+AU1615</f>
        <v/>
      </c>
      <c r="AV1616" s="15" t="n"/>
      <c r="AX1616" s="14" t="n"/>
      <c r="AY1616" s="18" t="n"/>
      <c r="AZ1616" s="16" t="n">
        <v>0</v>
      </c>
      <c r="BA1616" s="18">
        <f>(AY1616-AZ1616)+BA1615</f>
        <v/>
      </c>
      <c r="BB1616" s="15" t="n"/>
      <c r="BD1616" s="14" t="n"/>
      <c r="BE1616" s="18" t="n"/>
      <c r="BF1616" s="16" t="n">
        <v>0</v>
      </c>
      <c r="BG1616" s="18">
        <f>(BE1616-BF1616)+BG1615</f>
        <v/>
      </c>
      <c r="BH1616" s="15" t="n"/>
      <c r="BJ1616" s="86" t="n"/>
      <c r="BK1616" s="86" t="n"/>
      <c r="BL1616" s="24" t="n"/>
      <c r="BM1616" s="24" t="n"/>
      <c r="BN1616" s="24" t="n"/>
      <c r="BO1616" s="24" t="n"/>
      <c r="BP1616" s="24" t="n"/>
      <c r="BQ1616" s="126" t="n"/>
    </row>
    <row r="1617" ht="16.8" customHeight="1" thickBot="1">
      <c r="A1617" s="15" t="n"/>
      <c r="B1617" s="15" t="n"/>
      <c r="C1617" s="15" t="inlineStr">
        <is>
          <t>TOT. PAG. IMPIEGATE</t>
        </is>
      </c>
      <c r="D1617" s="16">
        <f>SUM(G1612:G1616)+SUM(E1612:E1616)</f>
        <v/>
      </c>
      <c r="E1617" s="16" t="n"/>
      <c r="F1617" s="16" t="n"/>
      <c r="G1617" s="16" t="n"/>
      <c r="H1617" s="16" t="n"/>
      <c r="I1617" s="4" t="n"/>
      <c r="J1617" s="14" t="n"/>
      <c r="K1617" s="6" t="inlineStr">
        <is>
          <t>TOTALE AD OGGI</t>
        </is>
      </c>
      <c r="L1617" s="3">
        <f>L1615+L1616</f>
        <v/>
      </c>
      <c r="M1617" s="3">
        <f>M1615+M1616</f>
        <v/>
      </c>
      <c r="N1617" s="16" t="inlineStr">
        <is>
          <t>DIFF. GIROCONTO E SOSPESI AUMENTATI O DIMINUITI</t>
        </is>
      </c>
      <c r="O1617" s="38">
        <f>O1614+O1615-O1616</f>
        <v/>
      </c>
      <c r="P1617" s="39">
        <f>O1617-O1614</f>
        <v/>
      </c>
      <c r="Q1617" s="14" t="n"/>
      <c r="R1617" s="18" t="n"/>
      <c r="S1617" s="16" t="n">
        <v>0</v>
      </c>
      <c r="T1617" s="18">
        <f>(R1617-S1617)+T1616</f>
        <v/>
      </c>
      <c r="U1617" s="15" t="n"/>
      <c r="W1617" s="14" t="n"/>
      <c r="X1617" s="18" t="n"/>
      <c r="Y1617" s="16" t="n"/>
      <c r="Z1617" s="18">
        <f>(X1617-Y1617)+Z1616</f>
        <v/>
      </c>
      <c r="AA1617" s="15" t="n"/>
      <c r="AB1617" s="24" t="n"/>
      <c r="AC1617" s="15" t="n"/>
      <c r="AD1617" s="25" t="n"/>
      <c r="AE1617" s="62">
        <f>G1617</f>
        <v/>
      </c>
      <c r="AF1617" s="63">
        <f>AE1617+AF1556</f>
        <v/>
      </c>
      <c r="AG1617" s="25" t="n"/>
      <c r="AH1617" s="24" t="n"/>
      <c r="AI1617" s="26" t="n"/>
      <c r="AJ1617" s="25" t="n"/>
      <c r="AL1617" s="14" t="n"/>
      <c r="AM1617" s="18" t="n"/>
      <c r="AN1617" s="16" t="n"/>
      <c r="AO1617" s="18">
        <f>(AM1617-AN1617)+AO1616</f>
        <v/>
      </c>
      <c r="AP1617" s="15" t="n"/>
      <c r="AR1617" s="14" t="n"/>
      <c r="AS1617" s="18" t="n"/>
      <c r="AT1617" s="16" t="n"/>
      <c r="AU1617" s="18">
        <f>(AS1617-AT1617)+AU1616</f>
        <v/>
      </c>
      <c r="AV1617" s="15" t="n"/>
      <c r="AX1617" s="14" t="n"/>
      <c r="AY1617" s="18" t="n"/>
      <c r="AZ1617" s="16" t="n"/>
      <c r="BA1617" s="18">
        <f>(AY1617-AZ1617)+BA1616</f>
        <v/>
      </c>
      <c r="BB1617" s="15" t="n"/>
      <c r="BD1617" s="14" t="n"/>
      <c r="BE1617" s="18" t="n"/>
      <c r="BF1617" s="16" t="n"/>
      <c r="BG1617" s="18">
        <f>(BE1617-BF1617)+BG1616</f>
        <v/>
      </c>
      <c r="BH1617" s="15" t="n"/>
      <c r="BJ1617" s="86" t="n"/>
      <c r="BK1617" s="86" t="n"/>
      <c r="BL1617" s="24" t="n"/>
      <c r="BM1617" s="24" t="n"/>
      <c r="BN1617" s="24" t="n"/>
      <c r="BO1617" s="24" t="n"/>
      <c r="BP1617" s="24" t="n"/>
      <c r="BQ1617" s="126" t="n"/>
    </row>
    <row r="1618" ht="16.8" customHeight="1" thickBot="1" thickTop="1">
      <c r="A1618" s="15" t="n"/>
      <c r="B1618" s="15" t="n"/>
      <c r="C1618" s="15" t="inlineStr">
        <is>
          <t>Pag. Bolletta Telecom  780820</t>
        </is>
      </c>
      <c r="D1618" s="16" t="n"/>
      <c r="E1618" s="16" t="n"/>
      <c r="F1618" s="16" t="n"/>
      <c r="G1618" s="16" t="n">
        <v>0</v>
      </c>
      <c r="H1618" s="16" t="n"/>
      <c r="I1618" s="4" t="n"/>
      <c r="J1618" s="14" t="n"/>
      <c r="K1618" s="6" t="inlineStr">
        <is>
          <t>SALDO</t>
        </is>
      </c>
      <c r="L1618" s="3">
        <f>L1617-M1617</f>
        <v/>
      </c>
      <c r="M1618" s="40" t="n"/>
      <c r="N1618" s="29" t="inlineStr">
        <is>
          <t>RISCONTRO</t>
        </is>
      </c>
      <c r="O1618" s="41">
        <f>O1611+O1612+O1613+O1619</f>
        <v/>
      </c>
      <c r="P1618" s="18" t="n"/>
      <c r="Q1618" s="14" t="n"/>
      <c r="R1618" s="18" t="n"/>
      <c r="S1618" s="16">
        <f>G1618</f>
        <v/>
      </c>
      <c r="T1618" s="18">
        <f>(R1618-S1618)+T1617</f>
        <v/>
      </c>
      <c r="U1618" s="15">
        <f>C1618</f>
        <v/>
      </c>
      <c r="W1618" s="14" t="n"/>
      <c r="X1618" s="18" t="n"/>
      <c r="Y1618" s="16" t="n">
        <v>0</v>
      </c>
      <c r="Z1618" s="18">
        <f>(X1618-Y1618)+Z1617</f>
        <v/>
      </c>
      <c r="AA1618" s="15" t="n"/>
      <c r="AB1618" s="24" t="n"/>
      <c r="AC1618" s="15">
        <f>C1618</f>
        <v/>
      </c>
      <c r="AD1618" s="25" t="n"/>
      <c r="AE1618" s="62">
        <f>G1618</f>
        <v/>
      </c>
      <c r="AF1618" s="63">
        <f>AE1618+AF1557</f>
        <v/>
      </c>
      <c r="AG1618" s="25" t="n"/>
      <c r="AH1618" s="24" t="n"/>
      <c r="AI1618" s="26" t="n"/>
      <c r="AJ1618" s="25" t="n"/>
      <c r="AL1618" s="14" t="n"/>
      <c r="AM1618" s="18" t="n"/>
      <c r="AN1618" s="16" t="n">
        <v>0</v>
      </c>
      <c r="AO1618" s="18">
        <f>(AM1618-AN1618)+AO1617</f>
        <v/>
      </c>
      <c r="AP1618" s="15" t="n"/>
      <c r="AR1618" s="14" t="n"/>
      <c r="AS1618" s="18" t="n"/>
      <c r="AT1618" s="16" t="n">
        <v>0</v>
      </c>
      <c r="AU1618" s="18">
        <f>(AS1618-AT1618)+AU1617</f>
        <v/>
      </c>
      <c r="AV1618" s="15" t="n"/>
      <c r="AX1618" s="14" t="n"/>
      <c r="AY1618" s="18" t="n"/>
      <c r="AZ1618" s="16" t="n">
        <v>0</v>
      </c>
      <c r="BA1618" s="18">
        <f>(AY1618-AZ1618)+BA1617</f>
        <v/>
      </c>
      <c r="BB1618" s="15" t="n"/>
      <c r="BD1618" s="14" t="n"/>
      <c r="BE1618" s="18" t="n"/>
      <c r="BF1618" s="16" t="n">
        <v>0</v>
      </c>
      <c r="BG1618" s="18">
        <f>(BE1618-BF1618)+BG1617</f>
        <v/>
      </c>
      <c r="BH1618" s="15" t="n"/>
      <c r="BJ1618" s="86" t="n"/>
      <c r="BK1618" s="86" t="n"/>
      <c r="BL1618" s="24" t="n"/>
      <c r="BM1618" s="24" t="n"/>
      <c r="BN1618" s="24" t="n"/>
      <c r="BO1618" s="24" t="n"/>
      <c r="BP1618" s="24" t="n"/>
      <c r="BQ1618" s="126" t="n"/>
    </row>
    <row r="1619" ht="16.8" customHeight="1" thickBot="1" thickTop="1">
      <c r="A1619" s="15" t="n"/>
      <c r="B1619" s="15" t="n"/>
      <c r="C1619" s="15" t="inlineStr">
        <is>
          <t>Pag. Bolletta Telecom 780344</t>
        </is>
      </c>
      <c r="D1619" s="16" t="n"/>
      <c r="E1619" s="16" t="n"/>
      <c r="F1619" s="16" t="n"/>
      <c r="G1619" s="16" t="n">
        <v>0</v>
      </c>
      <c r="H1619" s="16" t="n"/>
      <c r="I1619" s="4" t="n"/>
      <c r="J1619" s="14" t="n"/>
      <c r="K1619" s="17" t="n"/>
      <c r="L1619" s="16" t="n"/>
      <c r="M1619" s="16" t="n"/>
      <c r="N1619" s="42" t="inlineStr">
        <is>
          <t>GIROCONTO DEL GIORNO</t>
        </is>
      </c>
      <c r="O1619" s="43">
        <f>P1613-O1612-O1613-O1611</f>
        <v/>
      </c>
      <c r="P1619" s="18" t="n"/>
      <c r="Q1619" s="14" t="n"/>
      <c r="R1619" s="18" t="n"/>
      <c r="S1619" s="16">
        <f>G1619</f>
        <v/>
      </c>
      <c r="T1619" s="18">
        <f>(R1619-S1619)+T1618</f>
        <v/>
      </c>
      <c r="U1619" s="15">
        <f>C1619</f>
        <v/>
      </c>
      <c r="W1619" s="14" t="n"/>
      <c r="X1619" s="18" t="n"/>
      <c r="Y1619" s="16" t="n">
        <v>0</v>
      </c>
      <c r="Z1619" s="18">
        <f>(X1619-Y1619)+Z1618</f>
        <v/>
      </c>
      <c r="AA1619" s="15" t="n"/>
      <c r="AB1619" s="24" t="n"/>
      <c r="AC1619" s="15">
        <f>C1619</f>
        <v/>
      </c>
      <c r="AD1619" s="25" t="n"/>
      <c r="AE1619" s="62">
        <f>G1619</f>
        <v/>
      </c>
      <c r="AF1619" s="63">
        <f>AE1619+AF1558</f>
        <v/>
      </c>
      <c r="AG1619" s="25" t="n"/>
      <c r="AH1619" s="24" t="n"/>
      <c r="AI1619" s="26" t="n"/>
      <c r="AJ1619" s="25" t="n"/>
      <c r="AL1619" s="14" t="n"/>
      <c r="AM1619" s="18" t="n"/>
      <c r="AN1619" s="16" t="n">
        <v>0</v>
      </c>
      <c r="AO1619" s="18">
        <f>(AM1619-AN1619)+AO1618</f>
        <v/>
      </c>
      <c r="AP1619" s="15" t="n"/>
      <c r="AR1619" s="14" t="n"/>
      <c r="AS1619" s="18" t="n"/>
      <c r="AT1619" s="16" t="n">
        <v>0</v>
      </c>
      <c r="AU1619" s="18">
        <f>(AS1619-AT1619)+AU1618</f>
        <v/>
      </c>
      <c r="AV1619" s="15" t="n"/>
      <c r="AX1619" s="14" t="n"/>
      <c r="AY1619" s="18" t="n"/>
      <c r="AZ1619" s="16" t="n">
        <v>0</v>
      </c>
      <c r="BA1619" s="18">
        <f>(AY1619-AZ1619)+BA1618</f>
        <v/>
      </c>
      <c r="BB1619" s="15" t="n"/>
      <c r="BD1619" s="14" t="n"/>
      <c r="BE1619" s="18" t="n"/>
      <c r="BF1619" s="16" t="n">
        <v>0</v>
      </c>
      <c r="BG1619" s="18">
        <f>(BE1619-BF1619)+BG1618</f>
        <v/>
      </c>
      <c r="BH1619" s="15" t="n"/>
      <c r="BJ1619" s="86" t="n"/>
      <c r="BK1619" s="86" t="n"/>
      <c r="BL1619" s="24" t="n"/>
      <c r="BM1619" s="24" t="n"/>
      <c r="BN1619" s="24" t="n"/>
      <c r="BO1619" s="24" t="n"/>
      <c r="BP1619" s="24" t="n"/>
      <c r="BQ1619" s="126" t="n"/>
    </row>
    <row r="1620" ht="16.8" customHeight="1" thickTop="1">
      <c r="A1620" s="15" t="n"/>
      <c r="B1620" s="15" t="n"/>
      <c r="C1620" s="15" t="inlineStr">
        <is>
          <t>Pag. Bolletta Telecom</t>
        </is>
      </c>
      <c r="D1620" s="16">
        <f>SUM(G1618:G1620)</f>
        <v/>
      </c>
      <c r="E1620" s="16" t="n"/>
      <c r="F1620" s="16" t="n"/>
      <c r="G1620" s="16" t="n">
        <v>0</v>
      </c>
      <c r="H1620" s="16" t="n"/>
      <c r="I1620" s="4" t="n"/>
      <c r="J1620" s="14" t="n"/>
      <c r="K1620" s="6" t="inlineStr">
        <is>
          <t>C/C ANTICIPI</t>
        </is>
      </c>
      <c r="L1620" s="3">
        <f>N1559</f>
        <v/>
      </c>
      <c r="M1620" s="3" t="n">
        <v>0</v>
      </c>
      <c r="N1620" s="3">
        <f>SUM(L1620:M1620)</f>
        <v/>
      </c>
      <c r="O1620" s="44" t="n"/>
      <c r="P1620" s="18" t="n"/>
      <c r="Q1620" s="14" t="n"/>
      <c r="R1620" s="18" t="n"/>
      <c r="S1620" s="16">
        <f>G1620</f>
        <v/>
      </c>
      <c r="T1620" s="18">
        <f>(R1620-S1620)+T1619</f>
        <v/>
      </c>
      <c r="U1620" s="15">
        <f>C1620</f>
        <v/>
      </c>
      <c r="W1620" s="14" t="n"/>
      <c r="X1620" s="18" t="n"/>
      <c r="Y1620" s="16" t="n">
        <v>0</v>
      </c>
      <c r="Z1620" s="18">
        <f>(X1620-Y1620)+Z1619</f>
        <v/>
      </c>
      <c r="AA1620" s="15" t="n"/>
      <c r="AB1620" s="24" t="n"/>
      <c r="AC1620" s="15">
        <f>C1620</f>
        <v/>
      </c>
      <c r="AD1620" s="25" t="n"/>
      <c r="AE1620" s="62">
        <f>G1620</f>
        <v/>
      </c>
      <c r="AF1620" s="63">
        <f>AE1620+AF1559</f>
        <v/>
      </c>
      <c r="AG1620" s="25" t="n"/>
      <c r="AH1620" s="24" t="n"/>
      <c r="AI1620" s="26" t="n"/>
      <c r="AJ1620" s="25" t="n"/>
      <c r="AL1620" s="14" t="n"/>
      <c r="AM1620" s="18" t="n"/>
      <c r="AN1620" s="16" t="n">
        <v>0</v>
      </c>
      <c r="AO1620" s="18">
        <f>(AM1620-AN1620)+AO1619</f>
        <v/>
      </c>
      <c r="AP1620" s="15" t="n"/>
      <c r="AR1620" s="14" t="n"/>
      <c r="AS1620" s="18" t="n"/>
      <c r="AT1620" s="16" t="n">
        <v>0</v>
      </c>
      <c r="AU1620" s="18">
        <f>(AS1620-AT1620)+AU1619</f>
        <v/>
      </c>
      <c r="AV1620" s="15" t="n"/>
      <c r="AX1620" s="14" t="n"/>
      <c r="AY1620" s="18" t="n"/>
      <c r="AZ1620" s="16" t="n">
        <v>0</v>
      </c>
      <c r="BA1620" s="18">
        <f>(AY1620-AZ1620)+BA1619</f>
        <v/>
      </c>
      <c r="BB1620" s="15" t="n"/>
      <c r="BD1620" s="14" t="n"/>
      <c r="BE1620" s="18" t="n"/>
      <c r="BF1620" s="16" t="n">
        <v>0</v>
      </c>
      <c r="BG1620" s="18">
        <f>(BE1620-BF1620)+BG1619</f>
        <v/>
      </c>
      <c r="BH1620" s="15" t="n"/>
      <c r="BJ1620" s="86" t="n"/>
      <c r="BK1620" s="86" t="n"/>
      <c r="BL1620" s="24" t="n"/>
      <c r="BM1620" s="24" t="n"/>
      <c r="BN1620" s="24" t="n"/>
      <c r="BO1620" s="24" t="n"/>
      <c r="BP1620" s="24" t="n"/>
      <c r="BQ1620" s="126" t="n"/>
    </row>
    <row r="1621" ht="16.8" customHeight="1">
      <c r="A1621" s="15" t="n"/>
      <c r="B1621" s="15" t="n"/>
      <c r="C1621" s="15" t="inlineStr">
        <is>
          <t xml:space="preserve">PAG. BOLLETTA ENEL  </t>
        </is>
      </c>
      <c r="D1621" s="16" t="n"/>
      <c r="E1621" s="16" t="n"/>
      <c r="F1621" s="16" t="n"/>
      <c r="G1621" s="16" t="n">
        <v>0</v>
      </c>
      <c r="H1621" s="16" t="n"/>
      <c r="I1621" s="4" t="n"/>
      <c r="J1621" s="14" t="n"/>
      <c r="K1621" s="6" t="inlineStr">
        <is>
          <t>C/CPOSTALE</t>
        </is>
      </c>
      <c r="L1621" s="3">
        <f>L1560</f>
        <v/>
      </c>
      <c r="M1621" s="3">
        <f>H1628+G1628</f>
        <v/>
      </c>
      <c r="N1621" s="45">
        <f>L1621+M1621</f>
        <v/>
      </c>
      <c r="O1621" s="45">
        <f>BA1645+BG1645</f>
        <v/>
      </c>
      <c r="P1621" s="18" t="n"/>
      <c r="Q1621" s="14" t="n"/>
      <c r="R1621" s="18" t="n"/>
      <c r="S1621" s="16">
        <f>G1621</f>
        <v/>
      </c>
      <c r="T1621" s="18">
        <f>(R1621-S1621)+T1620</f>
        <v/>
      </c>
      <c r="U1621" s="15">
        <f>C1621</f>
        <v/>
      </c>
      <c r="W1621" s="14" t="n"/>
      <c r="X1621" s="18" t="n">
        <v>0</v>
      </c>
      <c r="Y1621" s="16" t="n">
        <v>0</v>
      </c>
      <c r="Z1621" s="18">
        <f>(X1621-Y1621)+Z1620</f>
        <v/>
      </c>
      <c r="AA1621" s="15" t="n"/>
      <c r="AB1621" s="24" t="n"/>
      <c r="AC1621" s="15">
        <f>C1621</f>
        <v/>
      </c>
      <c r="AD1621" s="25" t="n"/>
      <c r="AE1621" s="62">
        <f>G1621</f>
        <v/>
      </c>
      <c r="AF1621" s="63">
        <f>AE1621+AF1560</f>
        <v/>
      </c>
      <c r="AG1621" s="25" t="n"/>
      <c r="AH1621" s="24" t="n"/>
      <c r="AI1621" s="26" t="n"/>
      <c r="AJ1621" s="25" t="n"/>
      <c r="AL1621" s="14" t="n"/>
      <c r="AM1621" s="18" t="n"/>
      <c r="AN1621" s="16" t="n">
        <v>0</v>
      </c>
      <c r="AO1621" s="18">
        <f>(AM1621-AN1621)+AO1620</f>
        <v/>
      </c>
      <c r="AP1621" s="15" t="n"/>
      <c r="AR1621" s="14" t="n"/>
      <c r="AS1621" s="18" t="n"/>
      <c r="AT1621" s="16" t="n">
        <v>0</v>
      </c>
      <c r="AU1621" s="18">
        <f>(AS1621-AT1621)+AU1620</f>
        <v/>
      </c>
      <c r="AV1621" s="15" t="n"/>
      <c r="AX1621" s="14" t="n"/>
      <c r="AY1621" s="18" t="n"/>
      <c r="AZ1621" s="16" t="n">
        <v>0</v>
      </c>
      <c r="BA1621" s="18">
        <f>(AY1621-AZ1621)+BA1620</f>
        <v/>
      </c>
      <c r="BB1621" s="15" t="n"/>
      <c r="BD1621" s="14" t="n"/>
      <c r="BE1621" s="18" t="n"/>
      <c r="BF1621" s="16" t="n">
        <v>0</v>
      </c>
      <c r="BG1621" s="18">
        <f>(BE1621-BF1621)+BG1620</f>
        <v/>
      </c>
      <c r="BH1621" s="15" t="n"/>
      <c r="BJ1621" s="86" t="n"/>
      <c r="BK1621" s="86" t="n"/>
      <c r="BL1621" s="24" t="n"/>
      <c r="BM1621" s="24" t="n"/>
      <c r="BN1621" s="24" t="n"/>
      <c r="BO1621" s="24" t="n"/>
      <c r="BP1621" s="24" t="n"/>
      <c r="BQ1621" s="126" t="n"/>
    </row>
    <row r="1622" ht="16.8" customHeight="1">
      <c r="A1622" s="15" t="n"/>
      <c r="B1622" s="15" t="n"/>
      <c r="C1622" s="15" t="inlineStr">
        <is>
          <t>Locazione immobili</t>
        </is>
      </c>
      <c r="D1622" s="16" t="n"/>
      <c r="E1622" s="16" t="n"/>
      <c r="F1622" s="16" t="n"/>
      <c r="G1622" s="16" t="n">
        <v>0</v>
      </c>
      <c r="H1622" s="16" t="n"/>
      <c r="I1622" s="4" t="n"/>
      <c r="J1622" s="14" t="n"/>
      <c r="K1622" s="6" t="inlineStr">
        <is>
          <t>C/C BANCARIO</t>
        </is>
      </c>
      <c r="L1622" s="3">
        <f>T1645+Z1645+AO1645+AU1645</f>
        <v/>
      </c>
      <c r="M1622" s="16" t="n"/>
      <c r="N1622" s="16" t="n"/>
      <c r="O1622" s="16" t="n"/>
      <c r="P1622" s="18" t="n"/>
      <c r="Q1622" s="14" t="n"/>
      <c r="R1622" s="18" t="n"/>
      <c r="S1622" s="16" t="n">
        <v>0</v>
      </c>
      <c r="T1622" s="18">
        <f>(R1622-S1622)+T1621</f>
        <v/>
      </c>
      <c r="U1622" s="15" t="n"/>
      <c r="W1622" s="14" t="n"/>
      <c r="X1622" s="18" t="n"/>
      <c r="Y1622" s="16" t="n">
        <v>0</v>
      </c>
      <c r="Z1622" s="18">
        <f>(X1622-Y1622)+Z1621</f>
        <v/>
      </c>
      <c r="AA1622" s="15" t="n"/>
      <c r="AB1622" s="24" t="n"/>
      <c r="AC1622" s="15">
        <f>C1622</f>
        <v/>
      </c>
      <c r="AD1622" s="25" t="n"/>
      <c r="AE1622" s="62">
        <f>G1622</f>
        <v/>
      </c>
      <c r="AF1622" s="63">
        <f>AE1622+AF1561</f>
        <v/>
      </c>
      <c r="AG1622" s="25" t="n"/>
      <c r="AH1622" s="24" t="n"/>
      <c r="AI1622" s="26" t="n">
        <v>0</v>
      </c>
      <c r="AJ1622" s="25" t="n"/>
      <c r="AL1622" s="14" t="n"/>
      <c r="AM1622" s="18" t="n"/>
      <c r="AN1622" s="16" t="n">
        <v>0</v>
      </c>
      <c r="AO1622" s="18">
        <f>(AM1622-AN1622)+AO1621</f>
        <v/>
      </c>
      <c r="AP1622" s="15" t="n"/>
      <c r="AR1622" s="14" t="n"/>
      <c r="AS1622" s="18" t="n"/>
      <c r="AT1622" s="16" t="n">
        <v>0</v>
      </c>
      <c r="AU1622" s="18">
        <f>(AS1622-AT1622)+AU1621</f>
        <v/>
      </c>
      <c r="AV1622" s="15" t="n"/>
      <c r="AX1622" s="14" t="n"/>
      <c r="AY1622" s="18" t="n"/>
      <c r="AZ1622" s="16" t="n">
        <v>0</v>
      </c>
      <c r="BA1622" s="18">
        <f>(AY1622-AZ1622)+BA1621</f>
        <v/>
      </c>
      <c r="BB1622" s="15" t="n"/>
      <c r="BD1622" s="14" t="n"/>
      <c r="BE1622" s="18" t="n"/>
      <c r="BF1622" s="16" t="n">
        <v>0</v>
      </c>
      <c r="BG1622" s="18">
        <f>(BE1622-BF1622)+BG1621</f>
        <v/>
      </c>
      <c r="BH1622" s="15" t="n"/>
      <c r="BJ1622" s="86" t="n"/>
      <c r="BK1622" s="86" t="n"/>
      <c r="BL1622" s="24" t="n"/>
      <c r="BM1622" s="24" t="n"/>
      <c r="BN1622" s="24" t="n"/>
      <c r="BO1622" s="24" t="n"/>
      <c r="BP1622" s="24" t="n"/>
      <c r="BQ1622" s="126" t="n"/>
    </row>
    <row r="1623" ht="16.8" customHeight="1">
      <c r="A1623" s="15" t="n"/>
      <c r="B1623" s="15" t="n"/>
      <c r="C1623" s="15" t="inlineStr">
        <is>
          <t>Spese condominiali</t>
        </is>
      </c>
      <c r="D1623" s="16" t="n"/>
      <c r="E1623" s="16" t="n"/>
      <c r="F1623" s="16" t="n"/>
      <c r="G1623" s="16" t="n">
        <v>0</v>
      </c>
      <c r="H1623" s="16" t="n"/>
      <c r="I1623" s="4" t="n"/>
      <c r="J1623" s="14" t="n"/>
      <c r="K1623" s="6" t="inlineStr">
        <is>
          <t>CONTO SOSPESI</t>
        </is>
      </c>
      <c r="L1623" s="3" t="n"/>
      <c r="M1623" s="46" t="inlineStr">
        <is>
          <t>SOSPESI DEL GIORNO</t>
        </is>
      </c>
      <c r="N1623" s="46" t="n"/>
      <c r="O1623" s="16" t="n"/>
      <c r="P1623" s="18" t="n"/>
      <c r="Q1623" s="14" t="n"/>
      <c r="R1623" s="18" t="n"/>
      <c r="S1623" s="16">
        <f>G1623</f>
        <v/>
      </c>
      <c r="T1623" s="18">
        <f>(R1623-S1623)+T1622</f>
        <v/>
      </c>
      <c r="U1623" s="15">
        <f>C1623</f>
        <v/>
      </c>
      <c r="W1623" s="14" t="n"/>
      <c r="X1623" s="18" t="n"/>
      <c r="Y1623" s="16" t="n">
        <v>0</v>
      </c>
      <c r="Z1623" s="18">
        <f>(X1623-Y1623)+Z1622</f>
        <v/>
      </c>
      <c r="AA1623" s="15" t="n"/>
      <c r="AB1623" s="24" t="n"/>
      <c r="AC1623" s="15">
        <f>C1623</f>
        <v/>
      </c>
      <c r="AD1623" s="25" t="n"/>
      <c r="AE1623" s="62">
        <f>G1623</f>
        <v/>
      </c>
      <c r="AF1623" s="63">
        <f>AE1623+AF1562</f>
        <v/>
      </c>
      <c r="AG1623" s="25" t="n"/>
      <c r="AH1623" s="24" t="n"/>
      <c r="AI1623" s="26" t="n"/>
      <c r="AJ1623" s="25" t="n"/>
      <c r="AL1623" s="14" t="n"/>
      <c r="AM1623" s="18" t="n"/>
      <c r="AN1623" s="16" t="n">
        <v>0</v>
      </c>
      <c r="AO1623" s="18">
        <f>(AM1623-AN1623)+AO1622</f>
        <v/>
      </c>
      <c r="AP1623" s="15" t="n"/>
      <c r="AR1623" s="14" t="n"/>
      <c r="AS1623" s="18" t="n"/>
      <c r="AT1623" s="16" t="n">
        <v>0</v>
      </c>
      <c r="AU1623" s="18">
        <f>(AS1623-AT1623)+AU1622</f>
        <v/>
      </c>
      <c r="AV1623" s="15" t="n"/>
      <c r="AX1623" s="14" t="n"/>
      <c r="AY1623" s="18" t="n"/>
      <c r="AZ1623" s="16" t="n">
        <v>0</v>
      </c>
      <c r="BA1623" s="18">
        <f>(AY1623-AZ1623)+BA1622</f>
        <v/>
      </c>
      <c r="BB1623" s="15" t="n"/>
      <c r="BD1623" s="14" t="n"/>
      <c r="BE1623" s="18" t="n"/>
      <c r="BF1623" s="16" t="n">
        <v>0</v>
      </c>
      <c r="BG1623" s="18">
        <f>(BE1623-BF1623)+BG1622</f>
        <v/>
      </c>
      <c r="BH1623" s="15" t="n"/>
      <c r="BJ1623" s="86" t="n"/>
      <c r="BK1623" s="86" t="n"/>
      <c r="BL1623" s="24" t="n"/>
      <c r="BM1623" s="24" t="n"/>
      <c r="BN1623" s="24" t="n"/>
      <c r="BO1623" s="24" t="n"/>
      <c r="BP1623" s="24" t="n"/>
      <c r="BQ1623" s="126" t="n"/>
    </row>
    <row r="1624" ht="16.8" customHeight="1">
      <c r="A1624" s="15" t="n"/>
      <c r="B1624" s="15" t="n"/>
      <c r="C1624" s="15" t="inlineStr">
        <is>
          <t>TOT. SPESE AFFITTO  TEL. LUCE</t>
        </is>
      </c>
      <c r="D1624" s="16">
        <f>SUM(G1618:G1623)</f>
        <v/>
      </c>
      <c r="E1624" s="16" t="n"/>
      <c r="F1624" s="16" t="n"/>
      <c r="G1624" s="16" t="n"/>
      <c r="H1624" s="16" t="n"/>
      <c r="I1624" s="4" t="n"/>
      <c r="J1624" s="14" t="n"/>
      <c r="K1624" s="50" t="inlineStr">
        <is>
          <t>SOMMA SOSPESO 10/11</t>
        </is>
      </c>
      <c r="L1624" s="50" t="n">
        <v>114.5</v>
      </c>
      <c r="M1624" s="16" t="inlineStr">
        <is>
          <t>NOME</t>
        </is>
      </c>
      <c r="N1624" s="16" t="inlineStr">
        <is>
          <t>IMPORTO</t>
        </is>
      </c>
      <c r="O1624" s="16" t="n"/>
      <c r="P1624" s="18" t="n"/>
      <c r="Q1624" s="14" t="n"/>
      <c r="R1624" s="18" t="n"/>
      <c r="S1624" s="16" t="n">
        <v>0</v>
      </c>
      <c r="T1624" s="18">
        <f>(R1624-S1624)+T1623</f>
        <v/>
      </c>
      <c r="U1624" s="15" t="n"/>
      <c r="W1624" s="14" t="n"/>
      <c r="X1624" s="18" t="n"/>
      <c r="Y1624" s="16" t="n"/>
      <c r="Z1624" s="18">
        <f>(X1624-Y1624)+Z1623</f>
        <v/>
      </c>
      <c r="AA1624" s="15" t="n"/>
      <c r="AB1624" s="24" t="n"/>
      <c r="AC1624" s="15">
        <f>C1624</f>
        <v/>
      </c>
      <c r="AD1624" s="25" t="n"/>
      <c r="AE1624" s="62">
        <f>G1624</f>
        <v/>
      </c>
      <c r="AF1624" s="63">
        <f>AE1624+AF1563</f>
        <v/>
      </c>
      <c r="AG1624" s="25" t="n"/>
      <c r="AH1624" s="24" t="n"/>
      <c r="AI1624" s="26" t="n"/>
      <c r="AJ1624" s="25" t="n"/>
      <c r="AL1624" s="14" t="n"/>
      <c r="AM1624" s="18" t="n"/>
      <c r="AN1624" s="16" t="n"/>
      <c r="AO1624" s="18">
        <f>(AM1624-AN1624)+AO1623</f>
        <v/>
      </c>
      <c r="AP1624" s="15" t="n"/>
      <c r="AR1624" s="14" t="n"/>
      <c r="AS1624" s="18" t="n"/>
      <c r="AT1624" s="16" t="n"/>
      <c r="AU1624" s="18">
        <f>(AS1624-AT1624)+AU1623</f>
        <v/>
      </c>
      <c r="AV1624" s="15" t="n"/>
      <c r="AX1624" s="14" t="n"/>
      <c r="AY1624" s="18" t="n"/>
      <c r="AZ1624" s="16" t="n"/>
      <c r="BA1624" s="18">
        <f>(AY1624-AZ1624)+BA1623</f>
        <v/>
      </c>
      <c r="BB1624" s="15" t="n"/>
      <c r="BD1624" s="14" t="n"/>
      <c r="BE1624" s="18" t="n"/>
      <c r="BF1624" s="16" t="n"/>
      <c r="BG1624" s="18">
        <f>(BE1624-BF1624)+BG1623</f>
        <v/>
      </c>
      <c r="BH1624" s="15" t="n"/>
      <c r="BJ1624" s="86" t="n"/>
      <c r="BK1624" s="86" t="n"/>
      <c r="BL1624" s="24" t="n"/>
      <c r="BM1624" s="24" t="n"/>
      <c r="BN1624" s="24" t="n"/>
      <c r="BO1624" s="24" t="n"/>
      <c r="BP1624" s="24" t="n"/>
      <c r="BQ1624" s="126" t="n"/>
    </row>
    <row r="1625" ht="16.8" customHeight="1">
      <c r="A1625" s="15" t="n"/>
      <c r="B1625" s="15" t="n"/>
      <c r="C1625" s="15" t="inlineStr">
        <is>
          <t xml:space="preserve">RIVALSA </t>
        </is>
      </c>
      <c r="D1625" s="16" t="n"/>
      <c r="E1625" s="16" t="n"/>
      <c r="F1625" s="16" t="n"/>
      <c r="G1625" s="16" t="n">
        <v>0</v>
      </c>
      <c r="H1625" s="16" t="n"/>
      <c r="I1625" s="4" t="n"/>
      <c r="J1625" s="14" t="n"/>
      <c r="K1625" s="16" t="inlineStr">
        <is>
          <t xml:space="preserve">GALLARATE 24/1   </t>
        </is>
      </c>
      <c r="L1625" s="73" t="n">
        <v>193</v>
      </c>
      <c r="M1625" s="16" t="inlineStr">
        <is>
          <t>GALLARATE  TUTEL 26/1</t>
        </is>
      </c>
      <c r="N1625" s="16" t="n">
        <v>51</v>
      </c>
      <c r="O1625" s="16" t="n"/>
      <c r="P1625" s="18" t="n"/>
      <c r="Q1625" s="14" t="n"/>
      <c r="R1625" s="18" t="n"/>
      <c r="S1625" s="16">
        <f>G1625</f>
        <v/>
      </c>
      <c r="T1625" s="18">
        <f>(R1625-S1625)+T1624</f>
        <v/>
      </c>
      <c r="U1625" s="15" t="n"/>
      <c r="W1625" s="14" t="n"/>
      <c r="X1625" s="18" t="n">
        <v>0</v>
      </c>
      <c r="Y1625" s="16" t="n">
        <v>0</v>
      </c>
      <c r="Z1625" s="18">
        <f>(X1625-Y1625)+Z1624</f>
        <v/>
      </c>
      <c r="AA1625" s="15" t="n"/>
      <c r="AB1625" s="24" t="n"/>
      <c r="AC1625" s="15">
        <f>C1625</f>
        <v/>
      </c>
      <c r="AD1625" s="25" t="n"/>
      <c r="AE1625" s="62">
        <f>G1625</f>
        <v/>
      </c>
      <c r="AF1625" s="63">
        <f>AE1625+AF1564</f>
        <v/>
      </c>
      <c r="AG1625" s="25" t="n"/>
      <c r="AH1625" s="24" t="n"/>
      <c r="AI1625" s="26" t="n"/>
      <c r="AJ1625" s="25" t="n"/>
      <c r="AL1625" s="14" t="n"/>
      <c r="AM1625" s="18" t="n"/>
      <c r="AN1625" s="16" t="n"/>
      <c r="AO1625" s="18">
        <f>(AM1625-AN1625)+AO1624</f>
        <v/>
      </c>
      <c r="AP1625" s="15" t="n"/>
      <c r="AR1625" s="14" t="n"/>
      <c r="AS1625" s="18" t="n"/>
      <c r="AT1625" s="16" t="n"/>
      <c r="AU1625" s="18">
        <f>(AS1625-AT1625)+AU1624</f>
        <v/>
      </c>
      <c r="AV1625" s="15" t="n"/>
      <c r="AX1625" s="14" t="n"/>
      <c r="AY1625" s="18" t="n"/>
      <c r="AZ1625" s="16" t="n"/>
      <c r="BA1625" s="18">
        <f>(AY1625-AZ1625)+BA1624</f>
        <v/>
      </c>
      <c r="BB1625" s="15" t="n"/>
      <c r="BD1625" s="14" t="n"/>
      <c r="BE1625" s="18" t="n"/>
      <c r="BF1625" s="16" t="n"/>
      <c r="BG1625" s="18">
        <f>(BE1625-BF1625)+BG1624</f>
        <v/>
      </c>
      <c r="BH1625" s="15" t="n"/>
      <c r="BJ1625" s="86" t="n"/>
      <c r="BK1625" s="86" t="n"/>
      <c r="BL1625" s="24" t="n"/>
      <c r="BM1625" s="24" t="n"/>
      <c r="BN1625" s="24" t="n"/>
      <c r="BO1625" s="24" t="n"/>
      <c r="BP1625" s="24" t="n"/>
      <c r="BQ1625" s="126" t="n"/>
    </row>
    <row r="1626" ht="16.8" customHeight="1">
      <c r="A1626" s="15" t="n"/>
      <c r="B1626" s="15" t="n"/>
      <c r="C1626" s="15" t="inlineStr">
        <is>
          <t>COMMERCIALISTA</t>
        </is>
      </c>
      <c r="D1626" s="16" t="n"/>
      <c r="E1626" s="16" t="n"/>
      <c r="F1626" s="16" t="n"/>
      <c r="G1626" s="16" t="n">
        <v>0</v>
      </c>
      <c r="H1626" s="16" t="n"/>
      <c r="I1626" s="4" t="n"/>
      <c r="J1626" s="14" t="n"/>
      <c r="K1626" s="50" t="inlineStr">
        <is>
          <t>GALL.  24/1</t>
        </is>
      </c>
      <c r="L1626" s="50" t="n">
        <v>337</v>
      </c>
      <c r="M1626" s="30" t="inlineStr">
        <is>
          <t>BONIFICO RE PICCUCCI 1/2</t>
        </is>
      </c>
      <c r="N1626" t="n">
        <v>0.5</v>
      </c>
      <c r="O1626" s="16" t="n"/>
      <c r="P1626" s="18" t="n"/>
      <c r="Q1626" s="14" t="n"/>
      <c r="R1626" s="18" t="n"/>
      <c r="S1626" s="16">
        <f>G1626</f>
        <v/>
      </c>
      <c r="T1626" s="18">
        <f>(R1626-S1626)+T1625</f>
        <v/>
      </c>
      <c r="U1626" s="15">
        <f>C1626</f>
        <v/>
      </c>
      <c r="W1626" s="14" t="n"/>
      <c r="X1626" s="18" t="n">
        <v>0</v>
      </c>
      <c r="Y1626" s="16" t="n">
        <v>0</v>
      </c>
      <c r="Z1626" s="18">
        <f>(X1626-Y1626)+Z1625</f>
        <v/>
      </c>
      <c r="AA1626" s="15" t="n"/>
      <c r="AB1626" s="24" t="n"/>
      <c r="AC1626" s="15">
        <f>C1626</f>
        <v/>
      </c>
      <c r="AD1626" s="25" t="n"/>
      <c r="AE1626" s="62">
        <f>G1626</f>
        <v/>
      </c>
      <c r="AF1626" s="63">
        <f>AE1626+AF1565</f>
        <v/>
      </c>
      <c r="AG1626" s="25" t="n"/>
      <c r="AH1626" s="24" t="n"/>
      <c r="AI1626" s="26" t="n"/>
      <c r="AJ1626" s="25" t="n"/>
      <c r="AL1626" s="14" t="n"/>
      <c r="AM1626" s="18" t="n"/>
      <c r="AN1626" s="16" t="n">
        <v>0</v>
      </c>
      <c r="AO1626" s="18">
        <f>(AM1626-AN1626)+AO1625</f>
        <v/>
      </c>
      <c r="AP1626" s="15" t="n"/>
      <c r="AR1626" s="14" t="n"/>
      <c r="AS1626" s="18" t="n"/>
      <c r="AT1626" s="16" t="n">
        <v>0</v>
      </c>
      <c r="AU1626" s="18">
        <f>(AS1626-AT1626)+AU1625</f>
        <v/>
      </c>
      <c r="AV1626" s="15" t="n"/>
      <c r="AX1626" s="14" t="n"/>
      <c r="AY1626" s="18" t="n"/>
      <c r="AZ1626" s="16" t="n">
        <v>0</v>
      </c>
      <c r="BA1626" s="18">
        <f>(AY1626-AZ1626)+BA1625</f>
        <v/>
      </c>
      <c r="BB1626" s="15" t="n"/>
      <c r="BD1626" s="14" t="n"/>
      <c r="BE1626" s="18" t="n"/>
      <c r="BF1626" s="16" t="n">
        <v>0</v>
      </c>
      <c r="BG1626" s="18">
        <f>(BE1626-BF1626)+BG1625</f>
        <v/>
      </c>
      <c r="BH1626" s="15" t="n"/>
      <c r="BJ1626" s="86" t="n"/>
      <c r="BK1626" s="86" t="n"/>
      <c r="BL1626" s="24" t="n"/>
      <c r="BM1626" s="24" t="n"/>
      <c r="BN1626" s="24" t="n"/>
      <c r="BO1626" s="24" t="n"/>
      <c r="BP1626" s="24" t="n"/>
      <c r="BQ1626" s="126" t="n"/>
    </row>
    <row r="1627" ht="16.8" customHeight="1">
      <c r="A1627" s="15" t="n"/>
      <c r="B1627" s="15" t="n"/>
      <c r="C1627" s="64" t="inlineStr">
        <is>
          <t>CASSA PREVIDENZA  AGENTI  + QUOTA GAA</t>
        </is>
      </c>
      <c r="D1627" s="16" t="n"/>
      <c r="E1627" s="16" t="n"/>
      <c r="F1627" s="16" t="n"/>
      <c r="G1627" s="16" t="n">
        <v>0</v>
      </c>
      <c r="H1627" s="16" t="n">
        <v>0</v>
      </c>
      <c r="I1627" s="4" t="n"/>
      <c r="J1627" s="14" t="n"/>
      <c r="K1627" s="16" t="inlineStr">
        <is>
          <t>RHO 5/2</t>
        </is>
      </c>
      <c r="L1627" s="16" t="n">
        <v>8537.49</v>
      </c>
      <c r="M1627" s="30" t="inlineStr">
        <is>
          <t>MANCA BONIFICO 0,50 29/1</t>
        </is>
      </c>
      <c r="N1627" t="n">
        <v>0.5</v>
      </c>
      <c r="O1627" s="16" t="n"/>
      <c r="P1627" s="18" t="n"/>
      <c r="Q1627" s="14" t="n"/>
      <c r="R1627" s="18" t="n"/>
      <c r="S1627" s="16">
        <f>G1627</f>
        <v/>
      </c>
      <c r="T1627" s="18">
        <f>(R1627-S1627)+T1626</f>
        <v/>
      </c>
      <c r="U1627" s="15">
        <f>C1627</f>
        <v/>
      </c>
      <c r="W1627" s="14" t="n"/>
      <c r="X1627" s="18" t="n">
        <v>0</v>
      </c>
      <c r="Y1627" s="16" t="n">
        <v>0</v>
      </c>
      <c r="Z1627" s="18">
        <f>(X1627-Y1627)+Z1626</f>
        <v/>
      </c>
      <c r="AA1627" s="15" t="n"/>
      <c r="AB1627" s="24" t="n"/>
      <c r="AC1627" s="15">
        <f>C1627</f>
        <v/>
      </c>
      <c r="AD1627" s="25" t="n"/>
      <c r="AE1627" s="62">
        <f>G1627</f>
        <v/>
      </c>
      <c r="AF1627" s="63">
        <f>AE1627+AF1566</f>
        <v/>
      </c>
      <c r="AG1627" s="25" t="n"/>
      <c r="AH1627" s="24" t="n"/>
      <c r="AI1627" s="26" t="n"/>
      <c r="AJ1627" s="25" t="n"/>
      <c r="AL1627" s="14" t="n"/>
      <c r="AM1627" s="18" t="n"/>
      <c r="AN1627" s="16" t="n">
        <v>0</v>
      </c>
      <c r="AO1627" s="18">
        <f>(AM1627-AN1627)+AO1626</f>
        <v/>
      </c>
      <c r="AP1627" s="15" t="n"/>
      <c r="AR1627" s="14" t="n"/>
      <c r="AS1627" s="18" t="n"/>
      <c r="AT1627" s="16" t="n">
        <v>0</v>
      </c>
      <c r="AU1627" s="18">
        <f>(AS1627-AT1627)+AU1626</f>
        <v/>
      </c>
      <c r="AV1627" s="15" t="n"/>
      <c r="AX1627" s="14" t="n"/>
      <c r="AY1627" s="18" t="n"/>
      <c r="AZ1627" s="16" t="n">
        <v>0</v>
      </c>
      <c r="BA1627" s="18">
        <f>(AY1627-AZ1627)+BA1626</f>
        <v/>
      </c>
      <c r="BB1627" s="15" t="n"/>
      <c r="BD1627" s="14" t="n"/>
      <c r="BE1627" s="18" t="n"/>
      <c r="BF1627" s="16" t="n">
        <v>0</v>
      </c>
      <c r="BG1627" s="18">
        <f>(BE1627-BF1627)+BG1626</f>
        <v/>
      </c>
      <c r="BH1627" s="15" t="n"/>
      <c r="BJ1627" s="86" t="n"/>
      <c r="BK1627" s="86" t="n"/>
      <c r="BL1627" s="24" t="n"/>
      <c r="BM1627" s="24" t="n"/>
      <c r="BN1627" s="24" t="n"/>
      <c r="BO1627" s="24" t="n"/>
      <c r="BP1627" s="24" t="n"/>
      <c r="BQ1627" s="126" t="n"/>
    </row>
    <row r="1628" ht="16.8" customHeight="1">
      <c r="A1628" s="15" t="n"/>
      <c r="B1628" s="15" t="n"/>
      <c r="C1628" s="15" t="inlineStr">
        <is>
          <t>GIROCONTO PROVV. GENERALI</t>
        </is>
      </c>
      <c r="D1628" s="16" t="n"/>
      <c r="E1628" s="16" t="n"/>
      <c r="F1628" s="85" t="n">
        <v>0</v>
      </c>
      <c r="G1628" s="16" t="n">
        <v>0</v>
      </c>
      <c r="H1628" s="16" t="n">
        <v>0</v>
      </c>
      <c r="I1628" s="4" t="n"/>
      <c r="J1628" s="14" t="n"/>
      <c r="K1628" s="30" t="inlineStr">
        <is>
          <t>LEGNANO 25/1</t>
        </is>
      </c>
      <c r="L1628" s="30" t="n">
        <v>294.5</v>
      </c>
      <c r="M1628" s="30" t="inlineStr">
        <is>
          <t>DIFF. BONIFICO 31/1 A CASSA 5/2</t>
        </is>
      </c>
      <c r="N1628" t="n">
        <v>2.05</v>
      </c>
      <c r="O1628" s="16" t="n"/>
      <c r="P1628" s="18" t="n"/>
      <c r="Q1628" s="14" t="n"/>
      <c r="R1628" s="18">
        <f>F1628</f>
        <v/>
      </c>
      <c r="S1628" s="16" t="n">
        <v>0</v>
      </c>
      <c r="T1628" s="18">
        <f>(R1628-S1628)+T1627</f>
        <v/>
      </c>
      <c r="U1628" s="15" t="n"/>
      <c r="W1628" s="14" t="inlineStr">
        <is>
          <t>\</t>
        </is>
      </c>
      <c r="X1628" s="18" t="n">
        <v>0</v>
      </c>
      <c r="Y1628" s="16" t="n"/>
      <c r="Z1628" s="18">
        <f>(X1628-Y1628)+Z1627</f>
        <v/>
      </c>
      <c r="AA1628" s="15" t="n"/>
      <c r="AB1628" s="24" t="n"/>
      <c r="AC1628" s="15">
        <f>C1628</f>
        <v/>
      </c>
      <c r="AD1628" s="25" t="n"/>
      <c r="AE1628" s="62">
        <f>G1628</f>
        <v/>
      </c>
      <c r="AF1628" s="63">
        <f>AE1628+AF1567</f>
        <v/>
      </c>
      <c r="AG1628" s="25" t="n"/>
      <c r="AH1628" s="24" t="n"/>
      <c r="AI1628" s="26" t="n"/>
      <c r="AJ1628" s="25" t="n"/>
      <c r="AL1628" s="14" t="n"/>
      <c r="AM1628" s="18" t="n"/>
      <c r="AN1628" s="16" t="n"/>
      <c r="AO1628" s="18">
        <f>(AM1628-AN1628)+AO1627</f>
        <v/>
      </c>
      <c r="AP1628" s="15" t="n"/>
      <c r="AR1628" s="14" t="n"/>
      <c r="AS1628" s="18" t="n"/>
      <c r="AT1628" s="16" t="n"/>
      <c r="AU1628" s="18">
        <f>(AS1628-AT1628)+AU1627</f>
        <v/>
      </c>
      <c r="AV1628" s="15" t="n"/>
      <c r="AX1628" s="14" t="n"/>
      <c r="AY1628" s="18" t="n"/>
      <c r="AZ1628" s="16" t="n"/>
      <c r="BA1628" s="18">
        <f>(AY1628-AZ1628)+BA1627</f>
        <v/>
      </c>
      <c r="BB1628" s="15" t="n"/>
      <c r="BD1628" s="14" t="n"/>
      <c r="BE1628" s="18">
        <f>H1628</f>
        <v/>
      </c>
      <c r="BF1628" s="16" t="n"/>
      <c r="BG1628" s="18">
        <f>(BE1628-BF1628)+BG1627</f>
        <v/>
      </c>
      <c r="BH1628" s="15" t="n"/>
      <c r="BJ1628" s="86" t="n"/>
      <c r="BK1628" s="86" t="n"/>
      <c r="BL1628" s="24" t="n"/>
      <c r="BM1628" s="24" t="n"/>
      <c r="BN1628" s="24" t="n"/>
      <c r="BO1628" s="24" t="n"/>
      <c r="BP1628" s="24" t="n"/>
      <c r="BQ1628" s="126" t="n"/>
    </row>
    <row r="1629" ht="16.8" customHeight="1">
      <c r="A1629" s="15" t="n"/>
      <c r="B1629" s="15" t="n"/>
      <c r="C1629" s="47" t="inlineStr">
        <is>
          <t>VERSAMENTO PROVV. MATURATE</t>
        </is>
      </c>
      <c r="D1629" s="16" t="n"/>
      <c r="E1629" s="16" t="n"/>
      <c r="F1629" s="1" t="n">
        <v>0</v>
      </c>
      <c r="G1629" s="16" t="n">
        <v>0</v>
      </c>
      <c r="H1629" s="16" t="n"/>
      <c r="I1629" s="4" t="n"/>
      <c r="J1629" s="14" t="n"/>
      <c r="K1629" s="148" t="inlineStr">
        <is>
          <t>SOMMA 26/1</t>
        </is>
      </c>
      <c r="L1629" s="67" t="n">
        <v>936</v>
      </c>
      <c r="M1629" s="16" t="inlineStr">
        <is>
          <t>BONIFICO STORARI 1 IN MENO 1/2</t>
        </is>
      </c>
      <c r="N1629" s="16" t="n">
        <v>1</v>
      </c>
      <c r="O1629" s="16" t="n"/>
      <c r="P1629" s="18" t="n"/>
      <c r="Q1629" s="14" t="n"/>
      <c r="R1629" s="49">
        <f>F1629</f>
        <v/>
      </c>
      <c r="S1629" s="16" t="n">
        <v>0</v>
      </c>
      <c r="T1629" s="18">
        <f>(R1629-S1629)+T1628</f>
        <v/>
      </c>
      <c r="U1629" s="17">
        <f>C1629</f>
        <v/>
      </c>
      <c r="W1629" s="14" t="n"/>
      <c r="X1629" s="18" t="n">
        <v>0</v>
      </c>
      <c r="Y1629" s="16" t="n">
        <v>0</v>
      </c>
      <c r="Z1629" s="18">
        <f>(X1629-Y1629)+Z1628</f>
        <v/>
      </c>
      <c r="AA1629" s="15" t="n"/>
      <c r="AB1629" s="24" t="n"/>
      <c r="AC1629" s="64" t="inlineStr">
        <is>
          <t>QUOTA GAA</t>
        </is>
      </c>
      <c r="AD1629" s="65" t="n"/>
      <c r="AE1629" s="65">
        <f>G1629</f>
        <v/>
      </c>
      <c r="AF1629" s="63">
        <f>AE1629+AF1568</f>
        <v/>
      </c>
      <c r="AG1629" s="25" t="n"/>
      <c r="AH1629" s="24" t="n"/>
      <c r="AI1629" s="26" t="n"/>
      <c r="AJ1629" s="25" t="n"/>
      <c r="AL1629" s="14" t="n"/>
      <c r="AM1629" s="18" t="n">
        <v>0</v>
      </c>
      <c r="AN1629" s="16" t="n">
        <v>0</v>
      </c>
      <c r="AO1629" s="18">
        <f>(AM1629-AN1629)+AO1628</f>
        <v/>
      </c>
      <c r="AP1629" s="15" t="n"/>
      <c r="AR1629" s="14" t="n"/>
      <c r="AS1629" s="18" t="n"/>
      <c r="AT1629" s="16" t="n">
        <v>0</v>
      </c>
      <c r="AU1629" s="18">
        <f>(AS1629-AT1629)+AU1628</f>
        <v/>
      </c>
      <c r="AV1629" s="15" t="n"/>
      <c r="AX1629" s="14" t="n"/>
      <c r="AY1629" s="18" t="n"/>
      <c r="AZ1629" s="16" t="n">
        <v>0</v>
      </c>
      <c r="BA1629" s="18">
        <f>(AY1629-AZ1629)+BA1628</f>
        <v/>
      </c>
      <c r="BB1629" s="15" t="n"/>
      <c r="BD1629" s="14" t="n"/>
      <c r="BE1629" s="18" t="n"/>
      <c r="BF1629" s="16" t="n">
        <v>0</v>
      </c>
      <c r="BG1629" s="18">
        <f>(BE1629-BF1629)+BG1628</f>
        <v/>
      </c>
      <c r="BH1629" s="15" t="n"/>
      <c r="BJ1629" s="86" t="n"/>
      <c r="BK1629" s="86" t="n"/>
      <c r="BL1629" s="24" t="n"/>
      <c r="BM1629" s="24" t="n"/>
      <c r="BN1629" s="24" t="n"/>
      <c r="BO1629" s="24" t="n"/>
      <c r="BP1629" s="24" t="n"/>
      <c r="BQ1629" s="126" t="n"/>
    </row>
    <row r="1630" ht="16.8" customHeight="1">
      <c r="A1630" s="15" t="n"/>
      <c r="B1630" s="15" t="n"/>
      <c r="C1630" s="15" t="inlineStr">
        <is>
          <t>TASSE</t>
        </is>
      </c>
      <c r="D1630" s="16" t="n"/>
      <c r="E1630" s="16" t="n"/>
      <c r="F1630" s="16" t="n"/>
      <c r="G1630" s="16" t="n">
        <v>0</v>
      </c>
      <c r="H1630" s="16" t="n"/>
      <c r="I1630" s="4" t="n"/>
      <c r="J1630" s="14" t="n"/>
      <c r="K1630" s="30" t="inlineStr">
        <is>
          <t>SOMMA L. 30/1</t>
        </is>
      </c>
      <c r="L1630" t="n">
        <v>201.5</v>
      </c>
      <c r="M1630" s="25" t="inlineStr">
        <is>
          <t>GALLARATE 2/2</t>
        </is>
      </c>
      <c r="N1630" s="83" t="n">
        <v>1922</v>
      </c>
      <c r="O1630" s="16" t="n"/>
      <c r="P1630" s="18" t="n"/>
      <c r="Q1630" s="14" t="n"/>
      <c r="R1630" s="18" t="n"/>
      <c r="S1630" s="16">
        <f>G1630</f>
        <v/>
      </c>
      <c r="T1630" s="18">
        <f>(R1630-S1630)+T1629</f>
        <v/>
      </c>
      <c r="U1630" s="15" t="inlineStr">
        <is>
          <t>Tasse</t>
        </is>
      </c>
      <c r="W1630" s="14" t="n"/>
      <c r="X1630" s="18" t="n"/>
      <c r="Y1630" s="16" t="n">
        <v>0</v>
      </c>
      <c r="Z1630" s="18">
        <f>(X1630-Y1630)+Z1629</f>
        <v/>
      </c>
      <c r="AA1630" s="15" t="n"/>
      <c r="AB1630" s="24" t="n"/>
      <c r="AC1630" s="15">
        <f>C1630</f>
        <v/>
      </c>
      <c r="AD1630" s="25" t="n"/>
      <c r="AE1630" s="62">
        <f>G1630</f>
        <v/>
      </c>
      <c r="AF1630" s="63">
        <f>AE1630+AF1569</f>
        <v/>
      </c>
      <c r="AG1630" s="25" t="n"/>
      <c r="AH1630" s="24" t="n"/>
      <c r="AI1630" s="26" t="n"/>
      <c r="AJ1630" s="25" t="n"/>
      <c r="AL1630" s="14" t="n"/>
      <c r="AM1630" s="18" t="n">
        <v>0</v>
      </c>
      <c r="AN1630" s="16" t="n">
        <v>0</v>
      </c>
      <c r="AO1630" s="18">
        <f>(AM1630-AN1630)+AO1629</f>
        <v/>
      </c>
      <c r="AP1630" s="15" t="n"/>
      <c r="AR1630" s="14" t="n"/>
      <c r="AS1630" s="18" t="n">
        <v>0</v>
      </c>
      <c r="AT1630" s="16" t="n">
        <v>0</v>
      </c>
      <c r="AU1630" s="18">
        <f>(AS1630-AT1630)+AU1629</f>
        <v/>
      </c>
      <c r="AV1630" s="15" t="n"/>
      <c r="AX1630" s="14" t="n"/>
      <c r="AY1630" s="18" t="n">
        <v>0</v>
      </c>
      <c r="AZ1630" s="16" t="n">
        <v>0</v>
      </c>
      <c r="BA1630" s="18">
        <f>(AY1630-AZ1630)+BA1629</f>
        <v/>
      </c>
      <c r="BB1630" s="15" t="n"/>
      <c r="BD1630" s="14" t="n"/>
      <c r="BE1630" s="18" t="n">
        <v>0</v>
      </c>
      <c r="BF1630" s="16" t="n">
        <v>0</v>
      </c>
      <c r="BG1630" s="18">
        <f>(BE1630-BF1630)+BG1629</f>
        <v/>
      </c>
      <c r="BH1630" s="15" t="n"/>
      <c r="BJ1630" s="86" t="n"/>
      <c r="BK1630" s="86" t="n"/>
      <c r="BL1630" s="24" t="n"/>
      <c r="BM1630" s="24" t="n"/>
      <c r="BN1630" s="24" t="n"/>
      <c r="BO1630" s="24" t="n"/>
      <c r="BP1630" s="24" t="n"/>
      <c r="BQ1630" s="126" t="n"/>
    </row>
    <row r="1631" ht="16.8" customHeight="1">
      <c r="A1631" s="15" t="n"/>
      <c r="B1631" s="15" t="n"/>
      <c r="C1631" s="15" t="inlineStr">
        <is>
          <t>PREL.  ACC. PER AMM-  GIGI</t>
        </is>
      </c>
      <c r="D1631" s="16" t="n"/>
      <c r="E1631" s="16" t="n"/>
      <c r="F1631" s="16" t="n">
        <v>0</v>
      </c>
      <c r="G1631" s="16" t="n">
        <v>0</v>
      </c>
      <c r="H1631" s="16" t="n"/>
      <c r="I1631" s="4" t="n"/>
      <c r="J1631" s="14" t="n"/>
      <c r="K1631" s="16" t="inlineStr">
        <is>
          <t>GALLARATE 30/1</t>
        </is>
      </c>
      <c r="L1631" s="16" t="n">
        <v>423.5</v>
      </c>
      <c r="M1631" s="16" t="inlineStr">
        <is>
          <t>RIMB. MAGRO 2/2</t>
        </is>
      </c>
      <c r="N1631" s="67" t="n">
        <v>-74.5</v>
      </c>
      <c r="O1631" s="16" t="n"/>
      <c r="P1631" s="18" t="n"/>
      <c r="Q1631" s="14" t="n"/>
      <c r="R1631" s="18" t="n"/>
      <c r="S1631" s="16">
        <f>G1631</f>
        <v/>
      </c>
      <c r="T1631" s="18">
        <f>(R1631-S1631)+T1630</f>
        <v/>
      </c>
      <c r="U1631" s="15">
        <f>C1631</f>
        <v/>
      </c>
      <c r="W1631" s="14" t="n"/>
      <c r="X1631" s="18" t="n"/>
      <c r="Y1631" s="16" t="n">
        <v>0</v>
      </c>
      <c r="Z1631" s="18">
        <f>(X1631-Y1631)+Z1630</f>
        <v/>
      </c>
      <c r="AA1631" s="15" t="n"/>
      <c r="AB1631" s="24" t="n"/>
      <c r="AC1631" s="15">
        <f>C1631</f>
        <v/>
      </c>
      <c r="AD1631" s="25" t="n"/>
      <c r="AE1631" s="62">
        <f>G1631</f>
        <v/>
      </c>
      <c r="AF1631" s="63">
        <f>AE1631+AF1570</f>
        <v/>
      </c>
      <c r="AG1631" s="25" t="n"/>
      <c r="AH1631" s="24" t="n"/>
      <c r="AI1631" s="26" t="n"/>
      <c r="AJ1631" s="25" t="n"/>
      <c r="AL1631" s="14" t="n"/>
      <c r="AM1631" s="18" t="n">
        <v>0</v>
      </c>
      <c r="AN1631" s="16" t="n">
        <v>0</v>
      </c>
      <c r="AO1631" s="18">
        <f>(AM1631-AN1631)+AO1630</f>
        <v/>
      </c>
      <c r="AP1631" s="15" t="n"/>
      <c r="AR1631" s="14" t="n"/>
      <c r="AS1631" s="18" t="n">
        <v>0</v>
      </c>
      <c r="AT1631" s="16" t="n">
        <v>0</v>
      </c>
      <c r="AU1631" s="18">
        <f>(AS1631-AT1631)+AU1630</f>
        <v/>
      </c>
      <c r="AV1631" s="15" t="n"/>
      <c r="AX1631" s="14" t="n"/>
      <c r="AY1631" s="18" t="n">
        <v>0</v>
      </c>
      <c r="AZ1631" s="16" t="n">
        <v>0</v>
      </c>
      <c r="BA1631" s="18">
        <f>(AY1631-AZ1631)+BA1630</f>
        <v/>
      </c>
      <c r="BB1631" s="15" t="n"/>
      <c r="BD1631" s="14" t="n"/>
      <c r="BE1631" s="18" t="n">
        <v>0</v>
      </c>
      <c r="BF1631" s="16" t="n">
        <v>0</v>
      </c>
      <c r="BG1631" s="18">
        <f>(BE1631-BF1631)+BG1630</f>
        <v/>
      </c>
      <c r="BH1631" s="15" t="n"/>
      <c r="BJ1631" s="86" t="n"/>
      <c r="BK1631" s="86" t="n"/>
      <c r="BL1631" s="24" t="n"/>
      <c r="BM1631" s="24" t="n"/>
      <c r="BN1631" s="24" t="n"/>
      <c r="BO1631" s="24" t="n"/>
      <c r="BP1631" s="24" t="n"/>
      <c r="BQ1631" s="126" t="n"/>
    </row>
    <row r="1632" ht="16.8" customHeight="1">
      <c r="A1632" s="15" t="n"/>
      <c r="B1632" s="15" t="n"/>
      <c r="C1632" s="15" t="inlineStr">
        <is>
          <t>PREL.  ACC. PER AMM-. RENZO</t>
        </is>
      </c>
      <c r="D1632" s="16" t="n"/>
      <c r="E1632" s="16" t="n"/>
      <c r="F1632" s="16" t="n">
        <v>0</v>
      </c>
      <c r="G1632" s="16" t="n">
        <v>0</v>
      </c>
      <c r="H1632" s="16" t="n"/>
      <c r="I1632" s="4" t="n"/>
      <c r="J1632" s="14" t="n"/>
      <c r="K1632" s="44" t="inlineStr">
        <is>
          <t>RHO 1/2</t>
        </is>
      </c>
      <c r="L1632" s="16" t="n">
        <v>1605</v>
      </c>
      <c r="M1632" s="16" t="inlineStr">
        <is>
          <t>GALLARATE 31/1</t>
        </is>
      </c>
      <c r="N1632" s="16" t="n">
        <v>357.5</v>
      </c>
      <c r="O1632" s="16" t="n"/>
      <c r="P1632" s="18" t="n"/>
      <c r="Q1632" s="14" t="n"/>
      <c r="R1632" s="18" t="n">
        <v>0</v>
      </c>
      <c r="S1632" s="16">
        <f>G1632</f>
        <v/>
      </c>
      <c r="T1632" s="18">
        <f>(R1632-S1632)+T1631</f>
        <v/>
      </c>
      <c r="U1632" s="15">
        <f>C1632</f>
        <v/>
      </c>
      <c r="W1632" s="14" t="n"/>
      <c r="X1632" s="18" t="n">
        <v>0</v>
      </c>
      <c r="Y1632" s="16" t="n"/>
      <c r="Z1632" s="18">
        <f>(X1632-Y1632)+Z1631</f>
        <v/>
      </c>
      <c r="AA1632" s="15" t="n"/>
      <c r="AB1632" s="24" t="n"/>
      <c r="AC1632" s="15">
        <f>C1632</f>
        <v/>
      </c>
      <c r="AD1632" s="25" t="n"/>
      <c r="AE1632" s="62">
        <f>G1632</f>
        <v/>
      </c>
      <c r="AF1632" s="63">
        <f>AE1632+AF1571</f>
        <v/>
      </c>
      <c r="AG1632" s="25" t="n"/>
      <c r="AH1632" s="24" t="n"/>
      <c r="AI1632" s="26" t="n"/>
      <c r="AJ1632" s="25" t="n"/>
      <c r="AL1632" s="14" t="n"/>
      <c r="AM1632" s="18" t="n">
        <v>0</v>
      </c>
      <c r="AN1632" s="16" t="n"/>
      <c r="AO1632" s="18">
        <f>(AM1632-AN1632)+AO1631</f>
        <v/>
      </c>
      <c r="AP1632" s="15" t="n"/>
      <c r="AR1632" s="14" t="n"/>
      <c r="AS1632" s="18" t="n">
        <v>0</v>
      </c>
      <c r="AT1632" s="16" t="n"/>
      <c r="AU1632" s="18">
        <f>(AS1632-AT1632)+AU1631</f>
        <v/>
      </c>
      <c r="AV1632" s="15" t="n"/>
      <c r="AX1632" s="14" t="n"/>
      <c r="AY1632" s="18" t="n">
        <v>0</v>
      </c>
      <c r="AZ1632" s="16" t="n"/>
      <c r="BA1632" s="18">
        <f>(AY1632-AZ1632)+BA1631</f>
        <v/>
      </c>
      <c r="BB1632" s="15" t="n"/>
      <c r="BD1632" s="14" t="n"/>
      <c r="BE1632" s="18" t="n">
        <v>0</v>
      </c>
      <c r="BF1632" s="16" t="n"/>
      <c r="BG1632" s="18">
        <f>(BE1632-BF1632)+BG1631</f>
        <v/>
      </c>
      <c r="BH1632" s="15" t="n"/>
      <c r="BJ1632" s="86" t="n"/>
      <c r="BK1632" s="86" t="n"/>
      <c r="BL1632" s="24" t="n"/>
      <c r="BM1632" s="24" t="n"/>
      <c r="BN1632" s="24" t="n"/>
      <c r="BO1632" s="24" t="n"/>
      <c r="BP1632" s="24" t="n"/>
      <c r="BQ1632" s="126" t="n"/>
    </row>
    <row r="1633" ht="16.8" customHeight="1">
      <c r="A1633" s="15" t="n"/>
      <c r="B1633" s="15" t="n"/>
      <c r="C1633" s="15" t="inlineStr">
        <is>
          <t>BONIFICO SOMMA NON ARRIVATO PUNTUALE 1/2</t>
        </is>
      </c>
      <c r="D1633" s="16" t="n"/>
      <c r="E1633" s="16" t="n"/>
      <c r="F1633" s="16" t="n">
        <v>102</v>
      </c>
      <c r="G1633" s="16" t="n"/>
      <c r="H1633" s="16" t="n"/>
      <c r="I1633" s="4" t="n"/>
      <c r="J1633" s="14" t="n"/>
      <c r="K1633" s="16" t="inlineStr">
        <is>
          <t>SOMMA 1/2</t>
        </is>
      </c>
      <c r="L1633" s="16" t="n">
        <v>1069.5</v>
      </c>
      <c r="M1633" s="16" t="inlineStr">
        <is>
          <t>SOMMA 31/1</t>
        </is>
      </c>
      <c r="N1633" s="16" t="n">
        <v>511.5</v>
      </c>
      <c r="O1633" s="16" t="n"/>
      <c r="P1633" s="18" t="n"/>
      <c r="Q1633" s="14" t="n"/>
      <c r="R1633" s="18" t="n">
        <v>0</v>
      </c>
      <c r="S1633" s="16" t="n">
        <v>0</v>
      </c>
      <c r="T1633" s="18">
        <f>(R1633-S1633)+T1632</f>
        <v/>
      </c>
      <c r="U1633" s="15" t="n"/>
      <c r="W1633" s="14" t="n"/>
      <c r="X1633" s="18">
        <f>F1633</f>
        <v/>
      </c>
      <c r="Y1633" s="16" t="n">
        <v>0</v>
      </c>
      <c r="Z1633" s="18">
        <f>(X1633-Y1633)+Z1632</f>
        <v/>
      </c>
      <c r="AA1633" s="15">
        <f>C1633</f>
        <v/>
      </c>
      <c r="AB1633" s="24" t="n"/>
      <c r="AC1633" s="15" t="n"/>
      <c r="AD1633" s="25" t="n"/>
      <c r="AE1633" s="62" t="n"/>
      <c r="AF1633" s="63" t="n"/>
      <c r="AG1633" s="25" t="n"/>
      <c r="AH1633" s="24" t="n"/>
      <c r="AI1633" s="26" t="n"/>
      <c r="AJ1633" s="25" t="n"/>
      <c r="AL1633" s="14" t="n"/>
      <c r="AM1633" s="18" t="n">
        <v>0</v>
      </c>
      <c r="AN1633" s="16" t="n"/>
      <c r="AO1633" s="18">
        <f>(AM1633-AN1633)+AO1632</f>
        <v/>
      </c>
      <c r="AP1633" s="15" t="n"/>
      <c r="AR1633" s="14" t="n"/>
      <c r="AS1633" s="18" t="n">
        <v>0</v>
      </c>
      <c r="AT1633" s="16" t="n"/>
      <c r="AU1633" s="18">
        <f>(AS1633-AT1633)+AU1632</f>
        <v/>
      </c>
      <c r="AV1633" s="15" t="n"/>
      <c r="AX1633" s="14" t="n"/>
      <c r="AY1633" s="18" t="n">
        <v>0</v>
      </c>
      <c r="AZ1633" s="16" t="n"/>
      <c r="BA1633" s="18">
        <f>(AY1633-AZ1633)+BA1632</f>
        <v/>
      </c>
      <c r="BB1633" s="15" t="n"/>
      <c r="BD1633" s="14" t="n"/>
      <c r="BE1633" s="18" t="n">
        <v>0</v>
      </c>
      <c r="BF1633" s="16" t="n"/>
      <c r="BG1633" s="18">
        <f>(BE1633-BF1633)+BG1632</f>
        <v/>
      </c>
      <c r="BH1633" s="15" t="n"/>
      <c r="BJ1633" s="86" t="n"/>
      <c r="BK1633" s="86" t="n"/>
      <c r="BL1633" s="24" t="n"/>
      <c r="BM1633" s="24" t="n"/>
      <c r="BN1633" s="24" t="n"/>
      <c r="BO1633" s="24" t="n"/>
      <c r="BP1633" s="24" t="n"/>
      <c r="BQ1633" s="126" t="n"/>
    </row>
    <row r="1634" ht="16.8" customHeight="1">
      <c r="A1634" s="15" t="n"/>
      <c r="B1634" s="15" t="n"/>
      <c r="C1634" s="15" t="inlineStr">
        <is>
          <t>VERSAMENTO</t>
        </is>
      </c>
      <c r="D1634" s="16" t="n"/>
      <c r="E1634" s="16" t="n"/>
      <c r="F1634" s="16" t="n">
        <v>0</v>
      </c>
      <c r="G1634" s="16" t="n"/>
      <c r="H1634" s="16" t="n">
        <v>0</v>
      </c>
      <c r="I1634" s="4" t="n"/>
      <c r="J1634" s="14" t="n"/>
      <c r="K1634" s="16" t="inlineStr">
        <is>
          <t>LEGNANO 1/2</t>
        </is>
      </c>
      <c r="L1634" s="16" t="n">
        <v>236.02</v>
      </c>
      <c r="M1634" s="16" t="inlineStr">
        <is>
          <t>RHO TUTELA 1/2</t>
        </is>
      </c>
      <c r="N1634" s="16" t="n">
        <v>75</v>
      </c>
      <c r="O1634" s="16" t="n"/>
      <c r="P1634" s="18" t="n"/>
      <c r="Q1634" s="14" t="n"/>
      <c r="R1634" s="18" t="n">
        <v>0</v>
      </c>
      <c r="S1634" s="16" t="n">
        <v>0</v>
      </c>
      <c r="T1634" s="18">
        <f>(R1634-S1634)+T1633</f>
        <v/>
      </c>
      <c r="U1634" s="15" t="n"/>
      <c r="W1634" s="14" t="n"/>
      <c r="X1634" s="18">
        <f>F1634</f>
        <v/>
      </c>
      <c r="Y1634" s="16" t="n"/>
      <c r="Z1634" s="18">
        <f>(X1634-Y1634)+Z1633</f>
        <v/>
      </c>
      <c r="AA1634" s="15" t="n"/>
      <c r="AB1634" s="24" t="n"/>
      <c r="AC1634" s="15" t="n"/>
      <c r="AD1634" s="25" t="n"/>
      <c r="AE1634" s="62" t="n"/>
      <c r="AF1634" s="63" t="n"/>
      <c r="AG1634" s="25" t="n"/>
      <c r="AH1634" s="24" t="n"/>
      <c r="AI1634" s="26" t="n"/>
      <c r="AJ1634" s="25" t="n"/>
      <c r="AL1634" s="14" t="n"/>
      <c r="AM1634" s="18" t="n">
        <v>0</v>
      </c>
      <c r="AN1634" s="16" t="n"/>
      <c r="AO1634" s="18">
        <f>(AM1634-AN1634)+AO1633</f>
        <v/>
      </c>
      <c r="AP1634" s="15" t="n"/>
      <c r="AR1634" s="14" t="n"/>
      <c r="AS1634" s="18" t="n">
        <v>0</v>
      </c>
      <c r="AT1634" s="16" t="n"/>
      <c r="AU1634" s="18">
        <f>(AS1634-AT1634)+AU1633</f>
        <v/>
      </c>
      <c r="AV1634" s="15" t="n"/>
      <c r="AX1634" s="14" t="n"/>
      <c r="AY1634" s="18" t="n">
        <v>0</v>
      </c>
      <c r="AZ1634" s="16" t="n"/>
      <c r="BA1634" s="18">
        <f>(AY1634-AZ1634)+BA1633</f>
        <v/>
      </c>
      <c r="BB1634" s="15" t="n"/>
      <c r="BD1634" s="14" t="n"/>
      <c r="BE1634" s="18" t="n">
        <v>0</v>
      </c>
      <c r="BF1634" s="16" t="n"/>
      <c r="BG1634" s="18">
        <f>(BE1634-BF1634)+BG1633</f>
        <v/>
      </c>
      <c r="BH1634" s="15" t="n"/>
      <c r="BJ1634" s="86" t="n"/>
      <c r="BK1634" s="86" t="n"/>
      <c r="BL1634" s="24" t="n"/>
      <c r="BM1634" s="24" t="n"/>
      <c r="BN1634" s="24" t="n"/>
      <c r="BO1634" s="24" t="n"/>
      <c r="BP1634" s="24" t="n"/>
      <c r="BQ1634" s="126" t="n"/>
    </row>
    <row r="1635" ht="16.8" customHeight="1">
      <c r="A1635" s="15" t="n"/>
      <c r="B1635" s="15" t="n"/>
      <c r="C1635" s="15" t="inlineStr">
        <is>
          <t>VERSAMENTO</t>
        </is>
      </c>
      <c r="D1635" s="16" t="n"/>
      <c r="E1635" s="16" t="n"/>
      <c r="F1635" s="16" t="n">
        <v>0</v>
      </c>
      <c r="G1635" s="16" t="n"/>
      <c r="H1635" s="16" t="n"/>
      <c r="I1635" s="4" t="n"/>
      <c r="J1635" s="14" t="n"/>
      <c r="K1635" s="16" t="inlineStr">
        <is>
          <t>BONIFICO BARABERA 1/2  LEGNANO</t>
        </is>
      </c>
      <c r="L1635" s="67" t="n">
        <v>0.02</v>
      </c>
      <c r="M1635" s="44" t="inlineStr">
        <is>
          <t>GALLARATE 5/2</t>
        </is>
      </c>
      <c r="N1635" s="16" t="n">
        <v>2773.5</v>
      </c>
      <c r="O1635" s="16" t="n"/>
      <c r="P1635" s="18" t="n"/>
      <c r="Q1635" s="14" t="n"/>
      <c r="R1635" s="18" t="n">
        <v>0</v>
      </c>
      <c r="S1635" s="16" t="n">
        <v>0</v>
      </c>
      <c r="T1635" s="18">
        <f>(R1635-S1635)+T1634</f>
        <v/>
      </c>
      <c r="U1635" s="15" t="n"/>
      <c r="W1635" s="14" t="n"/>
      <c r="X1635" s="18">
        <f>F1635</f>
        <v/>
      </c>
      <c r="Y1635" s="16" t="n"/>
      <c r="Z1635" s="18">
        <f>(X1635-Y1635)+Z1634</f>
        <v/>
      </c>
      <c r="AA1635" s="15" t="n"/>
      <c r="AB1635" s="24" t="n"/>
      <c r="AC1635" s="15" t="n"/>
      <c r="AD1635" s="25" t="n"/>
      <c r="AE1635" s="62" t="n"/>
      <c r="AF1635" s="63" t="n"/>
      <c r="AG1635" s="25" t="n"/>
      <c r="AH1635" s="24" t="n"/>
      <c r="AI1635" s="26" t="n"/>
      <c r="AJ1635" s="25" t="n"/>
      <c r="AL1635" s="14" t="n"/>
      <c r="AM1635" s="18" t="n">
        <v>0</v>
      </c>
      <c r="AN1635" s="16" t="n"/>
      <c r="AO1635" s="18">
        <f>(AM1635-AN1635)+AO1634</f>
        <v/>
      </c>
      <c r="AP1635" s="15" t="n"/>
      <c r="AR1635" s="14" t="n"/>
      <c r="AS1635" s="18" t="n">
        <v>0</v>
      </c>
      <c r="AT1635" s="16" t="n"/>
      <c r="AU1635" s="18">
        <f>(AS1635-AT1635)+AU1634</f>
        <v/>
      </c>
      <c r="AV1635" s="15" t="n"/>
      <c r="AX1635" s="14" t="n"/>
      <c r="AY1635" s="18" t="n">
        <v>0</v>
      </c>
      <c r="AZ1635" s="16" t="n"/>
      <c r="BA1635" s="18">
        <f>(AY1635-AZ1635)+BA1634</f>
        <v/>
      </c>
      <c r="BB1635" s="15" t="n"/>
      <c r="BD1635" s="14" t="n"/>
      <c r="BE1635" s="18" t="n">
        <v>0</v>
      </c>
      <c r="BF1635" s="16" t="n"/>
      <c r="BG1635" s="18">
        <f>(BE1635-BF1635)+BG1634</f>
        <v/>
      </c>
      <c r="BH1635" s="15" t="n"/>
      <c r="BJ1635" s="86" t="n"/>
      <c r="BK1635" s="86" t="n"/>
      <c r="BL1635" s="24" t="n"/>
      <c r="BM1635" s="24" t="n"/>
      <c r="BN1635" s="24" t="n"/>
      <c r="BO1635" s="24" t="n"/>
      <c r="BP1635" s="24" t="n"/>
      <c r="BQ1635" s="126" t="n"/>
    </row>
    <row r="1636" ht="16.8" customHeight="1">
      <c r="A1636" s="15" t="n"/>
      <c r="B1636" s="15" t="n"/>
      <c r="C1636" s="15" t="inlineStr">
        <is>
          <t>VERSAMENTO</t>
        </is>
      </c>
      <c r="D1636" s="16" t="n"/>
      <c r="E1636" s="16" t="n"/>
      <c r="F1636" s="16" t="n">
        <v>0</v>
      </c>
      <c r="G1636" s="16" t="n">
        <v>0</v>
      </c>
      <c r="H1636" s="16" t="n"/>
      <c r="I1636" s="4" t="n"/>
      <c r="J1636" s="14" t="n"/>
      <c r="K1636" s="17" t="inlineStr">
        <is>
          <t>SOSPESI PARTICOLARI</t>
        </is>
      </c>
      <c r="L1636" s="51">
        <f>AI1645</f>
        <v/>
      </c>
      <c r="M1636" s="16" t="inlineStr">
        <is>
          <t>RHO TUTELA 5/2</t>
        </is>
      </c>
      <c r="N1636" s="16" t="n">
        <v>563.5</v>
      </c>
      <c r="O1636" s="16" t="n"/>
      <c r="P1636" s="18" t="n"/>
      <c r="Q1636" s="14" t="n"/>
      <c r="R1636" s="18" t="n">
        <v>0</v>
      </c>
      <c r="S1636" s="16" t="n">
        <v>0</v>
      </c>
      <c r="T1636" s="18">
        <f>(R1636-S1636)+T1635</f>
        <v/>
      </c>
      <c r="U1636" s="15" t="n"/>
      <c r="W1636" s="14" t="n"/>
      <c r="X1636" s="18">
        <f>F1636</f>
        <v/>
      </c>
      <c r="Y1636" s="16" t="n">
        <v>0</v>
      </c>
      <c r="Z1636" s="18">
        <f>(X1636-Y1636)+Z1635</f>
        <v/>
      </c>
      <c r="AA1636" s="15">
        <f>C1636</f>
        <v/>
      </c>
      <c r="AB1636" s="24" t="n"/>
      <c r="AC1636" s="15" t="n"/>
      <c r="AD1636" s="25" t="n"/>
      <c r="AE1636" s="62" t="n"/>
      <c r="AF1636" s="63" t="n"/>
      <c r="AG1636" s="25" t="n"/>
      <c r="AH1636" s="24" t="n"/>
      <c r="AI1636" s="26" t="n"/>
      <c r="AJ1636" s="25" t="n"/>
      <c r="AL1636" s="14" t="n"/>
      <c r="AM1636" s="18" t="n">
        <v>0</v>
      </c>
      <c r="AN1636" s="16" t="n"/>
      <c r="AO1636" s="18">
        <f>(AM1636-AN1636)+AO1635</f>
        <v/>
      </c>
      <c r="AP1636" s="15" t="n"/>
      <c r="AR1636" s="14" t="n"/>
      <c r="AS1636" s="18" t="n">
        <v>0</v>
      </c>
      <c r="AT1636" s="16" t="n"/>
      <c r="AU1636" s="18">
        <f>(AS1636-AT1636)+AU1635</f>
        <v/>
      </c>
      <c r="AV1636" s="15" t="n"/>
      <c r="AX1636" s="14" t="n"/>
      <c r="AY1636" s="18" t="n">
        <v>0</v>
      </c>
      <c r="AZ1636" s="16" t="n"/>
      <c r="BA1636" s="18">
        <f>(AY1636-AZ1636)+BA1635</f>
        <v/>
      </c>
      <c r="BB1636" s="15" t="n"/>
      <c r="BD1636" s="14" t="n"/>
      <c r="BE1636" s="18" t="n">
        <v>0</v>
      </c>
      <c r="BF1636" s="16" t="n"/>
      <c r="BG1636" s="18">
        <f>(BE1636-BF1636)+BG1635</f>
        <v/>
      </c>
      <c r="BH1636" s="15" t="n"/>
      <c r="BJ1636" s="86" t="n"/>
      <c r="BK1636" s="86" t="n"/>
      <c r="BL1636" s="24" t="n"/>
      <c r="BM1636" s="24" t="n"/>
      <c r="BN1636" s="24" t="n"/>
      <c r="BO1636" s="24" t="n"/>
      <c r="BP1636" s="24" t="n"/>
      <c r="BQ1636" s="126" t="n"/>
    </row>
    <row r="1637" ht="16.8" customHeight="1">
      <c r="A1637" s="15" t="n"/>
      <c r="B1637" s="15" t="n"/>
      <c r="C1637" s="68" t="inlineStr">
        <is>
          <t>VERSAMENTO</t>
        </is>
      </c>
      <c r="D1637" s="16" t="n"/>
      <c r="E1637" s="16" t="n"/>
      <c r="F1637" s="16" t="n">
        <v>0</v>
      </c>
      <c r="G1637" s="16" t="n"/>
      <c r="H1637" s="16" t="n"/>
      <c r="I1637" s="4" t="n"/>
      <c r="J1637" s="14" t="n"/>
      <c r="K1637" s="17" t="inlineStr">
        <is>
          <t>TOTALE SOSPESI</t>
        </is>
      </c>
      <c r="L1637" s="16">
        <f>SUM(L1624:L1636)</f>
        <v/>
      </c>
      <c r="M1637" s="16" t="n"/>
      <c r="N1637" s="16" t="n">
        <v>0</v>
      </c>
      <c r="O1637" s="16" t="n"/>
      <c r="P1637" s="18" t="n"/>
      <c r="Q1637" s="14" t="n"/>
      <c r="R1637" s="18" t="n">
        <v>0</v>
      </c>
      <c r="S1637" s="16" t="n"/>
      <c r="T1637" s="18">
        <f>(R1637-S1637)+T1636</f>
        <v/>
      </c>
      <c r="U1637" s="15" t="n"/>
      <c r="W1637" s="14" t="n"/>
      <c r="X1637" s="18" t="n">
        <v>0</v>
      </c>
      <c r="Y1637" s="16" t="n"/>
      <c r="Z1637" s="18">
        <f>(X1637-Y1637)+Z1636</f>
        <v/>
      </c>
      <c r="AA1637" s="15">
        <f>C1637</f>
        <v/>
      </c>
      <c r="AB1637" s="24" t="n"/>
      <c r="AC1637" s="15" t="n"/>
      <c r="AD1637" s="25" t="n"/>
      <c r="AE1637" s="62" t="n"/>
      <c r="AF1637" s="63" t="n"/>
      <c r="AG1637" s="25" t="n"/>
      <c r="AH1637" s="24" t="n"/>
      <c r="AI1637" s="26" t="n"/>
      <c r="AJ1637" s="25" t="n"/>
      <c r="AL1637" s="14" t="n"/>
      <c r="AM1637" s="18" t="n">
        <v>0</v>
      </c>
      <c r="AN1637" s="16" t="n"/>
      <c r="AO1637" s="18">
        <f>(AM1637-AN1637)+AO1636</f>
        <v/>
      </c>
      <c r="AP1637" s="15" t="n"/>
      <c r="AR1637" s="14" t="n"/>
      <c r="AS1637" s="18" t="n">
        <v>0</v>
      </c>
      <c r="AT1637" s="16" t="n"/>
      <c r="AU1637" s="18">
        <f>(AS1637-AT1637)+AU1636</f>
        <v/>
      </c>
      <c r="AV1637" s="15">
        <f>C1637</f>
        <v/>
      </c>
      <c r="AX1637" s="14" t="n"/>
      <c r="AY1637" s="18" t="n">
        <v>0</v>
      </c>
      <c r="AZ1637" s="16" t="n"/>
      <c r="BA1637" s="18">
        <f>(AY1637-AZ1637)+BA1636</f>
        <v/>
      </c>
      <c r="BB1637" s="15" t="n"/>
      <c r="BD1637" s="14" t="n"/>
      <c r="BE1637" s="18" t="n">
        <v>0</v>
      </c>
      <c r="BF1637" s="16" t="n"/>
      <c r="BG1637" s="18">
        <f>(BE1637-BF1637)+BG1636</f>
        <v/>
      </c>
      <c r="BH1637" s="15" t="n"/>
      <c r="BJ1637" s="86" t="n"/>
      <c r="BK1637" s="86" t="n"/>
      <c r="BL1637" s="24" t="n"/>
      <c r="BM1637" s="24" t="n"/>
      <c r="BN1637" s="24" t="n"/>
      <c r="BO1637" s="24" t="n"/>
      <c r="BP1637" s="24" t="n"/>
      <c r="BQ1637" s="126" t="n"/>
    </row>
    <row r="1638" ht="16.8" customHeight="1">
      <c r="A1638" s="15" t="n"/>
      <c r="B1638" s="15" t="n"/>
      <c r="C1638" s="15" t="inlineStr">
        <is>
          <t>BONIFICI</t>
        </is>
      </c>
      <c r="D1638" s="16" t="n"/>
      <c r="E1638" s="16" t="n"/>
      <c r="F1638" s="16">
        <f>'BONIFICI GENERALI '!B1298+'BONIFICI CATTOLICA'!B1246</f>
        <v/>
      </c>
      <c r="G1638" s="85">
        <f>F1628</f>
        <v/>
      </c>
      <c r="H1638" s="16" t="n"/>
      <c r="I1638" s="4" t="n"/>
      <c r="J1638" s="14" t="n"/>
      <c r="K1638" s="17" t="inlineStr">
        <is>
          <t>SOSPESI DEL GIORNO</t>
        </is>
      </c>
      <c r="L1638" s="16">
        <f>SUM(N1625:N1638)</f>
        <v/>
      </c>
      <c r="M1638" s="44" t="n"/>
      <c r="N1638" s="16" t="n"/>
      <c r="O1638" s="16" t="n"/>
      <c r="P1638" s="18" t="n"/>
      <c r="Q1638" s="14" t="n"/>
      <c r="R1638" s="18" t="n">
        <v>0</v>
      </c>
      <c r="S1638" s="16" t="n"/>
      <c r="T1638" s="18">
        <f>(R1638-S1638)+T1637</f>
        <v/>
      </c>
      <c r="U1638" s="15" t="n"/>
      <c r="W1638" s="14" t="n"/>
      <c r="X1638" s="18">
        <f>F1638</f>
        <v/>
      </c>
      <c r="Y1638" s="16">
        <f>G1638</f>
        <v/>
      </c>
      <c r="Z1638" s="18">
        <f>(X1638-Y1638)+Z1637</f>
        <v/>
      </c>
      <c r="AA1638" s="15">
        <f>C1638</f>
        <v/>
      </c>
      <c r="AB1638" s="24" t="n"/>
      <c r="AC1638" s="15" t="n"/>
      <c r="AD1638" s="25" t="n"/>
      <c r="AE1638" s="62" t="n"/>
      <c r="AF1638" s="63" t="n"/>
      <c r="AG1638" s="25" t="n"/>
      <c r="AH1638" s="24" t="n"/>
      <c r="AI1638" s="26" t="n"/>
      <c r="AJ1638" s="25" t="n"/>
      <c r="AL1638" s="14" t="n"/>
      <c r="AM1638" s="18" t="n">
        <v>0</v>
      </c>
      <c r="AN1638" s="16" t="n"/>
      <c r="AO1638" s="18">
        <f>(AM1638-AN1638)+AO1637</f>
        <v/>
      </c>
      <c r="AP1638" s="15" t="n"/>
      <c r="AR1638" s="14" t="n"/>
      <c r="AS1638" s="18" t="n">
        <v>0</v>
      </c>
      <c r="AT1638" s="16" t="n"/>
      <c r="AU1638" s="18">
        <f>(AS1638-AT1638)+AU1637</f>
        <v/>
      </c>
      <c r="AV1638" s="15">
        <f>C1638</f>
        <v/>
      </c>
      <c r="AX1638" s="14" t="n"/>
      <c r="AY1638" s="18" t="n">
        <v>0</v>
      </c>
      <c r="AZ1638" s="16" t="n"/>
      <c r="BA1638" s="18">
        <f>(AY1638-AZ1638)+BA1637</f>
        <v/>
      </c>
      <c r="BB1638" s="15" t="n"/>
      <c r="BD1638" s="14" t="n"/>
      <c r="BE1638" s="18" t="n">
        <v>0</v>
      </c>
      <c r="BF1638" s="16" t="n"/>
      <c r="BG1638" s="18">
        <f>(BE1638-BF1638)+BG1637</f>
        <v/>
      </c>
      <c r="BH1638" s="15" t="n"/>
      <c r="BJ1638" s="86" t="n"/>
      <c r="BK1638" s="86" t="n"/>
      <c r="BL1638" s="24" t="n"/>
      <c r="BM1638" s="24" t="n"/>
      <c r="BN1638" s="24" t="n"/>
      <c r="BO1638" s="24" t="n"/>
      <c r="BP1638" s="24" t="n"/>
      <c r="BQ1638" s="126" t="n"/>
    </row>
    <row r="1639" ht="16.8" customHeight="1">
      <c r="A1639" s="15" t="n"/>
      <c r="B1639" s="15" t="n"/>
      <c r="C1639" s="47" t="inlineStr">
        <is>
          <t>PREL .PROVVIGIONI MATURATE</t>
        </is>
      </c>
      <c r="D1639" s="16" t="n"/>
      <c r="E1639" s="16" t="n"/>
      <c r="F1639" s="16" t="n">
        <v>0</v>
      </c>
      <c r="G1639" s="1">
        <f>F1629</f>
        <v/>
      </c>
      <c r="H1639" s="16">
        <f>G1639-D1530-D1531-D1533</f>
        <v/>
      </c>
      <c r="I1639" s="4" t="n"/>
      <c r="J1639" s="14" t="n"/>
      <c r="K1639" s="53">
        <f>A1588</f>
        <v/>
      </c>
      <c r="L1639" s="3">
        <f>D1588+D1589-E1593+D1590-E1590+D1593-E1588+B1591</f>
        <v/>
      </c>
      <c r="M1639" s="3" t="n"/>
      <c r="N1639" s="3" t="n"/>
      <c r="O1639" s="16" t="n"/>
      <c r="P1639" s="18" t="n"/>
      <c r="Q1639" s="14" t="n"/>
      <c r="R1639" s="18" t="n"/>
      <c r="S1639" s="16" t="n"/>
      <c r="T1639" s="18">
        <f>(R1639-S1639)+T1638</f>
        <v/>
      </c>
      <c r="U1639" s="15" t="n"/>
      <c r="W1639" s="14" t="n"/>
      <c r="X1639" s="18" t="n"/>
      <c r="Y1639" s="1">
        <f>G1639</f>
        <v/>
      </c>
      <c r="Z1639" s="18">
        <f>(X1639-Y1639)+Z1638</f>
        <v/>
      </c>
      <c r="AA1639" s="15">
        <f>C1639</f>
        <v/>
      </c>
      <c r="AB1639" s="24" t="n"/>
      <c r="AC1639" s="15" t="inlineStr">
        <is>
          <t>BOLLO AUTO</t>
        </is>
      </c>
      <c r="AD1639" s="25" t="n"/>
      <c r="AE1639" s="62">
        <f>H1640</f>
        <v/>
      </c>
      <c r="AF1639" s="63">
        <f>AE1639+AF1578</f>
        <v/>
      </c>
      <c r="AG1639" s="25" t="n"/>
      <c r="AH1639" s="24" t="n"/>
      <c r="AI1639" s="26" t="n"/>
      <c r="AJ1639" s="25" t="n"/>
      <c r="AL1639" s="14" t="n"/>
      <c r="AM1639" s="18" t="n"/>
      <c r="AN1639" s="25" t="n">
        <v>0</v>
      </c>
      <c r="AO1639" s="18">
        <f>(AM1639-AN1639)+AO1638</f>
        <v/>
      </c>
      <c r="AP1639" s="15" t="n"/>
      <c r="AR1639" s="14" t="n"/>
      <c r="AS1639" s="18" t="n"/>
      <c r="AT1639" s="25" t="n">
        <v>0</v>
      </c>
      <c r="AU1639" s="18">
        <f>(AS1639-AT1639)+AU1638</f>
        <v/>
      </c>
      <c r="AV1639" s="15" t="n"/>
      <c r="AX1639" s="14" t="n"/>
      <c r="AY1639" s="18" t="n"/>
      <c r="AZ1639" s="25" t="n">
        <v>0</v>
      </c>
      <c r="BA1639" s="18">
        <f>(AY1639-AZ1639)+BA1638</f>
        <v/>
      </c>
      <c r="BB1639" s="15" t="n"/>
      <c r="BD1639" s="14" t="n"/>
      <c r="BE1639" s="18" t="n"/>
      <c r="BF1639" s="25" t="n">
        <v>0</v>
      </c>
      <c r="BG1639" s="18">
        <f>(BE1639-BF1639)+BG1638</f>
        <v/>
      </c>
      <c r="BH1639" s="15" t="n"/>
      <c r="BJ1639" s="86" t="n"/>
      <c r="BK1639" s="86" t="n"/>
      <c r="BL1639" s="24" t="n"/>
      <c r="BM1639" s="24" t="n"/>
      <c r="BN1639" s="24" t="n"/>
      <c r="BO1639" s="24" t="n"/>
      <c r="BP1639" s="24" t="n"/>
      <c r="BQ1639" s="126" t="n"/>
    </row>
    <row r="1640" ht="16.8" customHeight="1">
      <c r="A1640" s="15" t="n"/>
      <c r="B1640" s="15" t="n"/>
      <c r="C1640" s="15" t="inlineStr">
        <is>
          <t>Spese manutenzione auto</t>
        </is>
      </c>
      <c r="D1640" s="16" t="n"/>
      <c r="E1640" s="16" t="n">
        <v>0</v>
      </c>
      <c r="F1640" s="16" t="n">
        <v>0</v>
      </c>
      <c r="G1640" s="16" t="n">
        <v>0</v>
      </c>
      <c r="H1640" s="16" t="n"/>
      <c r="I1640" s="4" t="n"/>
      <c r="J1640" s="14" t="n"/>
      <c r="K1640" s="17" t="n"/>
      <c r="L1640" s="16" t="n"/>
      <c r="M1640" s="16" t="n"/>
      <c r="N1640" s="16" t="n"/>
      <c r="O1640" s="16" t="n"/>
      <c r="P1640" s="18" t="n"/>
      <c r="Q1640" s="14" t="n"/>
      <c r="R1640" s="18" t="n"/>
      <c r="S1640" s="16">
        <f>G1640</f>
        <v/>
      </c>
      <c r="T1640" s="18">
        <f>(R1640-S1640)+T1639</f>
        <v/>
      </c>
      <c r="U1640" s="15">
        <f>C1640</f>
        <v/>
      </c>
      <c r="W1640" s="14" t="n"/>
      <c r="X1640" s="18" t="n"/>
      <c r="Y1640" s="16" t="n">
        <v>0</v>
      </c>
      <c r="Z1640" s="18">
        <f>(X1640-Y1640)+Z1639</f>
        <v/>
      </c>
      <c r="AA1640" s="15" t="n"/>
      <c r="AB1640" s="24" t="n"/>
      <c r="AC1640" s="15">
        <f>C1640</f>
        <v/>
      </c>
      <c r="AD1640" s="25" t="n"/>
      <c r="AE1640" s="62">
        <f>G1640</f>
        <v/>
      </c>
      <c r="AF1640" s="63">
        <f>AE1640+AF1579</f>
        <v/>
      </c>
      <c r="AG1640" s="25" t="n"/>
      <c r="AH1640" s="24" t="n"/>
      <c r="AI1640" s="26" t="n"/>
      <c r="AJ1640" s="25" t="n"/>
      <c r="AL1640" s="14" t="n"/>
      <c r="AM1640" s="18" t="n"/>
      <c r="AN1640" s="16" t="n"/>
      <c r="AO1640" s="18">
        <f>(AM1640-AN1640)+AO1639</f>
        <v/>
      </c>
      <c r="AP1640" s="15" t="n"/>
      <c r="AR1640" s="14" t="n"/>
      <c r="AS1640" s="18" t="n"/>
      <c r="AT1640" s="16" t="n"/>
      <c r="AU1640" s="18">
        <f>(AS1640-AT1640)+AU1639</f>
        <v/>
      </c>
      <c r="AV1640" s="15" t="n"/>
      <c r="AX1640" s="14" t="n"/>
      <c r="AY1640" s="18" t="n"/>
      <c r="AZ1640" s="16" t="n"/>
      <c r="BA1640" s="18">
        <f>(AY1640-AZ1640)+BA1639</f>
        <v/>
      </c>
      <c r="BB1640" s="15" t="n"/>
      <c r="BD1640" s="14" t="n"/>
      <c r="BE1640" s="18" t="n"/>
      <c r="BF1640" s="16" t="n"/>
      <c r="BG1640" s="18">
        <f>(BE1640-BF1640)+BG1639</f>
        <v/>
      </c>
      <c r="BH1640" s="15" t="n"/>
      <c r="BJ1640" s="86" t="n"/>
      <c r="BK1640" s="86" t="n"/>
      <c r="BL1640" s="24" t="n"/>
      <c r="BM1640" s="24" t="n"/>
      <c r="BN1640" s="24" t="n"/>
      <c r="BO1640" s="24" t="n"/>
      <c r="BP1640" s="24" t="n"/>
      <c r="BQ1640" s="126" t="n"/>
    </row>
    <row r="1641" ht="16.8" customHeight="1">
      <c r="A1641" s="15" t="n"/>
      <c r="B1641" s="15" t="n"/>
      <c r="C1641" s="15" t="inlineStr">
        <is>
          <t>Spese alberghi etc</t>
        </is>
      </c>
      <c r="D1641" s="16" t="n">
        <v>0</v>
      </c>
      <c r="E1641" s="16" t="n"/>
      <c r="F1641" s="16" t="n">
        <v>0</v>
      </c>
      <c r="G1641" s="16" t="n">
        <v>0</v>
      </c>
      <c r="H1641" s="16" t="n"/>
      <c r="I1641" s="4" t="n"/>
      <c r="J1641" s="14" t="n"/>
      <c r="K1641" s="17" t="n"/>
      <c r="L1641" s="16" t="n">
        <v>0</v>
      </c>
      <c r="M1641" s="16" t="n"/>
      <c r="N1641" s="16" t="n"/>
      <c r="O1641" s="16" t="n"/>
      <c r="P1641" s="18" t="n"/>
      <c r="Q1641" s="14" t="n"/>
      <c r="R1641" s="18" t="n"/>
      <c r="S1641" s="16" t="n">
        <v>0</v>
      </c>
      <c r="T1641" s="18">
        <f>(R1641-S1641)+T1640</f>
        <v/>
      </c>
      <c r="U1641" s="15">
        <f>C1641</f>
        <v/>
      </c>
      <c r="W1641" s="14" t="n"/>
      <c r="X1641" s="18" t="n">
        <v>0</v>
      </c>
      <c r="Y1641" s="16" t="n">
        <v>0</v>
      </c>
      <c r="Z1641" s="18">
        <f>(X1641-Y1641)+Z1640</f>
        <v/>
      </c>
      <c r="AA1641" s="15" t="n"/>
      <c r="AB1641" s="24" t="n"/>
      <c r="AC1641" s="15">
        <f>C1641</f>
        <v/>
      </c>
      <c r="AD1641" s="25" t="n"/>
      <c r="AE1641" s="62">
        <f>G1641</f>
        <v/>
      </c>
      <c r="AF1641" s="63">
        <f>AE1641+AF1580</f>
        <v/>
      </c>
      <c r="AG1641" s="25" t="n"/>
      <c r="AH1641" s="24" t="n"/>
      <c r="AI1641" s="26" t="n"/>
      <c r="AJ1641" s="25" t="n"/>
      <c r="AL1641" s="14" t="n"/>
      <c r="AM1641" s="18" t="n"/>
      <c r="AN1641" s="16" t="n">
        <v>0</v>
      </c>
      <c r="AO1641" s="18">
        <f>(AM1641-AN1641)+AO1640</f>
        <v/>
      </c>
      <c r="AP1641" s="15" t="n"/>
      <c r="AR1641" s="14" t="n"/>
      <c r="AS1641" s="18" t="n"/>
      <c r="AT1641" s="16" t="n">
        <v>0</v>
      </c>
      <c r="AU1641" s="18">
        <f>(AS1641-AT1641)+AU1640</f>
        <v/>
      </c>
      <c r="AV1641" s="15" t="n"/>
      <c r="AX1641" s="14" t="n"/>
      <c r="AY1641" s="18" t="n"/>
      <c r="AZ1641" s="16" t="n">
        <v>0</v>
      </c>
      <c r="BA1641" s="18">
        <f>(AY1641-AZ1641)+BA1640</f>
        <v/>
      </c>
      <c r="BB1641" s="15" t="n"/>
      <c r="BD1641" s="14" t="n"/>
      <c r="BE1641" s="18" t="n"/>
      <c r="BF1641" s="16" t="n">
        <v>0</v>
      </c>
      <c r="BG1641" s="18">
        <f>(BE1641-BF1641)+BG1640</f>
        <v/>
      </c>
      <c r="BH1641" s="15" t="n"/>
      <c r="BJ1641" s="86" t="n"/>
      <c r="BK1641" s="86" t="n"/>
      <c r="BL1641" s="24" t="n"/>
      <c r="BM1641" s="24" t="n"/>
      <c r="BN1641" s="24" t="n"/>
      <c r="BO1641" s="24" t="n"/>
      <c r="BP1641" s="24" t="n"/>
      <c r="BQ1641" s="126" t="n"/>
    </row>
    <row r="1642" ht="16.8" customHeight="1">
      <c r="A1642" s="15" t="n"/>
      <c r="B1642" s="15" t="n"/>
      <c r="C1642" s="15" t="n"/>
      <c r="D1642" s="16">
        <f>SUM(G1640:G1642)</f>
        <v/>
      </c>
      <c r="E1642" s="16" t="n">
        <v>0</v>
      </c>
      <c r="F1642" s="16" t="n"/>
      <c r="G1642" s="16" t="n">
        <v>0</v>
      </c>
      <c r="H1642" s="16" t="n"/>
      <c r="I1642" s="4" t="n"/>
      <c r="J1642" s="14" t="n"/>
      <c r="K1642" s="6" t="inlineStr">
        <is>
          <t>TOTALE SOMMA</t>
        </is>
      </c>
      <c r="L1642" s="3">
        <f>SUM(L1622:L1636)+N1621+L1638+L1639</f>
        <v/>
      </c>
      <c r="M1642" s="3">
        <f>SUM(O1591:O1610)+N1620</f>
        <v/>
      </c>
      <c r="N1642" s="16" t="n"/>
      <c r="O1642" s="16" t="n"/>
      <c r="P1642" s="18" t="n"/>
      <c r="Q1642" s="14" t="n"/>
      <c r="R1642" s="18" t="n"/>
      <c r="S1642" s="16" t="n">
        <v>0</v>
      </c>
      <c r="T1642" s="18">
        <f>(R1642-S1642)+T1641</f>
        <v/>
      </c>
      <c r="U1642" s="15" t="n"/>
      <c r="W1642" s="14" t="n"/>
      <c r="X1642" s="18" t="n">
        <v>0</v>
      </c>
      <c r="Y1642" s="16" t="n">
        <v>0</v>
      </c>
      <c r="Z1642" s="18">
        <f>(X1642-Y1642)+Z1641</f>
        <v/>
      </c>
      <c r="AA1642" s="15" t="n"/>
      <c r="AB1642" s="24" t="n"/>
      <c r="AC1642" s="15">
        <f>C1642</f>
        <v/>
      </c>
      <c r="AD1642" s="25" t="n"/>
      <c r="AE1642" s="62">
        <f>G1642</f>
        <v/>
      </c>
      <c r="AF1642" s="63">
        <f>AE1642+AF1581</f>
        <v/>
      </c>
      <c r="AG1642" s="25" t="n"/>
      <c r="AH1642" s="24" t="inlineStr">
        <is>
          <t>TOTALE SOSPESI</t>
        </is>
      </c>
      <c r="AI1642" s="26">
        <f>SUM(AI1589:AI1641)</f>
        <v/>
      </c>
      <c r="AJ1642" s="25" t="n"/>
      <c r="AL1642" s="14" t="n"/>
      <c r="AM1642" s="18" t="n"/>
      <c r="AN1642" s="16" t="n">
        <v>0</v>
      </c>
      <c r="AO1642" s="18">
        <f>(AM1642-AN1642)+AO1641</f>
        <v/>
      </c>
      <c r="AP1642" s="15" t="n"/>
      <c r="AR1642" s="14" t="n"/>
      <c r="AS1642" s="18" t="n"/>
      <c r="AT1642" s="16" t="n">
        <v>0</v>
      </c>
      <c r="AU1642" s="18">
        <f>(AS1642-AT1642)+AU1641</f>
        <v/>
      </c>
      <c r="AV1642" s="16" t="n"/>
      <c r="AX1642" s="14" t="n"/>
      <c r="AY1642" s="18" t="n"/>
      <c r="AZ1642" s="16" t="n">
        <v>0</v>
      </c>
      <c r="BA1642" s="18">
        <f>(AY1642-AZ1642)+BA1641</f>
        <v/>
      </c>
      <c r="BB1642" s="15" t="n"/>
      <c r="BD1642" s="14" t="n"/>
      <c r="BE1642" s="18" t="n"/>
      <c r="BF1642" s="16" t="n">
        <v>0</v>
      </c>
      <c r="BG1642" s="18">
        <f>(BE1642-BF1642)+BG1641</f>
        <v/>
      </c>
      <c r="BH1642" s="15" t="n"/>
      <c r="BJ1642" s="86" t="n"/>
      <c r="BK1642" s="86" t="n"/>
      <c r="BL1642" s="24" t="n"/>
      <c r="BM1642" s="24" t="n"/>
      <c r="BN1642" s="24" t="n"/>
      <c r="BO1642" s="24" t="n"/>
      <c r="BP1642" s="24" t="n"/>
      <c r="BQ1642" s="126" t="n"/>
    </row>
    <row r="1643" ht="16.8" customHeight="1">
      <c r="A1643" s="15" t="n"/>
      <c r="B1643" s="15" t="n"/>
      <c r="C1643" s="64" t="inlineStr">
        <is>
          <t>BONIFICO UCA</t>
        </is>
      </c>
      <c r="D1643" s="16" t="n"/>
      <c r="E1643" s="16" t="n">
        <v>0</v>
      </c>
      <c r="F1643" s="16" t="n"/>
      <c r="G1643" s="16" t="n">
        <v>271.87</v>
      </c>
      <c r="H1643" s="16" t="n">
        <v>0</v>
      </c>
      <c r="I1643" s="84">
        <f>I1645-I1594</f>
        <v/>
      </c>
      <c r="J1643" s="14" t="n"/>
      <c r="K1643" s="6" t="inlineStr">
        <is>
          <t>SALDO C-D</t>
        </is>
      </c>
      <c r="L1643" s="3">
        <f>L1642-M1642</f>
        <v/>
      </c>
      <c r="M1643" s="16" t="n"/>
      <c r="N1643" s="16" t="n"/>
      <c r="O1643" s="16" t="n"/>
      <c r="P1643" s="18" t="n"/>
      <c r="Q1643" s="14" t="n"/>
      <c r="R1643" s="18" t="n"/>
      <c r="S1643" s="16" t="n">
        <v>0</v>
      </c>
      <c r="T1643" s="18">
        <f>(R1643-S1643)+T1642</f>
        <v/>
      </c>
      <c r="U1643" s="15" t="n"/>
      <c r="W1643" s="14" t="n"/>
      <c r="X1643" s="18" t="n"/>
      <c r="Y1643" s="16">
        <f>G1643</f>
        <v/>
      </c>
      <c r="Z1643" s="18">
        <f>(X1643-Y1643)+Z1642</f>
        <v/>
      </c>
      <c r="AA1643" s="15">
        <f>C1643</f>
        <v/>
      </c>
      <c r="AB1643" s="24" t="n"/>
      <c r="AC1643" s="71" t="inlineStr">
        <is>
          <t>TOTALE SPESE AD OGGI</t>
        </is>
      </c>
      <c r="AD1643" s="65" t="n"/>
      <c r="AE1643" s="65" t="n">
        <v>0</v>
      </c>
      <c r="AF1643" s="63">
        <f>SUM(AF1595:AF1642)</f>
        <v/>
      </c>
      <c r="AG1643" s="25" t="n"/>
      <c r="AH1643" s="24" t="inlineStr">
        <is>
          <t>SOSPESI VERSATI</t>
        </is>
      </c>
      <c r="AI1643" s="26" t="n"/>
      <c r="AJ1643" s="25">
        <f>SUM(AJ1589:AJ1642)</f>
        <v/>
      </c>
      <c r="AL1643" s="14" t="n"/>
      <c r="AM1643" s="18" t="n"/>
      <c r="AN1643" s="16" t="n"/>
      <c r="AO1643" s="18">
        <f>(AM1643-AN1643)+AO1642</f>
        <v/>
      </c>
      <c r="AP1643" s="15" t="n"/>
      <c r="AR1643" s="14" t="n"/>
      <c r="AS1643" s="18" t="n"/>
      <c r="AT1643" s="16" t="n">
        <v>0</v>
      </c>
      <c r="AU1643" s="18">
        <f>(AS1643-AT1643)+AU1642</f>
        <v/>
      </c>
      <c r="AV1643" s="15" t="n"/>
      <c r="AX1643" s="14" t="n"/>
      <c r="AY1643" s="18" t="n"/>
      <c r="AZ1643" s="16" t="n"/>
      <c r="BA1643" s="18">
        <f>(AY1643-AZ1643)+BA1642</f>
        <v/>
      </c>
      <c r="BB1643" s="15" t="n"/>
      <c r="BD1643" s="14" t="n"/>
      <c r="BE1643" s="18" t="n"/>
      <c r="BF1643" s="16" t="n"/>
      <c r="BG1643" s="18">
        <f>(BE1643-BF1643)+BG1642</f>
        <v/>
      </c>
      <c r="BH1643" s="15" t="n"/>
      <c r="BJ1643" s="86" t="n"/>
      <c r="BK1643" s="86" t="n"/>
      <c r="BL1643" s="24" t="n"/>
      <c r="BM1643" s="24" t="n"/>
      <c r="BN1643" s="24" t="n"/>
      <c r="BO1643" s="24" t="n"/>
      <c r="BP1643" s="24" t="n"/>
      <c r="BQ1643" s="126" t="n"/>
    </row>
    <row r="1644" ht="16.8" customHeight="1">
      <c r="A1644" s="15" t="n"/>
      <c r="B1644" s="15" t="n"/>
      <c r="C1644" s="64" t="inlineStr">
        <is>
          <t>BONIFICO GENERALI</t>
        </is>
      </c>
      <c r="D1644" s="16" t="n"/>
      <c r="E1644" s="16" t="n"/>
      <c r="F1644" s="16" t="n"/>
      <c r="G1644" s="16" t="n">
        <v>0</v>
      </c>
      <c r="H1644" s="16" t="n">
        <v>0</v>
      </c>
      <c r="I1644" s="4" t="n"/>
      <c r="J1644" s="14" t="n"/>
      <c r="K1644" s="6" t="inlineStr">
        <is>
          <t>SALDO CATTOLICA</t>
        </is>
      </c>
      <c r="L1644" s="55">
        <f>D1645+E1645+A1645+B1645+B1592</f>
        <v/>
      </c>
      <c r="M1644" s="16" t="n"/>
      <c r="N1644" s="16" t="n"/>
      <c r="O1644" s="56" t="n"/>
      <c r="P1644" s="18" t="n"/>
      <c r="Q1644" s="14" t="n"/>
      <c r="R1644" s="18" t="n"/>
      <c r="S1644" s="16" t="n">
        <v>0</v>
      </c>
      <c r="T1644" s="18">
        <f>(R1644-S1644)+T1643</f>
        <v/>
      </c>
      <c r="U1644" s="15" t="n"/>
      <c r="W1644" s="14" t="n"/>
      <c r="X1644" s="18" t="n"/>
      <c r="Y1644" s="16" t="n">
        <v>0</v>
      </c>
      <c r="Z1644" s="18">
        <f>(X1644-Y1644)+Z1643</f>
        <v/>
      </c>
      <c r="AA1644" s="15" t="n"/>
      <c r="AB1644" s="24" t="n"/>
      <c r="AC1644" s="71" t="inlineStr">
        <is>
          <t>TOTALE PROVVIGIONI AD OGGI</t>
        </is>
      </c>
      <c r="AD1644" s="65" t="n"/>
      <c r="AE1644" s="65">
        <f>G1644</f>
        <v/>
      </c>
      <c r="AF1644" s="63">
        <f>AF1583+AD1588+AD1589</f>
        <v/>
      </c>
      <c r="AG1644" s="25" t="n"/>
      <c r="AH1644" s="24" t="n"/>
      <c r="AI1644" s="26" t="n"/>
      <c r="AJ1644" s="25" t="n"/>
      <c r="AL1644" s="14" t="n"/>
      <c r="AM1644" s="18" t="n"/>
      <c r="AN1644" s="16" t="n"/>
      <c r="AO1644" s="18">
        <f>(AM1644-AN1644)+AO1643</f>
        <v/>
      </c>
      <c r="AP1644" s="15" t="n"/>
      <c r="AR1644" s="14" t="n"/>
      <c r="AS1644" s="18" t="n"/>
      <c r="AT1644" s="16" t="n"/>
      <c r="AU1644" s="18">
        <f>(AS1644-AT1644)+AU1643</f>
        <v/>
      </c>
      <c r="AV1644" s="15" t="n"/>
      <c r="AX1644" s="14" t="n"/>
      <c r="AY1644" s="18" t="n"/>
      <c r="AZ1644" s="16" t="n"/>
      <c r="BA1644" s="18">
        <f>(AY1644-AZ1644)+BA1643</f>
        <v/>
      </c>
      <c r="BB1644" s="15" t="n"/>
      <c r="BD1644" s="14" t="n"/>
      <c r="BE1644" s="18" t="n"/>
      <c r="BF1644" s="16" t="n"/>
      <c r="BG1644" s="18">
        <f>(BE1644-BF1644)+BG1643</f>
        <v/>
      </c>
      <c r="BH1644" s="15" t="n"/>
      <c r="BJ1644" s="86" t="n"/>
      <c r="BK1644" s="86" t="n"/>
      <c r="BL1644" s="24" t="n"/>
      <c r="BM1644" s="24" t="n"/>
      <c r="BN1644" s="24" t="n"/>
      <c r="BO1644" s="24" t="n"/>
      <c r="BP1644" s="24" t="n"/>
      <c r="BQ1644" s="126" t="n"/>
    </row>
    <row r="1645" ht="16.8" customHeight="1">
      <c r="A1645" s="92">
        <f>D1590-D1592+A1584-E1590-G1644</f>
        <v/>
      </c>
      <c r="B1645" s="44">
        <f>D1593-D1595+B1584</f>
        <v/>
      </c>
      <c r="C1645" s="57" t="inlineStr">
        <is>
          <t>Check = controllo Saldo Cattolica</t>
        </is>
      </c>
      <c r="D1645" s="44">
        <f>D1588-D1591-E1588+D1584</f>
        <v/>
      </c>
      <c r="E1645" s="44">
        <f>D1589-D1594+E1584-G1643</f>
        <v/>
      </c>
      <c r="F1645" s="72">
        <f>D1591+D1592+D1594+F1584-E1592</f>
        <v/>
      </c>
      <c r="G1645" s="81">
        <f>D1591+D1592-E1592+D1594+G1584</f>
        <v/>
      </c>
      <c r="H1645" s="44">
        <f>G1639+G1638+H1584</f>
        <v/>
      </c>
      <c r="I1645" s="79">
        <f>G1645-H1645</f>
        <v/>
      </c>
      <c r="J1645" s="58" t="n"/>
      <c r="K1645" s="6" t="inlineStr">
        <is>
          <t>SALDO PROVVIGIONALE</t>
        </is>
      </c>
      <c r="L1645" s="3">
        <f>L1643-L1644</f>
        <v/>
      </c>
      <c r="M1645" s="27" t="inlineStr">
        <is>
          <t>DIFF. S.DO CATTOLICA</t>
        </is>
      </c>
      <c r="N1645" s="27">
        <f>O1645-L1644</f>
        <v/>
      </c>
      <c r="O1645" s="44">
        <f>Z1645+AU1645+N1621+SUM(L1624:L1635)+SUM(N1625:N1635)+L1639-D1591-D1594-D1590+E1592</f>
        <v/>
      </c>
      <c r="P1645" s="18" t="n"/>
      <c r="Q1645" s="58" t="n"/>
      <c r="R1645" s="59" t="n"/>
      <c r="S1645" s="44" t="n"/>
      <c r="T1645" s="59">
        <f>(R1645-S1645)+T1644</f>
        <v/>
      </c>
      <c r="U1645" s="57" t="n"/>
      <c r="W1645" s="58" t="n"/>
      <c r="X1645" s="59" t="n"/>
      <c r="Y1645" s="44" t="n"/>
      <c r="Z1645" s="59">
        <f>(X1645-Y1645)+Z1644</f>
        <v/>
      </c>
      <c r="AA1645" s="57" t="n"/>
      <c r="AB1645" s="60" t="n"/>
      <c r="AC1645" s="60" t="inlineStr">
        <is>
          <t>UTILE NETTO</t>
        </is>
      </c>
      <c r="AD1645" s="23">
        <f>SUM(AD1588:AD1644)-SUM(AE1588:AE1642)+AD1584</f>
        <v/>
      </c>
      <c r="AE1645" s="23">
        <f>AF1631+AF1632</f>
        <v/>
      </c>
      <c r="AF1645" s="23">
        <f>AD1645+AE1645</f>
        <v/>
      </c>
      <c r="AG1645" s="23" t="inlineStr">
        <is>
          <t>UTILE LORDO</t>
        </is>
      </c>
      <c r="AH1645" s="60" t="inlineStr">
        <is>
          <t>SALDO</t>
        </is>
      </c>
      <c r="AI1645" s="61">
        <f>AI1642-AJ1643</f>
        <v/>
      </c>
      <c r="AJ1645" s="23" t="n"/>
      <c r="AL1645" s="58" t="n"/>
      <c r="AM1645" s="59" t="n"/>
      <c r="AN1645" s="44" t="n"/>
      <c r="AO1645" s="59">
        <f>(AM1645-AN1645)+AO1644</f>
        <v/>
      </c>
      <c r="AP1645" s="57" t="n"/>
      <c r="AR1645" s="58" t="n"/>
      <c r="AS1645" s="59" t="n"/>
      <c r="AT1645" s="44" t="n"/>
      <c r="AU1645" s="59">
        <f>(AS1645-AT1645)+AU1644</f>
        <v/>
      </c>
      <c r="AV1645" s="57" t="n"/>
      <c r="AX1645" s="58" t="n"/>
      <c r="AY1645" s="59" t="n"/>
      <c r="AZ1645" s="44" t="n"/>
      <c r="BA1645" s="59">
        <f>(AY1645-AZ1645)+BA1644</f>
        <v/>
      </c>
      <c r="BB1645" s="57" t="n"/>
      <c r="BD1645" s="58" t="n"/>
      <c r="BE1645" s="59" t="n"/>
      <c r="BF1645" s="44" t="n"/>
      <c r="BG1645" s="59">
        <f>(BE1645-BF1645)+BG1644</f>
        <v/>
      </c>
      <c r="BH1645" s="57" t="n"/>
      <c r="BJ1645" s="21">
        <f>SUM(BJ1589:BJ1644)</f>
        <v/>
      </c>
      <c r="BK1645" s="21" t="n"/>
      <c r="BL1645" s="89">
        <f>SUM(BL1588:BL1644)</f>
        <v/>
      </c>
      <c r="BM1645" s="8" t="inlineStr">
        <is>
          <t>TOTALE GENERALI</t>
        </is>
      </c>
      <c r="BN1645" s="89">
        <f>SUM(BN1588:BN1644)</f>
        <v/>
      </c>
      <c r="BO1645" s="8">
        <f>SUM(BO1589:BO1644)</f>
        <v/>
      </c>
      <c r="BP1645" s="8">
        <f>BL1645+BN1645</f>
        <v/>
      </c>
      <c r="BQ1645" s="8" t="n"/>
    </row>
    <row r="1647" ht="16.8" customHeight="1">
      <c r="A1647" s="50" t="n"/>
    </row>
    <row r="1648" ht="16.8" customHeight="1">
      <c r="A1648" s="2" t="n"/>
      <c r="B1648" s="2" t="n"/>
      <c r="C1648" s="2" t="inlineStr">
        <is>
          <t>DESCRIZIONE</t>
        </is>
      </c>
      <c r="D1648" s="3" t="inlineStr">
        <is>
          <t>CASSA E.</t>
        </is>
      </c>
      <c r="E1648" s="3" t="inlineStr">
        <is>
          <t>CASSA U.</t>
        </is>
      </c>
      <c r="F1648" s="3" t="inlineStr">
        <is>
          <t>BANCA E.</t>
        </is>
      </c>
      <c r="G1648" s="3" t="inlineStr">
        <is>
          <t>BANCA U.</t>
        </is>
      </c>
      <c r="H1648" s="104" t="inlineStr">
        <is>
          <t>PROVVIGIONI</t>
        </is>
      </c>
      <c r="I1648" s="76" t="n"/>
      <c r="J1648" s="5" t="inlineStr">
        <is>
          <t>DATA</t>
        </is>
      </c>
      <c r="K1648" s="6" t="inlineStr">
        <is>
          <t>DESCRIZIONE</t>
        </is>
      </c>
      <c r="L1648" s="3" t="inlineStr">
        <is>
          <t>ENTRATE</t>
        </is>
      </c>
      <c r="M1648" s="3" t="inlineStr">
        <is>
          <t>USCITE</t>
        </is>
      </c>
      <c r="N1648" s="3" t="inlineStr">
        <is>
          <t xml:space="preserve">PREL. </t>
        </is>
      </c>
      <c r="O1648" s="3" t="inlineStr">
        <is>
          <t>TOTALE</t>
        </is>
      </c>
      <c r="P1648" s="3" t="inlineStr">
        <is>
          <t>BUDGET</t>
        </is>
      </c>
      <c r="Q1648" s="5" t="inlineStr">
        <is>
          <t>DATA</t>
        </is>
      </c>
      <c r="R1648" s="3" t="inlineStr">
        <is>
          <t>ENTRATE</t>
        </is>
      </c>
      <c r="S1648" s="3" t="inlineStr">
        <is>
          <t>USCITE</t>
        </is>
      </c>
      <c r="T1648" s="3" t="inlineStr">
        <is>
          <t>SALDO</t>
        </is>
      </c>
      <c r="U1648" s="2" t="inlineStr">
        <is>
          <t>CONTO A3T  10223</t>
        </is>
      </c>
      <c r="W1648" s="5" t="inlineStr">
        <is>
          <t>DATA</t>
        </is>
      </c>
      <c r="X1648" s="3" t="inlineStr">
        <is>
          <t>ENTRATE</t>
        </is>
      </c>
      <c r="Y1648" s="3" t="inlineStr">
        <is>
          <t>USCITE</t>
        </is>
      </c>
      <c r="Z1648" s="3" t="inlineStr">
        <is>
          <t>SALDO</t>
        </is>
      </c>
      <c r="AA1648" s="2" t="inlineStr">
        <is>
          <t>CONTO SEPARATO 10226</t>
        </is>
      </c>
      <c r="AB1648" s="8" t="inlineStr">
        <is>
          <t>DATA</t>
        </is>
      </c>
      <c r="AC1648" s="9" t="inlineStr">
        <is>
          <t>DESCRIZIONE</t>
        </is>
      </c>
      <c r="AD1648" s="10" t="inlineStr">
        <is>
          <t xml:space="preserve">ENTRATE </t>
        </is>
      </c>
      <c r="AE1648" s="10" t="inlineStr">
        <is>
          <t>USCITE</t>
        </is>
      </c>
      <c r="AF1648" s="11" t="inlineStr">
        <is>
          <t>TOTALI</t>
        </is>
      </c>
      <c r="AG1648" s="11" t="inlineStr">
        <is>
          <t>FINE MESE</t>
        </is>
      </c>
      <c r="AH1648" s="12" t="inlineStr">
        <is>
          <t>CARTELLA SOSPESI</t>
        </is>
      </c>
      <c r="AI1648" s="13" t="n"/>
      <c r="AJ1648" s="11" t="n"/>
      <c r="AL1648" s="5" t="inlineStr">
        <is>
          <t>DATA</t>
        </is>
      </c>
      <c r="AM1648" s="3" t="inlineStr">
        <is>
          <t>ENTRATE</t>
        </is>
      </c>
      <c r="AN1648" s="3" t="inlineStr">
        <is>
          <t>USCITE</t>
        </is>
      </c>
      <c r="AO1648" s="3" t="inlineStr">
        <is>
          <t>SALDO</t>
        </is>
      </c>
      <c r="AP1648" s="2" t="inlineStr">
        <is>
          <t>CONTO A3T 2</t>
        </is>
      </c>
      <c r="AR1648" s="5" t="inlineStr">
        <is>
          <t>DATA</t>
        </is>
      </c>
      <c r="AS1648" s="3" t="inlineStr">
        <is>
          <t>ENTRATE</t>
        </is>
      </c>
      <c r="AT1648" s="3" t="inlineStr">
        <is>
          <t>USCITE</t>
        </is>
      </c>
      <c r="AU1648" s="3" t="inlineStr">
        <is>
          <t>SALDO</t>
        </is>
      </c>
      <c r="AV1648" s="2" t="inlineStr">
        <is>
          <t>CONTO SEPARATO 2</t>
        </is>
      </c>
      <c r="AX1648" s="5" t="inlineStr">
        <is>
          <t>DATA</t>
        </is>
      </c>
      <c r="AY1648" s="3" t="inlineStr">
        <is>
          <t>ENTRATE</t>
        </is>
      </c>
      <c r="AZ1648" s="3" t="inlineStr">
        <is>
          <t>USCITE</t>
        </is>
      </c>
      <c r="BA1648" s="3" t="inlineStr">
        <is>
          <t>SALDO</t>
        </is>
      </c>
      <c r="BB1648" s="2" t="inlineStr">
        <is>
          <t>CCP AMICONE</t>
        </is>
      </c>
      <c r="BD1648" s="5" t="inlineStr">
        <is>
          <t>DATA</t>
        </is>
      </c>
      <c r="BE1648" s="3" t="inlineStr">
        <is>
          <t>ENTRATE</t>
        </is>
      </c>
      <c r="BF1648" s="3" t="inlineStr">
        <is>
          <t>USCITE</t>
        </is>
      </c>
      <c r="BG1648" s="3" t="inlineStr">
        <is>
          <t>SALDO</t>
        </is>
      </c>
      <c r="BH1648" s="2" t="inlineStr">
        <is>
          <t>CCP A.R.L.</t>
        </is>
      </c>
      <c r="BJ1648" s="21" t="inlineStr">
        <is>
          <t>A/B CONT CATTOLICA</t>
        </is>
      </c>
      <c r="BK1648" s="21" t="inlineStr">
        <is>
          <t>DATA</t>
        </is>
      </c>
      <c r="BL1648" s="8" t="inlineStr">
        <is>
          <t>CATTOLICA</t>
        </is>
      </c>
      <c r="BM1648" s="8" t="inlineStr">
        <is>
          <t>DATA</t>
        </is>
      </c>
      <c r="BN1648" s="8" t="inlineStr">
        <is>
          <t>GENERALI</t>
        </is>
      </c>
      <c r="BO1648" s="8" t="inlineStr">
        <is>
          <t>ASSEGNI /CONTANTI</t>
        </is>
      </c>
      <c r="BP1648" s="8" t="inlineStr">
        <is>
          <t>DATA</t>
        </is>
      </c>
      <c r="BQ1648" s="9" t="inlineStr">
        <is>
          <t>NOTE</t>
        </is>
      </c>
    </row>
    <row r="1649" ht="16.8" customHeight="1">
      <c r="A1649" s="14" t="n">
        <v>45329</v>
      </c>
      <c r="B1649" s="15" t="inlineStr">
        <is>
          <t>GENERTEL</t>
        </is>
      </c>
      <c r="C1649" s="15" t="inlineStr">
        <is>
          <t>Incasso CATTOLICA</t>
        </is>
      </c>
      <c r="D1649" s="16" t="n">
        <v>0</v>
      </c>
      <c r="E1649" s="16" t="n">
        <v>0</v>
      </c>
      <c r="F1649" s="16" t="n"/>
      <c r="G1649" s="16" t="n"/>
      <c r="H1649" s="105" t="n"/>
      <c r="I1649" s="4" t="n"/>
      <c r="J1649" s="14">
        <f>A1649</f>
        <v/>
      </c>
      <c r="K1649" s="17" t="inlineStr">
        <is>
          <t>PROVVIGIONI</t>
        </is>
      </c>
      <c r="L1649" s="16">
        <f>D1652+D1655+D1653+D1656</f>
        <v/>
      </c>
      <c r="M1649" s="16" t="n"/>
      <c r="N1649" s="82">
        <f>L1649+L1650-M1650</f>
        <v/>
      </c>
      <c r="O1649" s="80">
        <f>D1652+D1655+D1653-E1653-E1652+O1588</f>
        <v/>
      </c>
      <c r="P1649" s="18" t="n"/>
      <c r="Q1649" s="14">
        <f>J1649</f>
        <v/>
      </c>
      <c r="R1649" s="18" t="n"/>
      <c r="S1649" s="16" t="n"/>
      <c r="T1649" s="18">
        <f>T1645</f>
        <v/>
      </c>
      <c r="U1649" s="15" t="n"/>
      <c r="W1649" s="14">
        <f>A1649</f>
        <v/>
      </c>
      <c r="X1649" s="18" t="n"/>
      <c r="Y1649" s="16" t="n"/>
      <c r="Z1649" s="18">
        <f>Z1645</f>
        <v/>
      </c>
      <c r="AA1649" s="15" t="n"/>
      <c r="AB1649" s="19">
        <f>A1649</f>
        <v/>
      </c>
      <c r="AC1649" s="12" t="inlineStr">
        <is>
          <t>PROVV. + PROVV. COL 10</t>
        </is>
      </c>
      <c r="AD1649" s="11">
        <f>N1649</f>
        <v/>
      </c>
      <c r="AE1649" s="11" t="n"/>
      <c r="AF1649" s="20" t="n"/>
      <c r="AG1649" s="20" t="n"/>
      <c r="AH1649" s="21" t="inlineStr">
        <is>
          <t>NOME</t>
        </is>
      </c>
      <c r="AI1649" s="22" t="inlineStr">
        <is>
          <t>IMPORTO</t>
        </is>
      </c>
      <c r="AJ1649" s="23" t="inlineStr">
        <is>
          <t>VERSAMENTI</t>
        </is>
      </c>
      <c r="AL1649" s="14">
        <f>A1649</f>
        <v/>
      </c>
      <c r="AM1649" s="18" t="n"/>
      <c r="AN1649" s="16" t="n"/>
      <c r="AO1649" s="18" t="n">
        <v>0</v>
      </c>
      <c r="AP1649" s="15" t="n"/>
      <c r="AR1649" s="14">
        <f>A1649</f>
        <v/>
      </c>
      <c r="AS1649" s="18" t="n"/>
      <c r="AT1649" s="16" t="n"/>
      <c r="AU1649" s="18" t="n">
        <v>0</v>
      </c>
      <c r="AV1649" s="15" t="n"/>
      <c r="AX1649" s="14">
        <f>A1649</f>
        <v/>
      </c>
      <c r="AY1649" s="18" t="n"/>
      <c r="AZ1649" s="16" t="n"/>
      <c r="BA1649" s="18">
        <f>BA1645</f>
        <v/>
      </c>
      <c r="BB1649" s="15" t="n"/>
      <c r="BD1649" s="14">
        <f>AX1649</f>
        <v/>
      </c>
      <c r="BE1649" s="18" t="n"/>
      <c r="BF1649" s="16" t="n"/>
      <c r="BG1649" s="18">
        <f>BG1645</f>
        <v/>
      </c>
      <c r="BH1649" s="15" t="n"/>
      <c r="BJ1649" s="87">
        <f>A1649</f>
        <v/>
      </c>
      <c r="BK1649" s="87">
        <f>A1649</f>
        <v/>
      </c>
      <c r="BL1649" s="24" t="inlineStr">
        <is>
          <t>BONIFICI</t>
        </is>
      </c>
      <c r="BM1649" s="88">
        <f>BK1649</f>
        <v/>
      </c>
      <c r="BN1649" s="24" t="inlineStr">
        <is>
          <t>BONIFICI</t>
        </is>
      </c>
      <c r="BO1649" s="24" t="n"/>
      <c r="BP1649" s="88">
        <f>BK1649</f>
        <v/>
      </c>
      <c r="BQ1649" s="126" t="n"/>
    </row>
    <row r="1650" ht="16.8" customHeight="1">
      <c r="A1650" s="15" t="n"/>
      <c r="B1650" s="15" t="n"/>
      <c r="C1650" s="15" t="inlineStr">
        <is>
          <t>Incasso UCA</t>
        </is>
      </c>
      <c r="D1650" s="16" t="n">
        <v>0</v>
      </c>
      <c r="E1650" s="16" t="n"/>
      <c r="F1650" s="16" t="n"/>
      <c r="G1650" s="16" t="n"/>
      <c r="H1650" s="105" t="inlineStr">
        <is>
          <t>CATTOLICA</t>
        </is>
      </c>
      <c r="I1650" s="4" t="n"/>
      <c r="J1650" s="14" t="n"/>
      <c r="K1650" s="17" t="inlineStr">
        <is>
          <t>PROVVIGIONI COL 10</t>
        </is>
      </c>
      <c r="L1650" s="16" t="n">
        <v>0</v>
      </c>
      <c r="M1650" s="16">
        <f>E1653</f>
        <v/>
      </c>
      <c r="N1650" s="16" t="n"/>
      <c r="O1650" s="16" t="n"/>
      <c r="P1650" s="18" t="n"/>
      <c r="Q1650" s="14" t="n"/>
      <c r="R1650" s="18" t="n"/>
      <c r="S1650" s="16" t="n"/>
      <c r="T1650" s="18">
        <f>(R1650-S1650)+T1649</f>
        <v/>
      </c>
      <c r="U1650" s="15" t="n"/>
      <c r="W1650" s="14" t="n"/>
      <c r="X1650" s="18" t="n"/>
      <c r="Y1650" s="16" t="n"/>
      <c r="Z1650" s="18">
        <f>(X1650-Y1650)+Z1649</f>
        <v/>
      </c>
      <c r="AA1650" s="15" t="n"/>
      <c r="AB1650" s="24" t="n"/>
      <c r="AC1650" s="24" t="inlineStr">
        <is>
          <t>RICAVI DIVERSI</t>
        </is>
      </c>
      <c r="AD1650" s="25" t="n"/>
      <c r="AE1650" s="25" t="n"/>
      <c r="AF1650" s="25" t="n"/>
      <c r="AG1650" s="25" t="n"/>
      <c r="AH1650" s="12" t="inlineStr">
        <is>
          <t>RIPORTO</t>
        </is>
      </c>
      <c r="AI1650" s="26">
        <f>AI1645</f>
        <v/>
      </c>
      <c r="AJ1650" s="25" t="n"/>
      <c r="AL1650" s="14" t="n"/>
      <c r="AM1650" s="18" t="n"/>
      <c r="AN1650" s="16" t="n"/>
      <c r="AO1650" s="18">
        <f>(AM1650-AN1650)+AO1649</f>
        <v/>
      </c>
      <c r="AP1650" s="15" t="n"/>
      <c r="AR1650" s="14" t="n"/>
      <c r="AS1650" s="18" t="n"/>
      <c r="AT1650" s="16" t="n"/>
      <c r="AU1650" s="18">
        <f>(AS1650-AT1650)+AU1649</f>
        <v/>
      </c>
      <c r="AV1650" s="15" t="n"/>
      <c r="AX1650" s="14" t="n"/>
      <c r="AY1650" s="18" t="n"/>
      <c r="AZ1650" s="16" t="n"/>
      <c r="BA1650" s="18">
        <f>(AY1650-AZ1650)+BA1649</f>
        <v/>
      </c>
      <c r="BB1650" s="15" t="n"/>
      <c r="BD1650" s="14" t="n"/>
      <c r="BE1650" s="18" t="n"/>
      <c r="BF1650" s="16" t="n"/>
      <c r="BG1650" s="18">
        <f>(BE1650-BF1650)+BG1649</f>
        <v/>
      </c>
      <c r="BH1650" s="15" t="n"/>
      <c r="BJ1650" s="86" t="n">
        <v>0</v>
      </c>
      <c r="BK1650" s="90" t="n"/>
      <c r="BL1650" s="24" t="n">
        <v>0</v>
      </c>
      <c r="BM1650" s="91" t="n"/>
      <c r="BN1650" s="24" t="n">
        <v>0</v>
      </c>
      <c r="BO1650" s="24" t="n">
        <v>0</v>
      </c>
      <c r="BP1650" s="91" t="n"/>
      <c r="BQ1650" s="126" t="n"/>
    </row>
    <row r="1651" ht="16.8" customHeight="1">
      <c r="A1651" s="15" t="n"/>
      <c r="B1651" s="15" t="n"/>
      <c r="C1651" s="15" t="inlineStr">
        <is>
          <t>Incassi GENERALI</t>
        </is>
      </c>
      <c r="D1651" s="16" t="n">
        <v>9666.24</v>
      </c>
      <c r="E1651" s="16" t="n">
        <v>1220.5</v>
      </c>
      <c r="F1651" s="16" t="n"/>
      <c r="G1651" s="16" t="n"/>
      <c r="H1651" s="105">
        <f>D1652+H1590</f>
        <v/>
      </c>
      <c r="I1651" s="4" t="n"/>
      <c r="J1651" s="14" t="n"/>
      <c r="K1651" s="17" t="inlineStr">
        <is>
          <t>SALDO CATTOLICA</t>
        </is>
      </c>
      <c r="L1651" s="16">
        <f>D1649+D1650+D1651+D1654-D1652-D1653-D1655-D1656-E1651-E1649+B1652</f>
        <v/>
      </c>
      <c r="M1651" s="16" t="n">
        <v>0</v>
      </c>
      <c r="N1651" s="16" t="n"/>
      <c r="O1651" s="16" t="n">
        <v>0</v>
      </c>
      <c r="P1651" s="18" t="n"/>
      <c r="Q1651" s="14" t="n"/>
      <c r="R1651" s="18" t="n"/>
      <c r="S1651" s="16" t="n"/>
      <c r="T1651" s="18">
        <f>(R1651-S1651)+T1650</f>
        <v/>
      </c>
      <c r="U1651" s="15" t="n"/>
      <c r="W1651" s="14" t="n"/>
      <c r="X1651" s="18" t="n"/>
      <c r="Y1651" s="16" t="n"/>
      <c r="Z1651" s="18">
        <f>(X1651-Y1651)+Z1650</f>
        <v/>
      </c>
      <c r="AA1651" s="15" t="n"/>
      <c r="AB1651" s="24" t="n"/>
      <c r="AC1651" s="24" t="n"/>
      <c r="AD1651" s="25" t="n"/>
      <c r="AE1651" s="25" t="n"/>
      <c r="AF1651" s="25" t="n"/>
      <c r="AG1651" s="25" t="n"/>
      <c r="AH1651" s="24" t="n"/>
      <c r="AI1651" s="26" t="n"/>
      <c r="AJ1651" s="25" t="n"/>
      <c r="AL1651" s="14" t="n"/>
      <c r="AM1651" s="18" t="n"/>
      <c r="AN1651" s="16" t="n"/>
      <c r="AO1651" s="18">
        <f>(AM1651-AN1651)+AO1650</f>
        <v/>
      </c>
      <c r="AP1651" s="15" t="n"/>
      <c r="AR1651" s="14" t="n"/>
      <c r="AS1651" s="18" t="n"/>
      <c r="AT1651" s="16" t="n"/>
      <c r="AU1651" s="18">
        <f>(AS1651-AT1651)+AU1650</f>
        <v/>
      </c>
      <c r="AV1651" s="15" t="n"/>
      <c r="AX1651" s="14" t="n"/>
      <c r="AY1651" s="18" t="n"/>
      <c r="AZ1651" s="16" t="n"/>
      <c r="BA1651" s="18">
        <f>(AY1651-AZ1651)+BA1650</f>
        <v/>
      </c>
      <c r="BB1651" s="15" t="n"/>
      <c r="BD1651" s="14" t="n"/>
      <c r="BE1651" s="18" t="n"/>
      <c r="BF1651" s="16" t="n"/>
      <c r="BG1651" s="18">
        <f>(BE1651-BF1651)+BG1650</f>
        <v/>
      </c>
      <c r="BH1651" s="15" t="n"/>
      <c r="BJ1651" s="86" t="n">
        <v>0</v>
      </c>
      <c r="BK1651" s="90" t="n"/>
      <c r="BL1651" s="24" t="n">
        <v>0</v>
      </c>
      <c r="BM1651" s="91" t="n"/>
      <c r="BN1651" s="24" t="n">
        <v>0</v>
      </c>
      <c r="BO1651" s="24" t="n">
        <v>0</v>
      </c>
      <c r="BP1651" s="91" t="n"/>
      <c r="BQ1651" s="126" t="n"/>
    </row>
    <row r="1652" ht="16.8" customHeight="1">
      <c r="A1652" s="15" t="n"/>
      <c r="B1652" s="15" t="n">
        <v>0</v>
      </c>
      <c r="C1652" s="15" t="inlineStr">
        <is>
          <t>Provvigioni CATTOLICA</t>
        </is>
      </c>
      <c r="D1652" s="16" t="n">
        <v>0</v>
      </c>
      <c r="E1652" s="16" t="n"/>
      <c r="F1652" s="16" t="n"/>
      <c r="G1652" s="16" t="n"/>
      <c r="H1652" s="105" t="inlineStr">
        <is>
          <t>GENERALI</t>
        </is>
      </c>
      <c r="I1652" s="4" t="n"/>
      <c r="J1652" s="14" t="n"/>
      <c r="K1652" s="17">
        <f>C1691</f>
        <v/>
      </c>
      <c r="L1652" s="16" t="n"/>
      <c r="M1652" s="16">
        <f>10*(L1649+L1650-M1650)/100</f>
        <v/>
      </c>
      <c r="N1652" s="16">
        <f>G1691</f>
        <v/>
      </c>
      <c r="O1652" s="16">
        <f>O1591+M1652-N1652</f>
        <v/>
      </c>
      <c r="P1652" s="18">
        <f>P1591+M1652</f>
        <v/>
      </c>
      <c r="Q1652" s="14" t="n"/>
      <c r="R1652" s="18" t="n"/>
      <c r="S1652" s="16" t="n"/>
      <c r="T1652" s="18">
        <f>(R1652-S1652)+T1651</f>
        <v/>
      </c>
      <c r="U1652" s="15" t="n"/>
      <c r="W1652" s="14" t="n"/>
      <c r="X1652" s="18" t="n"/>
      <c r="Y1652" s="16" t="n"/>
      <c r="Z1652" s="18">
        <f>(X1652-Y1652)+Z1651</f>
        <v/>
      </c>
      <c r="AA1652" s="15" t="n"/>
      <c r="AB1652" s="24" t="n"/>
      <c r="AC1652" s="24" t="n"/>
      <c r="AD1652" s="25" t="n"/>
      <c r="AE1652" s="25" t="n"/>
      <c r="AF1652" s="25" t="n"/>
      <c r="AG1652" s="25" t="n"/>
      <c r="AH1652" s="17" t="n"/>
      <c r="AI1652" s="16" t="n">
        <v>0</v>
      </c>
      <c r="AJ1652" s="25" t="n"/>
      <c r="AL1652" s="14" t="n"/>
      <c r="AM1652" s="18" t="n"/>
      <c r="AN1652" s="16" t="n"/>
      <c r="AO1652" s="18">
        <f>(AM1652-AN1652)+AO1651</f>
        <v/>
      </c>
      <c r="AP1652" s="15" t="n"/>
      <c r="AR1652" s="14" t="n"/>
      <c r="AS1652" s="18" t="n"/>
      <c r="AT1652" s="16" t="n"/>
      <c r="AU1652" s="18">
        <f>(AS1652-AT1652)+AU1651</f>
        <v/>
      </c>
      <c r="AV1652" s="15" t="n"/>
      <c r="AX1652" s="14" t="n"/>
      <c r="AY1652" s="18" t="n"/>
      <c r="AZ1652" s="16" t="n"/>
      <c r="BA1652" s="18">
        <f>(AY1652-AZ1652)+BA1651</f>
        <v/>
      </c>
      <c r="BB1652" s="15" t="n"/>
      <c r="BD1652" s="14" t="n"/>
      <c r="BE1652" s="18" t="n"/>
      <c r="BF1652" s="16" t="n"/>
      <c r="BG1652" s="18">
        <f>(BE1652-BF1652)+BG1651</f>
        <v/>
      </c>
      <c r="BH1652" s="15" t="n"/>
      <c r="BJ1652" s="86" t="n">
        <v>0</v>
      </c>
      <c r="BK1652" s="90" t="n"/>
      <c r="BL1652" s="24" t="n">
        <v>0</v>
      </c>
      <c r="BM1652" s="91" t="n"/>
      <c r="BN1652" s="24" t="n">
        <v>0</v>
      </c>
      <c r="BO1652" s="24" t="n">
        <v>0</v>
      </c>
      <c r="BP1652" s="91" t="n"/>
      <c r="BQ1652" s="126" t="n"/>
    </row>
    <row r="1653" ht="16.8" customHeight="1">
      <c r="A1653" s="15" t="n"/>
      <c r="B1653" s="16">
        <f>B1652+B1592</f>
        <v/>
      </c>
      <c r="C1653" s="15" t="inlineStr">
        <is>
          <t>Provvigioni GENERALI</t>
        </is>
      </c>
      <c r="D1653" s="16" t="n">
        <v>1212.93</v>
      </c>
      <c r="E1653" s="16" t="n">
        <v>0</v>
      </c>
      <c r="F1653" s="16" t="n"/>
      <c r="G1653" s="16" t="n"/>
      <c r="H1653" s="105">
        <f>D1653+H1592</f>
        <v/>
      </c>
      <c r="I1653" s="4" t="n"/>
      <c r="J1653" s="14" t="n"/>
      <c r="K1653" s="17">
        <f>C1661</f>
        <v/>
      </c>
      <c r="L1653" s="16" t="n"/>
      <c r="M1653" s="16">
        <f>8.37*(L1649+L1650-M1650)/100</f>
        <v/>
      </c>
      <c r="N1653" s="16">
        <f>D1661</f>
        <v/>
      </c>
      <c r="O1653" s="16">
        <f>O1592+M1653-N1653</f>
        <v/>
      </c>
      <c r="P1653" s="18">
        <f>P1592+M1653</f>
        <v/>
      </c>
      <c r="Q1653" s="14" t="n"/>
      <c r="R1653" s="18" t="n"/>
      <c r="S1653" s="16" t="n"/>
      <c r="T1653" s="18">
        <f>(R1653-S1653)+T1652</f>
        <v/>
      </c>
      <c r="U1653" s="15" t="n"/>
      <c r="W1653" s="14" t="n"/>
      <c r="X1653" s="18" t="n"/>
      <c r="Y1653" s="16" t="n"/>
      <c r="Z1653" s="18">
        <f>(X1653-Y1653)+Z1652</f>
        <v/>
      </c>
      <c r="AA1653" s="15" t="n"/>
      <c r="AB1653" s="24" t="n"/>
      <c r="AC1653" s="17" t="n"/>
      <c r="AD1653" s="25" t="n"/>
      <c r="AE1653" s="25" t="n"/>
      <c r="AF1653" s="25" t="n"/>
      <c r="AG1653" s="25" t="n"/>
      <c r="AH1653" s="24" t="n"/>
      <c r="AI1653" s="26" t="n"/>
      <c r="AJ1653" s="25" t="n"/>
      <c r="AL1653" s="14" t="n"/>
      <c r="AM1653" s="18" t="n"/>
      <c r="AN1653" s="16" t="n"/>
      <c r="AO1653" s="18">
        <f>(AM1653-AN1653)+AO1652</f>
        <v/>
      </c>
      <c r="AP1653" s="15" t="n"/>
      <c r="AR1653" s="14" t="n"/>
      <c r="AS1653" s="18" t="n"/>
      <c r="AT1653" s="16" t="n"/>
      <c r="AU1653" s="18">
        <f>(AS1653-AT1653)+AU1652</f>
        <v/>
      </c>
      <c r="AV1653" s="15" t="n"/>
      <c r="AX1653" s="14" t="n"/>
      <c r="AY1653" s="18" t="n"/>
      <c r="AZ1653" s="16" t="n"/>
      <c r="BA1653" s="18">
        <f>(AY1653-AZ1653)+BA1652</f>
        <v/>
      </c>
      <c r="BB1653" s="15" t="n"/>
      <c r="BD1653" s="14" t="n"/>
      <c r="BE1653" s="18" t="n"/>
      <c r="BF1653" s="16" t="n"/>
      <c r="BG1653" s="18">
        <f>(BE1653-BF1653)+BG1652</f>
        <v/>
      </c>
      <c r="BH1653" s="15" t="n"/>
      <c r="BJ1653" s="86" t="n">
        <v>0</v>
      </c>
      <c r="BK1653" s="90" t="n"/>
      <c r="BL1653" s="24" t="n">
        <v>0</v>
      </c>
      <c r="BM1653" s="91" t="n"/>
      <c r="BN1653" s="24" t="n">
        <v>0</v>
      </c>
      <c r="BO1653" s="24" t="n"/>
      <c r="BP1653" s="24" t="n"/>
      <c r="BQ1653" s="126" t="n"/>
    </row>
    <row r="1654" ht="16.8" customHeight="1">
      <c r="A1654" s="15" t="n"/>
      <c r="B1654" s="15" t="n"/>
      <c r="C1654" s="15" t="inlineStr">
        <is>
          <t>Incasso TUTELA LEGALE</t>
        </is>
      </c>
      <c r="D1654" s="16" t="n">
        <v>110</v>
      </c>
      <c r="E1654" s="16" t="n">
        <v>0</v>
      </c>
      <c r="F1654" s="16" t="n"/>
      <c r="G1654" s="16" t="n"/>
      <c r="H1654" s="105" t="inlineStr">
        <is>
          <t>UCA</t>
        </is>
      </c>
      <c r="I1654" s="77" t="inlineStr">
        <is>
          <t>check provv.</t>
        </is>
      </c>
      <c r="J1654" s="14" t="n"/>
      <c r="K1654" s="15">
        <f>C1678</f>
        <v/>
      </c>
      <c r="L1654" s="16" t="n"/>
      <c r="M1654" s="16">
        <f>15.35*(L1649+L1650-M1650)/100</f>
        <v/>
      </c>
      <c r="N1654" s="16">
        <f>D1678</f>
        <v/>
      </c>
      <c r="O1654" s="16">
        <f>O1593+M1654-N1654</f>
        <v/>
      </c>
      <c r="P1654" s="18">
        <f>P1593+M1654</f>
        <v/>
      </c>
      <c r="Q1654" s="14" t="n"/>
      <c r="R1654" s="18" t="n"/>
      <c r="S1654" s="16" t="n"/>
      <c r="T1654" s="18">
        <f>(R1654-S1654)+T1653</f>
        <v/>
      </c>
      <c r="U1654" s="15" t="n"/>
      <c r="W1654" s="14" t="n"/>
      <c r="X1654" s="18" t="n"/>
      <c r="Y1654" s="16" t="n"/>
      <c r="Z1654" s="18">
        <f>(X1654-Y1654)+Z1653</f>
        <v/>
      </c>
      <c r="AA1654" s="15" t="n"/>
      <c r="AB1654" s="24" t="n"/>
      <c r="AC1654" s="17" t="n"/>
      <c r="AD1654" s="25" t="n"/>
      <c r="AE1654" s="25" t="n"/>
      <c r="AF1654" s="25" t="n"/>
      <c r="AG1654" s="25" t="n"/>
      <c r="AH1654" s="24" t="n"/>
      <c r="AI1654" s="26" t="n"/>
      <c r="AJ1654" s="25" t="n"/>
      <c r="AL1654" s="14" t="n"/>
      <c r="AM1654" s="18" t="n"/>
      <c r="AN1654" s="16" t="n"/>
      <c r="AO1654" s="18">
        <f>(AM1654-AN1654)+AO1653</f>
        <v/>
      </c>
      <c r="AP1654" s="15" t="n"/>
      <c r="AR1654" s="14" t="n"/>
      <c r="AS1654" s="18" t="n"/>
      <c r="AT1654" s="16" t="n"/>
      <c r="AU1654" s="18">
        <f>(AS1654-AT1654)+AU1653</f>
        <v/>
      </c>
      <c r="AV1654" s="15" t="n"/>
      <c r="AX1654" s="14" t="n"/>
      <c r="AY1654" s="18" t="n"/>
      <c r="AZ1654" s="16" t="n"/>
      <c r="BA1654" s="18">
        <f>(AY1654-AZ1654)+BA1653</f>
        <v/>
      </c>
      <c r="BB1654" s="15" t="n"/>
      <c r="BD1654" s="14" t="n"/>
      <c r="BE1654" s="18" t="n"/>
      <c r="BF1654" s="16" t="n"/>
      <c r="BG1654" s="18">
        <f>(BE1654-BF1654)+BG1653</f>
        <v/>
      </c>
      <c r="BH1654" s="15" t="n"/>
      <c r="BJ1654" s="86" t="n">
        <v>0</v>
      </c>
      <c r="BK1654" s="90" t="n"/>
      <c r="BL1654" s="24" t="n">
        <v>0</v>
      </c>
      <c r="BM1654" s="91" t="n"/>
      <c r="BN1654" s="24" t="n">
        <v>0</v>
      </c>
      <c r="BO1654" s="24" t="n"/>
      <c r="BP1654" s="24" t="n"/>
      <c r="BQ1654" s="126" t="n"/>
    </row>
    <row r="1655" ht="16.8" customHeight="1">
      <c r="A1655" s="15" t="n"/>
      <c r="B1655" s="15" t="inlineStr">
        <is>
          <t>***</t>
        </is>
      </c>
      <c r="C1655" s="15" t="inlineStr">
        <is>
          <t>Provvigioni UCA</t>
        </is>
      </c>
      <c r="D1655" s="16" t="n">
        <v>0</v>
      </c>
      <c r="E1655" s="16" t="n"/>
      <c r="F1655" s="16" t="n"/>
      <c r="G1655" s="16" t="n"/>
      <c r="H1655" s="105">
        <f>D1655+H1594</f>
        <v/>
      </c>
      <c r="I1655" s="78">
        <f>D1652+D1653-E1653+D1655</f>
        <v/>
      </c>
      <c r="J1655" s="14" t="n"/>
      <c r="K1655" s="15" t="inlineStr">
        <is>
          <t>Benzina auto gigi e papà</t>
        </is>
      </c>
      <c r="L1655" s="16" t="n"/>
      <c r="M1655" s="16">
        <f>2.6*(L1649+L1650-M1650)/100</f>
        <v/>
      </c>
      <c r="N1655" s="16">
        <f>D1666</f>
        <v/>
      </c>
      <c r="O1655" s="16">
        <f>O1594+M1655-N1655</f>
        <v/>
      </c>
      <c r="P1655" s="18">
        <f>P1594+M1655</f>
        <v/>
      </c>
      <c r="Q1655" s="14" t="n"/>
      <c r="R1655" s="18" t="n"/>
      <c r="S1655" s="16" t="n"/>
      <c r="T1655" s="18">
        <f>(R1655-S1655)+T1654</f>
        <v/>
      </c>
      <c r="U1655" s="15" t="n"/>
      <c r="W1655" s="14" t="n"/>
      <c r="X1655" s="18" t="n"/>
      <c r="Y1655" s="16" t="n"/>
      <c r="Z1655" s="18">
        <f>(X1655-Y1655)+Z1654</f>
        <v/>
      </c>
      <c r="AA1655" s="15" t="n"/>
      <c r="AB1655" s="24" t="n"/>
      <c r="AC1655" s="17" t="n"/>
      <c r="AD1655" s="25" t="n"/>
      <c r="AE1655" s="25" t="n"/>
      <c r="AF1655" s="25" t="n"/>
      <c r="AG1655" s="25" t="n"/>
      <c r="AH1655" s="24" t="n"/>
      <c r="AI1655" s="26" t="n"/>
      <c r="AJ1655" s="25" t="n"/>
      <c r="AL1655" s="14" t="n"/>
      <c r="AM1655" s="18" t="n"/>
      <c r="AN1655" s="16" t="n"/>
      <c r="AO1655" s="18">
        <f>(AM1655-AN1655)+AO1654</f>
        <v/>
      </c>
      <c r="AP1655" s="15" t="n"/>
      <c r="AR1655" s="14" t="n"/>
      <c r="AS1655" s="18" t="n"/>
      <c r="AT1655" s="16" t="n"/>
      <c r="AU1655" s="18">
        <f>(AS1655-AT1655)+AU1654</f>
        <v/>
      </c>
      <c r="AV1655" s="15" t="n"/>
      <c r="AX1655" s="14" t="n"/>
      <c r="AY1655" s="18" t="n"/>
      <c r="AZ1655" s="16" t="n"/>
      <c r="BA1655" s="18">
        <f>(AY1655-AZ1655)+BA1654</f>
        <v/>
      </c>
      <c r="BB1655" s="15" t="n"/>
      <c r="BD1655" s="14" t="n"/>
      <c r="BE1655" s="18" t="n"/>
      <c r="BF1655" s="16" t="n"/>
      <c r="BG1655" s="18">
        <f>(BE1655-BF1655)+BG1654</f>
        <v/>
      </c>
      <c r="BH1655" s="15" t="n"/>
      <c r="BJ1655" s="86" t="n">
        <v>0</v>
      </c>
      <c r="BK1655" s="90" t="n"/>
      <c r="BL1655" s="24" t="n">
        <v>0</v>
      </c>
      <c r="BM1655" s="91" t="n"/>
      <c r="BN1655" s="24" t="n">
        <v>0</v>
      </c>
      <c r="BO1655" s="24" t="n"/>
      <c r="BP1655" s="24" t="n"/>
      <c r="BQ1655" s="126" t="n"/>
    </row>
    <row r="1656" ht="16.8" customHeight="1">
      <c r="A1656" s="15" t="n"/>
      <c r="B1656" s="15" t="n"/>
      <c r="C1656" s="15" t="inlineStr">
        <is>
          <t>Provvigioni TUTELA LEGALE</t>
        </is>
      </c>
      <c r="D1656" s="16" t="n">
        <v>29.29</v>
      </c>
      <c r="E1656" s="16" t="n"/>
      <c r="F1656" s="16" t="n"/>
      <c r="G1656" s="16" t="n">
        <v>0</v>
      </c>
      <c r="H1656" s="105" t="inlineStr">
        <is>
          <t>TUTELA</t>
        </is>
      </c>
      <c r="I1656" s="4" t="n"/>
      <c r="J1656" s="14" t="n"/>
      <c r="K1656" s="15" t="inlineStr">
        <is>
          <t>Spese bancari einteressi passivi e spese postali</t>
        </is>
      </c>
      <c r="L1656" s="16" t="n"/>
      <c r="M1656" s="16">
        <f>2.6*(L1649+L1650-M1650)/100</f>
        <v/>
      </c>
      <c r="N1656" s="16">
        <f>G1667+H1667</f>
        <v/>
      </c>
      <c r="O1656" s="16">
        <f>O1595+M1656-N1656</f>
        <v/>
      </c>
      <c r="P1656" s="18">
        <f>P1595+M1656</f>
        <v/>
      </c>
      <c r="Q1656" s="14" t="n"/>
      <c r="R1656" s="18" t="n"/>
      <c r="S1656" s="16">
        <f>G1656</f>
        <v/>
      </c>
      <c r="T1656" s="18">
        <f>(R1656-S1656)+T1655</f>
        <v/>
      </c>
      <c r="U1656" s="15">
        <f>C1656</f>
        <v/>
      </c>
      <c r="W1656" s="14" t="n"/>
      <c r="X1656" s="18" t="n"/>
      <c r="Y1656" s="16" t="n">
        <v>0</v>
      </c>
      <c r="Z1656" s="18">
        <f>(X1656-Y1656)+Z1655</f>
        <v/>
      </c>
      <c r="AA1656" s="15" t="n"/>
      <c r="AB1656" s="24" t="n"/>
      <c r="AC1656" s="15">
        <f>C1656</f>
        <v/>
      </c>
      <c r="AD1656" s="25" t="n"/>
      <c r="AE1656" s="62">
        <f>G1656</f>
        <v/>
      </c>
      <c r="AF1656" s="63">
        <f>AE1656+AF1595</f>
        <v/>
      </c>
      <c r="AG1656" s="25" t="n"/>
      <c r="AH1656" s="17" t="n"/>
      <c r="AI1656" s="16" t="n">
        <v>0</v>
      </c>
      <c r="AJ1656" s="25" t="n"/>
      <c r="AL1656" s="14" t="n"/>
      <c r="AM1656" s="18" t="n"/>
      <c r="AN1656" s="16" t="n">
        <v>0</v>
      </c>
      <c r="AO1656" s="18">
        <f>(AM1656-AN1656)+AO1655</f>
        <v/>
      </c>
      <c r="AP1656" s="15" t="n"/>
      <c r="AR1656" s="14" t="n"/>
      <c r="AS1656" s="18" t="n"/>
      <c r="AT1656" s="16" t="n">
        <v>0</v>
      </c>
      <c r="AU1656" s="18">
        <f>(AS1656-AT1656)+AU1655</f>
        <v/>
      </c>
      <c r="AV1656" s="15" t="n"/>
      <c r="AX1656" s="14" t="n"/>
      <c r="AY1656" s="18" t="n"/>
      <c r="AZ1656" s="16" t="n">
        <v>0</v>
      </c>
      <c r="BA1656" s="18">
        <f>(AY1656-AZ1656)+BA1655</f>
        <v/>
      </c>
      <c r="BB1656" s="15" t="n"/>
      <c r="BD1656" s="14" t="n"/>
      <c r="BE1656" s="18" t="n"/>
      <c r="BF1656" s="16" t="n">
        <v>0</v>
      </c>
      <c r="BG1656" s="18">
        <f>(BE1656-BF1656)+BG1655</f>
        <v/>
      </c>
      <c r="BH1656" s="15" t="n"/>
      <c r="BJ1656" s="86" t="n">
        <v>0</v>
      </c>
      <c r="BK1656" s="90" t="n"/>
      <c r="BL1656" s="24" t="n">
        <v>0</v>
      </c>
      <c r="BM1656" s="91" t="n"/>
      <c r="BN1656" s="24" t="n">
        <v>0</v>
      </c>
      <c r="BO1656" s="24" t="n"/>
      <c r="BP1656" s="24" t="n"/>
      <c r="BQ1656" s="126" t="n"/>
    </row>
    <row r="1657" ht="16.8" customHeight="1">
      <c r="A1657" s="15" t="n"/>
      <c r="B1657" s="15" t="n"/>
      <c r="C1657" s="15" t="inlineStr">
        <is>
          <t xml:space="preserve">PAG. PROVV. SILVIO CATTANEO MESE DI </t>
        </is>
      </c>
      <c r="D1657" s="16" t="n"/>
      <c r="E1657" s="16" t="n"/>
      <c r="F1657" s="16" t="n"/>
      <c r="G1657" s="16" t="n">
        <v>0</v>
      </c>
      <c r="H1657" s="105">
        <f>D1656+H1596</f>
        <v/>
      </c>
      <c r="I1657" s="4" t="n"/>
      <c r="J1657" s="14" t="n"/>
      <c r="K1657" s="15" t="inlineStr">
        <is>
          <t>Telepass</t>
        </is>
      </c>
      <c r="L1657" s="16" t="n"/>
      <c r="M1657" s="16">
        <f>0.46*(L1649+L1650-M1650)/100</f>
        <v/>
      </c>
      <c r="N1657" s="16">
        <f>G1671</f>
        <v/>
      </c>
      <c r="O1657" s="16">
        <f>O1596+M1657-N1657</f>
        <v/>
      </c>
      <c r="P1657" s="18">
        <f>P1596+M1657</f>
        <v/>
      </c>
      <c r="Q1657" s="14" t="n"/>
      <c r="R1657" s="18" t="n"/>
      <c r="S1657" s="16">
        <f>G1657</f>
        <v/>
      </c>
      <c r="T1657" s="18">
        <f>(R1657-S1657)+T1656</f>
        <v/>
      </c>
      <c r="U1657" s="15">
        <f>C1657</f>
        <v/>
      </c>
      <c r="W1657" s="14" t="n"/>
      <c r="X1657" s="18" t="n"/>
      <c r="Y1657" s="16" t="n">
        <v>0</v>
      </c>
      <c r="Z1657" s="18">
        <f>(X1657-Y1657)+Z1656</f>
        <v/>
      </c>
      <c r="AA1657" s="15" t="n"/>
      <c r="AB1657" s="24" t="n"/>
      <c r="AC1657" s="15">
        <f>C1657</f>
        <v/>
      </c>
      <c r="AD1657" s="25" t="n"/>
      <c r="AE1657" s="62">
        <f>G1657</f>
        <v/>
      </c>
      <c r="AF1657" s="63">
        <f>AE1657+AF1596</f>
        <v/>
      </c>
      <c r="AG1657" s="25" t="n"/>
      <c r="AH1657" s="16" t="n"/>
      <c r="AI1657" s="16" t="n">
        <v>0</v>
      </c>
      <c r="AJ1657" s="25" t="n"/>
      <c r="AL1657" s="14" t="n"/>
      <c r="AM1657" s="18" t="n">
        <v>0</v>
      </c>
      <c r="AN1657" s="16" t="n">
        <v>0</v>
      </c>
      <c r="AO1657" s="18">
        <f>(AM1657-AN1657)+AO1656</f>
        <v/>
      </c>
      <c r="AP1657" s="15" t="n"/>
      <c r="AR1657" s="14" t="n"/>
      <c r="AS1657" s="18" t="n">
        <v>0</v>
      </c>
      <c r="AT1657" s="16" t="n">
        <v>0</v>
      </c>
      <c r="AU1657" s="18">
        <f>(AS1657-AT1657)+AU1656</f>
        <v/>
      </c>
      <c r="AV1657" s="15" t="n"/>
      <c r="AX1657" s="14" t="n"/>
      <c r="AY1657" s="18" t="n">
        <v>0</v>
      </c>
      <c r="AZ1657" s="16" t="n">
        <v>0</v>
      </c>
      <c r="BA1657" s="18">
        <f>(AY1657-AZ1657)+BA1656</f>
        <v/>
      </c>
      <c r="BB1657" s="15" t="n"/>
      <c r="BD1657" s="14" t="n"/>
      <c r="BE1657" s="18" t="n">
        <v>0</v>
      </c>
      <c r="BF1657" s="16" t="n">
        <v>0</v>
      </c>
      <c r="BG1657" s="18">
        <f>(BE1657-BF1657)+BG1656</f>
        <v/>
      </c>
      <c r="BH1657" s="15" t="n"/>
      <c r="BJ1657" s="86" t="n">
        <v>0</v>
      </c>
      <c r="BK1657" s="90" t="n"/>
      <c r="BL1657" s="24" t="n">
        <v>0</v>
      </c>
      <c r="BM1657" s="91" t="n"/>
      <c r="BN1657" s="24" t="n">
        <v>0</v>
      </c>
      <c r="BO1657" s="24" t="n"/>
      <c r="BP1657" s="24" t="n"/>
      <c r="BQ1657" s="126" t="n"/>
    </row>
    <row r="1658" ht="16.8" customHeight="1">
      <c r="A1658" s="15" t="n"/>
      <c r="B1658" s="15" t="n"/>
      <c r="C1658" s="15" t="inlineStr">
        <is>
          <t>PAG. PROVV. AMICONE RENZO MESE DI</t>
        </is>
      </c>
      <c r="D1658" s="16" t="n"/>
      <c r="E1658" s="16" t="n"/>
      <c r="F1658" s="16" t="n"/>
      <c r="G1658" s="16" t="n">
        <v>0</v>
      </c>
      <c r="H1658" s="105" t="n"/>
      <c r="I1658" s="4" t="n"/>
      <c r="J1658" s="14" t="n"/>
      <c r="K1658" s="15" t="inlineStr">
        <is>
          <t>Spese telefonia</t>
        </is>
      </c>
      <c r="L1658" s="16" t="n"/>
      <c r="M1658" s="16">
        <f>0.28*(L1649+L1650-M1650)/100</f>
        <v/>
      </c>
      <c r="N1658" s="16">
        <f>D1681</f>
        <v/>
      </c>
      <c r="O1658" s="16">
        <f>O1597+M1658-N1658</f>
        <v/>
      </c>
      <c r="P1658" s="18">
        <f>P1597+M1658</f>
        <v/>
      </c>
      <c r="Q1658" s="14" t="n"/>
      <c r="R1658" s="18" t="n"/>
      <c r="S1658" s="16">
        <f>G1658</f>
        <v/>
      </c>
      <c r="T1658" s="18">
        <f>(R1658-S1658)+T1657</f>
        <v/>
      </c>
      <c r="U1658" s="15">
        <f>C1658</f>
        <v/>
      </c>
      <c r="W1658" s="14" t="n"/>
      <c r="X1658" s="18" t="n"/>
      <c r="Y1658" s="16" t="n">
        <v>0</v>
      </c>
      <c r="Z1658" s="18">
        <f>(X1658-Y1658)+Z1657</f>
        <v/>
      </c>
      <c r="AA1658" s="15" t="n"/>
      <c r="AB1658" s="24" t="n"/>
      <c r="AC1658" s="15">
        <f>C1658</f>
        <v/>
      </c>
      <c r="AD1658" s="25" t="n"/>
      <c r="AE1658" s="62">
        <f>G1658</f>
        <v/>
      </c>
      <c r="AF1658" s="63">
        <f>AE1658+AF1597</f>
        <v/>
      </c>
      <c r="AG1658" s="25" t="n"/>
      <c r="AH1658" s="24" t="n"/>
      <c r="AI1658" s="26" t="n"/>
      <c r="AJ1658" s="25" t="n"/>
      <c r="AL1658" s="14" t="n"/>
      <c r="AM1658" s="18" t="n"/>
      <c r="AN1658" s="16" t="n">
        <v>0</v>
      </c>
      <c r="AO1658" s="18">
        <f>(AM1658-AN1658)+AO1657</f>
        <v/>
      </c>
      <c r="AP1658" s="15" t="n"/>
      <c r="AR1658" s="14" t="n"/>
      <c r="AS1658" s="18" t="n"/>
      <c r="AT1658" s="16" t="n">
        <v>0</v>
      </c>
      <c r="AU1658" s="18">
        <f>(AS1658-AT1658)+AU1657</f>
        <v/>
      </c>
      <c r="AV1658" s="15" t="n"/>
      <c r="AX1658" s="14" t="n"/>
      <c r="AY1658" s="18" t="n"/>
      <c r="AZ1658" s="16" t="n">
        <v>0</v>
      </c>
      <c r="BA1658" s="18">
        <f>(AY1658-AZ1658)+BA1657</f>
        <v/>
      </c>
      <c r="BB1658" s="15" t="n"/>
      <c r="BD1658" s="14" t="n"/>
      <c r="BE1658" s="18" t="n"/>
      <c r="BF1658" s="16" t="n">
        <v>0</v>
      </c>
      <c r="BG1658" s="18">
        <f>(BE1658-BF1658)+BG1657</f>
        <v/>
      </c>
      <c r="BH1658" s="15" t="n"/>
      <c r="BJ1658" s="86" t="n">
        <v>0</v>
      </c>
      <c r="BK1658" s="90" t="n"/>
      <c r="BL1658" s="24" t="n">
        <v>0</v>
      </c>
      <c r="BM1658" s="24" t="n"/>
      <c r="BN1658" s="24" t="n"/>
      <c r="BO1658" s="24" t="n"/>
      <c r="BP1658" s="24" t="n"/>
      <c r="BQ1658" s="126" t="n"/>
    </row>
    <row r="1659" ht="16.8" customHeight="1">
      <c r="A1659" s="15" t="n"/>
      <c r="B1659" s="15" t="n"/>
      <c r="C1659" s="15" t="inlineStr">
        <is>
          <t>PAG. PROVV. VINCENZO  DI VITO  GENNAIO 2024</t>
        </is>
      </c>
      <c r="D1659" s="16" t="n"/>
      <c r="E1659" s="16" t="n"/>
      <c r="F1659" s="16" t="n"/>
      <c r="G1659" s="16" t="n">
        <v>5118.37</v>
      </c>
      <c r="H1659" s="105" t="n"/>
      <c r="I1659" s="4" t="n"/>
      <c r="J1659" s="14" t="n"/>
      <c r="K1659" s="15">
        <f>C1669</f>
        <v/>
      </c>
      <c r="L1659" s="16" t="n"/>
      <c r="M1659" s="16">
        <f>0.28*(L1649+L1650-M1650)/100</f>
        <v/>
      </c>
      <c r="N1659" s="16">
        <f>G1669</f>
        <v/>
      </c>
      <c r="O1659" s="16">
        <f>O1598+M1659-N1659</f>
        <v/>
      </c>
      <c r="P1659" s="18">
        <f>P1598+M1659</f>
        <v/>
      </c>
      <c r="Q1659" s="14" t="n"/>
      <c r="R1659" s="18" t="n"/>
      <c r="S1659" s="16">
        <f>G1659</f>
        <v/>
      </c>
      <c r="T1659" s="18">
        <f>(R1659-S1659)+T1658</f>
        <v/>
      </c>
      <c r="U1659" s="15">
        <f>C1659</f>
        <v/>
      </c>
      <c r="W1659" s="14" t="n"/>
      <c r="X1659" s="18" t="n"/>
      <c r="Y1659" s="16" t="n">
        <v>0</v>
      </c>
      <c r="Z1659" s="18">
        <f>(X1659-Y1659)+Z1658</f>
        <v/>
      </c>
      <c r="AA1659" s="15" t="n"/>
      <c r="AB1659" s="24" t="n"/>
      <c r="AC1659" s="15">
        <f>C1659</f>
        <v/>
      </c>
      <c r="AD1659" s="25" t="n"/>
      <c r="AE1659" s="62">
        <f>G1659</f>
        <v/>
      </c>
      <c r="AF1659" s="63">
        <f>AE1659+AF1598</f>
        <v/>
      </c>
      <c r="AG1659" s="25" t="n"/>
      <c r="AH1659" s="24" t="n"/>
      <c r="AI1659" s="26" t="n"/>
      <c r="AJ1659" s="25" t="n"/>
      <c r="AL1659" s="14" t="n"/>
      <c r="AM1659" s="18" t="n"/>
      <c r="AN1659" s="16" t="n">
        <v>0</v>
      </c>
      <c r="AO1659" s="18">
        <f>(AM1659-AN1659)+AO1658</f>
        <v/>
      </c>
      <c r="AP1659" s="15" t="n"/>
      <c r="AR1659" s="14" t="n"/>
      <c r="AS1659" s="18" t="n"/>
      <c r="AT1659" s="16" t="n">
        <v>0</v>
      </c>
      <c r="AU1659" s="18">
        <f>(AS1659-AT1659)+AU1658</f>
        <v/>
      </c>
      <c r="AV1659" s="15" t="n"/>
      <c r="AX1659" s="14" t="n"/>
      <c r="AY1659" s="18" t="n"/>
      <c r="AZ1659" s="16" t="n">
        <v>0</v>
      </c>
      <c r="BA1659" s="18">
        <f>(AY1659-AZ1659)+BA1658</f>
        <v/>
      </c>
      <c r="BB1659" s="15" t="n"/>
      <c r="BD1659" s="14" t="n"/>
      <c r="BE1659" s="18" t="n"/>
      <c r="BF1659" s="16" t="n">
        <v>0</v>
      </c>
      <c r="BG1659" s="18">
        <f>(BE1659-BF1659)+BG1658</f>
        <v/>
      </c>
      <c r="BH1659" s="15" t="n"/>
      <c r="BJ1659" s="86" t="n">
        <v>0</v>
      </c>
      <c r="BK1659" s="90" t="n"/>
      <c r="BL1659" s="24" t="n"/>
      <c r="BM1659" s="24" t="n"/>
      <c r="BN1659" s="24" t="n"/>
      <c r="BO1659" s="24" t="n"/>
      <c r="BP1659" s="24" t="n"/>
      <c r="BQ1659" s="126" t="n"/>
    </row>
    <row r="1660" ht="16.8" customHeight="1">
      <c r="A1660" s="15" t="n"/>
      <c r="B1660" s="15" t="n"/>
      <c r="C1660" s="15" t="inlineStr">
        <is>
          <t>PAG. PROVV. FRANCESCO  MARCHESOLI   GENNAIO 2024</t>
        </is>
      </c>
      <c r="D1660" s="16" t="n"/>
      <c r="E1660" s="16" t="n"/>
      <c r="F1660" s="16" t="n"/>
      <c r="G1660" s="16" t="n">
        <v>3805.5</v>
      </c>
      <c r="H1660" s="16" t="n"/>
      <c r="I1660" s="4" t="n"/>
      <c r="J1660" s="14" t="n"/>
      <c r="K1660" s="15">
        <f>C1672</f>
        <v/>
      </c>
      <c r="L1660" s="16" t="n"/>
      <c r="M1660" s="16">
        <f>0.28*(L1649+L1650-M1650)/100</f>
        <v/>
      </c>
      <c r="N1660" s="16">
        <f>G1672</f>
        <v/>
      </c>
      <c r="O1660" s="16">
        <f>O1599+M1660-N1660</f>
        <v/>
      </c>
      <c r="P1660" s="18">
        <f>P1599+M1660</f>
        <v/>
      </c>
      <c r="Q1660" s="14" t="n"/>
      <c r="R1660" s="18" t="n"/>
      <c r="S1660" s="16">
        <f>G1660</f>
        <v/>
      </c>
      <c r="T1660" s="18">
        <f>(R1660-S1660)+T1659</f>
        <v/>
      </c>
      <c r="U1660" s="15">
        <f>C1660</f>
        <v/>
      </c>
      <c r="W1660" s="14" t="n"/>
      <c r="X1660" s="18" t="n"/>
      <c r="Y1660" s="16" t="n">
        <v>0</v>
      </c>
      <c r="Z1660" s="18">
        <f>(X1660-Y1660)+Z1659</f>
        <v/>
      </c>
      <c r="AA1660" s="15" t="n"/>
      <c r="AB1660" s="24" t="n"/>
      <c r="AC1660" s="15">
        <f>C1660</f>
        <v/>
      </c>
      <c r="AD1660" s="25" t="n"/>
      <c r="AE1660" s="62">
        <f>G1660</f>
        <v/>
      </c>
      <c r="AF1660" s="63">
        <f>AE1660+AF1599</f>
        <v/>
      </c>
      <c r="AG1660" s="25" t="n"/>
      <c r="AH1660" s="24" t="n"/>
      <c r="AI1660" s="26" t="n"/>
      <c r="AJ1660" s="25" t="n"/>
      <c r="AL1660" s="14" t="n"/>
      <c r="AM1660" s="18" t="n"/>
      <c r="AN1660" s="16" t="n">
        <v>0</v>
      </c>
      <c r="AO1660" s="18">
        <f>(AM1660-AN1660)+AO1659</f>
        <v/>
      </c>
      <c r="AP1660" s="15" t="n"/>
      <c r="AR1660" s="14" t="n"/>
      <c r="AS1660" s="18" t="n"/>
      <c r="AT1660" s="16" t="n">
        <v>0</v>
      </c>
      <c r="AU1660" s="18">
        <f>(AS1660-AT1660)+AU1659</f>
        <v/>
      </c>
      <c r="AV1660" s="15" t="n"/>
      <c r="AX1660" s="14" t="n"/>
      <c r="AY1660" s="18" t="n"/>
      <c r="AZ1660" s="16" t="n">
        <v>0</v>
      </c>
      <c r="BA1660" s="18">
        <f>(AY1660-AZ1660)+BA1659</f>
        <v/>
      </c>
      <c r="BB1660" s="15" t="n"/>
      <c r="BD1660" s="14" t="n"/>
      <c r="BE1660" s="18" t="n"/>
      <c r="BF1660" s="16" t="n">
        <v>0</v>
      </c>
      <c r="BG1660" s="18">
        <f>(BE1660-BF1660)+BG1659</f>
        <v/>
      </c>
      <c r="BH1660" s="15" t="n"/>
      <c r="BJ1660" s="86" t="n">
        <v>0</v>
      </c>
      <c r="BK1660" s="90" t="n"/>
      <c r="BL1660" s="24" t="n"/>
      <c r="BM1660" s="24" t="n"/>
      <c r="BN1660" s="24" t="n"/>
      <c r="BO1660" s="24" t="n"/>
      <c r="BP1660" s="24" t="n"/>
      <c r="BQ1660" s="126" t="n"/>
    </row>
    <row r="1661" ht="16.8" customHeight="1">
      <c r="A1661" s="15" t="n"/>
      <c r="B1661" s="15" t="n"/>
      <c r="C1661" s="15" t="inlineStr">
        <is>
          <t>TOT. PAG. PRODUTTORI</t>
        </is>
      </c>
      <c r="D1661" s="16">
        <f>SUM(G1653:G1660)+E1656+E1657+E1658+E1659+E1660</f>
        <v/>
      </c>
      <c r="E1661" s="16" t="n"/>
      <c r="F1661" s="16" t="n"/>
      <c r="G1661" s="16" t="n"/>
      <c r="H1661" s="16" t="n"/>
      <c r="I1661" s="4" t="n"/>
      <c r="J1661" s="14" t="n"/>
      <c r="K1661" s="15">
        <f>C1682</f>
        <v/>
      </c>
      <c r="L1661" s="16" t="n"/>
      <c r="M1661" s="16">
        <f>0.46*(L1649+L1650-M1650)/100</f>
        <v/>
      </c>
      <c r="N1661" s="16">
        <f>G1682</f>
        <v/>
      </c>
      <c r="O1661" s="16">
        <f>O1600+M1661-N1661</f>
        <v/>
      </c>
      <c r="P1661" s="18">
        <f>P1600+M1661</f>
        <v/>
      </c>
      <c r="Q1661" s="14" t="n"/>
      <c r="R1661" s="18" t="n"/>
      <c r="S1661" s="16" t="n">
        <v>0</v>
      </c>
      <c r="T1661" s="18">
        <f>(R1661-S1661)+T1660</f>
        <v/>
      </c>
      <c r="U1661" s="15" t="n"/>
      <c r="W1661" s="14" t="n"/>
      <c r="X1661" s="18" t="n"/>
      <c r="Y1661" s="16" t="n">
        <v>0</v>
      </c>
      <c r="Z1661" s="18">
        <f>(X1661-Y1661)+Z1660</f>
        <v/>
      </c>
      <c r="AA1661" s="15" t="n"/>
      <c r="AB1661" s="24" t="n"/>
      <c r="AC1661" s="15" t="n"/>
      <c r="AD1661" s="25" t="n"/>
      <c r="AE1661" s="62" t="n"/>
      <c r="AF1661" s="63" t="n"/>
      <c r="AG1661" s="25" t="n"/>
      <c r="AH1661" s="24" t="n"/>
      <c r="AI1661" s="26" t="n"/>
      <c r="AJ1661" s="25" t="n"/>
      <c r="AL1661" s="14" t="n"/>
      <c r="AM1661" s="18" t="n"/>
      <c r="AN1661" s="16" t="n">
        <v>0</v>
      </c>
      <c r="AO1661" s="18">
        <f>(AM1661-AN1661)+AO1660</f>
        <v/>
      </c>
      <c r="AP1661" s="15" t="n"/>
      <c r="AR1661" s="14" t="n"/>
      <c r="AS1661" s="18" t="n"/>
      <c r="AT1661" s="16" t="n">
        <v>0</v>
      </c>
      <c r="AU1661" s="18">
        <f>(AS1661-AT1661)+AU1660</f>
        <v/>
      </c>
      <c r="AV1661" s="15" t="n"/>
      <c r="AX1661" s="14" t="n"/>
      <c r="AY1661" s="18" t="n"/>
      <c r="AZ1661" s="16" t="n">
        <v>0</v>
      </c>
      <c r="BA1661" s="18">
        <f>(AY1661-AZ1661)+BA1660</f>
        <v/>
      </c>
      <c r="BB1661" s="15" t="n"/>
      <c r="BD1661" s="14" t="n"/>
      <c r="BE1661" s="18" t="n"/>
      <c r="BF1661" s="16" t="n">
        <v>0</v>
      </c>
      <c r="BG1661" s="18">
        <f>(BE1661-BF1661)+BG1660</f>
        <v/>
      </c>
      <c r="BH1661" s="15" t="n"/>
      <c r="BJ1661" s="86" t="n">
        <v>0</v>
      </c>
      <c r="BK1661" s="90" t="n"/>
      <c r="BL1661" s="24" t="n"/>
      <c r="BM1661" s="24" t="n"/>
      <c r="BN1661" s="24" t="n"/>
      <c r="BO1661" s="24" t="n"/>
      <c r="BP1661" s="24" t="n"/>
      <c r="BQ1661" s="126" t="n"/>
    </row>
    <row r="1662" ht="16.8" customHeight="1">
      <c r="A1662" s="15" t="n"/>
      <c r="B1662" s="15" t="n"/>
      <c r="C1662" s="15" t="inlineStr">
        <is>
          <t>Sinistro</t>
        </is>
      </c>
      <c r="D1662" s="16" t="n"/>
      <c r="E1662" s="16" t="n"/>
      <c r="F1662" s="16" t="n"/>
      <c r="G1662" s="16" t="n"/>
      <c r="H1662" s="16">
        <f>SUM(H1649:H1661)</f>
        <v/>
      </c>
      <c r="I1662" s="4" t="n"/>
      <c r="J1662" s="14" t="n"/>
      <c r="K1662" s="15" t="inlineStr">
        <is>
          <t>Locazioni immobiliari</t>
        </is>
      </c>
      <c r="L1662" s="16" t="n"/>
      <c r="M1662" s="16">
        <f>14.4*(L1649+L1650-M1650)/100</f>
        <v/>
      </c>
      <c r="N1662" s="16">
        <f>G1683</f>
        <v/>
      </c>
      <c r="O1662" s="16">
        <f>O1601+M1662-N1662</f>
        <v/>
      </c>
      <c r="P1662" s="18">
        <f>P1601+M1662</f>
        <v/>
      </c>
      <c r="Q1662" s="14" t="n"/>
      <c r="R1662" s="18" t="n"/>
      <c r="S1662" s="16" t="n">
        <v>0</v>
      </c>
      <c r="T1662" s="18">
        <f>(R1662-S1662)+T1661</f>
        <v/>
      </c>
      <c r="U1662" s="15" t="n"/>
      <c r="W1662" s="14" t="n"/>
      <c r="X1662" s="18" t="n"/>
      <c r="Y1662" s="16" t="n">
        <v>0</v>
      </c>
      <c r="Z1662" s="18">
        <f>(X1662-Y1662)+Z1661</f>
        <v/>
      </c>
      <c r="AA1662" s="15">
        <f>C1662</f>
        <v/>
      </c>
      <c r="AB1662" s="24" t="n"/>
      <c r="AC1662" s="15" t="n"/>
      <c r="AD1662" s="25" t="n"/>
      <c r="AE1662" s="62" t="n"/>
      <c r="AF1662" s="63" t="n"/>
      <c r="AG1662" s="25" t="n"/>
      <c r="AH1662" s="24" t="n"/>
      <c r="AI1662" s="26" t="n"/>
      <c r="AJ1662" s="25" t="n"/>
      <c r="AL1662" s="14" t="n"/>
      <c r="AM1662" s="18" t="n"/>
      <c r="AN1662" s="16" t="n">
        <v>0</v>
      </c>
      <c r="AO1662" s="18">
        <f>(AM1662-AN1662)+AO1661</f>
        <v/>
      </c>
      <c r="AP1662" s="15" t="n"/>
      <c r="AR1662" s="14" t="n"/>
      <c r="AS1662" s="18" t="n"/>
      <c r="AT1662" s="16" t="n">
        <v>0</v>
      </c>
      <c r="AU1662" s="18">
        <f>(AS1662-AT1662)+AU1661</f>
        <v/>
      </c>
      <c r="AV1662" s="15" t="n"/>
      <c r="AX1662" s="14" t="n"/>
      <c r="AY1662" s="18" t="n"/>
      <c r="AZ1662" s="16" t="n">
        <v>0</v>
      </c>
      <c r="BA1662" s="18">
        <f>(AY1662-AZ1662)+BA1661</f>
        <v/>
      </c>
      <c r="BB1662" s="15" t="n"/>
      <c r="BD1662" s="14" t="n"/>
      <c r="BE1662" s="18" t="n"/>
      <c r="BF1662" s="16" t="n">
        <v>0</v>
      </c>
      <c r="BG1662" s="18">
        <f>(BE1662-BF1662)+BG1661</f>
        <v/>
      </c>
      <c r="BH1662" s="15" t="n"/>
      <c r="BJ1662" s="86" t="n">
        <v>0</v>
      </c>
      <c r="BK1662" s="90" t="n"/>
      <c r="BL1662" s="24" t="n"/>
      <c r="BM1662" s="24" t="n"/>
      <c r="BN1662" s="24" t="n"/>
      <c r="BO1662" s="24" t="n"/>
      <c r="BP1662" s="24" t="n"/>
      <c r="BQ1662" s="126" t="n"/>
    </row>
    <row r="1663" ht="16.8" customHeight="1">
      <c r="A1663" s="15" t="n"/>
      <c r="B1663" s="15" t="n"/>
      <c r="C1663" s="15" t="inlineStr">
        <is>
          <t>SINISTRO</t>
        </is>
      </c>
      <c r="D1663" s="16">
        <f>E1662+G1662</f>
        <v/>
      </c>
      <c r="E1663" s="16" t="n"/>
      <c r="F1663" s="16" t="n"/>
      <c r="G1663" s="16" t="n"/>
      <c r="H1663" s="16" t="n"/>
      <c r="I1663" s="4" t="n"/>
      <c r="J1663" s="14" t="n"/>
      <c r="K1663" s="15">
        <f>C1684</f>
        <v/>
      </c>
      <c r="L1663" s="16">
        <f>D1672</f>
        <v/>
      </c>
      <c r="M1663" s="16">
        <f>1.4*(L1649+L1650-M1650)/100</f>
        <v/>
      </c>
      <c r="N1663" s="16">
        <f>G1684</f>
        <v/>
      </c>
      <c r="O1663" s="16">
        <f>O1602+M1663-N1663</f>
        <v/>
      </c>
      <c r="P1663" s="18">
        <f>P1602+M1663</f>
        <v/>
      </c>
      <c r="Q1663" s="14" t="n"/>
      <c r="R1663" s="18" t="n"/>
      <c r="S1663" s="16" t="n">
        <v>0</v>
      </c>
      <c r="T1663" s="18">
        <f>(R1663-S1663)+T1662</f>
        <v/>
      </c>
      <c r="U1663" s="15" t="n"/>
      <c r="W1663" s="14" t="n"/>
      <c r="X1663" s="18" t="n"/>
      <c r="Y1663" s="16" t="n">
        <v>0</v>
      </c>
      <c r="Z1663" s="18">
        <f>(X1663-Y1663)+Z1662</f>
        <v/>
      </c>
      <c r="AA1663" s="15" t="n"/>
      <c r="AB1663" s="24" t="n"/>
      <c r="AC1663" s="64" t="inlineStr">
        <is>
          <t>INTERESSI PASSIIVI</t>
        </is>
      </c>
      <c r="AD1663" s="65" t="n"/>
      <c r="AE1663" s="65">
        <f>H1667</f>
        <v/>
      </c>
      <c r="AF1663" s="63">
        <f>AE1663+AF1602</f>
        <v/>
      </c>
      <c r="AG1663" s="25" t="n"/>
      <c r="AH1663" s="24" t="n"/>
      <c r="AI1663" s="26" t="n"/>
      <c r="AJ1663" s="25" t="n">
        <v>0</v>
      </c>
      <c r="AL1663" s="14" t="n"/>
      <c r="AM1663" s="18" t="n"/>
      <c r="AN1663" s="16" t="n">
        <v>0</v>
      </c>
      <c r="AO1663" s="18">
        <f>(AM1663-AN1663)+AO1662</f>
        <v/>
      </c>
      <c r="AP1663" s="15" t="n"/>
      <c r="AR1663" s="14" t="n"/>
      <c r="AS1663" s="18" t="n"/>
      <c r="AT1663" s="16" t="n">
        <v>0</v>
      </c>
      <c r="AU1663" s="18">
        <f>(AS1663-AT1663)+AU1662</f>
        <v/>
      </c>
      <c r="AV1663" s="15" t="n"/>
      <c r="AX1663" s="14" t="n"/>
      <c r="AY1663" s="18" t="n"/>
      <c r="AZ1663" s="16" t="n">
        <v>0</v>
      </c>
      <c r="BA1663" s="18">
        <f>(AY1663-AZ1663)+BA1662</f>
        <v/>
      </c>
      <c r="BB1663" s="15" t="n"/>
      <c r="BD1663" s="14" t="n"/>
      <c r="BE1663" s="18" t="n"/>
      <c r="BF1663" s="16" t="n">
        <v>0</v>
      </c>
      <c r="BG1663" s="18">
        <f>(BE1663-BF1663)+BG1662</f>
        <v/>
      </c>
      <c r="BH1663" s="15" t="n"/>
      <c r="BJ1663" s="86" t="n"/>
      <c r="BK1663" s="86" t="n"/>
      <c r="BL1663" s="24" t="n"/>
      <c r="BM1663" s="24" t="n"/>
      <c r="BN1663" s="24" t="n"/>
      <c r="BO1663" s="24" t="n"/>
      <c r="BP1663" s="24" t="n"/>
      <c r="BQ1663" s="126" t="n"/>
    </row>
    <row r="1664" ht="16.8" customHeight="1">
      <c r="A1664" s="15" t="n"/>
      <c r="B1664" s="15" t="n"/>
      <c r="C1664" s="15" t="inlineStr">
        <is>
          <t xml:space="preserve">Francobolli    </t>
        </is>
      </c>
      <c r="D1664" s="16" t="n"/>
      <c r="E1664" s="16" t="n"/>
      <c r="F1664" s="16" t="n"/>
      <c r="G1664" s="16" t="n">
        <v>0</v>
      </c>
      <c r="H1664" s="16" t="n"/>
      <c r="I1664" s="4" t="n"/>
      <c r="J1664" s="14" t="n"/>
      <c r="K1664" s="15">
        <f>C1686</f>
        <v/>
      </c>
      <c r="L1664" s="16" t="n"/>
      <c r="M1664" s="16">
        <f>0*(L1649+L1650-M1650)/100</f>
        <v/>
      </c>
      <c r="N1664" s="16">
        <f>G1686</f>
        <v/>
      </c>
      <c r="O1664" s="16">
        <f>O1603+M1664-N1664</f>
        <v/>
      </c>
      <c r="P1664" s="18">
        <f>P1603+M1664</f>
        <v/>
      </c>
      <c r="Q1664" s="14" t="n"/>
      <c r="R1664" s="18" t="n"/>
      <c r="S1664" s="16">
        <f>G1664</f>
        <v/>
      </c>
      <c r="T1664" s="18">
        <f>(R1664-S1664)+T1663</f>
        <v/>
      </c>
      <c r="U1664" s="15">
        <f>C1664</f>
        <v/>
      </c>
      <c r="W1664" s="14" t="n"/>
      <c r="X1664" s="18" t="n"/>
      <c r="Y1664" s="16" t="n"/>
      <c r="Z1664" s="18">
        <f>(X1664-Y1664)+Z1663</f>
        <v/>
      </c>
      <c r="AA1664" s="15" t="n"/>
      <c r="AB1664" s="24" t="n"/>
      <c r="AC1664" s="15">
        <f>C1664</f>
        <v/>
      </c>
      <c r="AD1664" s="25" t="n"/>
      <c r="AE1664" s="62">
        <f>G1664</f>
        <v/>
      </c>
      <c r="AF1664" s="63">
        <f>AE1664+AF1603</f>
        <v/>
      </c>
      <c r="AG1664" s="25" t="n"/>
      <c r="AH1664" s="24" t="n"/>
      <c r="AI1664" s="26" t="n"/>
      <c r="AJ1664" s="25" t="n"/>
      <c r="AL1664" s="14" t="n"/>
      <c r="AM1664" s="18" t="n"/>
      <c r="AN1664" s="16" t="n"/>
      <c r="AO1664" s="18">
        <f>(AM1664-AN1664)+AO1663</f>
        <v/>
      </c>
      <c r="AP1664" s="15" t="n"/>
      <c r="AR1664" s="14" t="n"/>
      <c r="AS1664" s="18" t="n"/>
      <c r="AT1664" s="16" t="n"/>
      <c r="AU1664" s="18">
        <f>(AS1664-AT1664)+AU1663</f>
        <v/>
      </c>
      <c r="AV1664" s="15" t="n"/>
      <c r="AX1664" s="14" t="n"/>
      <c r="AY1664" s="18" t="n"/>
      <c r="AZ1664" s="16" t="n"/>
      <c r="BA1664" s="18">
        <f>(AY1664-AZ1664)+BA1663</f>
        <v/>
      </c>
      <c r="BB1664" s="15" t="n"/>
      <c r="BD1664" s="14" t="n"/>
      <c r="BE1664" s="18" t="n"/>
      <c r="BF1664" s="16" t="n"/>
      <c r="BG1664" s="18">
        <f>(BE1664-BF1664)+BG1663</f>
        <v/>
      </c>
      <c r="BH1664" s="15" t="n"/>
      <c r="BJ1664" s="86" t="n"/>
      <c r="BK1664" s="86" t="n"/>
      <c r="BL1664" s="24" t="n"/>
      <c r="BM1664" s="24" t="n"/>
      <c r="BN1664" s="24" t="n"/>
      <c r="BO1664" s="24" t="n"/>
      <c r="BP1664" s="24" t="n"/>
      <c r="BQ1664" s="126" t="n"/>
    </row>
    <row r="1665" ht="16.8" customHeight="1">
      <c r="A1665" s="15" t="n"/>
      <c r="B1665" s="15" t="n"/>
      <c r="C1665" s="15" t="inlineStr">
        <is>
          <t xml:space="preserve">PAG. FATT. SOMMESE PETROLI </t>
        </is>
      </c>
      <c r="D1665" s="16" t="n"/>
      <c r="E1665" s="16" t="n"/>
      <c r="F1665" s="16" t="n"/>
      <c r="G1665" s="16" t="n">
        <v>0</v>
      </c>
      <c r="H1665" s="16" t="n"/>
      <c r="I1665" s="4" t="n"/>
      <c r="J1665" s="14" t="n"/>
      <c r="K1665" s="15">
        <f>C1687</f>
        <v/>
      </c>
      <c r="L1665" s="16" t="n"/>
      <c r="M1665" s="16">
        <f>1.86*(L1649+L1650-M1650)/100</f>
        <v/>
      </c>
      <c r="N1665" s="16">
        <f>G1687</f>
        <v/>
      </c>
      <c r="O1665" s="16">
        <f>O1604+M1665-N1665</f>
        <v/>
      </c>
      <c r="P1665" s="18">
        <f>P1604+M1665</f>
        <v/>
      </c>
      <c r="Q1665" s="14" t="n"/>
      <c r="R1665" s="18" t="n"/>
      <c r="S1665" s="16">
        <f>G1665</f>
        <v/>
      </c>
      <c r="T1665" s="18">
        <f>(R1665-S1665)+T1664</f>
        <v/>
      </c>
      <c r="U1665" s="15">
        <f>C1665</f>
        <v/>
      </c>
      <c r="W1665" s="14" t="n"/>
      <c r="X1665" s="18" t="n"/>
      <c r="Y1665" s="16" t="n">
        <v>0</v>
      </c>
      <c r="Z1665" s="18">
        <f>(X1665-Y1665)+Z1664</f>
        <v/>
      </c>
      <c r="AA1665" s="15" t="n"/>
      <c r="AB1665" s="24" t="n"/>
      <c r="AC1665" s="15">
        <f>C1665</f>
        <v/>
      </c>
      <c r="AD1665" s="25" t="n"/>
      <c r="AE1665" s="62">
        <f>G1665</f>
        <v/>
      </c>
      <c r="AF1665" s="63">
        <f>AE1665+AF1604</f>
        <v/>
      </c>
      <c r="AG1665" s="25" t="n"/>
      <c r="AH1665" s="24" t="n"/>
      <c r="AI1665" s="26" t="n"/>
      <c r="AJ1665" s="25" t="n"/>
      <c r="AL1665" s="14" t="n"/>
      <c r="AM1665" s="18" t="n"/>
      <c r="AN1665" s="16" t="n">
        <v>0</v>
      </c>
      <c r="AO1665" s="18">
        <f>(AM1665-AN1665)+AO1664</f>
        <v/>
      </c>
      <c r="AP1665" s="15" t="n"/>
      <c r="AR1665" s="14" t="n"/>
      <c r="AS1665" s="18" t="n"/>
      <c r="AT1665" s="16" t="n">
        <v>0</v>
      </c>
      <c r="AU1665" s="18">
        <f>(AS1665-AT1665)+AU1664</f>
        <v/>
      </c>
      <c r="AV1665" s="15" t="n"/>
      <c r="AX1665" s="14" t="n"/>
      <c r="AY1665" s="18" t="n"/>
      <c r="AZ1665" s="16" t="n">
        <v>0</v>
      </c>
      <c r="BA1665" s="18">
        <f>(AY1665-AZ1665)+BA1664</f>
        <v/>
      </c>
      <c r="BB1665" s="15" t="n"/>
      <c r="BD1665" s="14" t="n"/>
      <c r="BE1665" s="18" t="n"/>
      <c r="BF1665" s="16" t="n">
        <v>0</v>
      </c>
      <c r="BG1665" s="18">
        <f>(BE1665-BF1665)+BG1664</f>
        <v/>
      </c>
      <c r="BH1665" s="15" t="n"/>
      <c r="BJ1665" s="86" t="n"/>
      <c r="BK1665" s="86" t="n"/>
      <c r="BL1665" s="24" t="n"/>
      <c r="BM1665" s="24" t="n"/>
      <c r="BN1665" s="24" t="n"/>
      <c r="BO1665" s="24" t="n"/>
      <c r="BP1665" s="24" t="n"/>
      <c r="BQ1665" s="126" t="n"/>
    </row>
    <row r="1666" ht="16.8" customHeight="1">
      <c r="A1666" s="15" t="n"/>
      <c r="B1666" s="15" t="n"/>
      <c r="C1666" s="15" t="inlineStr">
        <is>
          <t>Benzina auto papa'</t>
        </is>
      </c>
      <c r="D1666" s="16">
        <f>SUM(G1665:G1666)</f>
        <v/>
      </c>
      <c r="E1666" s="16" t="n">
        <v>0</v>
      </c>
      <c r="F1666" s="16" t="n"/>
      <c r="G1666" s="16" t="n">
        <v>0</v>
      </c>
      <c r="H1666" s="16" t="n"/>
      <c r="I1666" s="4" t="n"/>
      <c r="J1666" s="14" t="n"/>
      <c r="K1666" s="15">
        <f>C1688</f>
        <v/>
      </c>
      <c r="L1666" s="16" t="n">
        <v>0</v>
      </c>
      <c r="M1666" s="16">
        <f>0.7*(L1649+L1650-M1650)/100</f>
        <v/>
      </c>
      <c r="N1666" s="16">
        <f>G1688</f>
        <v/>
      </c>
      <c r="O1666" s="16">
        <f>O1605+M1666-N1666</f>
        <v/>
      </c>
      <c r="P1666" s="18">
        <f>P1605+M1666</f>
        <v/>
      </c>
      <c r="Q1666" s="14" t="n"/>
      <c r="R1666" s="18" t="n"/>
      <c r="S1666" s="16">
        <f>G1666</f>
        <v/>
      </c>
      <c r="T1666" s="18">
        <f>(R1666-S1666)+T1665</f>
        <v/>
      </c>
      <c r="U1666" s="15">
        <f>C1666</f>
        <v/>
      </c>
      <c r="W1666" s="14" t="n"/>
      <c r="X1666" s="18" t="n"/>
      <c r="Y1666" s="16" t="n">
        <v>0</v>
      </c>
      <c r="Z1666" s="18">
        <f>(X1666-Y1666)+Z1665</f>
        <v/>
      </c>
      <c r="AA1666" s="15" t="n"/>
      <c r="AB1666" s="24" t="n"/>
      <c r="AC1666" s="15">
        <f>C1666</f>
        <v/>
      </c>
      <c r="AD1666" s="25" t="n"/>
      <c r="AE1666" s="62">
        <f>G1666</f>
        <v/>
      </c>
      <c r="AF1666" s="63">
        <f>AE1666+AF1605</f>
        <v/>
      </c>
      <c r="AG1666" s="25" t="n"/>
      <c r="AH1666" s="24" t="n"/>
      <c r="AI1666" s="26" t="n">
        <v>0</v>
      </c>
      <c r="AJ1666" s="25" t="n"/>
      <c r="AL1666" s="14" t="n"/>
      <c r="AM1666" s="18" t="n"/>
      <c r="AN1666" s="16" t="n">
        <v>0</v>
      </c>
      <c r="AO1666" s="18">
        <f>(AM1666-AN1666)+AO1665</f>
        <v/>
      </c>
      <c r="AP1666" s="15" t="n"/>
      <c r="AR1666" s="14" t="n"/>
      <c r="AS1666" s="18" t="n"/>
      <c r="AT1666" s="16" t="n">
        <v>0</v>
      </c>
      <c r="AU1666" s="18">
        <f>(AS1666-AT1666)+AU1665</f>
        <v/>
      </c>
      <c r="AV1666" s="15" t="n"/>
      <c r="AX1666" s="14" t="n"/>
      <c r="AY1666" s="18" t="n"/>
      <c r="AZ1666" s="16" t="n">
        <v>0</v>
      </c>
      <c r="BA1666" s="18">
        <f>(AY1666-AZ1666)+BA1665</f>
        <v/>
      </c>
      <c r="BB1666" s="15" t="n"/>
      <c r="BD1666" s="14" t="n"/>
      <c r="BE1666" s="18" t="n"/>
      <c r="BF1666" s="16" t="n">
        <v>0</v>
      </c>
      <c r="BG1666" s="18">
        <f>(BE1666-BF1666)+BG1665</f>
        <v/>
      </c>
      <c r="BH1666" s="15" t="n"/>
      <c r="BJ1666" s="86" t="n"/>
      <c r="BK1666" s="86" t="n"/>
      <c r="BL1666" s="24" t="n"/>
      <c r="BM1666" s="24" t="n"/>
      <c r="BN1666" s="24" t="n"/>
      <c r="BO1666" s="24" t="n"/>
      <c r="BP1666" s="24" t="n"/>
      <c r="BQ1666" s="126" t="n"/>
    </row>
    <row r="1667" ht="16.8" customHeight="1">
      <c r="A1667" s="15" t="n"/>
      <c r="B1667" s="15" t="n"/>
      <c r="C1667" s="28" t="inlineStr">
        <is>
          <t>Spese bancarie</t>
        </is>
      </c>
      <c r="D1667" s="16" t="n"/>
      <c r="E1667" s="16" t="n">
        <v>0</v>
      </c>
      <c r="F1667" s="16" t="n">
        <v>0</v>
      </c>
      <c r="G1667" s="16" t="n">
        <v>0</v>
      </c>
      <c r="H1667" s="27" t="n">
        <v>0</v>
      </c>
      <c r="I1667" s="4" t="n"/>
      <c r="J1667" s="14" t="n"/>
      <c r="K1667" s="15">
        <f>C1692</f>
        <v/>
      </c>
      <c r="L1667" s="16" t="n">
        <v>0</v>
      </c>
      <c r="M1667" s="16">
        <f>18.82*(L1649+L1650-M1650)/100</f>
        <v/>
      </c>
      <c r="N1667" s="16">
        <f>G1692</f>
        <v/>
      </c>
      <c r="O1667" s="16">
        <f>O1606+M1667-N1667</f>
        <v/>
      </c>
      <c r="P1667" s="18">
        <f>P1606+M1667</f>
        <v/>
      </c>
      <c r="Q1667" s="14" t="n"/>
      <c r="R1667" s="18" t="n"/>
      <c r="S1667" s="16">
        <f>G1667</f>
        <v/>
      </c>
      <c r="T1667" s="18">
        <f>(R1667-S1667)+T1666</f>
        <v/>
      </c>
      <c r="U1667" s="15">
        <f>C1667</f>
        <v/>
      </c>
      <c r="W1667" s="14" t="n"/>
      <c r="X1667" s="18" t="n"/>
      <c r="Y1667" s="16" t="n">
        <v>0</v>
      </c>
      <c r="Z1667" s="18">
        <f>(X1667-Y1667)+Z1666</f>
        <v/>
      </c>
      <c r="AA1667" s="15">
        <f>C1667</f>
        <v/>
      </c>
      <c r="AB1667" s="24" t="n"/>
      <c r="AC1667" s="15">
        <f>C1667</f>
        <v/>
      </c>
      <c r="AD1667" s="25" t="n"/>
      <c r="AE1667" s="62" t="n">
        <v>0</v>
      </c>
      <c r="AF1667" s="63">
        <f>AE1667+AF1606</f>
        <v/>
      </c>
      <c r="AG1667" s="25" t="n"/>
      <c r="AH1667" s="24" t="n"/>
      <c r="AI1667" s="26" t="n"/>
      <c r="AJ1667" s="25" t="n"/>
      <c r="AL1667" s="14" t="n"/>
      <c r="AM1667" s="18" t="n"/>
      <c r="AN1667" s="16" t="n">
        <v>0</v>
      </c>
      <c r="AO1667" s="18">
        <f>(AM1667-AN1667)+AO1666</f>
        <v/>
      </c>
      <c r="AP1667" s="15" t="n"/>
      <c r="AR1667" s="14" t="n"/>
      <c r="AS1667" s="18" t="n"/>
      <c r="AT1667" s="16" t="n">
        <v>0</v>
      </c>
      <c r="AU1667" s="18">
        <f>(AS1667-AT1667)+AU1666</f>
        <v/>
      </c>
      <c r="AV1667" s="15">
        <f>C1667</f>
        <v/>
      </c>
      <c r="AX1667" s="14" t="n"/>
      <c r="AY1667" s="18" t="n"/>
      <c r="AZ1667" s="16" t="n">
        <v>0</v>
      </c>
      <c r="BA1667" s="18">
        <f>(AY1667-AZ1667)+BA1666</f>
        <v/>
      </c>
      <c r="BB1667" s="15" t="n"/>
      <c r="BD1667" s="14" t="n"/>
      <c r="BE1667" s="18" t="n"/>
      <c r="BF1667" s="16" t="n">
        <v>0</v>
      </c>
      <c r="BG1667" s="18">
        <f>(BE1667-BF1667)+BG1666</f>
        <v/>
      </c>
      <c r="BH1667" s="15" t="n"/>
      <c r="BJ1667" s="86" t="n"/>
      <c r="BK1667" s="86" t="n"/>
      <c r="BL1667" s="24" t="n"/>
      <c r="BM1667" s="24" t="n"/>
      <c r="BN1667" s="24" t="n"/>
      <c r="BO1667" s="24" t="n"/>
      <c r="BP1667" s="24" t="n"/>
      <c r="BQ1667" s="126" t="n"/>
    </row>
    <row r="1668" ht="16.8" customHeight="1">
      <c r="A1668" s="15" t="n"/>
      <c r="B1668" s="15" t="n"/>
      <c r="C1668" s="15" t="n"/>
      <c r="D1668" s="16" t="n"/>
      <c r="E1668" s="16" t="n"/>
      <c r="F1668" s="16" t="n"/>
      <c r="G1668" s="16" t="n">
        <v>0</v>
      </c>
      <c r="H1668" s="27" t="n">
        <v>0</v>
      </c>
      <c r="I1668" s="4" t="n"/>
      <c r="J1668" s="14" t="n"/>
      <c r="K1668" s="15">
        <f>C1693</f>
        <v/>
      </c>
      <c r="L1668" s="16" t="n">
        <v>0</v>
      </c>
      <c r="M1668" s="16">
        <f>18.82*(L1649+L1650-M1650)/100</f>
        <v/>
      </c>
      <c r="N1668" s="29">
        <f>G1693</f>
        <v/>
      </c>
      <c r="O1668" s="16">
        <f>O1607+M1668-N1668</f>
        <v/>
      </c>
      <c r="P1668" s="18">
        <f>P1607+M1668</f>
        <v/>
      </c>
      <c r="Q1668" s="14" t="n"/>
      <c r="R1668" s="18" t="n"/>
      <c r="S1668" s="16">
        <f>G1668</f>
        <v/>
      </c>
      <c r="T1668" s="18">
        <f>(R1668-S1668)+T1667</f>
        <v/>
      </c>
      <c r="U1668" s="15">
        <f>C1668</f>
        <v/>
      </c>
      <c r="W1668" s="14" t="n"/>
      <c r="X1668" s="18" t="n"/>
      <c r="Y1668" s="16" t="n">
        <v>0</v>
      </c>
      <c r="Z1668" s="18">
        <f>(X1668-Y1668)+Z1667</f>
        <v/>
      </c>
      <c r="AA1668" s="15" t="n"/>
      <c r="AB1668" s="24" t="n"/>
      <c r="AC1668" s="15">
        <f>C1668</f>
        <v/>
      </c>
      <c r="AD1668" s="25" t="n"/>
      <c r="AE1668" s="62">
        <f>G1668</f>
        <v/>
      </c>
      <c r="AF1668" s="63">
        <f>AE1668+AF1607</f>
        <v/>
      </c>
      <c r="AG1668" s="25" t="n"/>
      <c r="AH1668" s="24" t="n"/>
      <c r="AI1668" s="26" t="n"/>
      <c r="AJ1668" s="25" t="n"/>
      <c r="AL1668" s="14" t="n"/>
      <c r="AM1668" s="18" t="n"/>
      <c r="AN1668" s="16" t="n">
        <v>0</v>
      </c>
      <c r="AO1668" s="18">
        <f>(AM1668-AN1668)+AO1667</f>
        <v/>
      </c>
      <c r="AP1668" s="15" t="n"/>
      <c r="AR1668" s="14" t="n"/>
      <c r="AS1668" s="18" t="n"/>
      <c r="AT1668" s="16" t="n">
        <v>0</v>
      </c>
      <c r="AU1668" s="18">
        <f>(AS1668-AT1668)+AU1667</f>
        <v/>
      </c>
      <c r="AV1668" s="15" t="n"/>
      <c r="AX1668" s="14" t="n"/>
      <c r="AY1668" s="18" t="n"/>
      <c r="AZ1668" s="16" t="n">
        <v>0</v>
      </c>
      <c r="BA1668" s="18">
        <f>(AY1668-AZ1668)+BA1667</f>
        <v/>
      </c>
      <c r="BB1668" s="15" t="n"/>
      <c r="BD1668" s="14" t="n"/>
      <c r="BE1668" s="18" t="n"/>
      <c r="BF1668" s="16" t="n">
        <v>0</v>
      </c>
      <c r="BG1668" s="18">
        <f>(BE1668-BF1668)+BG1667</f>
        <v/>
      </c>
      <c r="BH1668" s="15" t="n"/>
      <c r="BJ1668" s="86" t="n"/>
      <c r="BK1668" s="86" t="n"/>
      <c r="BL1668" s="24" t="n"/>
      <c r="BM1668" s="24" t="n"/>
      <c r="BN1668" s="24" t="n"/>
      <c r="BO1668" s="24" t="n"/>
      <c r="BP1668" s="24" t="n"/>
      <c r="BQ1668" s="126" t="n"/>
    </row>
    <row r="1669" ht="16.8" customHeight="1">
      <c r="A1669" s="15" t="n"/>
      <c r="B1669" s="15" t="n"/>
      <c r="C1669" s="28" t="inlineStr">
        <is>
          <t>Materiale pulizia</t>
        </is>
      </c>
      <c r="D1669" s="16" t="n"/>
      <c r="E1669" s="16" t="n"/>
      <c r="F1669" s="16" t="n"/>
      <c r="G1669" s="16" t="n">
        <v>0</v>
      </c>
      <c r="H1669" s="16" t="n"/>
      <c r="I1669" s="4" t="n"/>
      <c r="J1669" s="14" t="n"/>
      <c r="K1669" s="15">
        <f>C1664</f>
        <v/>
      </c>
      <c r="L1669" s="16" t="n">
        <v>0</v>
      </c>
      <c r="M1669" s="16">
        <f>0.5*(L1649+L1650-M1650)/100</f>
        <v/>
      </c>
      <c r="N1669" s="16">
        <f>G1664</f>
        <v/>
      </c>
      <c r="O1669" s="16">
        <f>O1608+M1669-N1669</f>
        <v/>
      </c>
      <c r="P1669" s="18">
        <f>P1608+M1669</f>
        <v/>
      </c>
      <c r="Q1669" s="14" t="n"/>
      <c r="R1669" s="18" t="n"/>
      <c r="S1669" s="16">
        <f>G1669</f>
        <v/>
      </c>
      <c r="T1669" s="18">
        <f>(R1669-S1669)+T1668</f>
        <v/>
      </c>
      <c r="U1669" s="15">
        <f>C1669</f>
        <v/>
      </c>
      <c r="W1669" s="14" t="n"/>
      <c r="X1669" s="18" t="n"/>
      <c r="Y1669" s="16" t="n">
        <v>0</v>
      </c>
      <c r="Z1669" s="18">
        <f>(X1669-Y1669)+Z1668</f>
        <v/>
      </c>
      <c r="AA1669" s="15" t="n"/>
      <c r="AB1669" s="24" t="n"/>
      <c r="AC1669" s="15">
        <f>C1669</f>
        <v/>
      </c>
      <c r="AD1669" s="25" t="n"/>
      <c r="AE1669" s="62">
        <f>G1669</f>
        <v/>
      </c>
      <c r="AF1669" s="63">
        <f>AE1669+AF1608</f>
        <v/>
      </c>
      <c r="AG1669" s="25" t="n"/>
      <c r="AH1669" s="24" t="n"/>
      <c r="AI1669" s="26" t="n"/>
      <c r="AJ1669" s="25" t="n"/>
      <c r="AL1669" s="14" t="n"/>
      <c r="AM1669" s="18" t="n"/>
      <c r="AN1669" s="16" t="n">
        <v>0</v>
      </c>
      <c r="AO1669" s="18">
        <f>(AM1669-AN1669)+AO1668</f>
        <v/>
      </c>
      <c r="AP1669" s="15" t="n"/>
      <c r="AR1669" s="14" t="n"/>
      <c r="AS1669" s="18" t="n"/>
      <c r="AT1669" s="16" t="n">
        <v>0</v>
      </c>
      <c r="AU1669" s="18">
        <f>(AS1669-AT1669)+AU1668</f>
        <v/>
      </c>
      <c r="AV1669" s="15" t="n"/>
      <c r="AX1669" s="14" t="n"/>
      <c r="AY1669" s="18" t="n"/>
      <c r="AZ1669" s="16" t="n">
        <v>0</v>
      </c>
      <c r="BA1669" s="18">
        <f>(AY1669-AZ1669)+BA1668</f>
        <v/>
      </c>
      <c r="BB1669" s="15" t="n"/>
      <c r="BD1669" s="14" t="n"/>
      <c r="BE1669" s="18" t="n"/>
      <c r="BF1669" s="16" t="n">
        <v>0</v>
      </c>
      <c r="BG1669" s="18">
        <f>(BE1669-BF1669)+BG1668</f>
        <v/>
      </c>
      <c r="BH1669" s="15" t="n"/>
      <c r="BJ1669" s="86" t="n"/>
      <c r="BK1669" s="86" t="n"/>
      <c r="BL1669" s="24" t="n"/>
      <c r="BM1669" s="24" t="n"/>
      <c r="BN1669" s="24" t="n"/>
      <c r="BO1669" s="24" t="n"/>
      <c r="BP1669" s="24" t="n"/>
      <c r="BQ1669" s="126" t="n"/>
    </row>
    <row r="1670" ht="16.8" customHeight="1">
      <c r="A1670" s="15" t="n"/>
      <c r="B1670" s="15" t="n"/>
      <c r="C1670" s="15" t="inlineStr">
        <is>
          <t xml:space="preserve">Assicurazioni </t>
        </is>
      </c>
      <c r="D1670" s="16" t="n"/>
      <c r="E1670" s="16" t="n"/>
      <c r="F1670" s="16" t="n"/>
      <c r="G1670" s="16" t="n">
        <v>0</v>
      </c>
      <c r="H1670" s="16" t="n"/>
      <c r="I1670" s="4" t="n"/>
      <c r="J1670" s="14" t="n"/>
      <c r="K1670" s="17">
        <f>C1670</f>
        <v/>
      </c>
      <c r="L1670" s="16" t="n">
        <v>0</v>
      </c>
      <c r="M1670" s="16">
        <f>0.5*(L1649+L1650-M1650)/100</f>
        <v/>
      </c>
      <c r="N1670" s="16">
        <f>G1670</f>
        <v/>
      </c>
      <c r="O1670" s="16">
        <f>O1609+M1670-N1670</f>
        <v/>
      </c>
      <c r="P1670" s="18">
        <f>P1609+M1670</f>
        <v/>
      </c>
      <c r="Q1670" s="14" t="n"/>
      <c r="R1670" s="18" t="n"/>
      <c r="S1670" s="16">
        <f>G1670</f>
        <v/>
      </c>
      <c r="T1670" s="18">
        <f>(R1670-S1670)+T1669</f>
        <v/>
      </c>
      <c r="U1670" s="15">
        <f>C1670</f>
        <v/>
      </c>
      <c r="W1670" s="14" t="n"/>
      <c r="X1670" s="18" t="n"/>
      <c r="Y1670" s="16" t="n">
        <v>0</v>
      </c>
      <c r="Z1670" s="18">
        <f>(X1670-Y1670)+Z1669</f>
        <v/>
      </c>
      <c r="AA1670" s="15" t="n"/>
      <c r="AB1670" s="24" t="n"/>
      <c r="AC1670" s="15">
        <f>C1670</f>
        <v/>
      </c>
      <c r="AD1670" s="25" t="n"/>
      <c r="AE1670" s="62">
        <f>G1670</f>
        <v/>
      </c>
      <c r="AF1670" s="63">
        <f>AE1670+AF1609</f>
        <v/>
      </c>
      <c r="AG1670" s="25" t="n"/>
      <c r="AH1670" s="24" t="n"/>
      <c r="AI1670" s="26" t="n"/>
      <c r="AJ1670" s="25" t="n"/>
      <c r="AL1670" s="14" t="n"/>
      <c r="AM1670" s="18" t="n"/>
      <c r="AN1670" s="16" t="n">
        <v>0</v>
      </c>
      <c r="AO1670" s="18">
        <f>(AM1670-AN1670)+AO1669</f>
        <v/>
      </c>
      <c r="AP1670" s="15" t="n"/>
      <c r="AR1670" s="14" t="n"/>
      <c r="AS1670" s="18" t="n"/>
      <c r="AT1670" s="16" t="n">
        <v>0</v>
      </c>
      <c r="AU1670" s="18">
        <f>(AS1670-AT1670)+AU1669</f>
        <v/>
      </c>
      <c r="AV1670" s="15" t="n"/>
      <c r="AX1670" s="14" t="n"/>
      <c r="AY1670" s="18" t="n"/>
      <c r="AZ1670" s="16" t="n">
        <v>0</v>
      </c>
      <c r="BA1670" s="18">
        <f>(AY1670-AZ1670)+BA1669</f>
        <v/>
      </c>
      <c r="BB1670" s="15" t="n"/>
      <c r="BD1670" s="14" t="n"/>
      <c r="BE1670" s="18" t="n"/>
      <c r="BF1670" s="16" t="n">
        <v>0</v>
      </c>
      <c r="BG1670" s="18">
        <f>(BE1670-BF1670)+BG1669</f>
        <v/>
      </c>
      <c r="BH1670" s="15" t="n"/>
      <c r="BJ1670" s="86" t="n"/>
      <c r="BK1670" s="86" t="n"/>
      <c r="BL1670" s="24" t="n"/>
      <c r="BM1670" s="24" t="n"/>
      <c r="BN1670" s="24" t="n"/>
      <c r="BO1670" s="24" t="n"/>
      <c r="BP1670" s="24" t="n"/>
      <c r="BQ1670" s="126" t="n"/>
    </row>
    <row r="1671" ht="16.8" customHeight="1">
      <c r="A1671" s="15" t="n"/>
      <c r="B1671" s="15" t="n"/>
      <c r="C1671" s="15" t="inlineStr">
        <is>
          <t>Telepass</t>
        </is>
      </c>
      <c r="D1671" s="16" t="n"/>
      <c r="E1671" s="16" t="n"/>
      <c r="F1671" s="16" t="n"/>
      <c r="G1671" s="16" t="n">
        <v>0</v>
      </c>
      <c r="H1671" s="16" t="n"/>
      <c r="I1671" s="4" t="n"/>
      <c r="J1671" s="14" t="n"/>
      <c r="K1671" s="17" t="inlineStr">
        <is>
          <t>Spese varie (manutenziona auto+ alberghi + varie+ cancelleria)</t>
        </is>
      </c>
      <c r="L1671" s="16" t="n"/>
      <c r="M1671" s="16">
        <f>2.32*(L1649+L1650-M1650)/100</f>
        <v/>
      </c>
      <c r="N1671" s="16">
        <f>H1705+H1704+G1703</f>
        <v/>
      </c>
      <c r="O1671" s="16">
        <f>O1610+M1671-N1671</f>
        <v/>
      </c>
      <c r="P1671" s="18">
        <f>P1610+M1671</f>
        <v/>
      </c>
      <c r="Q1671" s="14" t="n"/>
      <c r="R1671" s="18" t="n"/>
      <c r="S1671" s="16">
        <f>G1671</f>
        <v/>
      </c>
      <c r="T1671" s="18">
        <f>(R1671-S1671)+T1670</f>
        <v/>
      </c>
      <c r="U1671" s="15">
        <f>C1671</f>
        <v/>
      </c>
      <c r="W1671" s="14" t="n"/>
      <c r="X1671" s="18" t="n"/>
      <c r="Y1671" s="16" t="n">
        <v>0</v>
      </c>
      <c r="Z1671" s="18">
        <f>(X1671-Y1671)+Z1670</f>
        <v/>
      </c>
      <c r="AA1671" s="15" t="n"/>
      <c r="AB1671" s="24" t="n"/>
      <c r="AC1671" s="15">
        <f>C1671</f>
        <v/>
      </c>
      <c r="AD1671" s="25" t="n"/>
      <c r="AE1671" s="62">
        <f>G1671</f>
        <v/>
      </c>
      <c r="AF1671" s="63">
        <f>AE1671+AF1610</f>
        <v/>
      </c>
      <c r="AG1671" s="25" t="n"/>
      <c r="AH1671" s="24" t="n"/>
      <c r="AI1671" s="26" t="n"/>
      <c r="AJ1671" s="25" t="n"/>
      <c r="AL1671" s="14" t="n"/>
      <c r="AM1671" s="18" t="n"/>
      <c r="AN1671" s="16" t="n">
        <v>0</v>
      </c>
      <c r="AO1671" s="18">
        <f>(AM1671-AN1671)+AO1670</f>
        <v/>
      </c>
      <c r="AP1671" s="15" t="n"/>
      <c r="AR1671" s="14" t="n"/>
      <c r="AS1671" s="18" t="n"/>
      <c r="AT1671" s="16" t="n">
        <v>0</v>
      </c>
      <c r="AU1671" s="18">
        <f>(AS1671-AT1671)+AU1670</f>
        <v/>
      </c>
      <c r="AV1671" s="15" t="n"/>
      <c r="AX1671" s="14" t="n"/>
      <c r="AY1671" s="18" t="n"/>
      <c r="AZ1671" s="16" t="n">
        <v>0</v>
      </c>
      <c r="BA1671" s="18">
        <f>(AY1671-AZ1671)+BA1670</f>
        <v/>
      </c>
      <c r="BB1671" s="15" t="n"/>
      <c r="BD1671" s="14" t="n"/>
      <c r="BE1671" s="18" t="n"/>
      <c r="BF1671" s="16" t="n">
        <v>0</v>
      </c>
      <c r="BG1671" s="18">
        <f>(BE1671-BF1671)+BG1670</f>
        <v/>
      </c>
      <c r="BH1671" s="15" t="n"/>
      <c r="BJ1671" s="86" t="n"/>
      <c r="BK1671" s="86" t="n"/>
      <c r="BL1671" s="24" t="n"/>
      <c r="BM1671" s="24" t="n"/>
      <c r="BN1671" s="24" t="n"/>
      <c r="BO1671" s="24" t="n"/>
      <c r="BP1671" s="24" t="n"/>
      <c r="BQ1671" s="126" t="n"/>
    </row>
    <row r="1672" ht="16.8" customHeight="1">
      <c r="A1672" s="15" t="n"/>
      <c r="B1672" s="15" t="n"/>
      <c r="C1672" s="28" t="inlineStr">
        <is>
          <t>Pubblicità</t>
        </is>
      </c>
      <c r="D1672" s="16" t="n">
        <v>0</v>
      </c>
      <c r="E1672" s="16" t="n"/>
      <c r="F1672" s="16" t="n"/>
      <c r="G1672" s="16" t="n">
        <v>0</v>
      </c>
      <c r="H1672" s="16" t="n"/>
      <c r="I1672" s="4" t="n"/>
      <c r="J1672" s="14" t="n"/>
      <c r="K1672" s="17" t="n"/>
      <c r="L1672" s="16" t="n"/>
      <c r="M1672" s="16" t="n"/>
      <c r="N1672" s="16" t="inlineStr">
        <is>
          <t>DISPON. BANCARIA</t>
        </is>
      </c>
      <c r="O1672" s="16">
        <f>T1706+AO1706</f>
        <v/>
      </c>
      <c r="P1672" s="18" t="n"/>
      <c r="Q1672" s="14" t="n"/>
      <c r="R1672" s="18" t="n"/>
      <c r="S1672" s="16" t="n">
        <v>0</v>
      </c>
      <c r="T1672" s="18">
        <f>(R1672-S1672)+T1671</f>
        <v/>
      </c>
      <c r="U1672" s="15">
        <f>C1672</f>
        <v/>
      </c>
      <c r="W1672" s="14" t="n"/>
      <c r="X1672" s="18" t="n"/>
      <c r="Y1672" s="16" t="n">
        <v>0</v>
      </c>
      <c r="Z1672" s="18">
        <f>(X1672-Y1672)+Z1671</f>
        <v/>
      </c>
      <c r="AA1672" s="15" t="n"/>
      <c r="AB1672" s="24" t="n"/>
      <c r="AC1672" s="15">
        <f>C1672</f>
        <v/>
      </c>
      <c r="AD1672" s="25" t="n"/>
      <c r="AE1672" s="62">
        <f>G1672</f>
        <v/>
      </c>
      <c r="AF1672" s="63">
        <f>AE1672+AF1611</f>
        <v/>
      </c>
      <c r="AG1672" s="25" t="n"/>
      <c r="AH1672" s="24" t="n"/>
      <c r="AI1672" s="26" t="n"/>
      <c r="AJ1672" s="25" t="n"/>
      <c r="AL1672" s="14" t="n"/>
      <c r="AM1672" s="18" t="n"/>
      <c r="AN1672" s="16" t="n"/>
      <c r="AO1672" s="18">
        <f>(AM1672-AN1672)+AO1671</f>
        <v/>
      </c>
      <c r="AP1672" s="15" t="n"/>
      <c r="AR1672" s="14" t="n"/>
      <c r="AS1672" s="18" t="n"/>
      <c r="AT1672" s="16" t="n"/>
      <c r="AU1672" s="18">
        <f>(AS1672-AT1672)+AU1671</f>
        <v/>
      </c>
      <c r="AV1672" s="15" t="n"/>
      <c r="AX1672" s="14" t="n"/>
      <c r="AY1672" s="18" t="n"/>
      <c r="AZ1672" s="16" t="n"/>
      <c r="BA1672" s="18">
        <f>(AY1672-AZ1672)+BA1671</f>
        <v/>
      </c>
      <c r="BB1672" s="15" t="n"/>
      <c r="BD1672" s="14" t="n"/>
      <c r="BE1672" s="18" t="n"/>
      <c r="BF1672" s="16" t="n"/>
      <c r="BG1672" s="18">
        <f>(BE1672-BF1672)+BG1671</f>
        <v/>
      </c>
      <c r="BH1672" s="15" t="n"/>
      <c r="BJ1672" s="86" t="n"/>
      <c r="BK1672" s="86" t="n"/>
      <c r="BL1672" s="24" t="n"/>
      <c r="BM1672" s="24" t="n"/>
      <c r="BN1672" s="24" t="n"/>
      <c r="BO1672" s="24" t="n"/>
      <c r="BP1672" s="24" t="n"/>
      <c r="BQ1672" s="126" t="n"/>
    </row>
    <row r="1673" ht="16.8" customHeight="1">
      <c r="A1673" s="15" t="n"/>
      <c r="B1673" s="66" t="n"/>
      <c r="C1673" s="15" t="inlineStr">
        <is>
          <t xml:space="preserve">PAG. STIP.           MARZIA </t>
        </is>
      </c>
      <c r="D1673" s="67" t="n"/>
      <c r="E1673" s="16" t="n">
        <v>0</v>
      </c>
      <c r="F1673" s="16" t="n"/>
      <c r="G1673" s="16" t="n">
        <v>0</v>
      </c>
      <c r="H1673" s="16" t="n"/>
      <c r="I1673" s="4" t="n"/>
      <c r="J1673" s="14" t="n"/>
      <c r="K1673" s="17" t="n"/>
      <c r="L1673" s="16" t="n"/>
      <c r="M1673" s="16" t="n">
        <v>0</v>
      </c>
      <c r="N1673" s="16" t="inlineStr">
        <is>
          <t>SOSPESI PARTICOLARI</t>
        </is>
      </c>
      <c r="O1673" s="31">
        <f>L1697</f>
        <v/>
      </c>
      <c r="P1673" s="32">
        <f>SUM(P1652:P1671)</f>
        <v/>
      </c>
      <c r="Q1673" s="14" t="n"/>
      <c r="R1673" s="18" t="n"/>
      <c r="S1673" s="16">
        <f>G1673</f>
        <v/>
      </c>
      <c r="T1673" s="18">
        <f>(R1673-S1673)+T1672</f>
        <v/>
      </c>
      <c r="U1673" s="15">
        <f>C1673</f>
        <v/>
      </c>
      <c r="W1673" s="14" t="n"/>
      <c r="X1673" s="18" t="n"/>
      <c r="Y1673" s="16" t="n">
        <v>0</v>
      </c>
      <c r="Z1673" s="18">
        <f>(X1673-Y1673)+Z1672</f>
        <v/>
      </c>
      <c r="AA1673" s="15" t="n"/>
      <c r="AB1673" s="24" t="n"/>
      <c r="AC1673" s="15">
        <f>C1673</f>
        <v/>
      </c>
      <c r="AD1673" s="25" t="n"/>
      <c r="AE1673" s="62">
        <f>G1673</f>
        <v/>
      </c>
      <c r="AF1673" s="63">
        <f>AE1673+AF1612</f>
        <v/>
      </c>
      <c r="AG1673" s="25" t="n"/>
      <c r="AH1673" s="24" t="n"/>
      <c r="AI1673" s="26" t="n"/>
      <c r="AJ1673" s="25" t="n"/>
      <c r="AL1673" s="14" t="n"/>
      <c r="AM1673" s="18" t="n"/>
      <c r="AN1673" s="16" t="n">
        <v>0</v>
      </c>
      <c r="AO1673" s="18">
        <f>(AM1673-AN1673)+AO1672</f>
        <v/>
      </c>
      <c r="AP1673" s="15" t="n"/>
      <c r="AR1673" s="14" t="n"/>
      <c r="AS1673" s="18" t="n"/>
      <c r="AT1673" s="16" t="n">
        <v>0</v>
      </c>
      <c r="AU1673" s="18">
        <f>(AS1673-AT1673)+AU1672</f>
        <v/>
      </c>
      <c r="AV1673" s="15" t="n"/>
      <c r="AX1673" s="14" t="n"/>
      <c r="AY1673" s="18" t="n"/>
      <c r="AZ1673" s="16" t="n">
        <v>0</v>
      </c>
      <c r="BA1673" s="18">
        <f>(AY1673-AZ1673)+BA1672</f>
        <v/>
      </c>
      <c r="BB1673" s="15" t="n"/>
      <c r="BD1673" s="14" t="n"/>
      <c r="BE1673" s="18" t="n"/>
      <c r="BF1673" s="16" t="n">
        <v>0</v>
      </c>
      <c r="BG1673" s="18">
        <f>(BE1673-BF1673)+BG1672</f>
        <v/>
      </c>
      <c r="BH1673" s="15" t="n"/>
      <c r="BJ1673" s="86" t="n"/>
      <c r="BK1673" s="86" t="n"/>
      <c r="BL1673" s="24" t="n"/>
      <c r="BM1673" s="24" t="n"/>
      <c r="BN1673" s="24" t="n"/>
      <c r="BO1673" s="24" t="n"/>
      <c r="BP1673" s="24" t="n"/>
      <c r="BQ1673" s="126" t="n"/>
    </row>
    <row r="1674" ht="16.8" customHeight="1">
      <c r="A1674" s="15" t="n"/>
      <c r="B1674" s="15" t="n"/>
      <c r="C1674" s="15" t="inlineStr">
        <is>
          <t xml:space="preserve">PAG. STIP.           DEBORAH </t>
        </is>
      </c>
      <c r="D1674" s="16" t="n"/>
      <c r="E1674" s="16" t="n">
        <v>0</v>
      </c>
      <c r="F1674" s="16" t="n"/>
      <c r="G1674" s="16" t="n">
        <v>0</v>
      </c>
      <c r="H1674" s="16" t="n"/>
      <c r="I1674" s="4" t="n"/>
      <c r="J1674" s="14" t="n"/>
      <c r="K1674" s="17" t="n"/>
      <c r="L1674" s="16" t="n"/>
      <c r="M1674" s="16" t="n">
        <v>0</v>
      </c>
      <c r="N1674" s="16" t="inlineStr">
        <is>
          <t>SOSPESI</t>
        </is>
      </c>
      <c r="O1674" s="16">
        <f>SUM(L1685:L1696)+L1699</f>
        <v/>
      </c>
      <c r="P1674" s="33">
        <f>SUM(O1652:O1671)</f>
        <v/>
      </c>
      <c r="Q1674" s="14" t="n"/>
      <c r="R1674" s="18" t="n"/>
      <c r="S1674" s="16">
        <f>G1674</f>
        <v/>
      </c>
      <c r="T1674" s="18">
        <f>(R1674-S1674)+T1673</f>
        <v/>
      </c>
      <c r="U1674" s="15">
        <f>C1674</f>
        <v/>
      </c>
      <c r="W1674" s="14" t="n"/>
      <c r="X1674" s="18" t="n"/>
      <c r="Y1674" s="16" t="n">
        <v>0</v>
      </c>
      <c r="Z1674" s="18">
        <f>(X1674-Y1674)+Z1673</f>
        <v/>
      </c>
      <c r="AA1674" s="15" t="n"/>
      <c r="AB1674" s="24" t="n"/>
      <c r="AC1674" s="15">
        <f>C1674</f>
        <v/>
      </c>
      <c r="AD1674" s="25" t="n"/>
      <c r="AE1674" s="62">
        <f>G1674</f>
        <v/>
      </c>
      <c r="AF1674" s="63">
        <f>AE1674+AF1613</f>
        <v/>
      </c>
      <c r="AG1674" s="25" t="n"/>
      <c r="AH1674" s="24" t="n"/>
      <c r="AI1674" s="26" t="n"/>
      <c r="AJ1674" s="25" t="n"/>
      <c r="AL1674" s="14" t="n"/>
      <c r="AM1674" s="18" t="n"/>
      <c r="AN1674" s="16" t="n">
        <v>0</v>
      </c>
      <c r="AO1674" s="18">
        <f>(AM1674-AN1674)+AO1673</f>
        <v/>
      </c>
      <c r="AP1674" s="15" t="n"/>
      <c r="AR1674" s="14" t="n"/>
      <c r="AS1674" s="18" t="n"/>
      <c r="AT1674" s="16" t="n">
        <v>0</v>
      </c>
      <c r="AU1674" s="18">
        <f>(AS1674-AT1674)+AU1673</f>
        <v/>
      </c>
      <c r="AV1674" s="15" t="n"/>
      <c r="AX1674" s="14" t="n"/>
      <c r="AY1674" s="18" t="n"/>
      <c r="AZ1674" s="16" t="n">
        <v>0</v>
      </c>
      <c r="BA1674" s="18">
        <f>(AY1674-AZ1674)+BA1673</f>
        <v/>
      </c>
      <c r="BB1674" s="15" t="n"/>
      <c r="BD1674" s="14" t="n"/>
      <c r="BE1674" s="18" t="n"/>
      <c r="BF1674" s="16" t="n">
        <v>0</v>
      </c>
      <c r="BG1674" s="18">
        <f>(BE1674-BF1674)+BG1673</f>
        <v/>
      </c>
      <c r="BH1674" s="15" t="n"/>
      <c r="BJ1674" s="86" t="n"/>
      <c r="BK1674" s="86" t="n"/>
      <c r="BL1674" s="24" t="n"/>
      <c r="BM1674" s="24" t="n"/>
      <c r="BN1674" s="24" t="n"/>
      <c r="BO1674" s="24" t="n"/>
      <c r="BP1674" s="24" t="n"/>
      <c r="BQ1674" s="126" t="n"/>
    </row>
    <row r="1675" ht="16.8" customHeight="1">
      <c r="A1675" s="15" t="n"/>
      <c r="B1675" s="15" t="n"/>
      <c r="C1675" s="15" t="inlineStr">
        <is>
          <t xml:space="preserve">PAG. STIP.           DORIANA BONIFICO </t>
        </is>
      </c>
      <c r="D1675" s="16" t="n"/>
      <c r="E1675" s="16" t="n">
        <v>0</v>
      </c>
      <c r="F1675" s="16" t="n"/>
      <c r="G1675" s="16" t="n">
        <v>0</v>
      </c>
      <c r="H1675" s="16" t="n"/>
      <c r="I1675" s="4" t="n"/>
      <c r="J1675" s="14" t="n"/>
      <c r="K1675" s="17" t="n"/>
      <c r="L1675" s="16" t="n"/>
      <c r="M1675" s="16" t="n"/>
      <c r="N1675" s="16" t="inlineStr">
        <is>
          <t>GIROCONTO SINO AD OGGI</t>
        </is>
      </c>
      <c r="O1675" s="34">
        <f>O1614+O1615-F1690-F1689</f>
        <v/>
      </c>
      <c r="P1675" s="35">
        <f>O1614+O1615+O1676-F1690-F1689-O1673-O1674</f>
        <v/>
      </c>
      <c r="Q1675" s="14" t="n"/>
      <c r="R1675" s="18" t="n"/>
      <c r="S1675" s="16">
        <f>G1675</f>
        <v/>
      </c>
      <c r="T1675" s="18">
        <f>(R1675-S1675)+T1674</f>
        <v/>
      </c>
      <c r="U1675" s="15" t="n"/>
      <c r="W1675" s="14" t="n"/>
      <c r="X1675" s="18" t="n"/>
      <c r="Y1675" s="16" t="n"/>
      <c r="Z1675" s="18">
        <f>(X1675-Y1675)+Z1674</f>
        <v/>
      </c>
      <c r="AA1675" s="15" t="n"/>
      <c r="AB1675" s="24" t="n"/>
      <c r="AC1675" s="15">
        <f>C1675</f>
        <v/>
      </c>
      <c r="AD1675" s="25" t="n"/>
      <c r="AE1675" s="62">
        <f>G1675</f>
        <v/>
      </c>
      <c r="AF1675" s="63">
        <f>AE1675+AF1614</f>
        <v/>
      </c>
      <c r="AG1675" s="25" t="n"/>
      <c r="AH1675" s="24" t="n"/>
      <c r="AI1675" s="26" t="n"/>
      <c r="AJ1675" s="25" t="n"/>
      <c r="AL1675" s="14" t="n"/>
      <c r="AM1675" s="18" t="n"/>
      <c r="AN1675" s="16" t="n"/>
      <c r="AO1675" s="18">
        <f>(AM1675-AN1675)+AO1674</f>
        <v/>
      </c>
      <c r="AP1675" s="15" t="n"/>
      <c r="AR1675" s="14" t="n"/>
      <c r="AS1675" s="18" t="n"/>
      <c r="AT1675" s="16" t="n"/>
      <c r="AU1675" s="18">
        <f>(AS1675-AT1675)+AU1674</f>
        <v/>
      </c>
      <c r="AV1675" s="15" t="n"/>
      <c r="AX1675" s="14" t="n"/>
      <c r="AY1675" s="18" t="n"/>
      <c r="AZ1675" s="16" t="n"/>
      <c r="BA1675" s="18">
        <f>(AY1675-AZ1675)+BA1674</f>
        <v/>
      </c>
      <c r="BB1675" s="15" t="n"/>
      <c r="BD1675" s="14" t="n"/>
      <c r="BE1675" s="18" t="n"/>
      <c r="BF1675" s="16" t="n"/>
      <c r="BG1675" s="18">
        <f>(BE1675-BF1675)+BG1674</f>
        <v/>
      </c>
      <c r="BH1675" s="15" t="n"/>
      <c r="BJ1675" s="86" t="n"/>
      <c r="BK1675" s="86" t="n"/>
      <c r="BL1675" s="24" t="n"/>
      <c r="BM1675" s="24" t="n"/>
      <c r="BN1675" s="24" t="n"/>
      <c r="BO1675" s="24" t="n"/>
      <c r="BP1675" s="24" t="n"/>
      <c r="BQ1675" s="126" t="n"/>
    </row>
    <row r="1676" ht="16.8" customHeight="1">
      <c r="A1676" s="15" t="n"/>
      <c r="B1676" s="15" t="n"/>
      <c r="C1676" s="15" t="inlineStr">
        <is>
          <t xml:space="preserve">PAG. STIP.           STEFANIA  BONIFICO </t>
        </is>
      </c>
      <c r="D1676" s="16" t="n"/>
      <c r="E1676" s="16" t="n">
        <v>0</v>
      </c>
      <c r="F1676" s="16" t="n"/>
      <c r="G1676" s="16" t="n">
        <v>0</v>
      </c>
      <c r="H1676" s="16" t="n"/>
      <c r="I1676" s="4" t="n"/>
      <c r="J1676" s="14" t="n"/>
      <c r="K1676" s="6" t="inlineStr">
        <is>
          <t>TOTALE GIORNATA</t>
        </is>
      </c>
      <c r="L1676" s="3">
        <f>SUM(L1649:L1675)</f>
        <v/>
      </c>
      <c r="M1676" s="3">
        <f>SUM(M1649:M1675)</f>
        <v/>
      </c>
      <c r="N1676" s="16" t="inlineStr">
        <is>
          <t>G.C. GIORNO</t>
        </is>
      </c>
      <c r="O1676" s="16">
        <f>N1649-L1650</f>
        <v/>
      </c>
      <c r="P1676" s="18" t="n"/>
      <c r="Q1676" s="14" t="n"/>
      <c r="R1676" s="18" t="n"/>
      <c r="S1676" s="16">
        <f>G1676</f>
        <v/>
      </c>
      <c r="T1676" s="18">
        <f>(R1676-S1676)+T1675</f>
        <v/>
      </c>
      <c r="U1676" s="15">
        <f>C1676</f>
        <v/>
      </c>
      <c r="W1676" s="14" t="n"/>
      <c r="X1676" s="18" t="n"/>
      <c r="Y1676" s="16" t="n">
        <v>0</v>
      </c>
      <c r="Z1676" s="18">
        <f>(X1676-Y1676)+Z1675</f>
        <v/>
      </c>
      <c r="AA1676" s="15" t="n"/>
      <c r="AB1676" s="24" t="n"/>
      <c r="AC1676" s="15">
        <f>C1676</f>
        <v/>
      </c>
      <c r="AD1676" s="25" t="n"/>
      <c r="AE1676" s="62">
        <f>G1676</f>
        <v/>
      </c>
      <c r="AF1676" s="63">
        <f>AE1676+AF1615</f>
        <v/>
      </c>
      <c r="AG1676" s="25" t="n"/>
      <c r="AH1676" s="24" t="n"/>
      <c r="AI1676" s="26" t="n"/>
      <c r="AJ1676" s="25" t="n"/>
      <c r="AL1676" s="14" t="n"/>
      <c r="AM1676" s="18" t="n"/>
      <c r="AN1676" s="16" t="n">
        <v>0</v>
      </c>
      <c r="AO1676" s="18">
        <f>(AM1676-AN1676)+AO1675</f>
        <v/>
      </c>
      <c r="AP1676" s="15" t="n"/>
      <c r="AR1676" s="14" t="n"/>
      <c r="AS1676" s="18" t="n"/>
      <c r="AT1676" s="16" t="n">
        <v>0</v>
      </c>
      <c r="AU1676" s="18">
        <f>(AS1676-AT1676)+AU1675</f>
        <v/>
      </c>
      <c r="AV1676" s="15" t="n"/>
      <c r="AX1676" s="14" t="n"/>
      <c r="AY1676" s="18" t="n"/>
      <c r="AZ1676" s="16" t="n">
        <v>0</v>
      </c>
      <c r="BA1676" s="18">
        <f>(AY1676-AZ1676)+BA1675</f>
        <v/>
      </c>
      <c r="BB1676" s="15" t="n"/>
      <c r="BD1676" s="14" t="n"/>
      <c r="BE1676" s="18" t="n"/>
      <c r="BF1676" s="16" t="n">
        <v>0</v>
      </c>
      <c r="BG1676" s="18">
        <f>(BE1676-BF1676)+BG1675</f>
        <v/>
      </c>
      <c r="BH1676" s="15" t="n"/>
      <c r="BJ1676" s="86" t="n"/>
      <c r="BK1676" s="86" t="n"/>
      <c r="BL1676" s="24" t="n"/>
      <c r="BM1676" s="24" t="n"/>
      <c r="BN1676" s="24" t="n"/>
      <c r="BO1676" s="24" t="n"/>
      <c r="BP1676" s="24" t="n"/>
      <c r="BQ1676" s="126" t="n"/>
    </row>
    <row r="1677" ht="16.8" customHeight="1">
      <c r="A1677" s="15" t="n"/>
      <c r="B1677" s="15" t="n"/>
      <c r="C1677" s="15" t="inlineStr">
        <is>
          <t>Pagamento contributi impiegate</t>
        </is>
      </c>
      <c r="D1677" s="16" t="n"/>
      <c r="E1677" s="16" t="n"/>
      <c r="F1677" s="16" t="n"/>
      <c r="G1677" s="16" t="n">
        <v>0</v>
      </c>
      <c r="H1677" s="16" t="n"/>
      <c r="I1677" s="4" t="n"/>
      <c r="J1677" s="14" t="n"/>
      <c r="K1677" s="6" t="inlineStr">
        <is>
          <t>RIPORTO</t>
        </is>
      </c>
      <c r="L1677" s="3">
        <f>L1617</f>
        <v/>
      </c>
      <c r="M1677" s="3">
        <f>M1617</f>
        <v/>
      </c>
      <c r="N1677" s="16" t="inlineStr">
        <is>
          <t>SO. VERS/PREL.</t>
        </is>
      </c>
      <c r="O1677" s="36">
        <f>(O1673+O1674)-(O1612+O1613)</f>
        <v/>
      </c>
      <c r="P1677" s="37">
        <f>O1676-O1677</f>
        <v/>
      </c>
      <c r="Q1677" s="14" t="n"/>
      <c r="R1677" s="18" t="n"/>
      <c r="S1677" s="16">
        <f>G1677</f>
        <v/>
      </c>
      <c r="T1677" s="18">
        <f>(R1677-S1677)+T1676</f>
        <v/>
      </c>
      <c r="U1677" s="15">
        <f>C1677</f>
        <v/>
      </c>
      <c r="W1677" s="14" t="n"/>
      <c r="X1677" s="18" t="n"/>
      <c r="Y1677" s="16" t="n">
        <v>0</v>
      </c>
      <c r="Z1677" s="18">
        <f>(X1677-Y1677)+Z1676</f>
        <v/>
      </c>
      <c r="AA1677" s="15" t="n"/>
      <c r="AB1677" s="24" t="n"/>
      <c r="AC1677" s="15">
        <f>C1677</f>
        <v/>
      </c>
      <c r="AD1677" s="25" t="n"/>
      <c r="AE1677" s="62">
        <f>G1677</f>
        <v/>
      </c>
      <c r="AF1677" s="63">
        <f>AE1677+AF1616</f>
        <v/>
      </c>
      <c r="AG1677" s="25" t="n"/>
      <c r="AH1677" s="24" t="n"/>
      <c r="AI1677" s="26" t="n"/>
      <c r="AJ1677" s="25" t="n"/>
      <c r="AL1677" s="14" t="n"/>
      <c r="AM1677" s="18" t="n"/>
      <c r="AN1677" s="16" t="n">
        <v>0</v>
      </c>
      <c r="AO1677" s="18">
        <f>(AM1677-AN1677)+AO1676</f>
        <v/>
      </c>
      <c r="AP1677" s="15" t="n"/>
      <c r="AR1677" s="14" t="n"/>
      <c r="AS1677" s="18" t="n"/>
      <c r="AT1677" s="16" t="n">
        <v>0</v>
      </c>
      <c r="AU1677" s="18">
        <f>(AS1677-AT1677)+AU1676</f>
        <v/>
      </c>
      <c r="AV1677" s="15" t="n"/>
      <c r="AX1677" s="14" t="n"/>
      <c r="AY1677" s="18" t="n"/>
      <c r="AZ1677" s="16" t="n">
        <v>0</v>
      </c>
      <c r="BA1677" s="18">
        <f>(AY1677-AZ1677)+BA1676</f>
        <v/>
      </c>
      <c r="BB1677" s="15" t="n"/>
      <c r="BD1677" s="14" t="n"/>
      <c r="BE1677" s="18" t="n"/>
      <c r="BF1677" s="16" t="n">
        <v>0</v>
      </c>
      <c r="BG1677" s="18">
        <f>(BE1677-BF1677)+BG1676</f>
        <v/>
      </c>
      <c r="BH1677" s="15" t="n"/>
      <c r="BJ1677" s="86" t="n"/>
      <c r="BK1677" s="86" t="n"/>
      <c r="BL1677" s="24" t="n"/>
      <c r="BM1677" s="24" t="n"/>
      <c r="BN1677" s="24" t="n"/>
      <c r="BO1677" s="24" t="n"/>
      <c r="BP1677" s="24" t="n"/>
      <c r="BQ1677" s="126" t="n"/>
    </row>
    <row r="1678" ht="16.8" customHeight="1" thickBot="1">
      <c r="A1678" s="15" t="n"/>
      <c r="B1678" s="15" t="n"/>
      <c r="C1678" s="15" t="inlineStr">
        <is>
          <t>TOT. PAG. IMPIEGATE</t>
        </is>
      </c>
      <c r="D1678" s="16">
        <f>SUM(G1673:G1677)+SUM(E1673:E1677)</f>
        <v/>
      </c>
      <c r="E1678" s="16" t="n"/>
      <c r="F1678" s="16" t="n"/>
      <c r="G1678" s="16" t="n"/>
      <c r="H1678" s="16" t="n"/>
      <c r="I1678" s="4" t="n"/>
      <c r="J1678" s="14" t="n"/>
      <c r="K1678" s="6" t="inlineStr">
        <is>
          <t>TOTALE AD OGGI</t>
        </is>
      </c>
      <c r="L1678" s="3">
        <f>L1676+L1677</f>
        <v/>
      </c>
      <c r="M1678" s="3">
        <f>M1676+M1677</f>
        <v/>
      </c>
      <c r="N1678" s="16" t="inlineStr">
        <is>
          <t>DIFF. GIROCONTO E SOSPESI AUMENTATI O DIMINUITI</t>
        </is>
      </c>
      <c r="O1678" s="38">
        <f>O1675+O1676-O1677</f>
        <v/>
      </c>
      <c r="P1678" s="39">
        <f>O1678-O1675</f>
        <v/>
      </c>
      <c r="Q1678" s="14" t="n"/>
      <c r="R1678" s="18" t="n"/>
      <c r="S1678" s="16" t="n">
        <v>0</v>
      </c>
      <c r="T1678" s="18">
        <f>(R1678-S1678)+T1677</f>
        <v/>
      </c>
      <c r="U1678" s="15" t="n"/>
      <c r="W1678" s="14" t="n"/>
      <c r="X1678" s="18" t="n"/>
      <c r="Y1678" s="16" t="n"/>
      <c r="Z1678" s="18">
        <f>(X1678-Y1678)+Z1677</f>
        <v/>
      </c>
      <c r="AA1678" s="15" t="n"/>
      <c r="AB1678" s="24" t="n"/>
      <c r="AC1678" s="15" t="n"/>
      <c r="AD1678" s="25" t="n"/>
      <c r="AE1678" s="62">
        <f>G1678</f>
        <v/>
      </c>
      <c r="AF1678" s="63">
        <f>AE1678+AF1617</f>
        <v/>
      </c>
      <c r="AG1678" s="25" t="n"/>
      <c r="AH1678" s="24" t="n"/>
      <c r="AI1678" s="26" t="n"/>
      <c r="AJ1678" s="25" t="n"/>
      <c r="AL1678" s="14" t="n"/>
      <c r="AM1678" s="18" t="n"/>
      <c r="AN1678" s="16" t="n"/>
      <c r="AO1678" s="18">
        <f>(AM1678-AN1678)+AO1677</f>
        <v/>
      </c>
      <c r="AP1678" s="15" t="n"/>
      <c r="AR1678" s="14" t="n"/>
      <c r="AS1678" s="18" t="n"/>
      <c r="AT1678" s="16" t="n"/>
      <c r="AU1678" s="18">
        <f>(AS1678-AT1678)+AU1677</f>
        <v/>
      </c>
      <c r="AV1678" s="15" t="n"/>
      <c r="AX1678" s="14" t="n"/>
      <c r="AY1678" s="18" t="n"/>
      <c r="AZ1678" s="16" t="n"/>
      <c r="BA1678" s="18">
        <f>(AY1678-AZ1678)+BA1677</f>
        <v/>
      </c>
      <c r="BB1678" s="15" t="n"/>
      <c r="BD1678" s="14" t="n"/>
      <c r="BE1678" s="18" t="n"/>
      <c r="BF1678" s="16" t="n"/>
      <c r="BG1678" s="18">
        <f>(BE1678-BF1678)+BG1677</f>
        <v/>
      </c>
      <c r="BH1678" s="15" t="n"/>
      <c r="BJ1678" s="86" t="n"/>
      <c r="BK1678" s="86" t="n"/>
      <c r="BL1678" s="24" t="n"/>
      <c r="BM1678" s="24" t="n"/>
      <c r="BN1678" s="24" t="n"/>
      <c r="BO1678" s="24" t="n"/>
      <c r="BP1678" s="24" t="n"/>
      <c r="BQ1678" s="126" t="n"/>
    </row>
    <row r="1679" ht="16.8" customHeight="1" thickBot="1" thickTop="1">
      <c r="A1679" s="15" t="n"/>
      <c r="B1679" s="15" t="n"/>
      <c r="C1679" s="15" t="inlineStr">
        <is>
          <t>Pag. Bolletta Telecom  780820</t>
        </is>
      </c>
      <c r="D1679" s="16" t="n"/>
      <c r="E1679" s="16" t="n"/>
      <c r="F1679" s="16" t="n"/>
      <c r="G1679" s="16" t="n">
        <v>0</v>
      </c>
      <c r="H1679" s="16" t="n"/>
      <c r="I1679" s="4" t="n"/>
      <c r="J1679" s="14" t="n"/>
      <c r="K1679" s="6" t="inlineStr">
        <is>
          <t>SALDO</t>
        </is>
      </c>
      <c r="L1679" s="3">
        <f>L1678-M1678</f>
        <v/>
      </c>
      <c r="M1679" s="40" t="n"/>
      <c r="N1679" s="29" t="inlineStr">
        <is>
          <t>RISCONTRO</t>
        </is>
      </c>
      <c r="O1679" s="41">
        <f>O1672+O1673+O1674+O1680</f>
        <v/>
      </c>
      <c r="P1679" s="18" t="n"/>
      <c r="Q1679" s="14" t="n"/>
      <c r="R1679" s="18" t="n"/>
      <c r="S1679" s="16">
        <f>G1679</f>
        <v/>
      </c>
      <c r="T1679" s="18">
        <f>(R1679-S1679)+T1678</f>
        <v/>
      </c>
      <c r="U1679" s="15">
        <f>C1679</f>
        <v/>
      </c>
      <c r="W1679" s="14" t="n"/>
      <c r="X1679" s="18" t="n"/>
      <c r="Y1679" s="16" t="n">
        <v>0</v>
      </c>
      <c r="Z1679" s="18">
        <f>(X1679-Y1679)+Z1678</f>
        <v/>
      </c>
      <c r="AA1679" s="15" t="n"/>
      <c r="AB1679" s="24" t="n"/>
      <c r="AC1679" s="15">
        <f>C1679</f>
        <v/>
      </c>
      <c r="AD1679" s="25" t="n"/>
      <c r="AE1679" s="62">
        <f>G1679</f>
        <v/>
      </c>
      <c r="AF1679" s="63">
        <f>AE1679+AF1618</f>
        <v/>
      </c>
      <c r="AG1679" s="25" t="n"/>
      <c r="AH1679" s="24" t="n"/>
      <c r="AI1679" s="26" t="n"/>
      <c r="AJ1679" s="25" t="n"/>
      <c r="AL1679" s="14" t="n"/>
      <c r="AM1679" s="18" t="n"/>
      <c r="AN1679" s="16" t="n">
        <v>0</v>
      </c>
      <c r="AO1679" s="18">
        <f>(AM1679-AN1679)+AO1678</f>
        <v/>
      </c>
      <c r="AP1679" s="15" t="n"/>
      <c r="AR1679" s="14" t="n"/>
      <c r="AS1679" s="18" t="n"/>
      <c r="AT1679" s="16" t="n">
        <v>0</v>
      </c>
      <c r="AU1679" s="18">
        <f>(AS1679-AT1679)+AU1678</f>
        <v/>
      </c>
      <c r="AV1679" s="15" t="n"/>
      <c r="AX1679" s="14" t="n"/>
      <c r="AY1679" s="18" t="n"/>
      <c r="AZ1679" s="16" t="n">
        <v>0</v>
      </c>
      <c r="BA1679" s="18">
        <f>(AY1679-AZ1679)+BA1678</f>
        <v/>
      </c>
      <c r="BB1679" s="15" t="n"/>
      <c r="BD1679" s="14" t="n"/>
      <c r="BE1679" s="18" t="n"/>
      <c r="BF1679" s="16" t="n">
        <v>0</v>
      </c>
      <c r="BG1679" s="18">
        <f>(BE1679-BF1679)+BG1678</f>
        <v/>
      </c>
      <c r="BH1679" s="15" t="n"/>
      <c r="BJ1679" s="86" t="n"/>
      <c r="BK1679" s="86" t="n"/>
      <c r="BL1679" s="24" t="n"/>
      <c r="BM1679" s="24" t="n"/>
      <c r="BN1679" s="24" t="n"/>
      <c r="BO1679" s="24" t="n"/>
      <c r="BP1679" s="24" t="n"/>
      <c r="BQ1679" s="126" t="n"/>
    </row>
    <row r="1680" ht="16.8" customHeight="1" thickBot="1" thickTop="1">
      <c r="A1680" s="15" t="n"/>
      <c r="B1680" s="15" t="n"/>
      <c r="C1680" s="15" t="inlineStr">
        <is>
          <t>Pag. Bolletta Telecom 780344</t>
        </is>
      </c>
      <c r="D1680" s="16" t="n"/>
      <c r="E1680" s="16" t="n"/>
      <c r="F1680" s="16" t="n"/>
      <c r="G1680" s="16" t="n">
        <v>0</v>
      </c>
      <c r="H1680" s="16" t="n"/>
      <c r="I1680" s="4" t="n"/>
      <c r="J1680" s="14" t="n"/>
      <c r="K1680" s="17" t="n"/>
      <c r="L1680" s="16" t="n"/>
      <c r="M1680" s="16" t="n"/>
      <c r="N1680" s="42" t="inlineStr">
        <is>
          <t>GIROCONTO DEL GIORNO</t>
        </is>
      </c>
      <c r="O1680" s="43">
        <f>P1674-O1673-O1674-O1672</f>
        <v/>
      </c>
      <c r="P1680" s="18" t="n"/>
      <c r="Q1680" s="14" t="n"/>
      <c r="R1680" s="18" t="n"/>
      <c r="S1680" s="16">
        <f>G1680</f>
        <v/>
      </c>
      <c r="T1680" s="18">
        <f>(R1680-S1680)+T1679</f>
        <v/>
      </c>
      <c r="U1680" s="15">
        <f>C1680</f>
        <v/>
      </c>
      <c r="W1680" s="14" t="n"/>
      <c r="X1680" s="18" t="n"/>
      <c r="Y1680" s="16" t="n">
        <v>0</v>
      </c>
      <c r="Z1680" s="18">
        <f>(X1680-Y1680)+Z1679</f>
        <v/>
      </c>
      <c r="AA1680" s="15" t="n"/>
      <c r="AB1680" s="24" t="n"/>
      <c r="AC1680" s="15">
        <f>C1680</f>
        <v/>
      </c>
      <c r="AD1680" s="25" t="n"/>
      <c r="AE1680" s="62">
        <f>G1680</f>
        <v/>
      </c>
      <c r="AF1680" s="63">
        <f>AE1680+AF1619</f>
        <v/>
      </c>
      <c r="AG1680" s="25" t="n"/>
      <c r="AH1680" s="24" t="n"/>
      <c r="AI1680" s="26" t="n"/>
      <c r="AJ1680" s="25" t="n"/>
      <c r="AL1680" s="14" t="n"/>
      <c r="AM1680" s="18" t="n"/>
      <c r="AN1680" s="16" t="n">
        <v>0</v>
      </c>
      <c r="AO1680" s="18">
        <f>(AM1680-AN1680)+AO1679</f>
        <v/>
      </c>
      <c r="AP1680" s="15" t="n"/>
      <c r="AR1680" s="14" t="n"/>
      <c r="AS1680" s="18" t="n"/>
      <c r="AT1680" s="16" t="n">
        <v>0</v>
      </c>
      <c r="AU1680" s="18">
        <f>(AS1680-AT1680)+AU1679</f>
        <v/>
      </c>
      <c r="AV1680" s="15" t="n"/>
      <c r="AX1680" s="14" t="n"/>
      <c r="AY1680" s="18" t="n"/>
      <c r="AZ1680" s="16" t="n">
        <v>0</v>
      </c>
      <c r="BA1680" s="18">
        <f>(AY1680-AZ1680)+BA1679</f>
        <v/>
      </c>
      <c r="BB1680" s="15" t="n"/>
      <c r="BD1680" s="14" t="n"/>
      <c r="BE1680" s="18" t="n"/>
      <c r="BF1680" s="16" t="n">
        <v>0</v>
      </c>
      <c r="BG1680" s="18">
        <f>(BE1680-BF1680)+BG1679</f>
        <v/>
      </c>
      <c r="BH1680" s="15" t="n"/>
      <c r="BJ1680" s="86" t="n"/>
      <c r="BK1680" s="86" t="n"/>
      <c r="BL1680" s="24" t="n"/>
      <c r="BM1680" s="24" t="n"/>
      <c r="BN1680" s="24" t="n"/>
      <c r="BO1680" s="24" t="n"/>
      <c r="BP1680" s="24" t="n"/>
      <c r="BQ1680" s="126" t="n"/>
    </row>
    <row r="1681" ht="16.8" customHeight="1" thickTop="1">
      <c r="A1681" s="15" t="n"/>
      <c r="B1681" s="15" t="n"/>
      <c r="C1681" s="15" t="inlineStr">
        <is>
          <t>Pag. Bolletta Telecom</t>
        </is>
      </c>
      <c r="D1681" s="16">
        <f>SUM(G1679:G1681)</f>
        <v/>
      </c>
      <c r="E1681" s="16" t="n"/>
      <c r="F1681" s="16" t="n"/>
      <c r="G1681" s="16" t="n">
        <v>0</v>
      </c>
      <c r="H1681" s="16" t="n"/>
      <c r="I1681" s="4" t="n"/>
      <c r="J1681" s="14" t="n"/>
      <c r="K1681" s="6" t="inlineStr">
        <is>
          <t>C/C ANTICIPI</t>
        </is>
      </c>
      <c r="L1681" s="3">
        <f>N1620</f>
        <v/>
      </c>
      <c r="M1681" s="3" t="n">
        <v>0</v>
      </c>
      <c r="N1681" s="3">
        <f>SUM(L1681:M1681)</f>
        <v/>
      </c>
      <c r="O1681" s="44" t="n"/>
      <c r="P1681" s="18" t="n"/>
      <c r="Q1681" s="14" t="n"/>
      <c r="R1681" s="18" t="n"/>
      <c r="S1681" s="16">
        <f>G1681</f>
        <v/>
      </c>
      <c r="T1681" s="18">
        <f>(R1681-S1681)+T1680</f>
        <v/>
      </c>
      <c r="U1681" s="15">
        <f>C1681</f>
        <v/>
      </c>
      <c r="W1681" s="14" t="n"/>
      <c r="X1681" s="18" t="n"/>
      <c r="Y1681" s="16" t="n">
        <v>0</v>
      </c>
      <c r="Z1681" s="18">
        <f>(X1681-Y1681)+Z1680</f>
        <v/>
      </c>
      <c r="AA1681" s="15" t="n"/>
      <c r="AB1681" s="24" t="n"/>
      <c r="AC1681" s="15">
        <f>C1681</f>
        <v/>
      </c>
      <c r="AD1681" s="25" t="n"/>
      <c r="AE1681" s="62">
        <f>G1681</f>
        <v/>
      </c>
      <c r="AF1681" s="63">
        <f>AE1681+AF1620</f>
        <v/>
      </c>
      <c r="AG1681" s="25" t="n"/>
      <c r="AH1681" s="24" t="n"/>
      <c r="AI1681" s="26" t="n"/>
      <c r="AJ1681" s="25" t="n"/>
      <c r="AL1681" s="14" t="n"/>
      <c r="AM1681" s="18" t="n"/>
      <c r="AN1681" s="16" t="n">
        <v>0</v>
      </c>
      <c r="AO1681" s="18">
        <f>(AM1681-AN1681)+AO1680</f>
        <v/>
      </c>
      <c r="AP1681" s="15" t="n"/>
      <c r="AR1681" s="14" t="n"/>
      <c r="AS1681" s="18" t="n"/>
      <c r="AT1681" s="16" t="n">
        <v>0</v>
      </c>
      <c r="AU1681" s="18">
        <f>(AS1681-AT1681)+AU1680</f>
        <v/>
      </c>
      <c r="AV1681" s="15" t="n"/>
      <c r="AX1681" s="14" t="n"/>
      <c r="AY1681" s="18" t="n"/>
      <c r="AZ1681" s="16" t="n">
        <v>0</v>
      </c>
      <c r="BA1681" s="18">
        <f>(AY1681-AZ1681)+BA1680</f>
        <v/>
      </c>
      <c r="BB1681" s="15" t="n"/>
      <c r="BD1681" s="14" t="n"/>
      <c r="BE1681" s="18" t="n"/>
      <c r="BF1681" s="16" t="n">
        <v>0</v>
      </c>
      <c r="BG1681" s="18">
        <f>(BE1681-BF1681)+BG1680</f>
        <v/>
      </c>
      <c r="BH1681" s="15" t="n"/>
      <c r="BJ1681" s="86" t="n"/>
      <c r="BK1681" s="86" t="n"/>
      <c r="BL1681" s="24" t="n"/>
      <c r="BM1681" s="24" t="n"/>
      <c r="BN1681" s="24" t="n"/>
      <c r="BO1681" s="24" t="n"/>
      <c r="BP1681" s="24" t="n"/>
      <c r="BQ1681" s="126" t="n"/>
    </row>
    <row r="1682" ht="16.8" customHeight="1">
      <c r="A1682" s="15" t="n"/>
      <c r="B1682" s="15" t="n"/>
      <c r="C1682" s="15" t="inlineStr">
        <is>
          <t xml:space="preserve">PAG. BOLLETTA ENEL  </t>
        </is>
      </c>
      <c r="D1682" s="16" t="n"/>
      <c r="E1682" s="16" t="n"/>
      <c r="F1682" s="16" t="n"/>
      <c r="G1682" s="16" t="n">
        <v>0</v>
      </c>
      <c r="H1682" s="16" t="n"/>
      <c r="I1682" s="4" t="n"/>
      <c r="J1682" s="14" t="n"/>
      <c r="K1682" s="6" t="inlineStr">
        <is>
          <t>C/CPOSTALE</t>
        </is>
      </c>
      <c r="L1682" s="3">
        <f>L1621</f>
        <v/>
      </c>
      <c r="M1682" s="3">
        <f>H1689+G1689</f>
        <v/>
      </c>
      <c r="N1682" s="45">
        <f>L1682+M1682</f>
        <v/>
      </c>
      <c r="O1682" s="45">
        <f>BA1706+BG1706</f>
        <v/>
      </c>
      <c r="P1682" s="18" t="n"/>
      <c r="Q1682" s="14" t="n"/>
      <c r="R1682" s="18" t="n"/>
      <c r="S1682" s="16">
        <f>G1682</f>
        <v/>
      </c>
      <c r="T1682" s="18">
        <f>(R1682-S1682)+T1681</f>
        <v/>
      </c>
      <c r="U1682" s="15">
        <f>C1682</f>
        <v/>
      </c>
      <c r="W1682" s="14" t="n"/>
      <c r="X1682" s="18" t="n">
        <v>0</v>
      </c>
      <c r="Y1682" s="16" t="n">
        <v>0</v>
      </c>
      <c r="Z1682" s="18">
        <f>(X1682-Y1682)+Z1681</f>
        <v/>
      </c>
      <c r="AA1682" s="15" t="n"/>
      <c r="AB1682" s="24" t="n"/>
      <c r="AC1682" s="15">
        <f>C1682</f>
        <v/>
      </c>
      <c r="AD1682" s="25" t="n"/>
      <c r="AE1682" s="62">
        <f>G1682</f>
        <v/>
      </c>
      <c r="AF1682" s="63">
        <f>AE1682+AF1621</f>
        <v/>
      </c>
      <c r="AG1682" s="25" t="n"/>
      <c r="AH1682" s="24" t="n"/>
      <c r="AI1682" s="26" t="n"/>
      <c r="AJ1682" s="25" t="n"/>
      <c r="AL1682" s="14" t="n"/>
      <c r="AM1682" s="18" t="n"/>
      <c r="AN1682" s="16" t="n">
        <v>0</v>
      </c>
      <c r="AO1682" s="18">
        <f>(AM1682-AN1682)+AO1681</f>
        <v/>
      </c>
      <c r="AP1682" s="15" t="n"/>
      <c r="AR1682" s="14" t="n"/>
      <c r="AS1682" s="18" t="n"/>
      <c r="AT1682" s="16" t="n">
        <v>0</v>
      </c>
      <c r="AU1682" s="18">
        <f>(AS1682-AT1682)+AU1681</f>
        <v/>
      </c>
      <c r="AV1682" s="15" t="n"/>
      <c r="AX1682" s="14" t="n"/>
      <c r="AY1682" s="18" t="n"/>
      <c r="AZ1682" s="16" t="n">
        <v>0</v>
      </c>
      <c r="BA1682" s="18">
        <f>(AY1682-AZ1682)+BA1681</f>
        <v/>
      </c>
      <c r="BB1682" s="15" t="n"/>
      <c r="BD1682" s="14" t="n"/>
      <c r="BE1682" s="18" t="n"/>
      <c r="BF1682" s="16" t="n">
        <v>0</v>
      </c>
      <c r="BG1682" s="18">
        <f>(BE1682-BF1682)+BG1681</f>
        <v/>
      </c>
      <c r="BH1682" s="15" t="n"/>
      <c r="BJ1682" s="86" t="n"/>
      <c r="BK1682" s="86" t="n"/>
      <c r="BL1682" s="24" t="n"/>
      <c r="BM1682" s="24" t="n"/>
      <c r="BN1682" s="24" t="n"/>
      <c r="BO1682" s="24" t="n"/>
      <c r="BP1682" s="24" t="n"/>
      <c r="BQ1682" s="126" t="n"/>
    </row>
    <row r="1683" ht="16.8" customHeight="1">
      <c r="A1683" s="15" t="n"/>
      <c r="B1683" s="15" t="n"/>
      <c r="C1683" s="15" t="inlineStr">
        <is>
          <t>Locazione immobili</t>
        </is>
      </c>
      <c r="D1683" s="16" t="n"/>
      <c r="E1683" s="16" t="n"/>
      <c r="F1683" s="16" t="n"/>
      <c r="G1683" s="16" t="n">
        <v>0</v>
      </c>
      <c r="H1683" s="16" t="n"/>
      <c r="I1683" s="4" t="n"/>
      <c r="J1683" s="14" t="n"/>
      <c r="K1683" s="6" t="inlineStr">
        <is>
          <t>C/C BANCARIO</t>
        </is>
      </c>
      <c r="L1683" s="3">
        <f>T1706+Z1706+AO1706+AU1706</f>
        <v/>
      </c>
      <c r="M1683" s="16" t="n"/>
      <c r="N1683" s="16" t="n"/>
      <c r="O1683" s="16" t="n"/>
      <c r="P1683" s="18" t="n"/>
      <c r="Q1683" s="14" t="n"/>
      <c r="R1683" s="18" t="n"/>
      <c r="S1683" s="16" t="n">
        <v>0</v>
      </c>
      <c r="T1683" s="18">
        <f>(R1683-S1683)+T1682</f>
        <v/>
      </c>
      <c r="U1683" s="15" t="n"/>
      <c r="W1683" s="14" t="n"/>
      <c r="X1683" s="18" t="n"/>
      <c r="Y1683" s="16" t="n">
        <v>0</v>
      </c>
      <c r="Z1683" s="18">
        <f>(X1683-Y1683)+Z1682</f>
        <v/>
      </c>
      <c r="AA1683" s="15" t="n"/>
      <c r="AB1683" s="24" t="n"/>
      <c r="AC1683" s="15">
        <f>C1683</f>
        <v/>
      </c>
      <c r="AD1683" s="25" t="n"/>
      <c r="AE1683" s="62">
        <f>G1683</f>
        <v/>
      </c>
      <c r="AF1683" s="63">
        <f>AE1683+AF1622</f>
        <v/>
      </c>
      <c r="AG1683" s="25" t="n"/>
      <c r="AH1683" s="24" t="n"/>
      <c r="AI1683" s="26" t="n">
        <v>0</v>
      </c>
      <c r="AJ1683" s="25" t="n"/>
      <c r="AL1683" s="14" t="n"/>
      <c r="AM1683" s="18" t="n"/>
      <c r="AN1683" s="16" t="n">
        <v>0</v>
      </c>
      <c r="AO1683" s="18">
        <f>(AM1683-AN1683)+AO1682</f>
        <v/>
      </c>
      <c r="AP1683" s="15" t="n"/>
      <c r="AR1683" s="14" t="n"/>
      <c r="AS1683" s="18" t="n"/>
      <c r="AT1683" s="16" t="n">
        <v>0</v>
      </c>
      <c r="AU1683" s="18">
        <f>(AS1683-AT1683)+AU1682</f>
        <v/>
      </c>
      <c r="AV1683" s="15" t="n"/>
      <c r="AX1683" s="14" t="n"/>
      <c r="AY1683" s="18" t="n"/>
      <c r="AZ1683" s="16" t="n">
        <v>0</v>
      </c>
      <c r="BA1683" s="18">
        <f>(AY1683-AZ1683)+BA1682</f>
        <v/>
      </c>
      <c r="BB1683" s="15" t="n"/>
      <c r="BD1683" s="14" t="n"/>
      <c r="BE1683" s="18" t="n"/>
      <c r="BF1683" s="16" t="n">
        <v>0</v>
      </c>
      <c r="BG1683" s="18">
        <f>(BE1683-BF1683)+BG1682</f>
        <v/>
      </c>
      <c r="BH1683" s="15" t="n"/>
      <c r="BJ1683" s="86" t="n"/>
      <c r="BK1683" s="86" t="n"/>
      <c r="BL1683" s="24" t="n"/>
      <c r="BM1683" s="24" t="n"/>
      <c r="BN1683" s="24" t="n"/>
      <c r="BO1683" s="24" t="n"/>
      <c r="BP1683" s="24" t="n"/>
      <c r="BQ1683" s="126" t="n"/>
    </row>
    <row r="1684" ht="16.8" customHeight="1">
      <c r="A1684" s="15" t="n"/>
      <c r="B1684" s="15" t="n"/>
      <c r="C1684" s="15" t="inlineStr">
        <is>
          <t>Spese condominiali</t>
        </is>
      </c>
      <c r="D1684" s="16" t="n"/>
      <c r="E1684" s="16" t="n"/>
      <c r="F1684" s="16" t="n"/>
      <c r="G1684" s="16" t="n">
        <v>0</v>
      </c>
      <c r="H1684" s="16" t="n"/>
      <c r="I1684" s="4" t="n"/>
      <c r="J1684" s="14" t="n"/>
      <c r="K1684" s="6" t="inlineStr">
        <is>
          <t>CONTO SOSPESI</t>
        </is>
      </c>
      <c r="L1684" s="3" t="n"/>
      <c r="M1684" s="46" t="inlineStr">
        <is>
          <t>SOSPESI DEL GIORNO</t>
        </is>
      </c>
      <c r="N1684" s="46" t="n"/>
      <c r="O1684" s="16" t="n"/>
      <c r="P1684" s="18" t="n"/>
      <c r="Q1684" s="14" t="n"/>
      <c r="R1684" s="18" t="n"/>
      <c r="S1684" s="16">
        <f>G1684</f>
        <v/>
      </c>
      <c r="T1684" s="18">
        <f>(R1684-S1684)+T1683</f>
        <v/>
      </c>
      <c r="U1684" s="15">
        <f>C1684</f>
        <v/>
      </c>
      <c r="W1684" s="14" t="n"/>
      <c r="X1684" s="18" t="n"/>
      <c r="Y1684" s="16" t="n">
        <v>0</v>
      </c>
      <c r="Z1684" s="18">
        <f>(X1684-Y1684)+Z1683</f>
        <v/>
      </c>
      <c r="AA1684" s="15" t="n"/>
      <c r="AB1684" s="24" t="n"/>
      <c r="AC1684" s="15">
        <f>C1684</f>
        <v/>
      </c>
      <c r="AD1684" s="25" t="n"/>
      <c r="AE1684" s="62">
        <f>G1684</f>
        <v/>
      </c>
      <c r="AF1684" s="63">
        <f>AE1684+AF1623</f>
        <v/>
      </c>
      <c r="AG1684" s="25" t="n"/>
      <c r="AH1684" s="24" t="n"/>
      <c r="AI1684" s="26" t="n"/>
      <c r="AJ1684" s="25" t="n"/>
      <c r="AL1684" s="14" t="n"/>
      <c r="AM1684" s="18" t="n"/>
      <c r="AN1684" s="16" t="n">
        <v>0</v>
      </c>
      <c r="AO1684" s="18">
        <f>(AM1684-AN1684)+AO1683</f>
        <v/>
      </c>
      <c r="AP1684" s="15" t="n"/>
      <c r="AR1684" s="14" t="n"/>
      <c r="AS1684" s="18" t="n"/>
      <c r="AT1684" s="16" t="n">
        <v>0</v>
      </c>
      <c r="AU1684" s="18">
        <f>(AS1684-AT1684)+AU1683</f>
        <v/>
      </c>
      <c r="AV1684" s="15" t="n"/>
      <c r="AX1684" s="14" t="n"/>
      <c r="AY1684" s="18" t="n"/>
      <c r="AZ1684" s="16" t="n">
        <v>0</v>
      </c>
      <c r="BA1684" s="18">
        <f>(AY1684-AZ1684)+BA1683</f>
        <v/>
      </c>
      <c r="BB1684" s="15" t="n"/>
      <c r="BD1684" s="14" t="n"/>
      <c r="BE1684" s="18" t="n"/>
      <c r="BF1684" s="16" t="n">
        <v>0</v>
      </c>
      <c r="BG1684" s="18">
        <f>(BE1684-BF1684)+BG1683</f>
        <v/>
      </c>
      <c r="BH1684" s="15" t="n"/>
      <c r="BJ1684" s="86" t="n"/>
      <c r="BK1684" s="86" t="n"/>
      <c r="BL1684" s="24" t="n"/>
      <c r="BM1684" s="24" t="n"/>
      <c r="BN1684" s="24" t="n"/>
      <c r="BO1684" s="24" t="n"/>
      <c r="BP1684" s="24" t="n"/>
      <c r="BQ1684" s="126" t="n"/>
    </row>
    <row r="1685" ht="16.8" customHeight="1">
      <c r="A1685" s="15" t="n"/>
      <c r="B1685" s="15" t="n"/>
      <c r="C1685" s="15" t="inlineStr">
        <is>
          <t>TOT. SPESE AFFITTO  TEL. LUCE</t>
        </is>
      </c>
      <c r="D1685" s="16">
        <f>SUM(G1679:G1684)</f>
        <v/>
      </c>
      <c r="E1685" s="16" t="n"/>
      <c r="F1685" s="16" t="n"/>
      <c r="G1685" s="16" t="n"/>
      <c r="H1685" s="16" t="n"/>
      <c r="I1685" s="4" t="n"/>
      <c r="J1685" s="14" t="n"/>
      <c r="K1685" s="50" t="inlineStr">
        <is>
          <t>SOMMA SOSPESO 10/11</t>
        </is>
      </c>
      <c r="L1685" s="50" t="n">
        <v>114.5</v>
      </c>
      <c r="M1685" s="16" t="inlineStr">
        <is>
          <t>NOME</t>
        </is>
      </c>
      <c r="N1685" s="16" t="inlineStr">
        <is>
          <t>IMPORTO</t>
        </is>
      </c>
      <c r="O1685" s="16" t="n"/>
      <c r="P1685" s="18" t="n"/>
      <c r="Q1685" s="14" t="n"/>
      <c r="R1685" s="18" t="n"/>
      <c r="S1685" s="16" t="n">
        <v>0</v>
      </c>
      <c r="T1685" s="18">
        <f>(R1685-S1685)+T1684</f>
        <v/>
      </c>
      <c r="U1685" s="15" t="n"/>
      <c r="W1685" s="14" t="n"/>
      <c r="X1685" s="18" t="n"/>
      <c r="Y1685" s="16" t="n"/>
      <c r="Z1685" s="18">
        <f>(X1685-Y1685)+Z1684</f>
        <v/>
      </c>
      <c r="AA1685" s="15" t="n"/>
      <c r="AB1685" s="24" t="n"/>
      <c r="AC1685" s="15">
        <f>C1685</f>
        <v/>
      </c>
      <c r="AD1685" s="25" t="n"/>
      <c r="AE1685" s="62">
        <f>G1685</f>
        <v/>
      </c>
      <c r="AF1685" s="63">
        <f>AE1685+AF1624</f>
        <v/>
      </c>
      <c r="AG1685" s="25" t="n"/>
      <c r="AH1685" s="24" t="n"/>
      <c r="AI1685" s="26" t="n"/>
      <c r="AJ1685" s="25" t="n"/>
      <c r="AL1685" s="14" t="n"/>
      <c r="AM1685" s="18" t="n"/>
      <c r="AN1685" s="16" t="n"/>
      <c r="AO1685" s="18">
        <f>(AM1685-AN1685)+AO1684</f>
        <v/>
      </c>
      <c r="AP1685" s="15" t="n"/>
      <c r="AR1685" s="14" t="n"/>
      <c r="AS1685" s="18" t="n"/>
      <c r="AT1685" s="16" t="n"/>
      <c r="AU1685" s="18">
        <f>(AS1685-AT1685)+AU1684</f>
        <v/>
      </c>
      <c r="AV1685" s="15" t="n"/>
      <c r="AX1685" s="14" t="n"/>
      <c r="AY1685" s="18" t="n"/>
      <c r="AZ1685" s="16" t="n"/>
      <c r="BA1685" s="18">
        <f>(AY1685-AZ1685)+BA1684</f>
        <v/>
      </c>
      <c r="BB1685" s="15" t="n"/>
      <c r="BD1685" s="14" t="n"/>
      <c r="BE1685" s="18" t="n"/>
      <c r="BF1685" s="16" t="n"/>
      <c r="BG1685" s="18">
        <f>(BE1685-BF1685)+BG1684</f>
        <v/>
      </c>
      <c r="BH1685" s="15" t="n"/>
      <c r="BJ1685" s="86" t="n"/>
      <c r="BK1685" s="86" t="n"/>
      <c r="BL1685" s="24" t="n"/>
      <c r="BM1685" s="24" t="n"/>
      <c r="BN1685" s="24" t="n"/>
      <c r="BO1685" s="24" t="n"/>
      <c r="BP1685" s="24" t="n"/>
      <c r="BQ1685" s="126" t="n"/>
    </row>
    <row r="1686" ht="16.8" customHeight="1">
      <c r="A1686" s="15" t="n"/>
      <c r="B1686" s="15" t="n"/>
      <c r="C1686" s="15" t="inlineStr">
        <is>
          <t xml:space="preserve">RIVALSA </t>
        </is>
      </c>
      <c r="D1686" s="16" t="n"/>
      <c r="E1686" s="16" t="n"/>
      <c r="F1686" s="16" t="n"/>
      <c r="G1686" s="16" t="n">
        <v>0</v>
      </c>
      <c r="H1686" s="16" t="n"/>
      <c r="I1686" s="4" t="n"/>
      <c r="J1686" s="14" t="n"/>
      <c r="K1686" s="16" t="inlineStr">
        <is>
          <t>SOMMA 31/1</t>
        </is>
      </c>
      <c r="L1686" s="16" t="n">
        <v>511.5</v>
      </c>
      <c r="M1686" s="16" t="inlineStr">
        <is>
          <t>RHO 5/2</t>
        </is>
      </c>
      <c r="N1686" s="16" t="n">
        <v>8537.49</v>
      </c>
      <c r="O1686" s="16" t="n"/>
      <c r="P1686" s="18" t="n"/>
      <c r="Q1686" s="14" t="n"/>
      <c r="R1686" s="18" t="n"/>
      <c r="S1686" s="16">
        <f>G1686</f>
        <v/>
      </c>
      <c r="T1686" s="18">
        <f>(R1686-S1686)+T1685</f>
        <v/>
      </c>
      <c r="U1686" s="15" t="n"/>
      <c r="W1686" s="14" t="n"/>
      <c r="X1686" s="18" t="n">
        <v>0</v>
      </c>
      <c r="Y1686" s="16" t="n">
        <v>0</v>
      </c>
      <c r="Z1686" s="18">
        <f>(X1686-Y1686)+Z1685</f>
        <v/>
      </c>
      <c r="AA1686" s="15" t="n"/>
      <c r="AB1686" s="24" t="n"/>
      <c r="AC1686" s="15">
        <f>C1686</f>
        <v/>
      </c>
      <c r="AD1686" s="25" t="n"/>
      <c r="AE1686" s="62">
        <f>G1686</f>
        <v/>
      </c>
      <c r="AF1686" s="63">
        <f>AE1686+AF1625</f>
        <v/>
      </c>
      <c r="AG1686" s="25" t="n"/>
      <c r="AH1686" s="24" t="n"/>
      <c r="AI1686" s="26" t="n"/>
      <c r="AJ1686" s="25" t="n"/>
      <c r="AL1686" s="14" t="n"/>
      <c r="AM1686" s="18" t="n"/>
      <c r="AN1686" s="16" t="n"/>
      <c r="AO1686" s="18">
        <f>(AM1686-AN1686)+AO1685</f>
        <v/>
      </c>
      <c r="AP1686" s="15" t="n"/>
      <c r="AR1686" s="14" t="n"/>
      <c r="AS1686" s="18" t="n"/>
      <c r="AT1686" s="16" t="n"/>
      <c r="AU1686" s="18">
        <f>(AS1686-AT1686)+AU1685</f>
        <v/>
      </c>
      <c r="AV1686" s="15" t="n"/>
      <c r="AX1686" s="14" t="n"/>
      <c r="AY1686" s="18" t="n"/>
      <c r="AZ1686" s="16" t="n"/>
      <c r="BA1686" s="18">
        <f>(AY1686-AZ1686)+BA1685</f>
        <v/>
      </c>
      <c r="BB1686" s="15" t="n"/>
      <c r="BD1686" s="14" t="n"/>
      <c r="BE1686" s="18" t="n"/>
      <c r="BF1686" s="16" t="n"/>
      <c r="BG1686" s="18">
        <f>(BE1686-BF1686)+BG1685</f>
        <v/>
      </c>
      <c r="BH1686" s="15" t="n"/>
      <c r="BJ1686" s="86" t="n"/>
      <c r="BK1686" s="86" t="n"/>
      <c r="BL1686" s="24" t="n"/>
      <c r="BM1686" s="24" t="n"/>
      <c r="BN1686" s="24" t="n"/>
      <c r="BO1686" s="24" t="n"/>
      <c r="BP1686" s="24" t="n"/>
      <c r="BQ1686" s="126" t="n"/>
    </row>
    <row r="1687" ht="16.8" customHeight="1">
      <c r="A1687" s="15" t="n"/>
      <c r="B1687" s="15" t="n"/>
      <c r="C1687" s="15" t="inlineStr">
        <is>
          <t>COMMERCIALISTA</t>
        </is>
      </c>
      <c r="D1687" s="16" t="n"/>
      <c r="E1687" s="16" t="n"/>
      <c r="F1687" s="16" t="n"/>
      <c r="G1687" s="16" t="n">
        <v>0</v>
      </c>
      <c r="H1687" s="16" t="n"/>
      <c r="I1687" s="4" t="n"/>
      <c r="J1687" s="14" t="n"/>
      <c r="K1687" s="16" t="inlineStr">
        <is>
          <t>SOMMA 1/2</t>
        </is>
      </c>
      <c r="L1687" s="16" t="n">
        <v>1069.5</v>
      </c>
      <c r="M1687" s="44" t="inlineStr">
        <is>
          <t>RHO 1/2</t>
        </is>
      </c>
      <c r="N1687" s="16" t="n">
        <v>1605</v>
      </c>
      <c r="O1687" s="16" t="n"/>
      <c r="P1687" s="18" t="n"/>
      <c r="Q1687" s="14" t="n"/>
      <c r="R1687" s="18" t="n"/>
      <c r="S1687" s="16">
        <f>G1687</f>
        <v/>
      </c>
      <c r="T1687" s="18">
        <f>(R1687-S1687)+T1686</f>
        <v/>
      </c>
      <c r="U1687" s="15">
        <f>C1687</f>
        <v/>
      </c>
      <c r="W1687" s="14" t="n"/>
      <c r="X1687" s="18" t="n">
        <v>0</v>
      </c>
      <c r="Y1687" s="16" t="n">
        <v>0</v>
      </c>
      <c r="Z1687" s="18">
        <f>(X1687-Y1687)+Z1686</f>
        <v/>
      </c>
      <c r="AA1687" s="15" t="n"/>
      <c r="AB1687" s="24" t="n"/>
      <c r="AC1687" s="15">
        <f>C1687</f>
        <v/>
      </c>
      <c r="AD1687" s="25" t="n"/>
      <c r="AE1687" s="62">
        <f>G1687</f>
        <v/>
      </c>
      <c r="AF1687" s="63">
        <f>AE1687+AF1626</f>
        <v/>
      </c>
      <c r="AG1687" s="25" t="n"/>
      <c r="AH1687" s="24" t="n"/>
      <c r="AI1687" s="26" t="n"/>
      <c r="AJ1687" s="25" t="n"/>
      <c r="AL1687" s="14" t="n"/>
      <c r="AM1687" s="18" t="n"/>
      <c r="AN1687" s="16" t="n">
        <v>0</v>
      </c>
      <c r="AO1687" s="18">
        <f>(AM1687-AN1687)+AO1686</f>
        <v/>
      </c>
      <c r="AP1687" s="15" t="n"/>
      <c r="AR1687" s="14" t="n"/>
      <c r="AS1687" s="18" t="n"/>
      <c r="AT1687" s="16" t="n">
        <v>0</v>
      </c>
      <c r="AU1687" s="18">
        <f>(AS1687-AT1687)+AU1686</f>
        <v/>
      </c>
      <c r="AV1687" s="15" t="n"/>
      <c r="AX1687" s="14" t="n"/>
      <c r="AY1687" s="18" t="n"/>
      <c r="AZ1687" s="16" t="n">
        <v>0</v>
      </c>
      <c r="BA1687" s="18">
        <f>(AY1687-AZ1687)+BA1686</f>
        <v/>
      </c>
      <c r="BB1687" s="15" t="n"/>
      <c r="BD1687" s="14" t="n"/>
      <c r="BE1687" s="18" t="n"/>
      <c r="BF1687" s="16" t="n">
        <v>0</v>
      </c>
      <c r="BG1687" s="18">
        <f>(BE1687-BF1687)+BG1686</f>
        <v/>
      </c>
      <c r="BH1687" s="15" t="n"/>
      <c r="BJ1687" s="86" t="n"/>
      <c r="BK1687" s="86" t="n"/>
      <c r="BL1687" s="24" t="n"/>
      <c r="BM1687" s="24" t="n"/>
      <c r="BN1687" s="24" t="n"/>
      <c r="BO1687" s="24" t="n"/>
      <c r="BP1687" s="24" t="n"/>
      <c r="BQ1687" s="126" t="n"/>
    </row>
    <row r="1688" ht="16.8" customHeight="1">
      <c r="A1688" s="15" t="n"/>
      <c r="B1688" s="15" t="n"/>
      <c r="C1688" s="64" t="inlineStr">
        <is>
          <t>CASSA PREVIDENZA  AGENTI  + QUOTA GAA</t>
        </is>
      </c>
      <c r="D1688" s="16" t="n"/>
      <c r="E1688" s="16" t="n"/>
      <c r="F1688" s="16" t="n"/>
      <c r="G1688" s="16" t="n">
        <v>0</v>
      </c>
      <c r="H1688" s="16" t="n">
        <v>0</v>
      </c>
      <c r="I1688" s="4" t="n"/>
      <c r="J1688" s="14" t="n"/>
      <c r="K1688" s="16" t="n"/>
      <c r="L1688" s="16" t="n">
        <v>0</v>
      </c>
      <c r="M1688" s="16" t="inlineStr">
        <is>
          <t>RHO TUTELA 1/2</t>
        </is>
      </c>
      <c r="N1688" s="16" t="n">
        <v>75</v>
      </c>
      <c r="O1688" s="16" t="n"/>
      <c r="P1688" s="18" t="n"/>
      <c r="Q1688" s="14" t="n"/>
      <c r="R1688" s="18" t="n"/>
      <c r="S1688" s="16">
        <f>G1688</f>
        <v/>
      </c>
      <c r="T1688" s="18">
        <f>(R1688-S1688)+T1687</f>
        <v/>
      </c>
      <c r="U1688" s="15">
        <f>C1688</f>
        <v/>
      </c>
      <c r="W1688" s="14" t="n"/>
      <c r="X1688" s="18" t="n">
        <v>0</v>
      </c>
      <c r="Y1688" s="16" t="n">
        <v>0</v>
      </c>
      <c r="Z1688" s="18">
        <f>(X1688-Y1688)+Z1687</f>
        <v/>
      </c>
      <c r="AA1688" s="15" t="n"/>
      <c r="AB1688" s="24" t="n"/>
      <c r="AC1688" s="15">
        <f>C1688</f>
        <v/>
      </c>
      <c r="AD1688" s="25" t="n"/>
      <c r="AE1688" s="62">
        <f>G1688</f>
        <v/>
      </c>
      <c r="AF1688" s="63">
        <f>AE1688+AF1627</f>
        <v/>
      </c>
      <c r="AG1688" s="25" t="n"/>
      <c r="AH1688" s="24" t="n"/>
      <c r="AI1688" s="26" t="n"/>
      <c r="AJ1688" s="25" t="n"/>
      <c r="AL1688" s="14" t="n"/>
      <c r="AM1688" s="18" t="n"/>
      <c r="AN1688" s="16" t="n">
        <v>0</v>
      </c>
      <c r="AO1688" s="18">
        <f>(AM1688-AN1688)+AO1687</f>
        <v/>
      </c>
      <c r="AP1688" s="15" t="n"/>
      <c r="AR1688" s="14" t="n"/>
      <c r="AS1688" s="18" t="n"/>
      <c r="AT1688" s="16" t="n">
        <v>0</v>
      </c>
      <c r="AU1688" s="18">
        <f>(AS1688-AT1688)+AU1687</f>
        <v/>
      </c>
      <c r="AV1688" s="15" t="n"/>
      <c r="AX1688" s="14" t="n"/>
      <c r="AY1688" s="18" t="n"/>
      <c r="AZ1688" s="16" t="n">
        <v>0</v>
      </c>
      <c r="BA1688" s="18">
        <f>(AY1688-AZ1688)+BA1687</f>
        <v/>
      </c>
      <c r="BB1688" s="15" t="n"/>
      <c r="BD1688" s="14" t="n"/>
      <c r="BE1688" s="18" t="n"/>
      <c r="BF1688" s="16" t="n">
        <v>0</v>
      </c>
      <c r="BG1688" s="18">
        <f>(BE1688-BF1688)+BG1687</f>
        <v/>
      </c>
      <c r="BH1688" s="15" t="n"/>
      <c r="BJ1688" s="86" t="n"/>
      <c r="BK1688" s="86" t="n"/>
      <c r="BL1688" s="24" t="n"/>
      <c r="BM1688" s="24" t="n"/>
      <c r="BN1688" s="24" t="n"/>
      <c r="BO1688" s="24" t="n"/>
      <c r="BP1688" s="24" t="n"/>
      <c r="BQ1688" s="126" t="n"/>
    </row>
    <row r="1689" ht="16.8" customHeight="1">
      <c r="A1689" s="15" t="n"/>
      <c r="B1689" s="15" t="n"/>
      <c r="C1689" s="15" t="inlineStr">
        <is>
          <t>GIROCONTO PROVV. GENERALI</t>
        </is>
      </c>
      <c r="D1689" s="16" t="n"/>
      <c r="E1689" s="16" t="n"/>
      <c r="F1689" s="85" t="n">
        <v>0</v>
      </c>
      <c r="G1689" s="16" t="n">
        <v>0</v>
      </c>
      <c r="H1689" s="16" t="n">
        <v>0</v>
      </c>
      <c r="I1689" s="4" t="n"/>
      <c r="J1689" s="14" t="n"/>
      <c r="K1689" s="30" t="inlineStr">
        <is>
          <t>LEGNANO 25/1</t>
        </is>
      </c>
      <c r="L1689" s="30" t="n">
        <v>294.5</v>
      </c>
      <c r="M1689" s="16" t="inlineStr">
        <is>
          <t>RHO TUTELA 5/2</t>
        </is>
      </c>
      <c r="N1689" s="16" t="n">
        <v>563.5</v>
      </c>
      <c r="O1689" s="16" t="n"/>
      <c r="P1689" s="18" t="n"/>
      <c r="Q1689" s="14" t="n"/>
      <c r="R1689" s="18">
        <f>F1689</f>
        <v/>
      </c>
      <c r="S1689" s="16" t="n">
        <v>0</v>
      </c>
      <c r="T1689" s="18">
        <f>(R1689-S1689)+T1688</f>
        <v/>
      </c>
      <c r="U1689" s="15" t="n"/>
      <c r="W1689" s="14" t="inlineStr">
        <is>
          <t>\</t>
        </is>
      </c>
      <c r="X1689" s="18" t="n">
        <v>0</v>
      </c>
      <c r="Y1689" s="16" t="n"/>
      <c r="Z1689" s="18">
        <f>(X1689-Y1689)+Z1688</f>
        <v/>
      </c>
      <c r="AA1689" s="15" t="n"/>
      <c r="AB1689" s="24" t="n"/>
      <c r="AC1689" s="15">
        <f>C1689</f>
        <v/>
      </c>
      <c r="AD1689" s="25" t="n"/>
      <c r="AE1689" s="62">
        <f>G1689</f>
        <v/>
      </c>
      <c r="AF1689" s="63">
        <f>AE1689+AF1628</f>
        <v/>
      </c>
      <c r="AG1689" s="25" t="n"/>
      <c r="AH1689" s="24" t="n"/>
      <c r="AI1689" s="26" t="n"/>
      <c r="AJ1689" s="25" t="n"/>
      <c r="AL1689" s="14" t="n"/>
      <c r="AM1689" s="18" t="n"/>
      <c r="AN1689" s="16" t="n"/>
      <c r="AO1689" s="18">
        <f>(AM1689-AN1689)+AO1688</f>
        <v/>
      </c>
      <c r="AP1689" s="15" t="n"/>
      <c r="AR1689" s="14" t="n"/>
      <c r="AS1689" s="18" t="n"/>
      <c r="AT1689" s="16" t="n"/>
      <c r="AU1689" s="18">
        <f>(AS1689-AT1689)+AU1688</f>
        <v/>
      </c>
      <c r="AV1689" s="15" t="n"/>
      <c r="AX1689" s="14" t="n"/>
      <c r="AY1689" s="18" t="n"/>
      <c r="AZ1689" s="16" t="n"/>
      <c r="BA1689" s="18">
        <f>(AY1689-AZ1689)+BA1688</f>
        <v/>
      </c>
      <c r="BB1689" s="15" t="n"/>
      <c r="BD1689" s="14" t="n"/>
      <c r="BE1689" s="18">
        <f>H1689</f>
        <v/>
      </c>
      <c r="BF1689" s="16" t="n"/>
      <c r="BG1689" s="18">
        <f>(BE1689-BF1689)+BG1688</f>
        <v/>
      </c>
      <c r="BH1689" s="15" t="n"/>
      <c r="BJ1689" s="86" t="n"/>
      <c r="BK1689" s="86" t="n"/>
      <c r="BL1689" s="24" t="n"/>
      <c r="BM1689" s="24" t="n"/>
      <c r="BN1689" s="24" t="n"/>
      <c r="BO1689" s="24" t="n"/>
      <c r="BP1689" s="24" t="n"/>
      <c r="BQ1689" s="126" t="n"/>
    </row>
    <row r="1690" ht="16.8" customHeight="1">
      <c r="A1690" s="15" t="n"/>
      <c r="B1690" s="15" t="n"/>
      <c r="C1690" s="47" t="inlineStr">
        <is>
          <t>VERSAMENTO PROVV. MATURATE</t>
        </is>
      </c>
      <c r="D1690" s="16" t="n"/>
      <c r="E1690" s="16" t="n"/>
      <c r="F1690" s="1" t="n">
        <v>0</v>
      </c>
      <c r="G1690" s="16" t="n">
        <v>0</v>
      </c>
      <c r="H1690" s="16" t="n"/>
      <c r="I1690" s="4" t="n"/>
      <c r="J1690" s="14" t="n"/>
      <c r="K1690" s="148" t="inlineStr">
        <is>
          <t>SOMMA 26/1</t>
        </is>
      </c>
      <c r="L1690" s="67" t="n">
        <v>936</v>
      </c>
      <c r="M1690" s="44" t="inlineStr">
        <is>
          <t>RHO 6/2</t>
        </is>
      </c>
      <c r="N1690" s="16" t="n">
        <v>700</v>
      </c>
      <c r="O1690" s="16" t="n"/>
      <c r="P1690" s="18" t="n"/>
      <c r="Q1690" s="14" t="n"/>
      <c r="R1690" s="49">
        <f>F1690</f>
        <v/>
      </c>
      <c r="S1690" s="16" t="n">
        <v>0</v>
      </c>
      <c r="T1690" s="18">
        <f>(R1690-S1690)+T1689</f>
        <v/>
      </c>
      <c r="U1690" s="17">
        <f>C1690</f>
        <v/>
      </c>
      <c r="W1690" s="14" t="n"/>
      <c r="X1690" s="18" t="n">
        <v>0</v>
      </c>
      <c r="Y1690" s="16" t="n">
        <v>0</v>
      </c>
      <c r="Z1690" s="18">
        <f>(X1690-Y1690)+Z1689</f>
        <v/>
      </c>
      <c r="AA1690" s="15" t="n"/>
      <c r="AB1690" s="24" t="n"/>
      <c r="AC1690" s="64" t="inlineStr">
        <is>
          <t>QUOTA GAA</t>
        </is>
      </c>
      <c r="AD1690" s="65" t="n"/>
      <c r="AE1690" s="65">
        <f>G1690</f>
        <v/>
      </c>
      <c r="AF1690" s="63">
        <f>AE1690+AF1629</f>
        <v/>
      </c>
      <c r="AG1690" s="25" t="n"/>
      <c r="AH1690" s="24" t="n"/>
      <c r="AI1690" s="26" t="n"/>
      <c r="AJ1690" s="25" t="n"/>
      <c r="AL1690" s="14" t="n"/>
      <c r="AM1690" s="18" t="n">
        <v>0</v>
      </c>
      <c r="AN1690" s="16" t="n">
        <v>0</v>
      </c>
      <c r="AO1690" s="18">
        <f>(AM1690-AN1690)+AO1689</f>
        <v/>
      </c>
      <c r="AP1690" s="15" t="n"/>
      <c r="AR1690" s="14" t="n"/>
      <c r="AS1690" s="18" t="n"/>
      <c r="AT1690" s="16" t="n">
        <v>0</v>
      </c>
      <c r="AU1690" s="18">
        <f>(AS1690-AT1690)+AU1689</f>
        <v/>
      </c>
      <c r="AV1690" s="15" t="n"/>
      <c r="AX1690" s="14" t="n"/>
      <c r="AY1690" s="18" t="n"/>
      <c r="AZ1690" s="16" t="n">
        <v>0</v>
      </c>
      <c r="BA1690" s="18">
        <f>(AY1690-AZ1690)+BA1689</f>
        <v/>
      </c>
      <c r="BB1690" s="15" t="n"/>
      <c r="BD1690" s="14" t="n"/>
      <c r="BE1690" s="18" t="n"/>
      <c r="BF1690" s="16" t="n">
        <v>0</v>
      </c>
      <c r="BG1690" s="18">
        <f>(BE1690-BF1690)+BG1689</f>
        <v/>
      </c>
      <c r="BH1690" s="15" t="n"/>
      <c r="BJ1690" s="86" t="n"/>
      <c r="BK1690" s="86" t="n"/>
      <c r="BL1690" s="24" t="n"/>
      <c r="BM1690" s="24" t="n"/>
      <c r="BN1690" s="24" t="n"/>
      <c r="BO1690" s="24" t="n"/>
      <c r="BP1690" s="24" t="n"/>
      <c r="BQ1690" s="126" t="n"/>
    </row>
    <row r="1691" ht="16.8" customHeight="1">
      <c r="A1691" s="15" t="n"/>
      <c r="B1691" s="15" t="n"/>
      <c r="C1691" s="15" t="inlineStr">
        <is>
          <t>TASSE</t>
        </is>
      </c>
      <c r="D1691" s="16" t="n"/>
      <c r="E1691" s="16" t="n"/>
      <c r="F1691" s="16" t="n"/>
      <c r="G1691" s="16" t="n">
        <v>0</v>
      </c>
      <c r="H1691" s="16" t="n"/>
      <c r="I1691" s="4" t="n"/>
      <c r="J1691" s="14" t="n"/>
      <c r="K1691" s="30" t="inlineStr">
        <is>
          <t>SOMMA L. 30/1</t>
        </is>
      </c>
      <c r="L1691" t="n">
        <v>201.5</v>
      </c>
      <c r="M1691" s="25" t="inlineStr">
        <is>
          <t>GALLARATE 2/2</t>
        </is>
      </c>
      <c r="N1691" s="83" t="n">
        <v>700</v>
      </c>
      <c r="O1691" s="16" t="n"/>
      <c r="P1691" s="18" t="n"/>
      <c r="Q1691" s="14" t="n"/>
      <c r="R1691" s="18" t="n"/>
      <c r="S1691" s="16">
        <f>G1691</f>
        <v/>
      </c>
      <c r="T1691" s="18">
        <f>(R1691-S1691)+T1690</f>
        <v/>
      </c>
      <c r="U1691" s="15" t="inlineStr">
        <is>
          <t>Tasse</t>
        </is>
      </c>
      <c r="W1691" s="14" t="n"/>
      <c r="X1691" s="18" t="n"/>
      <c r="Y1691" s="16" t="n">
        <v>0</v>
      </c>
      <c r="Z1691" s="18">
        <f>(X1691-Y1691)+Z1690</f>
        <v/>
      </c>
      <c r="AA1691" s="15" t="n"/>
      <c r="AB1691" s="24" t="n"/>
      <c r="AC1691" s="15">
        <f>C1691</f>
        <v/>
      </c>
      <c r="AD1691" s="25" t="n"/>
      <c r="AE1691" s="62">
        <f>G1691</f>
        <v/>
      </c>
      <c r="AF1691" s="63">
        <f>AE1691+AF1630</f>
        <v/>
      </c>
      <c r="AG1691" s="25" t="n"/>
      <c r="AH1691" s="24" t="n"/>
      <c r="AI1691" s="26" t="n"/>
      <c r="AJ1691" s="25" t="n"/>
      <c r="AL1691" s="14" t="n"/>
      <c r="AM1691" s="18" t="n">
        <v>0</v>
      </c>
      <c r="AN1691" s="16" t="n">
        <v>0</v>
      </c>
      <c r="AO1691" s="18">
        <f>(AM1691-AN1691)+AO1690</f>
        <v/>
      </c>
      <c r="AP1691" s="15" t="n"/>
      <c r="AR1691" s="14" t="n"/>
      <c r="AS1691" s="18" t="n">
        <v>0</v>
      </c>
      <c r="AT1691" s="16" t="n">
        <v>0</v>
      </c>
      <c r="AU1691" s="18">
        <f>(AS1691-AT1691)+AU1690</f>
        <v/>
      </c>
      <c r="AV1691" s="15" t="n"/>
      <c r="AX1691" s="14" t="n"/>
      <c r="AY1691" s="18" t="n">
        <v>0</v>
      </c>
      <c r="AZ1691" s="16" t="n">
        <v>0</v>
      </c>
      <c r="BA1691" s="18">
        <f>(AY1691-AZ1691)+BA1690</f>
        <v/>
      </c>
      <c r="BB1691" s="15" t="n"/>
      <c r="BD1691" s="14" t="n"/>
      <c r="BE1691" s="18" t="n">
        <v>0</v>
      </c>
      <c r="BF1691" s="16" t="n">
        <v>0</v>
      </c>
      <c r="BG1691" s="18">
        <f>(BE1691-BF1691)+BG1690</f>
        <v/>
      </c>
      <c r="BH1691" s="15" t="n"/>
      <c r="BJ1691" s="86" t="n"/>
      <c r="BK1691" s="86" t="n"/>
      <c r="BL1691" s="24" t="n"/>
      <c r="BM1691" s="24" t="n"/>
      <c r="BN1691" s="24" t="n"/>
      <c r="BO1691" s="24" t="n"/>
      <c r="BP1691" s="24" t="n"/>
      <c r="BQ1691" s="126" t="n"/>
    </row>
    <row r="1692" ht="16.8" customHeight="1">
      <c r="A1692" s="15" t="n"/>
      <c r="B1692" s="15" t="n"/>
      <c r="C1692" s="15" t="inlineStr">
        <is>
          <t>PREL.  ACC. PER AMM-  GIGI</t>
        </is>
      </c>
      <c r="D1692" s="16" t="n"/>
      <c r="E1692" s="16" t="n"/>
      <c r="F1692" s="16" t="n">
        <v>0</v>
      </c>
      <c r="G1692" s="16" t="n">
        <v>0</v>
      </c>
      <c r="H1692" s="16" t="n"/>
      <c r="I1692" s="4" t="n"/>
      <c r="J1692" s="14" t="n"/>
      <c r="K1692" s="16" t="inlineStr">
        <is>
          <t>BON. 6/2 VETRARIA MOREA</t>
        </is>
      </c>
      <c r="L1692" s="16" t="n">
        <v>9</v>
      </c>
      <c r="M1692" s="16" t="n"/>
      <c r="N1692" s="67" t="n">
        <v>0</v>
      </c>
      <c r="O1692" s="16" t="n"/>
      <c r="P1692" s="18" t="n"/>
      <c r="Q1692" s="14" t="n"/>
      <c r="R1692" s="18" t="n"/>
      <c r="S1692" s="16">
        <f>G1692</f>
        <v/>
      </c>
      <c r="T1692" s="18">
        <f>(R1692-S1692)+T1691</f>
        <v/>
      </c>
      <c r="U1692" s="15">
        <f>C1692</f>
        <v/>
      </c>
      <c r="W1692" s="14" t="n"/>
      <c r="X1692" s="18" t="n"/>
      <c r="Y1692" s="16" t="n">
        <v>0</v>
      </c>
      <c r="Z1692" s="18">
        <f>(X1692-Y1692)+Z1691</f>
        <v/>
      </c>
      <c r="AA1692" s="15" t="n"/>
      <c r="AB1692" s="24" t="n"/>
      <c r="AC1692" s="15">
        <f>C1692</f>
        <v/>
      </c>
      <c r="AD1692" s="25" t="n"/>
      <c r="AE1692" s="62">
        <f>G1692</f>
        <v/>
      </c>
      <c r="AF1692" s="63">
        <f>AE1692+AF1631</f>
        <v/>
      </c>
      <c r="AG1692" s="25" t="n"/>
      <c r="AH1692" s="24" t="n"/>
      <c r="AI1692" s="26" t="n"/>
      <c r="AJ1692" s="25" t="n"/>
      <c r="AL1692" s="14" t="n"/>
      <c r="AM1692" s="18" t="n">
        <v>0</v>
      </c>
      <c r="AN1692" s="16" t="n">
        <v>0</v>
      </c>
      <c r="AO1692" s="18">
        <f>(AM1692-AN1692)+AO1691</f>
        <v/>
      </c>
      <c r="AP1692" s="15" t="n"/>
      <c r="AR1692" s="14" t="n"/>
      <c r="AS1692" s="18" t="n">
        <v>0</v>
      </c>
      <c r="AT1692" s="16" t="n">
        <v>0</v>
      </c>
      <c r="AU1692" s="18">
        <f>(AS1692-AT1692)+AU1691</f>
        <v/>
      </c>
      <c r="AV1692" s="15" t="n"/>
      <c r="AX1692" s="14" t="n"/>
      <c r="AY1692" s="18" t="n">
        <v>0</v>
      </c>
      <c r="AZ1692" s="16" t="n">
        <v>0</v>
      </c>
      <c r="BA1692" s="18">
        <f>(AY1692-AZ1692)+BA1691</f>
        <v/>
      </c>
      <c r="BB1692" s="15" t="n"/>
      <c r="BD1692" s="14" t="n"/>
      <c r="BE1692" s="18" t="n">
        <v>0</v>
      </c>
      <c r="BF1692" s="16" t="n">
        <v>0</v>
      </c>
      <c r="BG1692" s="18">
        <f>(BE1692-BF1692)+BG1691</f>
        <v/>
      </c>
      <c r="BH1692" s="15" t="n"/>
      <c r="BJ1692" s="86" t="n"/>
      <c r="BK1692" s="86" t="n"/>
      <c r="BL1692" s="24" t="n"/>
      <c r="BM1692" s="24" t="n"/>
      <c r="BN1692" s="24" t="n"/>
      <c r="BO1692" s="24" t="n"/>
      <c r="BP1692" s="24" t="n"/>
      <c r="BQ1692" s="126" t="n"/>
    </row>
    <row r="1693" ht="16.8" customHeight="1">
      <c r="A1693" s="15" t="n"/>
      <c r="B1693" s="15" t="n"/>
      <c r="C1693" s="15" t="inlineStr">
        <is>
          <t>PREL.  ACC. PER AMM-. RENZO</t>
        </is>
      </c>
      <c r="D1693" s="16" t="n"/>
      <c r="E1693" s="16" t="n"/>
      <c r="F1693" s="16" t="n">
        <v>0</v>
      </c>
      <c r="G1693" s="16" t="n">
        <v>0</v>
      </c>
      <c r="H1693" s="16" t="n"/>
      <c r="I1693" s="4" t="n"/>
      <c r="J1693" s="14" t="n"/>
      <c r="K1693" s="44" t="n"/>
      <c r="L1693" s="16" t="n">
        <v>0</v>
      </c>
      <c r="M1693" s="16" t="inlineStr">
        <is>
          <t>GALLARATE 6/2</t>
        </is>
      </c>
      <c r="N1693" s="16" t="n">
        <v>1320.71</v>
      </c>
      <c r="O1693" s="16" t="n"/>
      <c r="P1693" s="18" t="n"/>
      <c r="Q1693" s="14" t="n"/>
      <c r="R1693" s="18" t="n">
        <v>0</v>
      </c>
      <c r="S1693" s="16">
        <f>G1693</f>
        <v/>
      </c>
      <c r="T1693" s="18">
        <f>(R1693-S1693)+T1692</f>
        <v/>
      </c>
      <c r="U1693" s="15">
        <f>C1693</f>
        <v/>
      </c>
      <c r="W1693" s="14" t="n"/>
      <c r="X1693" s="18" t="n">
        <v>0</v>
      </c>
      <c r="Y1693" s="16" t="n"/>
      <c r="Z1693" s="18">
        <f>(X1693-Y1693)+Z1692</f>
        <v/>
      </c>
      <c r="AA1693" s="15" t="n"/>
      <c r="AB1693" s="24" t="n"/>
      <c r="AC1693" s="15">
        <f>C1693</f>
        <v/>
      </c>
      <c r="AD1693" s="25" t="n"/>
      <c r="AE1693" s="62">
        <f>G1693</f>
        <v/>
      </c>
      <c r="AF1693" s="63">
        <f>AE1693+AF1632</f>
        <v/>
      </c>
      <c r="AG1693" s="25" t="n"/>
      <c r="AH1693" s="24" t="n"/>
      <c r="AI1693" s="26" t="n"/>
      <c r="AJ1693" s="25" t="n"/>
      <c r="AL1693" s="14" t="n"/>
      <c r="AM1693" s="18" t="n">
        <v>0</v>
      </c>
      <c r="AN1693" s="16" t="n"/>
      <c r="AO1693" s="18">
        <f>(AM1693-AN1693)+AO1692</f>
        <v/>
      </c>
      <c r="AP1693" s="15" t="n"/>
      <c r="AR1693" s="14" t="n"/>
      <c r="AS1693" s="18" t="n">
        <v>0</v>
      </c>
      <c r="AT1693" s="16" t="n"/>
      <c r="AU1693" s="18">
        <f>(AS1693-AT1693)+AU1692</f>
        <v/>
      </c>
      <c r="AV1693" s="15" t="n"/>
      <c r="AX1693" s="14" t="n"/>
      <c r="AY1693" s="18" t="n">
        <v>0</v>
      </c>
      <c r="AZ1693" s="16" t="n"/>
      <c r="BA1693" s="18">
        <f>(AY1693-AZ1693)+BA1692</f>
        <v/>
      </c>
      <c r="BB1693" s="15" t="n"/>
      <c r="BD1693" s="14" t="n"/>
      <c r="BE1693" s="18" t="n">
        <v>0</v>
      </c>
      <c r="BF1693" s="16" t="n"/>
      <c r="BG1693" s="18">
        <f>(BE1693-BF1693)+BG1692</f>
        <v/>
      </c>
      <c r="BH1693" s="15" t="n"/>
      <c r="BJ1693" s="86" t="n"/>
      <c r="BK1693" s="86" t="n"/>
      <c r="BL1693" s="24" t="n"/>
      <c r="BM1693" s="24" t="n"/>
      <c r="BN1693" s="24" t="n"/>
      <c r="BO1693" s="24" t="n"/>
      <c r="BP1693" s="24" t="n"/>
      <c r="BQ1693" s="126" t="n"/>
    </row>
    <row r="1694" ht="16.8" customHeight="1">
      <c r="A1694" s="15" t="n"/>
      <c r="B1694" s="15" t="n"/>
      <c r="C1694" s="15" t="inlineStr">
        <is>
          <t>VERS. GALL.  26/1  51,00+ 31/1 357,5+ 2/2 1.222</t>
        </is>
      </c>
      <c r="D1694" s="16" t="n"/>
      <c r="E1694" s="16" t="n"/>
      <c r="F1694" s="16" t="n">
        <v>4997.05</v>
      </c>
      <c r="G1694" s="16" t="n"/>
      <c r="H1694" s="16" t="n"/>
      <c r="I1694" s="4" t="n"/>
      <c r="J1694" s="14" t="n"/>
      <c r="K1694" s="16" t="inlineStr">
        <is>
          <t>BONIFICO IN PIU' ZAMBONI VITTORIIO 6/2</t>
        </is>
      </c>
      <c r="L1694" s="16" t="n">
        <v>-0.53</v>
      </c>
      <c r="M1694" s="44" t="inlineStr">
        <is>
          <t>GALLARATE 5/2</t>
        </is>
      </c>
      <c r="N1694" s="16" t="n">
        <v>364.5</v>
      </c>
      <c r="O1694" s="16" t="n"/>
      <c r="P1694" s="18" t="n"/>
      <c r="Q1694" s="14" t="n"/>
      <c r="R1694" s="18" t="n">
        <v>0</v>
      </c>
      <c r="S1694" s="16" t="n">
        <v>0</v>
      </c>
      <c r="T1694" s="18">
        <f>(R1694-S1694)+T1693</f>
        <v/>
      </c>
      <c r="U1694" s="15" t="n"/>
      <c r="W1694" s="14" t="n"/>
      <c r="X1694" s="18">
        <f>F1694</f>
        <v/>
      </c>
      <c r="Y1694" s="16" t="n">
        <v>0</v>
      </c>
      <c r="Z1694" s="18">
        <f>(X1694-Y1694)+Z1693</f>
        <v/>
      </c>
      <c r="AA1694" s="15">
        <f>C1694</f>
        <v/>
      </c>
      <c r="AB1694" s="24" t="n"/>
      <c r="AC1694" s="15" t="n"/>
      <c r="AD1694" s="25" t="n"/>
      <c r="AE1694" s="62" t="n"/>
      <c r="AF1694" s="63" t="n"/>
      <c r="AG1694" s="25" t="n"/>
      <c r="AH1694" s="24" t="n"/>
      <c r="AI1694" s="26" t="n"/>
      <c r="AJ1694" s="25" t="n"/>
      <c r="AL1694" s="14" t="n"/>
      <c r="AM1694" s="18" t="n">
        <v>0</v>
      </c>
      <c r="AN1694" s="16" t="n"/>
      <c r="AO1694" s="18">
        <f>(AM1694-AN1694)+AO1693</f>
        <v/>
      </c>
      <c r="AP1694" s="15" t="n"/>
      <c r="AR1694" s="14" t="n"/>
      <c r="AS1694" s="18" t="n">
        <v>0</v>
      </c>
      <c r="AT1694" s="16" t="n"/>
      <c r="AU1694" s="18">
        <f>(AS1694-AT1694)+AU1693</f>
        <v/>
      </c>
      <c r="AV1694" s="15" t="n"/>
      <c r="AX1694" s="14" t="n"/>
      <c r="AY1694" s="18" t="n">
        <v>0</v>
      </c>
      <c r="AZ1694" s="16" t="n"/>
      <c r="BA1694" s="18">
        <f>(AY1694-AZ1694)+BA1693</f>
        <v/>
      </c>
      <c r="BB1694" s="15" t="n"/>
      <c r="BD1694" s="14" t="n"/>
      <c r="BE1694" s="18" t="n">
        <v>0</v>
      </c>
      <c r="BF1694" s="16" t="n"/>
      <c r="BG1694" s="18">
        <f>(BE1694-BF1694)+BG1693</f>
        <v/>
      </c>
      <c r="BH1694" s="15" t="n"/>
      <c r="BJ1694" s="86" t="n"/>
      <c r="BK1694" s="86" t="n"/>
      <c r="BL1694" s="24" t="n"/>
      <c r="BM1694" s="24" t="n"/>
      <c r="BN1694" s="24" t="n"/>
      <c r="BO1694" s="24" t="n"/>
      <c r="BP1694" s="24" t="n"/>
      <c r="BQ1694" s="126" t="n"/>
    </row>
    <row r="1695" ht="16.8" customHeight="1">
      <c r="A1695" s="15" t="n"/>
      <c r="B1695" s="15" t="n"/>
      <c r="C1695" s="15" t="inlineStr">
        <is>
          <t xml:space="preserve">    "   5/2  264+1377+768+24/1 193+337</t>
        </is>
      </c>
      <c r="D1695" s="16" t="n"/>
      <c r="E1695" s="16" t="n"/>
      <c r="F1695" s="16" t="n">
        <v>0</v>
      </c>
      <c r="G1695" s="16" t="n"/>
      <c r="H1695" s="16" t="n">
        <v>0</v>
      </c>
      <c r="I1695" s="4" t="n"/>
      <c r="J1695" s="14" t="n"/>
      <c r="K1695" s="16" t="inlineStr">
        <is>
          <t>LEGNANO 1/2</t>
        </is>
      </c>
      <c r="L1695" s="16" t="n">
        <v>236.02</v>
      </c>
      <c r="M1695" s="16" t="inlineStr">
        <is>
          <t>REBELLATO FABIO 6/2</t>
        </is>
      </c>
      <c r="N1695" s="16" t="n">
        <v>100</v>
      </c>
      <c r="O1695" s="16" t="n"/>
      <c r="P1695" s="18" t="n"/>
      <c r="Q1695" s="14" t="n"/>
      <c r="R1695" s="18" t="n">
        <v>0</v>
      </c>
      <c r="S1695" s="16" t="n">
        <v>0</v>
      </c>
      <c r="T1695" s="18">
        <f>(R1695-S1695)+T1694</f>
        <v/>
      </c>
      <c r="U1695" s="15" t="n"/>
      <c r="W1695" s="14" t="n"/>
      <c r="X1695" s="18">
        <f>F1695</f>
        <v/>
      </c>
      <c r="Y1695" s="16" t="n"/>
      <c r="Z1695" s="18">
        <f>(X1695-Y1695)+Z1694</f>
        <v/>
      </c>
      <c r="AA1695" s="15" t="n"/>
      <c r="AB1695" s="24" t="n"/>
      <c r="AC1695" s="15" t="n"/>
      <c r="AD1695" s="25" t="n"/>
      <c r="AE1695" s="62" t="n"/>
      <c r="AF1695" s="63" t="n"/>
      <c r="AG1695" s="25" t="n"/>
      <c r="AH1695" s="24" t="n"/>
      <c r="AI1695" s="26" t="n"/>
      <c r="AJ1695" s="25" t="n"/>
      <c r="AL1695" s="14" t="n"/>
      <c r="AM1695" s="18" t="n">
        <v>0</v>
      </c>
      <c r="AN1695" s="16" t="n"/>
      <c r="AO1695" s="18">
        <f>(AM1695-AN1695)+AO1694</f>
        <v/>
      </c>
      <c r="AP1695" s="15" t="n"/>
      <c r="AR1695" s="14" t="n"/>
      <c r="AS1695" s="18" t="n">
        <v>0</v>
      </c>
      <c r="AT1695" s="16" t="n"/>
      <c r="AU1695" s="18">
        <f>(AS1695-AT1695)+AU1694</f>
        <v/>
      </c>
      <c r="AV1695" s="15" t="n"/>
      <c r="AX1695" s="14" t="n"/>
      <c r="AY1695" s="18" t="n">
        <v>0</v>
      </c>
      <c r="AZ1695" s="16" t="n"/>
      <c r="BA1695" s="18">
        <f>(AY1695-AZ1695)+BA1694</f>
        <v/>
      </c>
      <c r="BB1695" s="15" t="n"/>
      <c r="BD1695" s="14" t="n"/>
      <c r="BE1695" s="18" t="n">
        <v>0</v>
      </c>
      <c r="BF1695" s="16" t="n"/>
      <c r="BG1695" s="18">
        <f>(BE1695-BF1695)+BG1694</f>
        <v/>
      </c>
      <c r="BH1695" s="15" t="n"/>
      <c r="BJ1695" s="86" t="n"/>
      <c r="BK1695" s="86" t="n"/>
      <c r="BL1695" s="24" t="n"/>
      <c r="BM1695" s="24" t="n"/>
      <c r="BN1695" s="24" t="n"/>
      <c r="BO1695" s="24" t="n"/>
      <c r="BP1695" s="24" t="n"/>
      <c r="BQ1695" s="126" t="n"/>
    </row>
    <row r="1696" ht="16.8" customHeight="1">
      <c r="A1696" s="15" t="n"/>
      <c r="B1696" s="15" t="n"/>
      <c r="C1696" s="15" t="inlineStr">
        <is>
          <t xml:space="preserve">    "  30/1   423,50</t>
        </is>
      </c>
      <c r="D1696" s="16" t="n"/>
      <c r="E1696" s="16" t="n"/>
      <c r="F1696" s="16" t="n">
        <v>0</v>
      </c>
      <c r="G1696" s="16" t="n"/>
      <c r="H1696" s="16" t="n"/>
      <c r="I1696" s="4" t="n"/>
      <c r="J1696" s="14" t="n"/>
      <c r="K1696" s="16" t="inlineStr">
        <is>
          <t>BONIFICO BARABERA 1/2  LEGNANO</t>
        </is>
      </c>
      <c r="L1696" s="67" t="n">
        <v>0.02</v>
      </c>
      <c r="M1696" s="44" t="inlineStr">
        <is>
          <t>PRETTO STEFANIA 6/2</t>
        </is>
      </c>
      <c r="N1696" s="16" t="n">
        <v>319</v>
      </c>
      <c r="O1696" s="16" t="n"/>
      <c r="P1696" s="18" t="n"/>
      <c r="Q1696" s="14" t="n"/>
      <c r="R1696" s="18" t="n">
        <v>0</v>
      </c>
      <c r="S1696" s="16" t="n">
        <v>0</v>
      </c>
      <c r="T1696" s="18">
        <f>(R1696-S1696)+T1695</f>
        <v/>
      </c>
      <c r="U1696" s="15" t="n"/>
      <c r="W1696" s="14" t="n"/>
      <c r="X1696" s="18">
        <f>F1696</f>
        <v/>
      </c>
      <c r="Y1696" s="16" t="n"/>
      <c r="Z1696" s="18">
        <f>(X1696-Y1696)+Z1695</f>
        <v/>
      </c>
      <c r="AA1696" s="15" t="n"/>
      <c r="AB1696" s="24" t="n"/>
      <c r="AC1696" s="15" t="n"/>
      <c r="AD1696" s="25" t="n"/>
      <c r="AE1696" s="62" t="n"/>
      <c r="AF1696" s="63" t="n"/>
      <c r="AG1696" s="25" t="n"/>
      <c r="AH1696" s="24" t="n"/>
      <c r="AI1696" s="26" t="n"/>
      <c r="AJ1696" s="25" t="n"/>
      <c r="AL1696" s="14" t="n"/>
      <c r="AM1696" s="18" t="n">
        <v>0</v>
      </c>
      <c r="AN1696" s="16" t="n"/>
      <c r="AO1696" s="18">
        <f>(AM1696-AN1696)+AO1695</f>
        <v/>
      </c>
      <c r="AP1696" s="15" t="n"/>
      <c r="AR1696" s="14" t="n"/>
      <c r="AS1696" s="18" t="n">
        <v>0</v>
      </c>
      <c r="AT1696" s="16" t="n"/>
      <c r="AU1696" s="18">
        <f>(AS1696-AT1696)+AU1695</f>
        <v/>
      </c>
      <c r="AV1696" s="15" t="n"/>
      <c r="AX1696" s="14" t="n"/>
      <c r="AY1696" s="18" t="n">
        <v>0</v>
      </c>
      <c r="AZ1696" s="16" t="n"/>
      <c r="BA1696" s="18">
        <f>(AY1696-AZ1696)+BA1695</f>
        <v/>
      </c>
      <c r="BB1696" s="15" t="n"/>
      <c r="BD1696" s="14" t="n"/>
      <c r="BE1696" s="18" t="n">
        <v>0</v>
      </c>
      <c r="BF1696" s="16" t="n"/>
      <c r="BG1696" s="18">
        <f>(BE1696-BF1696)+BG1695</f>
        <v/>
      </c>
      <c r="BH1696" s="15" t="n"/>
      <c r="BJ1696" s="86" t="n"/>
      <c r="BK1696" s="86" t="n"/>
      <c r="BL1696" s="24" t="n"/>
      <c r="BM1696" s="24" t="n"/>
      <c r="BN1696" s="24" t="n"/>
      <c r="BO1696" s="24" t="n"/>
      <c r="BP1696" s="24" t="n"/>
      <c r="BQ1696" s="126" t="n"/>
    </row>
    <row r="1697" ht="16.8" customHeight="1">
      <c r="A1697" s="15" t="n"/>
      <c r="B1697" s="15" t="n"/>
      <c r="C1697" s="15" t="inlineStr">
        <is>
          <t xml:space="preserve">   "  VARI SOSP.  0,5+0,5+2,05+1</t>
        </is>
      </c>
      <c r="D1697" s="16" t="n"/>
      <c r="E1697" s="16" t="n"/>
      <c r="F1697" s="16" t="n">
        <v>0</v>
      </c>
      <c r="G1697" s="16" t="n">
        <v>0</v>
      </c>
      <c r="H1697" s="16" t="n"/>
      <c r="I1697" s="4" t="n"/>
      <c r="J1697" s="14" t="n"/>
      <c r="K1697" s="17" t="inlineStr">
        <is>
          <t>SOSPESI PARTICOLARI</t>
        </is>
      </c>
      <c r="L1697" s="51">
        <f>AI1706</f>
        <v/>
      </c>
      <c r="M1697" s="16" t="n"/>
      <c r="N1697" s="16" t="n">
        <v>0</v>
      </c>
      <c r="O1697" s="16" t="n"/>
      <c r="P1697" s="18" t="n"/>
      <c r="Q1697" s="14" t="n"/>
      <c r="R1697" s="18" t="n">
        <v>0</v>
      </c>
      <c r="S1697" s="16" t="n">
        <v>0</v>
      </c>
      <c r="T1697" s="18">
        <f>(R1697-S1697)+T1696</f>
        <v/>
      </c>
      <c r="U1697" s="15" t="n"/>
      <c r="W1697" s="14" t="n"/>
      <c r="X1697" s="18">
        <f>F1697</f>
        <v/>
      </c>
      <c r="Y1697" s="16" t="n">
        <v>0</v>
      </c>
      <c r="Z1697" s="18">
        <f>(X1697-Y1697)+Z1696</f>
        <v/>
      </c>
      <c r="AA1697" s="15">
        <f>C1697</f>
        <v/>
      </c>
      <c r="AB1697" s="24" t="n"/>
      <c r="AC1697" s="15" t="n"/>
      <c r="AD1697" s="25" t="n"/>
      <c r="AE1697" s="62" t="n"/>
      <c r="AF1697" s="63" t="n"/>
      <c r="AG1697" s="25" t="n"/>
      <c r="AH1697" s="24" t="n"/>
      <c r="AI1697" s="26" t="n"/>
      <c r="AJ1697" s="25" t="n"/>
      <c r="AL1697" s="14" t="n"/>
      <c r="AM1697" s="18" t="n">
        <v>0</v>
      </c>
      <c r="AN1697" s="16" t="n"/>
      <c r="AO1697" s="18">
        <f>(AM1697-AN1697)+AO1696</f>
        <v/>
      </c>
      <c r="AP1697" s="15" t="n"/>
      <c r="AR1697" s="14" t="n"/>
      <c r="AS1697" s="18" t="n">
        <v>0</v>
      </c>
      <c r="AT1697" s="16" t="n"/>
      <c r="AU1697" s="18">
        <f>(AS1697-AT1697)+AU1696</f>
        <v/>
      </c>
      <c r="AV1697" s="15" t="n"/>
      <c r="AX1697" s="14" t="n"/>
      <c r="AY1697" s="18" t="n">
        <v>0</v>
      </c>
      <c r="AZ1697" s="16" t="n"/>
      <c r="BA1697" s="18">
        <f>(AY1697-AZ1697)+BA1696</f>
        <v/>
      </c>
      <c r="BB1697" s="15" t="n"/>
      <c r="BD1697" s="14" t="n"/>
      <c r="BE1697" s="18" t="n">
        <v>0</v>
      </c>
      <c r="BF1697" s="16" t="n"/>
      <c r="BG1697" s="18">
        <f>(BE1697-BF1697)+BG1696</f>
        <v/>
      </c>
      <c r="BH1697" s="15" t="n"/>
      <c r="BJ1697" s="86" t="n"/>
      <c r="BK1697" s="86" t="n"/>
      <c r="BL1697" s="24" t="n"/>
      <c r="BM1697" s="24" t="n"/>
      <c r="BN1697" s="24" t="n"/>
      <c r="BO1697" s="24" t="n"/>
      <c r="BP1697" s="24" t="n"/>
      <c r="BQ1697" s="126" t="n"/>
    </row>
    <row r="1698" ht="16.8" customHeight="1">
      <c r="A1698" s="15" t="n"/>
      <c r="B1698" s="15" t="n"/>
      <c r="C1698" s="68" t="inlineStr">
        <is>
          <t>VERSAMENTO</t>
        </is>
      </c>
      <c r="D1698" s="16" t="n"/>
      <c r="E1698" s="16" t="n"/>
      <c r="F1698" s="16" t="n">
        <v>0</v>
      </c>
      <c r="G1698" s="16" t="n"/>
      <c r="H1698" s="16" t="n"/>
      <c r="I1698" s="4" t="n"/>
      <c r="J1698" s="14" t="n"/>
      <c r="K1698" s="17" t="inlineStr">
        <is>
          <t>TOTALE SOSPESI</t>
        </is>
      </c>
      <c r="L1698" s="16">
        <f>SUM(L1685:L1697)</f>
        <v/>
      </c>
      <c r="M1698" s="16" t="n"/>
      <c r="N1698" s="16" t="n">
        <v>0</v>
      </c>
      <c r="O1698" s="16" t="n"/>
      <c r="P1698" s="18" t="n"/>
      <c r="Q1698" s="14" t="n"/>
      <c r="R1698" s="18" t="n">
        <v>0</v>
      </c>
      <c r="S1698" s="16" t="n"/>
      <c r="T1698" s="18">
        <f>(R1698-S1698)+T1697</f>
        <v/>
      </c>
      <c r="U1698" s="15" t="n"/>
      <c r="W1698" s="14" t="n"/>
      <c r="X1698" s="18" t="n">
        <v>0</v>
      </c>
      <c r="Y1698" s="16" t="n"/>
      <c r="Z1698" s="18">
        <f>(X1698-Y1698)+Z1697</f>
        <v/>
      </c>
      <c r="AA1698" s="15">
        <f>C1698</f>
        <v/>
      </c>
      <c r="AB1698" s="24" t="n"/>
      <c r="AC1698" s="15" t="n"/>
      <c r="AD1698" s="25" t="n"/>
      <c r="AE1698" s="62" t="n"/>
      <c r="AF1698" s="63" t="n"/>
      <c r="AG1698" s="25" t="n"/>
      <c r="AH1698" s="24" t="n"/>
      <c r="AI1698" s="26" t="n"/>
      <c r="AJ1698" s="25" t="n"/>
      <c r="AL1698" s="14" t="n"/>
      <c r="AM1698" s="18" t="n">
        <v>0</v>
      </c>
      <c r="AN1698" s="16" t="n"/>
      <c r="AO1698" s="18">
        <f>(AM1698-AN1698)+AO1697</f>
        <v/>
      </c>
      <c r="AP1698" s="15" t="n"/>
      <c r="AR1698" s="14" t="n"/>
      <c r="AS1698" s="18" t="n">
        <v>0</v>
      </c>
      <c r="AT1698" s="16" t="n"/>
      <c r="AU1698" s="18">
        <f>(AS1698-AT1698)+AU1697</f>
        <v/>
      </c>
      <c r="AV1698" s="15">
        <f>C1698</f>
        <v/>
      </c>
      <c r="AX1698" s="14" t="n"/>
      <c r="AY1698" s="18" t="n">
        <v>0</v>
      </c>
      <c r="AZ1698" s="16" t="n"/>
      <c r="BA1698" s="18">
        <f>(AY1698-AZ1698)+BA1697</f>
        <v/>
      </c>
      <c r="BB1698" s="15" t="n"/>
      <c r="BD1698" s="14" t="n"/>
      <c r="BE1698" s="18" t="n">
        <v>0</v>
      </c>
      <c r="BF1698" s="16" t="n"/>
      <c r="BG1698" s="18">
        <f>(BE1698-BF1698)+BG1697</f>
        <v/>
      </c>
      <c r="BH1698" s="15" t="n"/>
      <c r="BJ1698" s="86" t="n"/>
      <c r="BK1698" s="86" t="n"/>
      <c r="BL1698" s="24" t="n"/>
      <c r="BM1698" s="24" t="n"/>
      <c r="BN1698" s="24" t="n"/>
      <c r="BO1698" s="24" t="n"/>
      <c r="BP1698" s="24" t="n"/>
      <c r="BQ1698" s="126" t="n"/>
    </row>
    <row r="1699" ht="16.8" customHeight="1">
      <c r="A1699" s="15" t="n"/>
      <c r="B1699" s="15" t="n"/>
      <c r="C1699" s="15" t="inlineStr">
        <is>
          <t>BONIFICI</t>
        </is>
      </c>
      <c r="D1699" s="16" t="n"/>
      <c r="E1699" s="16" t="n"/>
      <c r="F1699" s="16">
        <f>'BONIFICI GENERALI '!B1350+'BONIFICI CATTOLICA'!B1298+'BONIFICI TUTELA'!B830</f>
        <v/>
      </c>
      <c r="G1699" s="85">
        <f>F1689</f>
        <v/>
      </c>
      <c r="H1699" s="16" t="n"/>
      <c r="I1699" s="4" t="n"/>
      <c r="J1699" s="14" t="n"/>
      <c r="K1699" s="17" t="inlineStr">
        <is>
          <t>SOSPESI DEL GIORNO</t>
        </is>
      </c>
      <c r="L1699" s="16">
        <f>SUM(N1686:N1699)</f>
        <v/>
      </c>
      <c r="M1699" s="44" t="n"/>
      <c r="N1699" s="16" t="n">
        <v>0</v>
      </c>
      <c r="O1699" s="16" t="n"/>
      <c r="P1699" s="18" t="n"/>
      <c r="Q1699" s="14" t="n"/>
      <c r="R1699" s="18" t="n">
        <v>0</v>
      </c>
      <c r="S1699" s="16" t="n"/>
      <c r="T1699" s="18">
        <f>(R1699-S1699)+T1698</f>
        <v/>
      </c>
      <c r="U1699" s="15" t="n"/>
      <c r="W1699" s="14" t="n"/>
      <c r="X1699" s="18">
        <f>F1699</f>
        <v/>
      </c>
      <c r="Y1699" s="16" t="n">
        <v>0</v>
      </c>
      <c r="Z1699" s="18">
        <f>(X1699-Y1699)+Z1698</f>
        <v/>
      </c>
      <c r="AA1699" s="15">
        <f>C1699</f>
        <v/>
      </c>
      <c r="AB1699" s="24" t="n"/>
      <c r="AC1699" s="15" t="n"/>
      <c r="AD1699" s="25" t="n"/>
      <c r="AE1699" s="62" t="n"/>
      <c r="AF1699" s="63" t="n"/>
      <c r="AG1699" s="25" t="n"/>
      <c r="AH1699" s="24" t="n"/>
      <c r="AI1699" s="26" t="n"/>
      <c r="AJ1699" s="25" t="n"/>
      <c r="AL1699" s="14" t="n"/>
      <c r="AM1699" s="18" t="n">
        <v>0</v>
      </c>
      <c r="AN1699" s="16" t="n"/>
      <c r="AO1699" s="18">
        <f>(AM1699-AN1699)+AO1698</f>
        <v/>
      </c>
      <c r="AP1699" s="15" t="n"/>
      <c r="AR1699" s="14" t="n"/>
      <c r="AS1699" s="18" t="n">
        <v>0</v>
      </c>
      <c r="AT1699" s="16" t="n"/>
      <c r="AU1699" s="18">
        <f>(AS1699-AT1699)+AU1698</f>
        <v/>
      </c>
      <c r="AV1699" s="15">
        <f>C1699</f>
        <v/>
      </c>
      <c r="AX1699" s="14" t="n"/>
      <c r="AY1699" s="18" t="n">
        <v>0</v>
      </c>
      <c r="AZ1699" s="16" t="n"/>
      <c r="BA1699" s="18">
        <f>(AY1699-AZ1699)+BA1698</f>
        <v/>
      </c>
      <c r="BB1699" s="15" t="n"/>
      <c r="BD1699" s="14" t="n"/>
      <c r="BE1699" s="18" t="n">
        <v>0</v>
      </c>
      <c r="BF1699" s="16" t="n"/>
      <c r="BG1699" s="18">
        <f>(BE1699-BF1699)+BG1698</f>
        <v/>
      </c>
      <c r="BH1699" s="15" t="n"/>
      <c r="BJ1699" s="86" t="n"/>
      <c r="BK1699" s="86" t="n"/>
      <c r="BL1699" s="24" t="n"/>
      <c r="BM1699" s="24" t="n"/>
      <c r="BN1699" s="24" t="n"/>
      <c r="BO1699" s="24" t="n"/>
      <c r="BP1699" s="24" t="n"/>
      <c r="BQ1699" s="126" t="n"/>
    </row>
    <row r="1700" ht="16.8" customHeight="1">
      <c r="A1700" s="15" t="n"/>
      <c r="B1700" s="15" t="n"/>
      <c r="C1700" s="47" t="inlineStr">
        <is>
          <t>PREL .PROVVIGIONI MATURATE</t>
        </is>
      </c>
      <c r="D1700" s="16" t="n"/>
      <c r="E1700" s="16" t="n"/>
      <c r="F1700" s="16" t="n">
        <v>0</v>
      </c>
      <c r="G1700" s="1">
        <f>F1690</f>
        <v/>
      </c>
      <c r="H1700" s="16">
        <f>G1700-D1591-D1592-D1594</f>
        <v/>
      </c>
      <c r="I1700" s="4" t="n"/>
      <c r="J1700" s="14" t="n"/>
      <c r="K1700" s="53">
        <f>A1649</f>
        <v/>
      </c>
      <c r="L1700" s="3">
        <f>D1649+D1650-E1654+D1651-E1651+D1654-E1649+B1652</f>
        <v/>
      </c>
      <c r="M1700" s="3" t="n"/>
      <c r="N1700" s="3" t="n"/>
      <c r="O1700" s="16" t="n"/>
      <c r="P1700" s="18" t="n"/>
      <c r="Q1700" s="14" t="n"/>
      <c r="R1700" s="18" t="n"/>
      <c r="S1700" s="16" t="n"/>
      <c r="T1700" s="18">
        <f>(R1700-S1700)+T1699</f>
        <v/>
      </c>
      <c r="U1700" s="15" t="n"/>
      <c r="W1700" s="14" t="n"/>
      <c r="X1700" s="18" t="n">
        <v>0</v>
      </c>
      <c r="Y1700" s="1">
        <f>G1700</f>
        <v/>
      </c>
      <c r="Z1700" s="18">
        <f>(X1700-Y1700)+Z1699</f>
        <v/>
      </c>
      <c r="AA1700" s="15">
        <f>C1700</f>
        <v/>
      </c>
      <c r="AB1700" s="24" t="n"/>
      <c r="AC1700" s="15" t="inlineStr">
        <is>
          <t>BOLLO AUTO</t>
        </is>
      </c>
      <c r="AD1700" s="25" t="n"/>
      <c r="AE1700" s="62">
        <f>H1701</f>
        <v/>
      </c>
      <c r="AF1700" s="63">
        <f>AE1700+AF1639</f>
        <v/>
      </c>
      <c r="AG1700" s="25" t="n"/>
      <c r="AH1700" s="24" t="n"/>
      <c r="AI1700" s="26" t="n"/>
      <c r="AJ1700" s="25" t="n"/>
      <c r="AL1700" s="14" t="n"/>
      <c r="AM1700" s="18" t="n"/>
      <c r="AN1700" s="25" t="n">
        <v>0</v>
      </c>
      <c r="AO1700" s="18">
        <f>(AM1700-AN1700)+AO1699</f>
        <v/>
      </c>
      <c r="AP1700" s="15" t="n"/>
      <c r="AR1700" s="14" t="n"/>
      <c r="AS1700" s="18" t="n"/>
      <c r="AT1700" s="25" t="n">
        <v>0</v>
      </c>
      <c r="AU1700" s="18">
        <f>(AS1700-AT1700)+AU1699</f>
        <v/>
      </c>
      <c r="AV1700" s="15" t="n"/>
      <c r="AX1700" s="14" t="n"/>
      <c r="AY1700" s="18" t="n"/>
      <c r="AZ1700" s="25" t="n">
        <v>0</v>
      </c>
      <c r="BA1700" s="18">
        <f>(AY1700-AZ1700)+BA1699</f>
        <v/>
      </c>
      <c r="BB1700" s="15" t="n"/>
      <c r="BD1700" s="14" t="n"/>
      <c r="BE1700" s="18" t="n"/>
      <c r="BF1700" s="25" t="n">
        <v>0</v>
      </c>
      <c r="BG1700" s="18">
        <f>(BE1700-BF1700)+BG1699</f>
        <v/>
      </c>
      <c r="BH1700" s="15" t="n"/>
      <c r="BJ1700" s="86" t="n"/>
      <c r="BK1700" s="86" t="n"/>
      <c r="BL1700" s="24" t="n"/>
      <c r="BM1700" s="24" t="n"/>
      <c r="BN1700" s="24" t="n"/>
      <c r="BO1700" s="24" t="n"/>
      <c r="BP1700" s="24" t="n"/>
      <c r="BQ1700" s="126" t="n"/>
    </row>
    <row r="1701" ht="16.8" customHeight="1">
      <c r="A1701" s="15" t="n"/>
      <c r="B1701" s="15" t="n"/>
      <c r="C1701" s="15" t="inlineStr">
        <is>
          <t>Spese manutenzione auto</t>
        </is>
      </c>
      <c r="D1701" s="16" t="n"/>
      <c r="E1701" s="16" t="n">
        <v>0</v>
      </c>
      <c r="F1701" s="16" t="n">
        <v>0</v>
      </c>
      <c r="G1701" s="16" t="n">
        <v>0</v>
      </c>
      <c r="H1701" s="16" t="n"/>
      <c r="I1701" s="4" t="n"/>
      <c r="J1701" s="14" t="n"/>
      <c r="K1701" s="17" t="n"/>
      <c r="L1701" s="16" t="n"/>
      <c r="M1701" s="16" t="n"/>
      <c r="N1701" s="16" t="n"/>
      <c r="O1701" s="16" t="n"/>
      <c r="P1701" s="18" t="n"/>
      <c r="Q1701" s="14" t="n"/>
      <c r="R1701" s="18" t="n"/>
      <c r="S1701" s="16">
        <f>G1701</f>
        <v/>
      </c>
      <c r="T1701" s="18">
        <f>(R1701-S1701)+T1700</f>
        <v/>
      </c>
      <c r="U1701" s="15">
        <f>C1701</f>
        <v/>
      </c>
      <c r="W1701" s="14" t="n"/>
      <c r="X1701" s="18" t="n"/>
      <c r="Y1701" s="16" t="n">
        <v>0</v>
      </c>
      <c r="Z1701" s="18">
        <f>(X1701-Y1701)+Z1700</f>
        <v/>
      </c>
      <c r="AA1701" s="15" t="n"/>
      <c r="AB1701" s="24" t="n"/>
      <c r="AC1701" s="15">
        <f>C1701</f>
        <v/>
      </c>
      <c r="AD1701" s="25" t="n"/>
      <c r="AE1701" s="62">
        <f>G1701</f>
        <v/>
      </c>
      <c r="AF1701" s="63">
        <f>AE1701+AF1640</f>
        <v/>
      </c>
      <c r="AG1701" s="25" t="n"/>
      <c r="AH1701" s="24" t="n"/>
      <c r="AI1701" s="26" t="n"/>
      <c r="AJ1701" s="25" t="n"/>
      <c r="AL1701" s="14" t="n"/>
      <c r="AM1701" s="18" t="n"/>
      <c r="AN1701" s="16" t="n"/>
      <c r="AO1701" s="18">
        <f>(AM1701-AN1701)+AO1700</f>
        <v/>
      </c>
      <c r="AP1701" s="15" t="n"/>
      <c r="AR1701" s="14" t="n"/>
      <c r="AS1701" s="18" t="n"/>
      <c r="AT1701" s="16" t="n"/>
      <c r="AU1701" s="18">
        <f>(AS1701-AT1701)+AU1700</f>
        <v/>
      </c>
      <c r="AV1701" s="15" t="n"/>
      <c r="AX1701" s="14" t="n"/>
      <c r="AY1701" s="18" t="n"/>
      <c r="AZ1701" s="16" t="n"/>
      <c r="BA1701" s="18">
        <f>(AY1701-AZ1701)+BA1700</f>
        <v/>
      </c>
      <c r="BB1701" s="15" t="n"/>
      <c r="BD1701" s="14" t="n"/>
      <c r="BE1701" s="18" t="n"/>
      <c r="BF1701" s="16" t="n"/>
      <c r="BG1701" s="18">
        <f>(BE1701-BF1701)+BG1700</f>
        <v/>
      </c>
      <c r="BH1701" s="15" t="n"/>
      <c r="BJ1701" s="86" t="n"/>
      <c r="BK1701" s="86" t="n"/>
      <c r="BL1701" s="24" t="n"/>
      <c r="BM1701" s="24" t="n"/>
      <c r="BN1701" s="24" t="n"/>
      <c r="BO1701" s="24" t="n"/>
      <c r="BP1701" s="24" t="n"/>
      <c r="BQ1701" s="126" t="n"/>
    </row>
    <row r="1702" ht="16.8" customHeight="1">
      <c r="A1702" s="15" t="n"/>
      <c r="B1702" s="15" t="n"/>
      <c r="C1702" s="15" t="inlineStr">
        <is>
          <t>Spese alberghi etc</t>
        </is>
      </c>
      <c r="D1702" s="16" t="n">
        <v>0</v>
      </c>
      <c r="E1702" s="16" t="n"/>
      <c r="F1702" s="16" t="n">
        <v>0</v>
      </c>
      <c r="G1702" s="16" t="n">
        <v>0</v>
      </c>
      <c r="H1702" s="16" t="n"/>
      <c r="I1702" s="4" t="n"/>
      <c r="J1702" s="14" t="n"/>
      <c r="K1702" s="17" t="n"/>
      <c r="L1702" s="16" t="n">
        <v>0</v>
      </c>
      <c r="M1702" s="16" t="n"/>
      <c r="N1702" s="16" t="n"/>
      <c r="O1702" s="16" t="n"/>
      <c r="P1702" s="18" t="n"/>
      <c r="Q1702" s="14" t="n"/>
      <c r="R1702" s="18" t="n"/>
      <c r="S1702" s="16" t="n">
        <v>0</v>
      </c>
      <c r="T1702" s="18">
        <f>(R1702-S1702)+T1701</f>
        <v/>
      </c>
      <c r="U1702" s="15">
        <f>C1702</f>
        <v/>
      </c>
      <c r="W1702" s="14" t="n"/>
      <c r="X1702" s="18" t="n">
        <v>0</v>
      </c>
      <c r="Y1702" s="16" t="n">
        <v>0</v>
      </c>
      <c r="Z1702" s="18">
        <f>(X1702-Y1702)+Z1701</f>
        <v/>
      </c>
      <c r="AA1702" s="15" t="n"/>
      <c r="AB1702" s="24" t="n"/>
      <c r="AC1702" s="15">
        <f>C1702</f>
        <v/>
      </c>
      <c r="AD1702" s="25" t="n"/>
      <c r="AE1702" s="62">
        <f>G1702</f>
        <v/>
      </c>
      <c r="AF1702" s="63">
        <f>AE1702+AF1641</f>
        <v/>
      </c>
      <c r="AG1702" s="25" t="n"/>
      <c r="AH1702" s="24" t="n"/>
      <c r="AI1702" s="26" t="n"/>
      <c r="AJ1702" s="25" t="n"/>
      <c r="AL1702" s="14" t="n"/>
      <c r="AM1702" s="18" t="n"/>
      <c r="AN1702" s="16" t="n">
        <v>0</v>
      </c>
      <c r="AO1702" s="18">
        <f>(AM1702-AN1702)+AO1701</f>
        <v/>
      </c>
      <c r="AP1702" s="15" t="n"/>
      <c r="AR1702" s="14" t="n"/>
      <c r="AS1702" s="18" t="n"/>
      <c r="AT1702" s="16" t="n">
        <v>0</v>
      </c>
      <c r="AU1702" s="18">
        <f>(AS1702-AT1702)+AU1701</f>
        <v/>
      </c>
      <c r="AV1702" s="15" t="n"/>
      <c r="AX1702" s="14" t="n"/>
      <c r="AY1702" s="18" t="n"/>
      <c r="AZ1702" s="16" t="n">
        <v>0</v>
      </c>
      <c r="BA1702" s="18">
        <f>(AY1702-AZ1702)+BA1701</f>
        <v/>
      </c>
      <c r="BB1702" s="15" t="n"/>
      <c r="BD1702" s="14" t="n"/>
      <c r="BE1702" s="18" t="n"/>
      <c r="BF1702" s="16" t="n">
        <v>0</v>
      </c>
      <c r="BG1702" s="18">
        <f>(BE1702-BF1702)+BG1701</f>
        <v/>
      </c>
      <c r="BH1702" s="15" t="n"/>
      <c r="BJ1702" s="86" t="n"/>
      <c r="BK1702" s="86" t="n"/>
      <c r="BL1702" s="24" t="n"/>
      <c r="BM1702" s="24" t="n"/>
      <c r="BN1702" s="24" t="n"/>
      <c r="BO1702" s="24" t="n"/>
      <c r="BP1702" s="24" t="n"/>
      <c r="BQ1702" s="126" t="n"/>
    </row>
    <row r="1703" ht="16.8" customHeight="1">
      <c r="A1703" s="15" t="n"/>
      <c r="B1703" s="15" t="n"/>
      <c r="C1703" s="15" t="n"/>
      <c r="D1703" s="16">
        <f>SUM(G1701:G1703)</f>
        <v/>
      </c>
      <c r="E1703" s="16" t="n">
        <v>0</v>
      </c>
      <c r="F1703" s="16" t="n"/>
      <c r="G1703" s="16" t="n">
        <v>0</v>
      </c>
      <c r="H1703" s="16" t="n"/>
      <c r="I1703" s="4" t="n"/>
      <c r="J1703" s="14" t="n"/>
      <c r="K1703" s="6" t="inlineStr">
        <is>
          <t>TOTALE SOMMA</t>
        </is>
      </c>
      <c r="L1703" s="3">
        <f>SUM(L1683:L1697)+N1682+L1699+L1700</f>
        <v/>
      </c>
      <c r="M1703" s="3">
        <f>SUM(O1652:O1671)+N1681</f>
        <v/>
      </c>
      <c r="N1703" s="16" t="n"/>
      <c r="O1703" s="16" t="n"/>
      <c r="P1703" s="18" t="n"/>
      <c r="Q1703" s="14" t="n"/>
      <c r="R1703" s="18" t="n"/>
      <c r="S1703" s="16" t="n">
        <v>0</v>
      </c>
      <c r="T1703" s="18">
        <f>(R1703-S1703)+T1702</f>
        <v/>
      </c>
      <c r="U1703" s="15" t="n"/>
      <c r="W1703" s="14" t="n"/>
      <c r="X1703" s="18" t="n">
        <v>0</v>
      </c>
      <c r="Y1703" s="16" t="n">
        <v>0</v>
      </c>
      <c r="Z1703" s="18">
        <f>(X1703-Y1703)+Z1702</f>
        <v/>
      </c>
      <c r="AA1703" s="15" t="n"/>
      <c r="AB1703" s="24" t="n"/>
      <c r="AC1703" s="15">
        <f>C1703</f>
        <v/>
      </c>
      <c r="AD1703" s="25" t="n"/>
      <c r="AE1703" s="62">
        <f>G1703</f>
        <v/>
      </c>
      <c r="AF1703" s="63">
        <f>AE1703+AF1642</f>
        <v/>
      </c>
      <c r="AG1703" s="25" t="n"/>
      <c r="AH1703" s="24" t="inlineStr">
        <is>
          <t>TOTALE SOSPESI</t>
        </is>
      </c>
      <c r="AI1703" s="26">
        <f>SUM(AI1650:AI1702)</f>
        <v/>
      </c>
      <c r="AJ1703" s="25" t="n"/>
      <c r="AL1703" s="14" t="n"/>
      <c r="AM1703" s="18" t="n"/>
      <c r="AN1703" s="16" t="n">
        <v>0</v>
      </c>
      <c r="AO1703" s="18">
        <f>(AM1703-AN1703)+AO1702</f>
        <v/>
      </c>
      <c r="AP1703" s="15" t="n"/>
      <c r="AR1703" s="14" t="n"/>
      <c r="AS1703" s="18" t="n"/>
      <c r="AT1703" s="16" t="n">
        <v>0</v>
      </c>
      <c r="AU1703" s="18">
        <f>(AS1703-AT1703)+AU1702</f>
        <v/>
      </c>
      <c r="AV1703" s="16" t="n"/>
      <c r="AX1703" s="14" t="n"/>
      <c r="AY1703" s="18" t="n"/>
      <c r="AZ1703" s="16" t="n">
        <v>0</v>
      </c>
      <c r="BA1703" s="18">
        <f>(AY1703-AZ1703)+BA1702</f>
        <v/>
      </c>
      <c r="BB1703" s="15" t="n"/>
      <c r="BD1703" s="14" t="n"/>
      <c r="BE1703" s="18" t="n"/>
      <c r="BF1703" s="16" t="n">
        <v>0</v>
      </c>
      <c r="BG1703" s="18">
        <f>(BE1703-BF1703)+BG1702</f>
        <v/>
      </c>
      <c r="BH1703" s="15" t="n"/>
      <c r="BJ1703" s="86" t="n"/>
      <c r="BK1703" s="86" t="n"/>
      <c r="BL1703" s="24" t="n"/>
      <c r="BM1703" s="24" t="n"/>
      <c r="BN1703" s="24" t="n"/>
      <c r="BO1703" s="24" t="n"/>
      <c r="BP1703" s="24" t="n"/>
      <c r="BQ1703" s="126" t="n"/>
    </row>
    <row r="1704" ht="16.8" customHeight="1">
      <c r="A1704" s="15" t="n"/>
      <c r="B1704" s="15" t="n"/>
      <c r="C1704" s="64" t="inlineStr">
        <is>
          <t>RIMBORSO MAGRO MIRCO  2/2</t>
        </is>
      </c>
      <c r="D1704" s="16" t="n"/>
      <c r="E1704" s="16" t="n">
        <v>0</v>
      </c>
      <c r="F1704" s="16" t="n"/>
      <c r="G1704" s="16" t="n">
        <v>74.5</v>
      </c>
      <c r="H1704" s="16" t="n">
        <v>0</v>
      </c>
      <c r="I1704" s="84">
        <f>I1706-I1655</f>
        <v/>
      </c>
      <c r="J1704" s="14" t="n"/>
      <c r="K1704" s="6" t="inlineStr">
        <is>
          <t>SALDO C-D</t>
        </is>
      </c>
      <c r="L1704" s="3">
        <f>L1703-M1703</f>
        <v/>
      </c>
      <c r="M1704" s="16" t="n"/>
      <c r="N1704" s="16" t="n"/>
      <c r="O1704" s="16" t="n"/>
      <c r="P1704" s="18" t="n"/>
      <c r="Q1704" s="14" t="n"/>
      <c r="R1704" s="18" t="n"/>
      <c r="S1704" s="16" t="n">
        <v>0</v>
      </c>
      <c r="T1704" s="18">
        <f>(R1704-S1704)+T1703</f>
        <v/>
      </c>
      <c r="U1704" s="15" t="n"/>
      <c r="W1704" s="14" t="n"/>
      <c r="X1704" s="18" t="n"/>
      <c r="Y1704" s="16">
        <f>G1704</f>
        <v/>
      </c>
      <c r="Z1704" s="18">
        <f>(X1704-Y1704)+Z1703</f>
        <v/>
      </c>
      <c r="AA1704" s="15">
        <f>C1704</f>
        <v/>
      </c>
      <c r="AB1704" s="24" t="n"/>
      <c r="AC1704" s="71" t="inlineStr">
        <is>
          <t>TOTALE SPESE AD OGGI</t>
        </is>
      </c>
      <c r="AD1704" s="65" t="n"/>
      <c r="AE1704" s="65" t="n">
        <v>0</v>
      </c>
      <c r="AF1704" s="63">
        <f>SUM(AF1656:AF1703)</f>
        <v/>
      </c>
      <c r="AG1704" s="25" t="n"/>
      <c r="AH1704" s="24" t="inlineStr">
        <is>
          <t>SOSPESI VERSATI</t>
        </is>
      </c>
      <c r="AI1704" s="26" t="n"/>
      <c r="AJ1704" s="25">
        <f>SUM(AJ1650:AJ1703)</f>
        <v/>
      </c>
      <c r="AL1704" s="14" t="n"/>
      <c r="AM1704" s="18" t="n"/>
      <c r="AN1704" s="16" t="n"/>
      <c r="AO1704" s="18">
        <f>(AM1704-AN1704)+AO1703</f>
        <v/>
      </c>
      <c r="AP1704" s="15" t="n"/>
      <c r="AR1704" s="14" t="n"/>
      <c r="AS1704" s="18" t="n"/>
      <c r="AT1704" s="16" t="n">
        <v>0</v>
      </c>
      <c r="AU1704" s="18">
        <f>(AS1704-AT1704)+AU1703</f>
        <v/>
      </c>
      <c r="AV1704" s="15" t="n"/>
      <c r="AX1704" s="14" t="n"/>
      <c r="AY1704" s="18" t="n"/>
      <c r="AZ1704" s="16" t="n"/>
      <c r="BA1704" s="18">
        <f>(AY1704-AZ1704)+BA1703</f>
        <v/>
      </c>
      <c r="BB1704" s="15" t="n"/>
      <c r="BD1704" s="14" t="n"/>
      <c r="BE1704" s="18" t="n"/>
      <c r="BF1704" s="16" t="n"/>
      <c r="BG1704" s="18">
        <f>(BE1704-BF1704)+BG1703</f>
        <v/>
      </c>
      <c r="BH1704" s="15" t="n"/>
      <c r="BJ1704" s="86" t="n"/>
      <c r="BK1704" s="86" t="n"/>
      <c r="BL1704" s="24" t="n"/>
      <c r="BM1704" s="24" t="n"/>
      <c r="BN1704" s="24" t="n"/>
      <c r="BO1704" s="24" t="n"/>
      <c r="BP1704" s="24" t="n"/>
      <c r="BQ1704" s="126" t="n"/>
    </row>
    <row r="1705" ht="16.8" customHeight="1">
      <c r="A1705" s="15" t="n"/>
      <c r="B1705" s="15" t="n"/>
      <c r="C1705" s="64" t="inlineStr">
        <is>
          <t>BONIFICO GENERALI</t>
        </is>
      </c>
      <c r="D1705" s="16" t="n"/>
      <c r="E1705" s="16" t="n"/>
      <c r="F1705" s="16" t="n"/>
      <c r="G1705" s="16" t="n">
        <v>0</v>
      </c>
      <c r="H1705" s="16" t="n">
        <v>0</v>
      </c>
      <c r="I1705" s="4" t="n"/>
      <c r="J1705" s="14" t="n"/>
      <c r="K1705" s="6" t="inlineStr">
        <is>
          <t>SALDO CATTOLICA</t>
        </is>
      </c>
      <c r="L1705" s="55">
        <f>D1706+E1706+A1706+B1706+B1653</f>
        <v/>
      </c>
      <c r="M1705" s="16" t="n"/>
      <c r="N1705" s="16" t="n"/>
      <c r="O1705" s="56" t="n"/>
      <c r="P1705" s="18" t="n"/>
      <c r="Q1705" s="14" t="n"/>
      <c r="R1705" s="18" t="n"/>
      <c r="S1705" s="16" t="n">
        <v>0</v>
      </c>
      <c r="T1705" s="18">
        <f>(R1705-S1705)+T1704</f>
        <v/>
      </c>
      <c r="U1705" s="15" t="n"/>
      <c r="W1705" s="14" t="n"/>
      <c r="X1705" s="18" t="n">
        <v>0</v>
      </c>
      <c r="Y1705" s="16" t="n">
        <v>0</v>
      </c>
      <c r="Z1705" s="18">
        <f>(X1705-Y1705)+Z1704</f>
        <v/>
      </c>
      <c r="AA1705" s="15" t="n"/>
      <c r="AB1705" s="24" t="n"/>
      <c r="AC1705" s="71" t="inlineStr">
        <is>
          <t>TOTALE PROVVIGIONI AD OGGI</t>
        </is>
      </c>
      <c r="AD1705" s="65" t="n"/>
      <c r="AE1705" s="65">
        <f>G1705</f>
        <v/>
      </c>
      <c r="AF1705" s="63">
        <f>AF1644+AD1649+AD1650</f>
        <v/>
      </c>
      <c r="AG1705" s="25" t="n"/>
      <c r="AH1705" s="24" t="n"/>
      <c r="AI1705" s="26" t="n"/>
      <c r="AJ1705" s="25" t="n"/>
      <c r="AL1705" s="14" t="n"/>
      <c r="AM1705" s="18" t="n"/>
      <c r="AN1705" s="16" t="n"/>
      <c r="AO1705" s="18">
        <f>(AM1705-AN1705)+AO1704</f>
        <v/>
      </c>
      <c r="AP1705" s="15" t="n"/>
      <c r="AR1705" s="14" t="n"/>
      <c r="AS1705" s="18" t="n"/>
      <c r="AT1705" s="16" t="n"/>
      <c r="AU1705" s="18">
        <f>(AS1705-AT1705)+AU1704</f>
        <v/>
      </c>
      <c r="AV1705" s="15" t="n"/>
      <c r="AX1705" s="14" t="n"/>
      <c r="AY1705" s="18" t="n"/>
      <c r="AZ1705" s="16" t="n"/>
      <c r="BA1705" s="18">
        <f>(AY1705-AZ1705)+BA1704</f>
        <v/>
      </c>
      <c r="BB1705" s="15" t="n"/>
      <c r="BD1705" s="14" t="n"/>
      <c r="BE1705" s="18" t="n"/>
      <c r="BF1705" s="16" t="n"/>
      <c r="BG1705" s="18">
        <f>(BE1705-BF1705)+BG1704</f>
        <v/>
      </c>
      <c r="BH1705" s="15" t="n"/>
      <c r="BJ1705" s="86" t="n"/>
      <c r="BK1705" s="86" t="n"/>
      <c r="BL1705" s="24" t="n"/>
      <c r="BM1705" s="24" t="n"/>
      <c r="BN1705" s="24" t="n"/>
      <c r="BO1705" s="24" t="n"/>
      <c r="BP1705" s="24" t="n"/>
      <c r="BQ1705" s="126" t="n"/>
    </row>
    <row r="1706" ht="16.8" customHeight="1">
      <c r="A1706" s="92">
        <f>D1651-D1653+A1645-E1651-G1705</f>
        <v/>
      </c>
      <c r="B1706" s="44">
        <f>D1654-D1656+B1645</f>
        <v/>
      </c>
      <c r="C1706" s="57" t="inlineStr">
        <is>
          <t>Check = controllo Saldo Cattolica</t>
        </is>
      </c>
      <c r="D1706" s="44">
        <f>D1649-D1652-E1649+D1645</f>
        <v/>
      </c>
      <c r="E1706" s="44">
        <f>D1650-D1655+E1645</f>
        <v/>
      </c>
      <c r="F1706" s="72">
        <f>D1652+D1653+D1655+F1645-E1653</f>
        <v/>
      </c>
      <c r="G1706" s="81">
        <f>D1652+D1653-E1653+D1655+G1645</f>
        <v/>
      </c>
      <c r="H1706" s="44">
        <f>G1700+G1699+H1645</f>
        <v/>
      </c>
      <c r="I1706" s="79">
        <f>G1706-H1706</f>
        <v/>
      </c>
      <c r="J1706" s="58" t="n"/>
      <c r="K1706" s="6" t="inlineStr">
        <is>
          <t>SALDO PROVVIGIONALE</t>
        </is>
      </c>
      <c r="L1706" s="3">
        <f>L1704-L1705</f>
        <v/>
      </c>
      <c r="M1706" s="27" t="inlineStr">
        <is>
          <t>DIFF. S.DO CATTOLICA</t>
        </is>
      </c>
      <c r="N1706" s="27">
        <f>O1706-L1705</f>
        <v/>
      </c>
      <c r="O1706" s="44">
        <f>Z1706+AU1706+N1682+SUM(L1685:L1696)+SUM(N1686:N1696)+L1700-D1652-D1655-D1651+E1653</f>
        <v/>
      </c>
      <c r="P1706" s="18" t="n"/>
      <c r="Q1706" s="58" t="n"/>
      <c r="R1706" s="59" t="n"/>
      <c r="S1706" s="44" t="n"/>
      <c r="T1706" s="59">
        <f>(R1706-S1706)+T1705</f>
        <v/>
      </c>
      <c r="U1706" s="57" t="n"/>
      <c r="W1706" s="58" t="n"/>
      <c r="X1706" s="59" t="n"/>
      <c r="Y1706" s="44" t="n">
        <v>0</v>
      </c>
      <c r="Z1706" s="59">
        <f>(X1706-Y1706)+Z1705</f>
        <v/>
      </c>
      <c r="AA1706" s="57" t="n"/>
      <c r="AB1706" s="60" t="n"/>
      <c r="AC1706" s="60" t="inlineStr">
        <is>
          <t>UTILE NETTO</t>
        </is>
      </c>
      <c r="AD1706" s="23">
        <f>SUM(AD1649:AD1705)-SUM(AE1649:AE1703)+AD1645</f>
        <v/>
      </c>
      <c r="AE1706" s="23">
        <f>AF1692+AF1693</f>
        <v/>
      </c>
      <c r="AF1706" s="23">
        <f>AD1706+AE1706</f>
        <v/>
      </c>
      <c r="AG1706" s="23" t="inlineStr">
        <is>
          <t>UTILE LORDO</t>
        </is>
      </c>
      <c r="AH1706" s="60" t="inlineStr">
        <is>
          <t>SALDO</t>
        </is>
      </c>
      <c r="AI1706" s="61">
        <f>AI1703-AJ1704</f>
        <v/>
      </c>
      <c r="AJ1706" s="23" t="n"/>
      <c r="AL1706" s="58" t="n"/>
      <c r="AM1706" s="59" t="n"/>
      <c r="AN1706" s="44" t="n"/>
      <c r="AO1706" s="59">
        <f>(AM1706-AN1706)+AO1705</f>
        <v/>
      </c>
      <c r="AP1706" s="57" t="n"/>
      <c r="AR1706" s="58" t="n"/>
      <c r="AS1706" s="59" t="n"/>
      <c r="AT1706" s="44" t="n"/>
      <c r="AU1706" s="59">
        <f>(AS1706-AT1706)+AU1705</f>
        <v/>
      </c>
      <c r="AV1706" s="57" t="n"/>
      <c r="AX1706" s="58" t="n"/>
      <c r="AY1706" s="59" t="n"/>
      <c r="AZ1706" s="44" t="n"/>
      <c r="BA1706" s="59">
        <f>(AY1706-AZ1706)+BA1705</f>
        <v/>
      </c>
      <c r="BB1706" s="57" t="n"/>
      <c r="BD1706" s="58" t="n"/>
      <c r="BE1706" s="59" t="n"/>
      <c r="BF1706" s="44" t="n"/>
      <c r="BG1706" s="59">
        <f>(BE1706-BF1706)+BG1705</f>
        <v/>
      </c>
      <c r="BH1706" s="57" t="n"/>
      <c r="BJ1706" s="21">
        <f>SUM(BJ1650:BJ1705)</f>
        <v/>
      </c>
      <c r="BK1706" s="21" t="n"/>
      <c r="BL1706" s="89">
        <f>SUM(BL1649:BL1705)</f>
        <v/>
      </c>
      <c r="BM1706" s="8" t="inlineStr">
        <is>
          <t>TOTALE GENERALI</t>
        </is>
      </c>
      <c r="BN1706" s="89">
        <f>SUM(BN1649:BN1705)</f>
        <v/>
      </c>
      <c r="BO1706" s="8">
        <f>SUM(BO1650:BO1705)</f>
        <v/>
      </c>
      <c r="BP1706" s="8">
        <f>BL1706+BN1706</f>
        <v/>
      </c>
      <c r="BQ1706" s="8" t="n"/>
    </row>
    <row r="1709" ht="16.8" customHeight="1">
      <c r="A1709" s="2" t="n"/>
      <c r="B1709" s="2" t="n"/>
      <c r="C1709" s="2" t="inlineStr">
        <is>
          <t>DESCRIZIONE</t>
        </is>
      </c>
      <c r="D1709" s="3" t="inlineStr">
        <is>
          <t>CASSA E.</t>
        </is>
      </c>
      <c r="E1709" s="3" t="inlineStr">
        <is>
          <t>CASSA U.</t>
        </is>
      </c>
      <c r="F1709" s="3" t="inlineStr">
        <is>
          <t>BANCA E.</t>
        </is>
      </c>
      <c r="G1709" s="3" t="inlineStr">
        <is>
          <t>BANCA U.</t>
        </is>
      </c>
      <c r="H1709" s="104" t="inlineStr">
        <is>
          <t>PROVVIGIONI</t>
        </is>
      </c>
      <c r="I1709" s="76" t="n"/>
      <c r="J1709" s="5" t="inlineStr">
        <is>
          <t>DATA</t>
        </is>
      </c>
      <c r="K1709" s="6" t="inlineStr">
        <is>
          <t>DESCRIZIONE</t>
        </is>
      </c>
      <c r="L1709" s="3" t="inlineStr">
        <is>
          <t>ENTRATE</t>
        </is>
      </c>
      <c r="M1709" s="3" t="inlineStr">
        <is>
          <t>USCITE</t>
        </is>
      </c>
      <c r="N1709" s="3" t="inlineStr">
        <is>
          <t xml:space="preserve">PREL. </t>
        </is>
      </c>
      <c r="O1709" s="3" t="inlineStr">
        <is>
          <t>TOTALE</t>
        </is>
      </c>
      <c r="P1709" s="3" t="inlineStr">
        <is>
          <t>BUDGET</t>
        </is>
      </c>
      <c r="Q1709" s="5" t="inlineStr">
        <is>
          <t>DATA</t>
        </is>
      </c>
      <c r="R1709" s="3" t="inlineStr">
        <is>
          <t>ENTRATE</t>
        </is>
      </c>
      <c r="S1709" s="3" t="inlineStr">
        <is>
          <t>USCITE</t>
        </is>
      </c>
      <c r="T1709" s="3" t="inlineStr">
        <is>
          <t>SALDO</t>
        </is>
      </c>
      <c r="U1709" s="2" t="inlineStr">
        <is>
          <t>CONTO A3T  10223</t>
        </is>
      </c>
      <c r="W1709" s="5" t="inlineStr">
        <is>
          <t>DATA</t>
        </is>
      </c>
      <c r="X1709" s="3" t="inlineStr">
        <is>
          <t>ENTRATE</t>
        </is>
      </c>
      <c r="Y1709" s="3" t="inlineStr">
        <is>
          <t>USCITE</t>
        </is>
      </c>
      <c r="Z1709" s="3" t="inlineStr">
        <is>
          <t>SALDO</t>
        </is>
      </c>
      <c r="AA1709" s="2" t="inlineStr">
        <is>
          <t>CONTO SEPARATO 10226</t>
        </is>
      </c>
      <c r="AB1709" s="8" t="inlineStr">
        <is>
          <t>DATA</t>
        </is>
      </c>
      <c r="AC1709" s="9" t="inlineStr">
        <is>
          <t>DESCRIZIONE</t>
        </is>
      </c>
      <c r="AD1709" s="10" t="inlineStr">
        <is>
          <t xml:space="preserve">ENTRATE </t>
        </is>
      </c>
      <c r="AE1709" s="10" t="inlineStr">
        <is>
          <t>USCITE</t>
        </is>
      </c>
      <c r="AF1709" s="11" t="inlineStr">
        <is>
          <t>TOTALI</t>
        </is>
      </c>
      <c r="AG1709" s="11" t="inlineStr">
        <is>
          <t>FINE MESE</t>
        </is>
      </c>
      <c r="AH1709" s="12" t="inlineStr">
        <is>
          <t>CARTELLA SOSPESI</t>
        </is>
      </c>
      <c r="AI1709" s="13" t="n"/>
      <c r="AJ1709" s="11" t="n"/>
      <c r="AL1709" s="5" t="inlineStr">
        <is>
          <t>DATA</t>
        </is>
      </c>
      <c r="AM1709" s="3" t="inlineStr">
        <is>
          <t>ENTRATE</t>
        </is>
      </c>
      <c r="AN1709" s="3" t="inlineStr">
        <is>
          <t>USCITE</t>
        </is>
      </c>
      <c r="AO1709" s="3" t="inlineStr">
        <is>
          <t>SALDO</t>
        </is>
      </c>
      <c r="AP1709" s="2" t="inlineStr">
        <is>
          <t>CONTO A3T 2</t>
        </is>
      </c>
      <c r="AR1709" s="5" t="inlineStr">
        <is>
          <t>DATA</t>
        </is>
      </c>
      <c r="AS1709" s="3" t="inlineStr">
        <is>
          <t>ENTRATE</t>
        </is>
      </c>
      <c r="AT1709" s="3" t="inlineStr">
        <is>
          <t>USCITE</t>
        </is>
      </c>
      <c r="AU1709" s="3" t="inlineStr">
        <is>
          <t>SALDO</t>
        </is>
      </c>
      <c r="AV1709" s="2" t="inlineStr">
        <is>
          <t>CONTO SEPARATO 2</t>
        </is>
      </c>
      <c r="AX1709" s="5" t="inlineStr">
        <is>
          <t>DATA</t>
        </is>
      </c>
      <c r="AY1709" s="3" t="inlineStr">
        <is>
          <t>ENTRATE</t>
        </is>
      </c>
      <c r="AZ1709" s="3" t="inlineStr">
        <is>
          <t>USCITE</t>
        </is>
      </c>
      <c r="BA1709" s="3" t="inlineStr">
        <is>
          <t>SALDO</t>
        </is>
      </c>
      <c r="BB1709" s="2" t="inlineStr">
        <is>
          <t>CCP AMICONE</t>
        </is>
      </c>
      <c r="BD1709" s="5" t="inlineStr">
        <is>
          <t>DATA</t>
        </is>
      </c>
      <c r="BE1709" s="3" t="inlineStr">
        <is>
          <t>ENTRATE</t>
        </is>
      </c>
      <c r="BF1709" s="3" t="inlineStr">
        <is>
          <t>USCITE</t>
        </is>
      </c>
      <c r="BG1709" s="3" t="inlineStr">
        <is>
          <t>SALDO</t>
        </is>
      </c>
      <c r="BH1709" s="2" t="inlineStr">
        <is>
          <t>CCP A.R.L.</t>
        </is>
      </c>
      <c r="BJ1709" s="21" t="inlineStr">
        <is>
          <t>A/B CONT CATTOLICA</t>
        </is>
      </c>
      <c r="BK1709" s="21" t="inlineStr">
        <is>
          <t>DATA</t>
        </is>
      </c>
      <c r="BL1709" s="8" t="inlineStr">
        <is>
          <t>CATTOLICA</t>
        </is>
      </c>
      <c r="BM1709" s="8" t="inlineStr">
        <is>
          <t>DATA</t>
        </is>
      </c>
      <c r="BN1709" s="8" t="inlineStr">
        <is>
          <t>GENERALI</t>
        </is>
      </c>
      <c r="BO1709" s="8" t="inlineStr">
        <is>
          <t>ASSEGNI /CONTANTI</t>
        </is>
      </c>
      <c r="BP1709" s="8" t="inlineStr">
        <is>
          <t>DATA</t>
        </is>
      </c>
      <c r="BQ1709" s="9" t="inlineStr">
        <is>
          <t>NOTE</t>
        </is>
      </c>
    </row>
    <row r="1710" ht="16.8" customHeight="1">
      <c r="A1710" s="14" t="n">
        <v>45330</v>
      </c>
      <c r="B1710" s="15" t="inlineStr">
        <is>
          <t>GENERTEL</t>
        </is>
      </c>
      <c r="C1710" s="15" t="inlineStr">
        <is>
          <t>Incasso CATTOLICA</t>
        </is>
      </c>
      <c r="D1710" s="16" t="n">
        <v>105</v>
      </c>
      <c r="E1710" s="16" t="n">
        <v>80</v>
      </c>
      <c r="F1710" s="16" t="n"/>
      <c r="G1710" s="16" t="n"/>
      <c r="H1710" s="105" t="n"/>
      <c r="I1710" s="4" t="n"/>
      <c r="J1710" s="14">
        <f>A1710</f>
        <v/>
      </c>
      <c r="K1710" s="17" t="inlineStr">
        <is>
          <t>PROVVIGIONI</t>
        </is>
      </c>
      <c r="L1710" s="16">
        <f>D1713+D1716+D1714+D1717</f>
        <v/>
      </c>
      <c r="M1710" s="16" t="n"/>
      <c r="N1710" s="82">
        <f>L1710+L1711-M1711</f>
        <v/>
      </c>
      <c r="O1710" s="80">
        <f>D1713+D1716+D1714-E1714-E1713+O1649</f>
        <v/>
      </c>
      <c r="P1710" s="18" t="n"/>
      <c r="Q1710" s="14">
        <f>J1710</f>
        <v/>
      </c>
      <c r="R1710" s="18" t="n"/>
      <c r="S1710" s="16" t="n"/>
      <c r="T1710" s="18">
        <f>T1706</f>
        <v/>
      </c>
      <c r="U1710" s="15" t="n"/>
      <c r="W1710" s="14">
        <f>A1710</f>
        <v/>
      </c>
      <c r="X1710" s="18" t="n"/>
      <c r="Y1710" s="16" t="n"/>
      <c r="Z1710" s="18">
        <f>Z1706</f>
        <v/>
      </c>
      <c r="AA1710" s="15" t="n"/>
      <c r="AB1710" s="19">
        <f>A1710</f>
        <v/>
      </c>
      <c r="AC1710" s="12" t="inlineStr">
        <is>
          <t>PROVV. + PROVV. COL 10</t>
        </is>
      </c>
      <c r="AD1710" s="11">
        <f>N1710</f>
        <v/>
      </c>
      <c r="AE1710" s="11" t="n"/>
      <c r="AF1710" s="20" t="n"/>
      <c r="AG1710" s="20" t="n"/>
      <c r="AH1710" s="21" t="inlineStr">
        <is>
          <t>NOME</t>
        </is>
      </c>
      <c r="AI1710" s="22" t="inlineStr">
        <is>
          <t>IMPORTO</t>
        </is>
      </c>
      <c r="AJ1710" s="23" t="inlineStr">
        <is>
          <t>VERSAMENTI</t>
        </is>
      </c>
      <c r="AL1710" s="14">
        <f>A1710</f>
        <v/>
      </c>
      <c r="AM1710" s="18" t="n"/>
      <c r="AN1710" s="16" t="n"/>
      <c r="AO1710" s="18" t="n">
        <v>0</v>
      </c>
      <c r="AP1710" s="15" t="n"/>
      <c r="AR1710" s="14">
        <f>A1710</f>
        <v/>
      </c>
      <c r="AS1710" s="18" t="n"/>
      <c r="AT1710" s="16" t="n"/>
      <c r="AU1710" s="18" t="n">
        <v>0</v>
      </c>
      <c r="AV1710" s="15" t="n"/>
      <c r="AX1710" s="14">
        <f>A1710</f>
        <v/>
      </c>
      <c r="AY1710" s="18" t="n"/>
      <c r="AZ1710" s="16" t="n"/>
      <c r="BA1710" s="18">
        <f>BA1706</f>
        <v/>
      </c>
      <c r="BB1710" s="15" t="n"/>
      <c r="BD1710" s="14">
        <f>AX1710</f>
        <v/>
      </c>
      <c r="BE1710" s="18" t="n"/>
      <c r="BF1710" s="16" t="n"/>
      <c r="BG1710" s="18">
        <f>BG1706</f>
        <v/>
      </c>
      <c r="BH1710" s="15" t="n"/>
      <c r="BJ1710" s="87">
        <f>A1710</f>
        <v/>
      </c>
      <c r="BK1710" s="87">
        <f>A1710</f>
        <v/>
      </c>
      <c r="BL1710" s="24" t="inlineStr">
        <is>
          <t>BONIFICI</t>
        </is>
      </c>
      <c r="BM1710" s="88">
        <f>BK1710</f>
        <v/>
      </c>
      <c r="BN1710" s="24" t="inlineStr">
        <is>
          <t>BONIFICI</t>
        </is>
      </c>
      <c r="BO1710" s="24" t="n"/>
      <c r="BP1710" s="88">
        <f>BK1710</f>
        <v/>
      </c>
      <c r="BQ1710" s="126" t="n"/>
    </row>
    <row r="1711" ht="16.8" customHeight="1">
      <c r="A1711" s="15" t="n"/>
      <c r="B1711" s="15" t="n"/>
      <c r="C1711" s="15" t="inlineStr">
        <is>
          <t>Incasso UCA</t>
        </is>
      </c>
      <c r="D1711" s="16" t="n">
        <v>0</v>
      </c>
      <c r="E1711" s="16" t="n"/>
      <c r="F1711" s="16" t="n"/>
      <c r="G1711" s="16" t="n"/>
      <c r="H1711" s="105" t="inlineStr">
        <is>
          <t>CATTOLICA</t>
        </is>
      </c>
      <c r="I1711" s="4" t="n"/>
      <c r="J1711" s="14" t="n"/>
      <c r="K1711" s="17" t="inlineStr">
        <is>
          <t>PROVVIGIONI COL 10</t>
        </is>
      </c>
      <c r="L1711" s="16" t="n">
        <v>0</v>
      </c>
      <c r="M1711" s="16">
        <f>E1714</f>
        <v/>
      </c>
      <c r="N1711" s="16" t="n"/>
      <c r="O1711" s="16" t="n"/>
      <c r="P1711" s="18" t="n"/>
      <c r="Q1711" s="14" t="n"/>
      <c r="R1711" s="18" t="n"/>
      <c r="S1711" s="16" t="n"/>
      <c r="T1711" s="18">
        <f>(R1711-S1711)+T1710</f>
        <v/>
      </c>
      <c r="U1711" s="15" t="n"/>
      <c r="W1711" s="14" t="n"/>
      <c r="X1711" s="18" t="n"/>
      <c r="Y1711" s="16" t="n"/>
      <c r="Z1711" s="18">
        <f>(X1711-Y1711)+Z1710</f>
        <v/>
      </c>
      <c r="AA1711" s="15" t="n"/>
      <c r="AB1711" s="24" t="n"/>
      <c r="AC1711" s="24" t="inlineStr">
        <is>
          <t>RICAVI DIVERSI</t>
        </is>
      </c>
      <c r="AD1711" s="25" t="n"/>
      <c r="AE1711" s="25" t="n"/>
      <c r="AF1711" s="25" t="n"/>
      <c r="AG1711" s="25" t="n"/>
      <c r="AH1711" s="12" t="inlineStr">
        <is>
          <t>RIPORTO</t>
        </is>
      </c>
      <c r="AI1711" s="26">
        <f>AI1706</f>
        <v/>
      </c>
      <c r="AJ1711" s="25" t="n"/>
      <c r="AL1711" s="14" t="n"/>
      <c r="AM1711" s="18" t="n"/>
      <c r="AN1711" s="16" t="n"/>
      <c r="AO1711" s="18">
        <f>(AM1711-AN1711)+AO1710</f>
        <v/>
      </c>
      <c r="AP1711" s="15" t="n"/>
      <c r="AR1711" s="14" t="n"/>
      <c r="AS1711" s="18" t="n"/>
      <c r="AT1711" s="16" t="n"/>
      <c r="AU1711" s="18">
        <f>(AS1711-AT1711)+AU1710</f>
        <v/>
      </c>
      <c r="AV1711" s="15" t="n"/>
      <c r="AX1711" s="14" t="n"/>
      <c r="AY1711" s="18" t="n"/>
      <c r="AZ1711" s="16" t="n"/>
      <c r="BA1711" s="18">
        <f>(AY1711-AZ1711)+BA1710</f>
        <v/>
      </c>
      <c r="BB1711" s="15" t="n"/>
      <c r="BD1711" s="14" t="n"/>
      <c r="BE1711" s="18" t="n"/>
      <c r="BF1711" s="16" t="n"/>
      <c r="BG1711" s="18">
        <f>(BE1711-BF1711)+BG1710</f>
        <v/>
      </c>
      <c r="BH1711" s="15" t="n"/>
      <c r="BJ1711" s="86" t="n">
        <v>0</v>
      </c>
      <c r="BK1711" s="90" t="n"/>
      <c r="BL1711" s="24" t="n">
        <v>0</v>
      </c>
      <c r="BM1711" s="91" t="n"/>
      <c r="BN1711" s="24" t="n">
        <v>0</v>
      </c>
      <c r="BO1711" s="24" t="n">
        <v>0</v>
      </c>
      <c r="BP1711" s="91" t="n"/>
      <c r="BQ1711" s="126" t="n"/>
    </row>
    <row r="1712" ht="16.8" customHeight="1">
      <c r="A1712" s="15" t="n"/>
      <c r="B1712" s="15" t="n"/>
      <c r="C1712" s="15" t="inlineStr">
        <is>
          <t>Incassi GENERALI</t>
        </is>
      </c>
      <c r="D1712" s="16" t="n">
        <v>11344.5</v>
      </c>
      <c r="E1712" s="16" t="n">
        <v>643</v>
      </c>
      <c r="F1712" s="16" t="n"/>
      <c r="G1712" s="16" t="n"/>
      <c r="H1712" s="105">
        <f>D1713+H1651</f>
        <v/>
      </c>
      <c r="I1712" s="4" t="n"/>
      <c r="J1712" s="14" t="n"/>
      <c r="K1712" s="17" t="inlineStr">
        <is>
          <t>SALDO CATTOLICA</t>
        </is>
      </c>
      <c r="L1712" s="16">
        <f>D1710+D1711+D1712+D1715-D1713-D1714-D1716-D1717-E1712-E1710+B1713</f>
        <v/>
      </c>
      <c r="M1712" s="16" t="n">
        <v>0</v>
      </c>
      <c r="N1712" s="16" t="n"/>
      <c r="O1712" s="16" t="n">
        <v>0</v>
      </c>
      <c r="P1712" s="18" t="n"/>
      <c r="Q1712" s="14" t="n"/>
      <c r="R1712" s="18" t="n"/>
      <c r="S1712" s="16" t="n"/>
      <c r="T1712" s="18">
        <f>(R1712-S1712)+T1711</f>
        <v/>
      </c>
      <c r="U1712" s="15" t="n"/>
      <c r="W1712" s="14" t="n"/>
      <c r="X1712" s="18" t="n"/>
      <c r="Y1712" s="16" t="n"/>
      <c r="Z1712" s="18">
        <f>(X1712-Y1712)+Z1711</f>
        <v/>
      </c>
      <c r="AA1712" s="15" t="n"/>
      <c r="AB1712" s="24" t="n"/>
      <c r="AC1712" s="24" t="n"/>
      <c r="AD1712" s="25" t="n"/>
      <c r="AE1712" s="25" t="n"/>
      <c r="AF1712" s="25" t="n"/>
      <c r="AG1712" s="25" t="n"/>
      <c r="AH1712" s="24" t="n"/>
      <c r="AI1712" s="26" t="n"/>
      <c r="AJ1712" s="25" t="n"/>
      <c r="AL1712" s="14" t="n"/>
      <c r="AM1712" s="18" t="n"/>
      <c r="AN1712" s="16" t="n"/>
      <c r="AO1712" s="18">
        <f>(AM1712-AN1712)+AO1711</f>
        <v/>
      </c>
      <c r="AP1712" s="15" t="n"/>
      <c r="AR1712" s="14" t="n"/>
      <c r="AS1712" s="18" t="n"/>
      <c r="AT1712" s="16" t="n"/>
      <c r="AU1712" s="18">
        <f>(AS1712-AT1712)+AU1711</f>
        <v/>
      </c>
      <c r="AV1712" s="15" t="n"/>
      <c r="AX1712" s="14" t="n"/>
      <c r="AY1712" s="18" t="n"/>
      <c r="AZ1712" s="16" t="n"/>
      <c r="BA1712" s="18">
        <f>(AY1712-AZ1712)+BA1711</f>
        <v/>
      </c>
      <c r="BB1712" s="15" t="n"/>
      <c r="BD1712" s="14" t="n"/>
      <c r="BE1712" s="18" t="n"/>
      <c r="BF1712" s="16" t="n"/>
      <c r="BG1712" s="18">
        <f>(BE1712-BF1712)+BG1711</f>
        <v/>
      </c>
      <c r="BH1712" s="15" t="n"/>
      <c r="BJ1712" s="86" t="n">
        <v>0</v>
      </c>
      <c r="BK1712" s="90" t="n"/>
      <c r="BL1712" s="24" t="n">
        <v>0</v>
      </c>
      <c r="BM1712" s="91" t="n"/>
      <c r="BN1712" s="24" t="n">
        <v>0</v>
      </c>
      <c r="BO1712" s="24" t="n">
        <v>0</v>
      </c>
      <c r="BP1712" s="91" t="n"/>
      <c r="BQ1712" s="126" t="n"/>
    </row>
    <row r="1713" ht="16.8" customHeight="1">
      <c r="A1713" s="15" t="inlineStr">
        <is>
          <t>BONIFICO</t>
        </is>
      </c>
      <c r="B1713" s="16" t="n">
        <v>-3322.27</v>
      </c>
      <c r="C1713" s="15" t="inlineStr">
        <is>
          <t>Provvigioni CATTOLICA</t>
        </is>
      </c>
      <c r="D1713" s="16" t="n">
        <v>7.14</v>
      </c>
      <c r="E1713" s="16" t="n"/>
      <c r="F1713" s="16" t="n"/>
      <c r="G1713" s="16" t="n"/>
      <c r="H1713" s="105" t="inlineStr">
        <is>
          <t>GENERALI</t>
        </is>
      </c>
      <c r="I1713" s="4" t="n"/>
      <c r="J1713" s="14" t="n"/>
      <c r="K1713" s="17">
        <f>C1752</f>
        <v/>
      </c>
      <c r="L1713" s="16" t="n"/>
      <c r="M1713" s="16">
        <f>10*(L1710+L1711-M1711)/100</f>
        <v/>
      </c>
      <c r="N1713" s="16">
        <f>G1752</f>
        <v/>
      </c>
      <c r="O1713" s="16">
        <f>O1652+M1713-N1713</f>
        <v/>
      </c>
      <c r="P1713" s="18">
        <f>P1652+M1713</f>
        <v/>
      </c>
      <c r="Q1713" s="14" t="n"/>
      <c r="R1713" s="18" t="n"/>
      <c r="S1713" s="16" t="n"/>
      <c r="T1713" s="18">
        <f>(R1713-S1713)+T1712</f>
        <v/>
      </c>
      <c r="U1713" s="15" t="n"/>
      <c r="W1713" s="14" t="n"/>
      <c r="X1713" s="18" t="n"/>
      <c r="Y1713" s="16" t="n">
        <v>0</v>
      </c>
      <c r="Z1713" s="18">
        <f>(X1713-Y1713)+Z1712</f>
        <v/>
      </c>
      <c r="AA1713" s="15" t="n"/>
      <c r="AB1713" s="24" t="n"/>
      <c r="AC1713" s="24" t="n"/>
      <c r="AD1713" s="25" t="n"/>
      <c r="AE1713" s="25" t="n"/>
      <c r="AF1713" s="25" t="n"/>
      <c r="AG1713" s="25" t="n"/>
      <c r="AH1713" s="17" t="n"/>
      <c r="AI1713" s="16" t="n">
        <v>0</v>
      </c>
      <c r="AJ1713" s="25" t="n"/>
      <c r="AL1713" s="14" t="n"/>
      <c r="AM1713" s="18" t="n"/>
      <c r="AN1713" s="16" t="n"/>
      <c r="AO1713" s="18">
        <f>(AM1713-AN1713)+AO1712</f>
        <v/>
      </c>
      <c r="AP1713" s="15" t="n"/>
      <c r="AR1713" s="14" t="n"/>
      <c r="AS1713" s="18" t="n"/>
      <c r="AT1713" s="16" t="n"/>
      <c r="AU1713" s="18">
        <f>(AS1713-AT1713)+AU1712</f>
        <v/>
      </c>
      <c r="AV1713" s="15" t="n"/>
      <c r="AX1713" s="14" t="n"/>
      <c r="AY1713" s="18" t="n"/>
      <c r="AZ1713" s="16" t="n"/>
      <c r="BA1713" s="18">
        <f>(AY1713-AZ1713)+BA1712</f>
        <v/>
      </c>
      <c r="BB1713" s="15" t="n"/>
      <c r="BD1713" s="14" t="n"/>
      <c r="BE1713" s="18" t="n"/>
      <c r="BF1713" s="16" t="n"/>
      <c r="BG1713" s="18">
        <f>(BE1713-BF1713)+BG1712</f>
        <v/>
      </c>
      <c r="BH1713" s="15" t="n"/>
      <c r="BJ1713" s="86" t="n">
        <v>0</v>
      </c>
      <c r="BK1713" s="90" t="n"/>
      <c r="BL1713" s="24" t="n">
        <v>0</v>
      </c>
      <c r="BM1713" s="91" t="n"/>
      <c r="BN1713" s="24" t="n">
        <v>0</v>
      </c>
      <c r="BO1713" s="24" t="n">
        <v>0</v>
      </c>
      <c r="BP1713" s="91" t="n"/>
      <c r="BQ1713" s="126" t="n"/>
    </row>
    <row r="1714" ht="16.8" customHeight="1">
      <c r="A1714" s="15" t="inlineStr">
        <is>
          <t>GENERTEL</t>
        </is>
      </c>
      <c r="B1714" s="16">
        <f>B1713+B1653</f>
        <v/>
      </c>
      <c r="C1714" s="15" t="inlineStr">
        <is>
          <t>Provvigioni GENERALI</t>
        </is>
      </c>
      <c r="D1714" s="16" t="n">
        <v>1670.52</v>
      </c>
      <c r="E1714" s="16" t="n">
        <v>0</v>
      </c>
      <c r="F1714" s="16" t="n"/>
      <c r="G1714" s="16" t="n"/>
      <c r="H1714" s="105">
        <f>D1714+H1653</f>
        <v/>
      </c>
      <c r="I1714" s="4" t="n"/>
      <c r="J1714" s="14" t="n"/>
      <c r="K1714" s="17">
        <f>C1722</f>
        <v/>
      </c>
      <c r="L1714" s="16" t="n"/>
      <c r="M1714" s="16">
        <f>8.37*(L1710+L1711-M1711)/100</f>
        <v/>
      </c>
      <c r="N1714" s="16">
        <f>D1722</f>
        <v/>
      </c>
      <c r="O1714" s="16">
        <f>O1653+M1714-N1714</f>
        <v/>
      </c>
      <c r="P1714" s="18">
        <f>P1653+M1714</f>
        <v/>
      </c>
      <c r="Q1714" s="14" t="n"/>
      <c r="R1714" s="18" t="n"/>
      <c r="S1714" s="16" t="n"/>
      <c r="T1714" s="18">
        <f>(R1714-S1714)+T1713</f>
        <v/>
      </c>
      <c r="U1714" s="15" t="n"/>
      <c r="W1714" s="14" t="n"/>
      <c r="X1714" s="18" t="n"/>
      <c r="Y1714" s="16" t="n"/>
      <c r="Z1714" s="18">
        <f>(X1714-Y1714)+Z1713</f>
        <v/>
      </c>
      <c r="AA1714" s="15" t="n"/>
      <c r="AB1714" s="24" t="n"/>
      <c r="AC1714" s="17" t="n"/>
      <c r="AD1714" s="25" t="n"/>
      <c r="AE1714" s="25" t="n"/>
      <c r="AF1714" s="25" t="n"/>
      <c r="AG1714" s="25" t="n"/>
      <c r="AH1714" s="24" t="n"/>
      <c r="AI1714" s="26" t="n"/>
      <c r="AJ1714" s="25" t="n"/>
      <c r="AL1714" s="14" t="n"/>
      <c r="AM1714" s="18" t="n"/>
      <c r="AN1714" s="16" t="n"/>
      <c r="AO1714" s="18">
        <f>(AM1714-AN1714)+AO1713</f>
        <v/>
      </c>
      <c r="AP1714" s="15" t="n"/>
      <c r="AR1714" s="14" t="n"/>
      <c r="AS1714" s="18" t="n"/>
      <c r="AT1714" s="16" t="n"/>
      <c r="AU1714" s="18">
        <f>(AS1714-AT1714)+AU1713</f>
        <v/>
      </c>
      <c r="AV1714" s="15" t="n"/>
      <c r="AX1714" s="14" t="n"/>
      <c r="AY1714" s="18" t="n"/>
      <c r="AZ1714" s="16" t="n"/>
      <c r="BA1714" s="18">
        <f>(AY1714-AZ1714)+BA1713</f>
        <v/>
      </c>
      <c r="BB1714" s="15" t="n"/>
      <c r="BD1714" s="14" t="n"/>
      <c r="BE1714" s="18" t="n"/>
      <c r="BF1714" s="16" t="n"/>
      <c r="BG1714" s="18">
        <f>(BE1714-BF1714)+BG1713</f>
        <v/>
      </c>
      <c r="BH1714" s="15" t="n"/>
      <c r="BJ1714" s="86" t="n">
        <v>0</v>
      </c>
      <c r="BK1714" s="90" t="n"/>
      <c r="BL1714" s="24" t="n">
        <v>0</v>
      </c>
      <c r="BM1714" s="91" t="n"/>
      <c r="BN1714" s="24" t="n">
        <v>0</v>
      </c>
      <c r="BO1714" s="24" t="n"/>
      <c r="BP1714" s="24" t="n"/>
      <c r="BQ1714" s="126" t="n"/>
    </row>
    <row r="1715" ht="16.8" customHeight="1">
      <c r="A1715" s="15" t="n"/>
      <c r="B1715" s="15" t="n"/>
      <c r="C1715" s="15" t="inlineStr">
        <is>
          <t>Incasso TUTELA LEGALE</t>
        </is>
      </c>
      <c r="D1715" s="16" t="n">
        <v>1011</v>
      </c>
      <c r="E1715" s="16" t="n">
        <v>0</v>
      </c>
      <c r="F1715" s="16" t="n"/>
      <c r="G1715" s="16" t="n"/>
      <c r="H1715" s="105" t="inlineStr">
        <is>
          <t>UCA</t>
        </is>
      </c>
      <c r="I1715" s="77" t="inlineStr">
        <is>
          <t>check provv.</t>
        </is>
      </c>
      <c r="J1715" s="14" t="n"/>
      <c r="K1715" s="15">
        <f>C1739</f>
        <v/>
      </c>
      <c r="L1715" s="16" t="n"/>
      <c r="M1715" s="16">
        <f>15.35*(L1710+L1711-M1711)/100</f>
        <v/>
      </c>
      <c r="N1715" s="16">
        <f>D1739</f>
        <v/>
      </c>
      <c r="O1715" s="16">
        <f>O1654+M1715-N1715</f>
        <v/>
      </c>
      <c r="P1715" s="18">
        <f>P1654+M1715</f>
        <v/>
      </c>
      <c r="Q1715" s="14" t="n"/>
      <c r="R1715" s="18" t="n"/>
      <c r="S1715" s="16" t="n"/>
      <c r="T1715" s="18">
        <f>(R1715-S1715)+T1714</f>
        <v/>
      </c>
      <c r="U1715" s="15" t="n"/>
      <c r="W1715" s="14" t="n"/>
      <c r="X1715" s="18" t="n"/>
      <c r="Y1715" s="16" t="n"/>
      <c r="Z1715" s="18">
        <f>(X1715-Y1715)+Z1714</f>
        <v/>
      </c>
      <c r="AA1715" s="15" t="n"/>
      <c r="AB1715" s="24" t="n"/>
      <c r="AC1715" s="17" t="n"/>
      <c r="AD1715" s="25" t="n"/>
      <c r="AE1715" s="25" t="n"/>
      <c r="AF1715" s="25" t="n"/>
      <c r="AG1715" s="25" t="n"/>
      <c r="AH1715" s="24" t="n"/>
      <c r="AI1715" s="26" t="n"/>
      <c r="AJ1715" s="25" t="n"/>
      <c r="AL1715" s="14" t="n"/>
      <c r="AM1715" s="18" t="n"/>
      <c r="AN1715" s="16" t="n"/>
      <c r="AO1715" s="18">
        <f>(AM1715-AN1715)+AO1714</f>
        <v/>
      </c>
      <c r="AP1715" s="15" t="n"/>
      <c r="AR1715" s="14" t="n"/>
      <c r="AS1715" s="18" t="n"/>
      <c r="AT1715" s="16" t="n"/>
      <c r="AU1715" s="18">
        <f>(AS1715-AT1715)+AU1714</f>
        <v/>
      </c>
      <c r="AV1715" s="15" t="n"/>
      <c r="AX1715" s="14" t="n"/>
      <c r="AY1715" s="18" t="n"/>
      <c r="AZ1715" s="16" t="n"/>
      <c r="BA1715" s="18">
        <f>(AY1715-AZ1715)+BA1714</f>
        <v/>
      </c>
      <c r="BB1715" s="15" t="n"/>
      <c r="BD1715" s="14" t="n"/>
      <c r="BE1715" s="18" t="n"/>
      <c r="BF1715" s="16" t="n"/>
      <c r="BG1715" s="18">
        <f>(BE1715-BF1715)+BG1714</f>
        <v/>
      </c>
      <c r="BH1715" s="15" t="n"/>
      <c r="BJ1715" s="86" t="n">
        <v>0</v>
      </c>
      <c r="BK1715" s="90" t="n"/>
      <c r="BL1715" s="24" t="n">
        <v>0</v>
      </c>
      <c r="BM1715" s="91" t="n"/>
      <c r="BN1715" s="24" t="n">
        <v>0</v>
      </c>
      <c r="BO1715" s="24" t="n"/>
      <c r="BP1715" s="24" t="n"/>
      <c r="BQ1715" s="126" t="n"/>
    </row>
    <row r="1716" ht="16.8" customHeight="1">
      <c r="A1716" s="15" t="n"/>
      <c r="B1716" s="15" t="inlineStr">
        <is>
          <t>***</t>
        </is>
      </c>
      <c r="C1716" s="15" t="inlineStr">
        <is>
          <t>Provvigioni UCA</t>
        </is>
      </c>
      <c r="D1716" s="16" t="n">
        <v>0</v>
      </c>
      <c r="E1716" s="16" t="n"/>
      <c r="F1716" s="16" t="n"/>
      <c r="G1716" s="16" t="n"/>
      <c r="H1716" s="105">
        <f>D1716+H1655</f>
        <v/>
      </c>
      <c r="I1716" s="78">
        <f>D1713+D1714-E1714+D1716</f>
        <v/>
      </c>
      <c r="J1716" s="14" t="n"/>
      <c r="K1716" s="15" t="inlineStr">
        <is>
          <t>Benzina auto gigi e papà</t>
        </is>
      </c>
      <c r="L1716" s="16" t="n"/>
      <c r="M1716" s="16">
        <f>2.6*(L1710+L1711-M1711)/100</f>
        <v/>
      </c>
      <c r="N1716" s="16">
        <f>D1727</f>
        <v/>
      </c>
      <c r="O1716" s="16">
        <f>O1655+M1716-N1716</f>
        <v/>
      </c>
      <c r="P1716" s="18">
        <f>P1655+M1716</f>
        <v/>
      </c>
      <c r="Q1716" s="14" t="n"/>
      <c r="R1716" s="18" t="n"/>
      <c r="S1716" s="16" t="n"/>
      <c r="T1716" s="18">
        <f>(R1716-S1716)+T1715</f>
        <v/>
      </c>
      <c r="U1716" s="15" t="n"/>
      <c r="W1716" s="14" t="n"/>
      <c r="X1716" s="18" t="n"/>
      <c r="Y1716" s="16" t="n"/>
      <c r="Z1716" s="18">
        <f>(X1716-Y1716)+Z1715</f>
        <v/>
      </c>
      <c r="AA1716" s="15" t="n"/>
      <c r="AB1716" s="24" t="n"/>
      <c r="AC1716" s="17" t="n"/>
      <c r="AD1716" s="25" t="n"/>
      <c r="AE1716" s="25" t="n"/>
      <c r="AF1716" s="25" t="n"/>
      <c r="AG1716" s="25" t="n"/>
      <c r="AH1716" s="24" t="n"/>
      <c r="AI1716" s="26" t="n"/>
      <c r="AJ1716" s="25" t="n"/>
      <c r="AL1716" s="14" t="n"/>
      <c r="AM1716" s="18" t="n"/>
      <c r="AN1716" s="16" t="n"/>
      <c r="AO1716" s="18">
        <f>(AM1716-AN1716)+AO1715</f>
        <v/>
      </c>
      <c r="AP1716" s="15" t="n"/>
      <c r="AR1716" s="14" t="n"/>
      <c r="AS1716" s="18" t="n"/>
      <c r="AT1716" s="16" t="n"/>
      <c r="AU1716" s="18">
        <f>(AS1716-AT1716)+AU1715</f>
        <v/>
      </c>
      <c r="AV1716" s="15" t="n"/>
      <c r="AX1716" s="14" t="n"/>
      <c r="AY1716" s="18" t="n"/>
      <c r="AZ1716" s="16" t="n"/>
      <c r="BA1716" s="18">
        <f>(AY1716-AZ1716)+BA1715</f>
        <v/>
      </c>
      <c r="BB1716" s="15" t="n"/>
      <c r="BD1716" s="14" t="n"/>
      <c r="BE1716" s="18" t="n"/>
      <c r="BF1716" s="16" t="n"/>
      <c r="BG1716" s="18">
        <f>(BE1716-BF1716)+BG1715</f>
        <v/>
      </c>
      <c r="BH1716" s="15" t="n"/>
      <c r="BJ1716" s="86" t="n">
        <v>0</v>
      </c>
      <c r="BK1716" s="90" t="n"/>
      <c r="BL1716" s="24" t="n">
        <v>0</v>
      </c>
      <c r="BM1716" s="91" t="n"/>
      <c r="BN1716" s="24" t="n">
        <v>0</v>
      </c>
      <c r="BO1716" s="24" t="n"/>
      <c r="BP1716" s="24" t="n"/>
      <c r="BQ1716" s="126" t="n"/>
    </row>
    <row r="1717" ht="16.8" customHeight="1">
      <c r="A1717" s="15" t="n"/>
      <c r="B1717" s="15" t="n"/>
      <c r="C1717" s="15" t="inlineStr">
        <is>
          <t>Provvigioni TUTELA LEGALE</t>
        </is>
      </c>
      <c r="D1717" s="16" t="n">
        <v>251.32</v>
      </c>
      <c r="E1717" s="16" t="n"/>
      <c r="F1717" s="16" t="n"/>
      <c r="G1717" s="16" t="n">
        <v>0</v>
      </c>
      <c r="H1717" s="105" t="inlineStr">
        <is>
          <t>TUTELA</t>
        </is>
      </c>
      <c r="I1717" s="4" t="n"/>
      <c r="J1717" s="14" t="n"/>
      <c r="K1717" s="15" t="inlineStr">
        <is>
          <t>Spese bancari einteressi passivi e spese postali</t>
        </is>
      </c>
      <c r="L1717" s="16" t="n"/>
      <c r="M1717" s="16">
        <f>2.6*(L1710+L1711-M1711)/100</f>
        <v/>
      </c>
      <c r="N1717" s="16">
        <f>G1728+H1728</f>
        <v/>
      </c>
      <c r="O1717" s="16">
        <f>O1656+M1717-N1717</f>
        <v/>
      </c>
      <c r="P1717" s="18">
        <f>P1656+M1717</f>
        <v/>
      </c>
      <c r="Q1717" s="14" t="n"/>
      <c r="R1717" s="18" t="n"/>
      <c r="S1717" s="16">
        <f>G1717</f>
        <v/>
      </c>
      <c r="T1717" s="18">
        <f>(R1717-S1717)+T1716</f>
        <v/>
      </c>
      <c r="U1717" s="15">
        <f>C1717</f>
        <v/>
      </c>
      <c r="W1717" s="14" t="n"/>
      <c r="X1717" s="18" t="n"/>
      <c r="Y1717" s="16" t="n">
        <v>0</v>
      </c>
      <c r="Z1717" s="18">
        <f>(X1717-Y1717)+Z1716</f>
        <v/>
      </c>
      <c r="AA1717" s="15" t="n"/>
      <c r="AB1717" s="24" t="n"/>
      <c r="AC1717" s="15">
        <f>C1717</f>
        <v/>
      </c>
      <c r="AD1717" s="25" t="n"/>
      <c r="AE1717" s="62">
        <f>G1717</f>
        <v/>
      </c>
      <c r="AF1717" s="63">
        <f>AE1717+AF1656</f>
        <v/>
      </c>
      <c r="AG1717" s="25" t="n"/>
      <c r="AH1717" s="17" t="n"/>
      <c r="AI1717" s="16" t="n">
        <v>0</v>
      </c>
      <c r="AJ1717" s="25" t="n"/>
      <c r="AL1717" s="14" t="n"/>
      <c r="AM1717" s="18" t="n"/>
      <c r="AN1717" s="16" t="n">
        <v>0</v>
      </c>
      <c r="AO1717" s="18">
        <f>(AM1717-AN1717)+AO1716</f>
        <v/>
      </c>
      <c r="AP1717" s="15" t="n"/>
      <c r="AR1717" s="14" t="n"/>
      <c r="AS1717" s="18" t="n"/>
      <c r="AT1717" s="16" t="n">
        <v>0</v>
      </c>
      <c r="AU1717" s="18">
        <f>(AS1717-AT1717)+AU1716</f>
        <v/>
      </c>
      <c r="AV1717" s="15" t="n"/>
      <c r="AX1717" s="14" t="n"/>
      <c r="AY1717" s="18" t="n"/>
      <c r="AZ1717" s="16" t="n">
        <v>0</v>
      </c>
      <c r="BA1717" s="18">
        <f>(AY1717-AZ1717)+BA1716</f>
        <v/>
      </c>
      <c r="BB1717" s="15" t="n"/>
      <c r="BD1717" s="14" t="n"/>
      <c r="BE1717" s="18" t="n"/>
      <c r="BF1717" s="16" t="n">
        <v>0</v>
      </c>
      <c r="BG1717" s="18">
        <f>(BE1717-BF1717)+BG1716</f>
        <v/>
      </c>
      <c r="BH1717" s="15" t="n"/>
      <c r="BJ1717" s="86" t="n">
        <v>0</v>
      </c>
      <c r="BK1717" s="90" t="n"/>
      <c r="BL1717" s="24" t="n">
        <v>0</v>
      </c>
      <c r="BM1717" s="91" t="n"/>
      <c r="BN1717" s="24" t="n">
        <v>0</v>
      </c>
      <c r="BO1717" s="24" t="n"/>
      <c r="BP1717" s="24" t="n"/>
      <c r="BQ1717" s="126" t="n"/>
    </row>
    <row r="1718" ht="16.8" customHeight="1">
      <c r="A1718" s="15" t="n"/>
      <c r="B1718" s="15" t="n"/>
      <c r="C1718" s="15" t="inlineStr">
        <is>
          <t xml:space="preserve">PAG. PROVV. SILVIO CATTANEO MESE DI </t>
        </is>
      </c>
      <c r="D1718" s="16" t="n"/>
      <c r="E1718" s="16" t="n"/>
      <c r="F1718" s="16" t="n"/>
      <c r="G1718" s="16" t="n">
        <v>0</v>
      </c>
      <c r="H1718" s="105">
        <f>D1717+H1657</f>
        <v/>
      </c>
      <c r="I1718" s="4" t="n"/>
      <c r="J1718" s="14" t="n"/>
      <c r="K1718" s="15" t="inlineStr">
        <is>
          <t>Telepass</t>
        </is>
      </c>
      <c r="L1718" s="16" t="n"/>
      <c r="M1718" s="16">
        <f>0.46*(L1710+L1711-M1711)/100</f>
        <v/>
      </c>
      <c r="N1718" s="16">
        <f>G1732</f>
        <v/>
      </c>
      <c r="O1718" s="16">
        <f>O1657+M1718-N1718</f>
        <v/>
      </c>
      <c r="P1718" s="18">
        <f>P1657+M1718</f>
        <v/>
      </c>
      <c r="Q1718" s="14" t="n"/>
      <c r="R1718" s="18" t="n"/>
      <c r="S1718" s="16">
        <f>G1718</f>
        <v/>
      </c>
      <c r="T1718" s="18">
        <f>(R1718-S1718)+T1717</f>
        <v/>
      </c>
      <c r="U1718" s="15">
        <f>C1718</f>
        <v/>
      </c>
      <c r="W1718" s="14" t="n"/>
      <c r="X1718" s="18" t="n"/>
      <c r="Y1718" s="16" t="n">
        <v>0</v>
      </c>
      <c r="Z1718" s="18">
        <f>(X1718-Y1718)+Z1717</f>
        <v/>
      </c>
      <c r="AA1718" s="15" t="n"/>
      <c r="AB1718" s="24" t="n"/>
      <c r="AC1718" s="15">
        <f>C1718</f>
        <v/>
      </c>
      <c r="AD1718" s="25" t="n"/>
      <c r="AE1718" s="62">
        <f>G1718</f>
        <v/>
      </c>
      <c r="AF1718" s="63">
        <f>AE1718+AF1657</f>
        <v/>
      </c>
      <c r="AG1718" s="25" t="n"/>
      <c r="AH1718" s="16" t="n"/>
      <c r="AI1718" s="16" t="n">
        <v>0</v>
      </c>
      <c r="AJ1718" s="25" t="n"/>
      <c r="AL1718" s="14" t="n"/>
      <c r="AM1718" s="18" t="n">
        <v>0</v>
      </c>
      <c r="AN1718" s="16" t="n">
        <v>0</v>
      </c>
      <c r="AO1718" s="18">
        <f>(AM1718-AN1718)+AO1717</f>
        <v/>
      </c>
      <c r="AP1718" s="15" t="n"/>
      <c r="AR1718" s="14" t="n"/>
      <c r="AS1718" s="18" t="n">
        <v>0</v>
      </c>
      <c r="AT1718" s="16" t="n">
        <v>0</v>
      </c>
      <c r="AU1718" s="18">
        <f>(AS1718-AT1718)+AU1717</f>
        <v/>
      </c>
      <c r="AV1718" s="15" t="n"/>
      <c r="AX1718" s="14" t="n"/>
      <c r="AY1718" s="18" t="n">
        <v>0</v>
      </c>
      <c r="AZ1718" s="16" t="n">
        <v>0</v>
      </c>
      <c r="BA1718" s="18">
        <f>(AY1718-AZ1718)+BA1717</f>
        <v/>
      </c>
      <c r="BB1718" s="15" t="n"/>
      <c r="BD1718" s="14" t="n"/>
      <c r="BE1718" s="18" t="n">
        <v>0</v>
      </c>
      <c r="BF1718" s="16" t="n">
        <v>0</v>
      </c>
      <c r="BG1718" s="18">
        <f>(BE1718-BF1718)+BG1717</f>
        <v/>
      </c>
      <c r="BH1718" s="15" t="n"/>
      <c r="BJ1718" s="86" t="n">
        <v>0</v>
      </c>
      <c r="BK1718" s="90" t="n"/>
      <c r="BL1718" s="24" t="n">
        <v>0</v>
      </c>
      <c r="BM1718" s="91" t="n"/>
      <c r="BN1718" s="24" t="n">
        <v>0</v>
      </c>
      <c r="BO1718" s="24" t="n"/>
      <c r="BP1718" s="24" t="n"/>
      <c r="BQ1718" s="126" t="n"/>
    </row>
    <row r="1719" ht="16.8" customHeight="1">
      <c r="A1719" s="15" t="n"/>
      <c r="B1719" s="15" t="n"/>
      <c r="C1719" s="15" t="inlineStr">
        <is>
          <t>PAG. PROVV. AMICONE RENZO MESE DI</t>
        </is>
      </c>
      <c r="D1719" s="16" t="n"/>
      <c r="E1719" s="16" t="n"/>
      <c r="F1719" s="16" t="n"/>
      <c r="G1719" s="16" t="n">
        <v>0</v>
      </c>
      <c r="H1719" s="105" t="n"/>
      <c r="I1719" s="4" t="n"/>
      <c r="J1719" s="14" t="n"/>
      <c r="K1719" s="15" t="inlineStr">
        <is>
          <t>Spese telefonia</t>
        </is>
      </c>
      <c r="L1719" s="16" t="n"/>
      <c r="M1719" s="16">
        <f>0.28*(L1710+L1711-M1711)/100</f>
        <v/>
      </c>
      <c r="N1719" s="16">
        <f>D1742</f>
        <v/>
      </c>
      <c r="O1719" s="16">
        <f>O1658+M1719-N1719</f>
        <v/>
      </c>
      <c r="P1719" s="18">
        <f>P1658+M1719</f>
        <v/>
      </c>
      <c r="Q1719" s="14" t="n"/>
      <c r="R1719" s="18" t="n"/>
      <c r="S1719" s="16">
        <f>G1719</f>
        <v/>
      </c>
      <c r="T1719" s="18">
        <f>(R1719-S1719)+T1718</f>
        <v/>
      </c>
      <c r="U1719" s="15">
        <f>C1719</f>
        <v/>
      </c>
      <c r="W1719" s="14" t="n"/>
      <c r="X1719" s="18" t="n"/>
      <c r="Y1719" s="16" t="n">
        <v>0</v>
      </c>
      <c r="Z1719" s="18">
        <f>(X1719-Y1719)+Z1718</f>
        <v/>
      </c>
      <c r="AA1719" s="15" t="n"/>
      <c r="AB1719" s="24" t="n"/>
      <c r="AC1719" s="15">
        <f>C1719</f>
        <v/>
      </c>
      <c r="AD1719" s="25" t="n"/>
      <c r="AE1719" s="62">
        <f>G1719</f>
        <v/>
      </c>
      <c r="AF1719" s="63">
        <f>AE1719+AF1658</f>
        <v/>
      </c>
      <c r="AG1719" s="25" t="n"/>
      <c r="AH1719" s="24" t="n"/>
      <c r="AI1719" s="26" t="n"/>
      <c r="AJ1719" s="25" t="n"/>
      <c r="AL1719" s="14" t="n"/>
      <c r="AM1719" s="18" t="n"/>
      <c r="AN1719" s="16" t="n">
        <v>0</v>
      </c>
      <c r="AO1719" s="18">
        <f>(AM1719-AN1719)+AO1718</f>
        <v/>
      </c>
      <c r="AP1719" s="15" t="n"/>
      <c r="AR1719" s="14" t="n"/>
      <c r="AS1719" s="18" t="n"/>
      <c r="AT1719" s="16" t="n">
        <v>0</v>
      </c>
      <c r="AU1719" s="18">
        <f>(AS1719-AT1719)+AU1718</f>
        <v/>
      </c>
      <c r="AV1719" s="15" t="n"/>
      <c r="AX1719" s="14" t="n"/>
      <c r="AY1719" s="18" t="n"/>
      <c r="AZ1719" s="16" t="n">
        <v>0</v>
      </c>
      <c r="BA1719" s="18">
        <f>(AY1719-AZ1719)+BA1718</f>
        <v/>
      </c>
      <c r="BB1719" s="15" t="n"/>
      <c r="BD1719" s="14" t="n"/>
      <c r="BE1719" s="18" t="n"/>
      <c r="BF1719" s="16" t="n">
        <v>0</v>
      </c>
      <c r="BG1719" s="18">
        <f>(BE1719-BF1719)+BG1718</f>
        <v/>
      </c>
      <c r="BH1719" s="15" t="n"/>
      <c r="BJ1719" s="86" t="n">
        <v>0</v>
      </c>
      <c r="BK1719" s="90" t="n"/>
      <c r="BL1719" s="24" t="n">
        <v>0</v>
      </c>
      <c r="BM1719" s="24" t="n"/>
      <c r="BN1719" s="24" t="n"/>
      <c r="BO1719" s="24" t="n"/>
      <c r="BP1719" s="24" t="n"/>
      <c r="BQ1719" s="126" t="n"/>
    </row>
    <row r="1720" ht="16.8" customHeight="1">
      <c r="A1720" s="15" t="n"/>
      <c r="B1720" s="15" t="n"/>
      <c r="C1720" s="15" t="inlineStr">
        <is>
          <t>PAG. PROVV. VINCENZO  DI VITO</t>
        </is>
      </c>
      <c r="D1720" s="16" t="n"/>
      <c r="E1720" s="16" t="n"/>
      <c r="F1720" s="16" t="n"/>
      <c r="G1720" s="16" t="n">
        <v>0</v>
      </c>
      <c r="H1720" s="105" t="n"/>
      <c r="I1720" s="4" t="n"/>
      <c r="J1720" s="14" t="n"/>
      <c r="K1720" s="15">
        <f>C1730</f>
        <v/>
      </c>
      <c r="L1720" s="16" t="n"/>
      <c r="M1720" s="16">
        <f>0.28*(L1710+L1711-M1711)/100</f>
        <v/>
      </c>
      <c r="N1720" s="16">
        <f>G1730</f>
        <v/>
      </c>
      <c r="O1720" s="16">
        <f>O1659+M1720-N1720</f>
        <v/>
      </c>
      <c r="P1720" s="18">
        <f>P1659+M1720</f>
        <v/>
      </c>
      <c r="Q1720" s="14" t="n"/>
      <c r="R1720" s="18" t="n"/>
      <c r="S1720" s="16">
        <f>G1720</f>
        <v/>
      </c>
      <c r="T1720" s="18">
        <f>(R1720-S1720)+T1719</f>
        <v/>
      </c>
      <c r="U1720" s="15">
        <f>C1720</f>
        <v/>
      </c>
      <c r="W1720" s="14" t="n"/>
      <c r="X1720" s="18" t="n"/>
      <c r="Y1720" s="16" t="n">
        <v>0</v>
      </c>
      <c r="Z1720" s="18">
        <f>(X1720-Y1720)+Z1719</f>
        <v/>
      </c>
      <c r="AA1720" s="15" t="n"/>
      <c r="AB1720" s="24" t="n"/>
      <c r="AC1720" s="15">
        <f>C1720</f>
        <v/>
      </c>
      <c r="AD1720" s="25" t="n"/>
      <c r="AE1720" s="62">
        <f>G1720</f>
        <v/>
      </c>
      <c r="AF1720" s="63">
        <f>AE1720+AF1659</f>
        <v/>
      </c>
      <c r="AG1720" s="25" t="n"/>
      <c r="AH1720" s="24" t="n"/>
      <c r="AI1720" s="26" t="n"/>
      <c r="AJ1720" s="25" t="n"/>
      <c r="AL1720" s="14" t="n"/>
      <c r="AM1720" s="18" t="n"/>
      <c r="AN1720" s="16" t="n">
        <v>0</v>
      </c>
      <c r="AO1720" s="18">
        <f>(AM1720-AN1720)+AO1719</f>
        <v/>
      </c>
      <c r="AP1720" s="15" t="n"/>
      <c r="AR1720" s="14" t="n"/>
      <c r="AS1720" s="18" t="n"/>
      <c r="AT1720" s="16" t="n">
        <v>0</v>
      </c>
      <c r="AU1720" s="18">
        <f>(AS1720-AT1720)+AU1719</f>
        <v/>
      </c>
      <c r="AV1720" s="15" t="n"/>
      <c r="AX1720" s="14" t="n"/>
      <c r="AY1720" s="18" t="n"/>
      <c r="AZ1720" s="16" t="n">
        <v>0</v>
      </c>
      <c r="BA1720" s="18">
        <f>(AY1720-AZ1720)+BA1719</f>
        <v/>
      </c>
      <c r="BB1720" s="15" t="n"/>
      <c r="BD1720" s="14" t="n"/>
      <c r="BE1720" s="18" t="n"/>
      <c r="BF1720" s="16" t="n">
        <v>0</v>
      </c>
      <c r="BG1720" s="18">
        <f>(BE1720-BF1720)+BG1719</f>
        <v/>
      </c>
      <c r="BH1720" s="15" t="n"/>
      <c r="BJ1720" s="86" t="n">
        <v>0</v>
      </c>
      <c r="BK1720" s="90" t="n"/>
      <c r="BL1720" s="24" t="n"/>
      <c r="BM1720" s="24" t="n"/>
      <c r="BN1720" s="24" t="n"/>
      <c r="BO1720" s="24" t="n"/>
      <c r="BP1720" s="24" t="n"/>
      <c r="BQ1720" s="126" t="n"/>
    </row>
    <row r="1721" ht="16.8" customHeight="1">
      <c r="A1721" s="15" t="n"/>
      <c r="B1721" s="15" t="n"/>
      <c r="C1721" s="15" t="inlineStr">
        <is>
          <t>PAG. PROVV. FRANCESCOMARCHESOLI</t>
        </is>
      </c>
      <c r="D1721" s="16" t="n"/>
      <c r="E1721" s="16" t="n"/>
      <c r="F1721" s="16" t="n"/>
      <c r="G1721" s="16" t="n">
        <v>0</v>
      </c>
      <c r="H1721" s="16" t="n"/>
      <c r="I1721" s="4" t="n"/>
      <c r="J1721" s="14" t="n"/>
      <c r="K1721" s="15">
        <f>C1733</f>
        <v/>
      </c>
      <c r="L1721" s="16" t="n"/>
      <c r="M1721" s="16">
        <f>0.28*(L1710+L1711-M1711)/100</f>
        <v/>
      </c>
      <c r="N1721" s="16">
        <f>G1733</f>
        <v/>
      </c>
      <c r="O1721" s="16">
        <f>O1660+M1721-N1721</f>
        <v/>
      </c>
      <c r="P1721" s="18">
        <f>P1660+M1721</f>
        <v/>
      </c>
      <c r="Q1721" s="14" t="n"/>
      <c r="R1721" s="18" t="n"/>
      <c r="S1721" s="16">
        <f>G1721</f>
        <v/>
      </c>
      <c r="T1721" s="18">
        <f>(R1721-S1721)+T1720</f>
        <v/>
      </c>
      <c r="U1721" s="15">
        <f>C1721</f>
        <v/>
      </c>
      <c r="W1721" s="14" t="n"/>
      <c r="X1721" s="18" t="n"/>
      <c r="Y1721" s="16" t="n">
        <v>0</v>
      </c>
      <c r="Z1721" s="18">
        <f>(X1721-Y1721)+Z1720</f>
        <v/>
      </c>
      <c r="AA1721" s="15" t="n"/>
      <c r="AB1721" s="24" t="n"/>
      <c r="AC1721" s="15">
        <f>C1721</f>
        <v/>
      </c>
      <c r="AD1721" s="25" t="n"/>
      <c r="AE1721" s="62">
        <f>G1721</f>
        <v/>
      </c>
      <c r="AF1721" s="63">
        <f>AE1721+AF1660</f>
        <v/>
      </c>
      <c r="AG1721" s="25" t="n"/>
      <c r="AH1721" s="24" t="n"/>
      <c r="AI1721" s="26" t="n"/>
      <c r="AJ1721" s="25" t="n"/>
      <c r="AL1721" s="14" t="n"/>
      <c r="AM1721" s="18" t="n"/>
      <c r="AN1721" s="16" t="n">
        <v>0</v>
      </c>
      <c r="AO1721" s="18">
        <f>(AM1721-AN1721)+AO1720</f>
        <v/>
      </c>
      <c r="AP1721" s="15" t="n"/>
      <c r="AR1721" s="14" t="n"/>
      <c r="AS1721" s="18" t="n"/>
      <c r="AT1721" s="16" t="n">
        <v>0</v>
      </c>
      <c r="AU1721" s="18">
        <f>(AS1721-AT1721)+AU1720</f>
        <v/>
      </c>
      <c r="AV1721" s="15" t="n"/>
      <c r="AX1721" s="14" t="n"/>
      <c r="AY1721" s="18" t="n"/>
      <c r="AZ1721" s="16" t="n">
        <v>0</v>
      </c>
      <c r="BA1721" s="18">
        <f>(AY1721-AZ1721)+BA1720</f>
        <v/>
      </c>
      <c r="BB1721" s="15" t="n"/>
      <c r="BD1721" s="14" t="n"/>
      <c r="BE1721" s="18" t="n"/>
      <c r="BF1721" s="16" t="n">
        <v>0</v>
      </c>
      <c r="BG1721" s="18">
        <f>(BE1721-BF1721)+BG1720</f>
        <v/>
      </c>
      <c r="BH1721" s="15" t="n"/>
      <c r="BJ1721" s="86" t="n">
        <v>0</v>
      </c>
      <c r="BK1721" s="90" t="n"/>
      <c r="BL1721" s="24" t="n"/>
      <c r="BM1721" s="24" t="n"/>
      <c r="BN1721" s="24" t="n"/>
      <c r="BO1721" s="24" t="n"/>
      <c r="BP1721" s="24" t="n"/>
      <c r="BQ1721" s="126" t="n"/>
    </row>
    <row r="1722" ht="16.8" customHeight="1">
      <c r="A1722" s="15" t="n"/>
      <c r="B1722" s="15" t="n"/>
      <c r="C1722" s="15" t="inlineStr">
        <is>
          <t>TOT. PAG. PRODUTTORI</t>
        </is>
      </c>
      <c r="D1722" s="16">
        <f>SUM(G1714:G1721)+E1717+E1718+E1719+E1720+E1721</f>
        <v/>
      </c>
      <c r="E1722" s="16" t="n"/>
      <c r="F1722" s="16" t="n"/>
      <c r="G1722" s="16" t="n"/>
      <c r="H1722" s="16" t="n"/>
      <c r="I1722" s="4" t="n"/>
      <c r="J1722" s="14" t="n"/>
      <c r="K1722" s="15">
        <f>C1743</f>
        <v/>
      </c>
      <c r="L1722" s="16" t="n"/>
      <c r="M1722" s="16">
        <f>0.46*(L1710+L1711-M1711)/100</f>
        <v/>
      </c>
      <c r="N1722" s="16">
        <f>G1743</f>
        <v/>
      </c>
      <c r="O1722" s="16">
        <f>O1661+M1722-N1722</f>
        <v/>
      </c>
      <c r="P1722" s="18">
        <f>P1661+M1722</f>
        <v/>
      </c>
      <c r="Q1722" s="14" t="n"/>
      <c r="R1722" s="18" t="n"/>
      <c r="S1722" s="16" t="n">
        <v>0</v>
      </c>
      <c r="T1722" s="18">
        <f>(R1722-S1722)+T1721</f>
        <v/>
      </c>
      <c r="U1722" s="15" t="n"/>
      <c r="W1722" s="14" t="n"/>
      <c r="X1722" s="18" t="n"/>
      <c r="Y1722" s="16" t="n">
        <v>0</v>
      </c>
      <c r="Z1722" s="18">
        <f>(X1722-Y1722)+Z1721</f>
        <v/>
      </c>
      <c r="AA1722" s="15" t="n"/>
      <c r="AB1722" s="24" t="n"/>
      <c r="AC1722" s="15" t="n"/>
      <c r="AD1722" s="25" t="n"/>
      <c r="AE1722" s="62" t="n"/>
      <c r="AF1722" s="63" t="n"/>
      <c r="AG1722" s="25" t="n"/>
      <c r="AH1722" s="24" t="n"/>
      <c r="AI1722" s="26" t="n"/>
      <c r="AJ1722" s="25" t="n"/>
      <c r="AL1722" s="14" t="n"/>
      <c r="AM1722" s="18" t="n"/>
      <c r="AN1722" s="16" t="n">
        <v>0</v>
      </c>
      <c r="AO1722" s="18">
        <f>(AM1722-AN1722)+AO1721</f>
        <v/>
      </c>
      <c r="AP1722" s="15" t="n"/>
      <c r="AR1722" s="14" t="n"/>
      <c r="AS1722" s="18" t="n"/>
      <c r="AT1722" s="16" t="n">
        <v>0</v>
      </c>
      <c r="AU1722" s="18">
        <f>(AS1722-AT1722)+AU1721</f>
        <v/>
      </c>
      <c r="AV1722" s="15" t="n"/>
      <c r="AX1722" s="14" t="n"/>
      <c r="AY1722" s="18" t="n"/>
      <c r="AZ1722" s="16" t="n">
        <v>0</v>
      </c>
      <c r="BA1722" s="18">
        <f>(AY1722-AZ1722)+BA1721</f>
        <v/>
      </c>
      <c r="BB1722" s="15" t="n"/>
      <c r="BD1722" s="14" t="n"/>
      <c r="BE1722" s="18" t="n"/>
      <c r="BF1722" s="16" t="n">
        <v>0</v>
      </c>
      <c r="BG1722" s="18">
        <f>(BE1722-BF1722)+BG1721</f>
        <v/>
      </c>
      <c r="BH1722" s="15" t="n"/>
      <c r="BJ1722" s="86" t="n">
        <v>0</v>
      </c>
      <c r="BK1722" s="90" t="n"/>
      <c r="BL1722" s="24" t="n"/>
      <c r="BM1722" s="24" t="n"/>
      <c r="BN1722" s="24" t="n"/>
      <c r="BO1722" s="24" t="n"/>
      <c r="BP1722" s="24" t="n"/>
      <c r="BQ1722" s="126" t="n"/>
    </row>
    <row r="1723" ht="16.8" customHeight="1">
      <c r="A1723" s="15" t="n"/>
      <c r="B1723" s="15" t="n"/>
      <c r="C1723" s="15" t="inlineStr">
        <is>
          <t>Sinistro</t>
        </is>
      </c>
      <c r="D1723" s="16" t="n"/>
      <c r="E1723" s="16" t="n"/>
      <c r="F1723" s="16" t="n"/>
      <c r="G1723" s="16" t="n"/>
      <c r="H1723" s="16">
        <f>SUM(H1710:H1722)</f>
        <v/>
      </c>
      <c r="I1723" s="4" t="n"/>
      <c r="J1723" s="14" t="n"/>
      <c r="K1723" s="15" t="inlineStr">
        <is>
          <t>Locazioni immobiliari</t>
        </is>
      </c>
      <c r="L1723" s="16" t="n"/>
      <c r="M1723" s="16">
        <f>14.4*(L1710+L1711-M1711)/100</f>
        <v/>
      </c>
      <c r="N1723" s="16">
        <f>G1744</f>
        <v/>
      </c>
      <c r="O1723" s="16">
        <f>O1662+M1723-N1723</f>
        <v/>
      </c>
      <c r="P1723" s="18">
        <f>P1662+M1723</f>
        <v/>
      </c>
      <c r="Q1723" s="14" t="n"/>
      <c r="R1723" s="18" t="n"/>
      <c r="S1723" s="16" t="n">
        <v>0</v>
      </c>
      <c r="T1723" s="18">
        <f>(R1723-S1723)+T1722</f>
        <v/>
      </c>
      <c r="U1723" s="15" t="n"/>
      <c r="W1723" s="14" t="n"/>
      <c r="X1723" s="18" t="n"/>
      <c r="Y1723" s="16" t="n">
        <v>0</v>
      </c>
      <c r="Z1723" s="18">
        <f>(X1723-Y1723)+Z1722</f>
        <v/>
      </c>
      <c r="AA1723" s="15">
        <f>C1723</f>
        <v/>
      </c>
      <c r="AB1723" s="24" t="n"/>
      <c r="AC1723" s="15" t="n"/>
      <c r="AD1723" s="25" t="n"/>
      <c r="AE1723" s="62" t="n"/>
      <c r="AF1723" s="63" t="n"/>
      <c r="AG1723" s="25" t="n"/>
      <c r="AH1723" s="24" t="n"/>
      <c r="AI1723" s="26" t="n"/>
      <c r="AJ1723" s="25" t="n"/>
      <c r="AL1723" s="14" t="n"/>
      <c r="AM1723" s="18" t="n"/>
      <c r="AN1723" s="16" t="n">
        <v>0</v>
      </c>
      <c r="AO1723" s="18">
        <f>(AM1723-AN1723)+AO1722</f>
        <v/>
      </c>
      <c r="AP1723" s="15" t="n"/>
      <c r="AR1723" s="14" t="n"/>
      <c r="AS1723" s="18" t="n"/>
      <c r="AT1723" s="16" t="n">
        <v>0</v>
      </c>
      <c r="AU1723" s="18">
        <f>(AS1723-AT1723)+AU1722</f>
        <v/>
      </c>
      <c r="AV1723" s="15" t="n"/>
      <c r="AX1723" s="14" t="n"/>
      <c r="AY1723" s="18" t="n"/>
      <c r="AZ1723" s="16" t="n">
        <v>0</v>
      </c>
      <c r="BA1723" s="18">
        <f>(AY1723-AZ1723)+BA1722</f>
        <v/>
      </c>
      <c r="BB1723" s="15" t="n"/>
      <c r="BD1723" s="14" t="n"/>
      <c r="BE1723" s="18" t="n"/>
      <c r="BF1723" s="16" t="n">
        <v>0</v>
      </c>
      <c r="BG1723" s="18">
        <f>(BE1723-BF1723)+BG1722</f>
        <v/>
      </c>
      <c r="BH1723" s="15" t="n"/>
      <c r="BJ1723" s="86" t="n">
        <v>0</v>
      </c>
      <c r="BK1723" s="90" t="n"/>
      <c r="BL1723" s="24" t="n"/>
      <c r="BM1723" s="24" t="n"/>
      <c r="BN1723" s="24" t="n"/>
      <c r="BO1723" s="24" t="n"/>
      <c r="BP1723" s="24" t="n"/>
      <c r="BQ1723" s="126" t="n"/>
    </row>
    <row r="1724" ht="16.8" customHeight="1">
      <c r="A1724" s="15" t="n"/>
      <c r="B1724" s="15" t="n"/>
      <c r="C1724" s="15" t="inlineStr">
        <is>
          <t>SINISTRO</t>
        </is>
      </c>
      <c r="D1724" s="16">
        <f>E1723+G1723</f>
        <v/>
      </c>
      <c r="E1724" s="16" t="n"/>
      <c r="F1724" s="16" t="n"/>
      <c r="G1724" s="16" t="n"/>
      <c r="H1724" s="16" t="n"/>
      <c r="I1724" s="4" t="n"/>
      <c r="J1724" s="14" t="n"/>
      <c r="K1724" s="15">
        <f>C1745</f>
        <v/>
      </c>
      <c r="L1724" s="16">
        <f>D1733</f>
        <v/>
      </c>
      <c r="M1724" s="16">
        <f>1.4*(L1710+L1711-M1711)/100</f>
        <v/>
      </c>
      <c r="N1724" s="16">
        <f>G1745</f>
        <v/>
      </c>
      <c r="O1724" s="16">
        <f>O1663+M1724-N1724</f>
        <v/>
      </c>
      <c r="P1724" s="18">
        <f>P1663+M1724</f>
        <v/>
      </c>
      <c r="Q1724" s="14" t="n"/>
      <c r="R1724" s="18" t="n"/>
      <c r="S1724" s="16" t="n">
        <v>0</v>
      </c>
      <c r="T1724" s="18">
        <f>(R1724-S1724)+T1723</f>
        <v/>
      </c>
      <c r="U1724" s="15" t="n"/>
      <c r="W1724" s="14" t="n"/>
      <c r="X1724" s="18" t="n"/>
      <c r="Y1724" s="16" t="n">
        <v>0</v>
      </c>
      <c r="Z1724" s="18">
        <f>(X1724-Y1724)+Z1723</f>
        <v/>
      </c>
      <c r="AA1724" s="15" t="n"/>
      <c r="AB1724" s="24" t="n"/>
      <c r="AC1724" s="64" t="inlineStr">
        <is>
          <t>INTERESSI PASSIIVI</t>
        </is>
      </c>
      <c r="AD1724" s="65" t="n"/>
      <c r="AE1724" s="65">
        <f>H1728</f>
        <v/>
      </c>
      <c r="AF1724" s="63">
        <f>AE1724+AF1663</f>
        <v/>
      </c>
      <c r="AG1724" s="25" t="n"/>
      <c r="AH1724" s="24" t="n"/>
      <c r="AI1724" s="26" t="n"/>
      <c r="AJ1724" s="25" t="n">
        <v>0</v>
      </c>
      <c r="AL1724" s="14" t="n"/>
      <c r="AM1724" s="18" t="n"/>
      <c r="AN1724" s="16" t="n">
        <v>0</v>
      </c>
      <c r="AO1724" s="18">
        <f>(AM1724-AN1724)+AO1723</f>
        <v/>
      </c>
      <c r="AP1724" s="15" t="n"/>
      <c r="AR1724" s="14" t="n"/>
      <c r="AS1724" s="18" t="n"/>
      <c r="AT1724" s="16" t="n">
        <v>0</v>
      </c>
      <c r="AU1724" s="18">
        <f>(AS1724-AT1724)+AU1723</f>
        <v/>
      </c>
      <c r="AV1724" s="15" t="n"/>
      <c r="AX1724" s="14" t="n"/>
      <c r="AY1724" s="18" t="n"/>
      <c r="AZ1724" s="16" t="n">
        <v>0</v>
      </c>
      <c r="BA1724" s="18">
        <f>(AY1724-AZ1724)+BA1723</f>
        <v/>
      </c>
      <c r="BB1724" s="15" t="n"/>
      <c r="BD1724" s="14" t="n"/>
      <c r="BE1724" s="18" t="n"/>
      <c r="BF1724" s="16" t="n">
        <v>0</v>
      </c>
      <c r="BG1724" s="18">
        <f>(BE1724-BF1724)+BG1723</f>
        <v/>
      </c>
      <c r="BH1724" s="15" t="n"/>
      <c r="BJ1724" s="86" t="n"/>
      <c r="BK1724" s="86" t="n"/>
      <c r="BL1724" s="24" t="n"/>
      <c r="BM1724" s="24" t="n"/>
      <c r="BN1724" s="24" t="n"/>
      <c r="BO1724" s="24" t="n"/>
      <c r="BP1724" s="24" t="n"/>
      <c r="BQ1724" s="126" t="n"/>
    </row>
    <row r="1725" ht="16.8" customHeight="1">
      <c r="A1725" s="15" t="n"/>
      <c r="B1725" s="15" t="n"/>
      <c r="C1725" s="15" t="inlineStr">
        <is>
          <t xml:space="preserve">Francobolli    </t>
        </is>
      </c>
      <c r="D1725" s="16" t="n"/>
      <c r="E1725" s="16" t="n"/>
      <c r="F1725" s="16" t="n"/>
      <c r="G1725" s="16" t="n">
        <v>0</v>
      </c>
      <c r="H1725" s="16" t="n"/>
      <c r="I1725" s="4" t="n"/>
      <c r="J1725" s="14" t="n"/>
      <c r="K1725" s="15">
        <f>C1747</f>
        <v/>
      </c>
      <c r="L1725" s="16" t="n"/>
      <c r="M1725" s="16">
        <f>0*(L1710+L1711-M1711)/100</f>
        <v/>
      </c>
      <c r="N1725" s="16">
        <f>G1747</f>
        <v/>
      </c>
      <c r="O1725" s="16">
        <f>O1664+M1725-N1725</f>
        <v/>
      </c>
      <c r="P1725" s="18">
        <f>P1664+M1725</f>
        <v/>
      </c>
      <c r="Q1725" s="14" t="n"/>
      <c r="R1725" s="18" t="n"/>
      <c r="S1725" s="16">
        <f>G1725</f>
        <v/>
      </c>
      <c r="T1725" s="18">
        <f>(R1725-S1725)+T1724</f>
        <v/>
      </c>
      <c r="U1725" s="15">
        <f>C1725</f>
        <v/>
      </c>
      <c r="W1725" s="14" t="n"/>
      <c r="X1725" s="18" t="n"/>
      <c r="Y1725" s="16" t="n"/>
      <c r="Z1725" s="18">
        <f>(X1725-Y1725)+Z1724</f>
        <v/>
      </c>
      <c r="AA1725" s="15" t="n"/>
      <c r="AB1725" s="24" t="n"/>
      <c r="AC1725" s="15">
        <f>C1725</f>
        <v/>
      </c>
      <c r="AD1725" s="25" t="n"/>
      <c r="AE1725" s="62">
        <f>G1725</f>
        <v/>
      </c>
      <c r="AF1725" s="63">
        <f>AE1725+AF1664</f>
        <v/>
      </c>
      <c r="AG1725" s="25" t="n"/>
      <c r="AH1725" s="24" t="n"/>
      <c r="AI1725" s="26" t="n"/>
      <c r="AJ1725" s="25" t="n"/>
      <c r="AL1725" s="14" t="n"/>
      <c r="AM1725" s="18" t="n"/>
      <c r="AN1725" s="16" t="n"/>
      <c r="AO1725" s="18">
        <f>(AM1725-AN1725)+AO1724</f>
        <v/>
      </c>
      <c r="AP1725" s="15" t="n"/>
      <c r="AR1725" s="14" t="n"/>
      <c r="AS1725" s="18" t="n"/>
      <c r="AT1725" s="16" t="n"/>
      <c r="AU1725" s="18">
        <f>(AS1725-AT1725)+AU1724</f>
        <v/>
      </c>
      <c r="AV1725" s="15" t="n"/>
      <c r="AX1725" s="14" t="n"/>
      <c r="AY1725" s="18" t="n"/>
      <c r="AZ1725" s="16" t="n"/>
      <c r="BA1725" s="18">
        <f>(AY1725-AZ1725)+BA1724</f>
        <v/>
      </c>
      <c r="BB1725" s="15" t="n"/>
      <c r="BD1725" s="14" t="n"/>
      <c r="BE1725" s="18" t="n"/>
      <c r="BF1725" s="16" t="n"/>
      <c r="BG1725" s="18">
        <f>(BE1725-BF1725)+BG1724</f>
        <v/>
      </c>
      <c r="BH1725" s="15" t="n"/>
      <c r="BJ1725" s="86" t="n"/>
      <c r="BK1725" s="86" t="n"/>
      <c r="BL1725" s="24" t="n"/>
      <c r="BM1725" s="24" t="n"/>
      <c r="BN1725" s="24" t="n"/>
      <c r="BO1725" s="24" t="n"/>
      <c r="BP1725" s="24" t="n"/>
      <c r="BQ1725" s="126" t="n"/>
    </row>
    <row r="1726" ht="16.8" customHeight="1">
      <c r="A1726" s="15" t="n"/>
      <c r="B1726" s="15" t="n"/>
      <c r="C1726" s="15" t="inlineStr">
        <is>
          <t xml:space="preserve">PAG. FATT. SOMMESE PETROLI </t>
        </is>
      </c>
      <c r="D1726" s="16" t="n"/>
      <c r="E1726" s="16" t="n"/>
      <c r="F1726" s="16" t="n"/>
      <c r="G1726" s="16" t="n">
        <v>0</v>
      </c>
      <c r="H1726" s="16" t="n"/>
      <c r="I1726" s="4" t="n"/>
      <c r="J1726" s="14" t="n"/>
      <c r="K1726" s="15">
        <f>C1748</f>
        <v/>
      </c>
      <c r="L1726" s="16" t="n"/>
      <c r="M1726" s="16">
        <f>1.86*(L1710+L1711-M1711)/100</f>
        <v/>
      </c>
      <c r="N1726" s="16">
        <f>G1748</f>
        <v/>
      </c>
      <c r="O1726" s="16">
        <f>O1665+M1726-N1726</f>
        <v/>
      </c>
      <c r="P1726" s="18">
        <f>P1665+M1726</f>
        <v/>
      </c>
      <c r="Q1726" s="14" t="n"/>
      <c r="R1726" s="18" t="n"/>
      <c r="S1726" s="16">
        <f>G1726</f>
        <v/>
      </c>
      <c r="T1726" s="18">
        <f>(R1726-S1726)+T1725</f>
        <v/>
      </c>
      <c r="U1726" s="15">
        <f>C1726</f>
        <v/>
      </c>
      <c r="W1726" s="14" t="n"/>
      <c r="X1726" s="18" t="n"/>
      <c r="Y1726" s="16" t="n">
        <v>0</v>
      </c>
      <c r="Z1726" s="18">
        <f>(X1726-Y1726)+Z1725</f>
        <v/>
      </c>
      <c r="AA1726" s="15" t="n"/>
      <c r="AB1726" s="24" t="n"/>
      <c r="AC1726" s="15">
        <f>C1726</f>
        <v/>
      </c>
      <c r="AD1726" s="25" t="n"/>
      <c r="AE1726" s="62">
        <f>G1726</f>
        <v/>
      </c>
      <c r="AF1726" s="63">
        <f>AE1726+AF1665</f>
        <v/>
      </c>
      <c r="AG1726" s="25" t="n"/>
      <c r="AH1726" s="24" t="n"/>
      <c r="AI1726" s="26" t="n"/>
      <c r="AJ1726" s="25" t="n"/>
      <c r="AL1726" s="14" t="n"/>
      <c r="AM1726" s="18" t="n"/>
      <c r="AN1726" s="16" t="n">
        <v>0</v>
      </c>
      <c r="AO1726" s="18">
        <f>(AM1726-AN1726)+AO1725</f>
        <v/>
      </c>
      <c r="AP1726" s="15" t="n"/>
      <c r="AR1726" s="14" t="n"/>
      <c r="AS1726" s="18" t="n"/>
      <c r="AT1726" s="16" t="n">
        <v>0</v>
      </c>
      <c r="AU1726" s="18">
        <f>(AS1726-AT1726)+AU1725</f>
        <v/>
      </c>
      <c r="AV1726" s="15" t="n"/>
      <c r="AX1726" s="14" t="n"/>
      <c r="AY1726" s="18" t="n"/>
      <c r="AZ1726" s="16" t="n">
        <v>0</v>
      </c>
      <c r="BA1726" s="18">
        <f>(AY1726-AZ1726)+BA1725</f>
        <v/>
      </c>
      <c r="BB1726" s="15" t="n"/>
      <c r="BD1726" s="14" t="n"/>
      <c r="BE1726" s="18" t="n"/>
      <c r="BF1726" s="16" t="n">
        <v>0</v>
      </c>
      <c r="BG1726" s="18">
        <f>(BE1726-BF1726)+BG1725</f>
        <v/>
      </c>
      <c r="BH1726" s="15" t="n"/>
      <c r="BJ1726" s="86" t="n"/>
      <c r="BK1726" s="86" t="n"/>
      <c r="BL1726" s="24" t="n"/>
      <c r="BM1726" s="24" t="n"/>
      <c r="BN1726" s="24" t="n"/>
      <c r="BO1726" s="24" t="n"/>
      <c r="BP1726" s="24" t="n"/>
      <c r="BQ1726" s="126" t="n"/>
    </row>
    <row r="1727" ht="16.8" customHeight="1">
      <c r="A1727" s="15" t="n"/>
      <c r="B1727" s="15" t="n"/>
      <c r="C1727" s="15" t="inlineStr">
        <is>
          <t>Benzina auto papa'</t>
        </is>
      </c>
      <c r="D1727" s="16">
        <f>SUM(G1726:G1727)</f>
        <v/>
      </c>
      <c r="E1727" s="16" t="n">
        <v>0</v>
      </c>
      <c r="F1727" s="16" t="n"/>
      <c r="G1727" s="16" t="n">
        <v>0</v>
      </c>
      <c r="H1727" s="16" t="n"/>
      <c r="I1727" s="4" t="n"/>
      <c r="J1727" s="14" t="n"/>
      <c r="K1727" s="15">
        <f>C1749</f>
        <v/>
      </c>
      <c r="L1727" s="16" t="n">
        <v>0</v>
      </c>
      <c r="M1727" s="16">
        <f>0.7*(L1710+L1711-M1711)/100</f>
        <v/>
      </c>
      <c r="N1727" s="16">
        <f>G1749</f>
        <v/>
      </c>
      <c r="O1727" s="16">
        <f>O1666+M1727-N1727</f>
        <v/>
      </c>
      <c r="P1727" s="18">
        <f>P1666+M1727</f>
        <v/>
      </c>
      <c r="Q1727" s="14" t="n"/>
      <c r="R1727" s="18" t="n"/>
      <c r="S1727" s="16">
        <f>G1727</f>
        <v/>
      </c>
      <c r="T1727" s="18">
        <f>(R1727-S1727)+T1726</f>
        <v/>
      </c>
      <c r="U1727" s="15">
        <f>C1727</f>
        <v/>
      </c>
      <c r="W1727" s="14" t="n"/>
      <c r="X1727" s="18" t="n"/>
      <c r="Y1727" s="16" t="n">
        <v>0</v>
      </c>
      <c r="Z1727" s="18">
        <f>(X1727-Y1727)+Z1726</f>
        <v/>
      </c>
      <c r="AA1727" s="15" t="n"/>
      <c r="AB1727" s="24" t="n"/>
      <c r="AC1727" s="15">
        <f>C1727</f>
        <v/>
      </c>
      <c r="AD1727" s="25" t="n"/>
      <c r="AE1727" s="62">
        <f>G1727</f>
        <v/>
      </c>
      <c r="AF1727" s="63">
        <f>AE1727+AF1666</f>
        <v/>
      </c>
      <c r="AG1727" s="25" t="n"/>
      <c r="AH1727" s="24" t="n"/>
      <c r="AI1727" s="26" t="n">
        <v>0</v>
      </c>
      <c r="AJ1727" s="25" t="n"/>
      <c r="AL1727" s="14" t="n"/>
      <c r="AM1727" s="18" t="n"/>
      <c r="AN1727" s="16" t="n">
        <v>0</v>
      </c>
      <c r="AO1727" s="18">
        <f>(AM1727-AN1727)+AO1726</f>
        <v/>
      </c>
      <c r="AP1727" s="15" t="n"/>
      <c r="AR1727" s="14" t="n"/>
      <c r="AS1727" s="18" t="n"/>
      <c r="AT1727" s="16" t="n">
        <v>0</v>
      </c>
      <c r="AU1727" s="18">
        <f>(AS1727-AT1727)+AU1726</f>
        <v/>
      </c>
      <c r="AV1727" s="15" t="n"/>
      <c r="AX1727" s="14" t="n"/>
      <c r="AY1727" s="18" t="n"/>
      <c r="AZ1727" s="16" t="n">
        <v>0</v>
      </c>
      <c r="BA1727" s="18">
        <f>(AY1727-AZ1727)+BA1726</f>
        <v/>
      </c>
      <c r="BB1727" s="15" t="n"/>
      <c r="BD1727" s="14" t="n"/>
      <c r="BE1727" s="18" t="n"/>
      <c r="BF1727" s="16" t="n">
        <v>0</v>
      </c>
      <c r="BG1727" s="18">
        <f>(BE1727-BF1727)+BG1726</f>
        <v/>
      </c>
      <c r="BH1727" s="15" t="n"/>
      <c r="BJ1727" s="86" t="n"/>
      <c r="BK1727" s="86" t="n"/>
      <c r="BL1727" s="24" t="n"/>
      <c r="BM1727" s="24" t="n"/>
      <c r="BN1727" s="24" t="n"/>
      <c r="BO1727" s="24" t="n"/>
      <c r="BP1727" s="24" t="n"/>
      <c r="BQ1727" s="126" t="n"/>
    </row>
    <row r="1728" ht="16.8" customHeight="1">
      <c r="A1728" s="15" t="n"/>
      <c r="B1728" s="15" t="n"/>
      <c r="C1728" s="28" t="inlineStr">
        <is>
          <t>COMM. 10223</t>
        </is>
      </c>
      <c r="D1728" s="16" t="n"/>
      <c r="E1728" s="16" t="n">
        <v>0</v>
      </c>
      <c r="F1728" s="16" t="n">
        <v>0</v>
      </c>
      <c r="G1728" s="16" t="n">
        <v>21.8</v>
      </c>
      <c r="H1728" s="27" t="n">
        <v>0</v>
      </c>
      <c r="I1728" s="4" t="n"/>
      <c r="J1728" s="14" t="n"/>
      <c r="K1728" s="15">
        <f>C1753</f>
        <v/>
      </c>
      <c r="L1728" s="16" t="n">
        <v>0</v>
      </c>
      <c r="M1728" s="16">
        <f>18.82*(L1710+L1711-M1711)/100</f>
        <v/>
      </c>
      <c r="N1728" s="16">
        <f>G1753</f>
        <v/>
      </c>
      <c r="O1728" s="16">
        <f>O1667+M1728-N1728</f>
        <v/>
      </c>
      <c r="P1728" s="18">
        <f>P1667+M1728</f>
        <v/>
      </c>
      <c r="Q1728" s="14" t="n"/>
      <c r="R1728" s="18" t="n"/>
      <c r="S1728" s="16">
        <f>G1728</f>
        <v/>
      </c>
      <c r="T1728" s="18">
        <f>(R1728-S1728)+T1727</f>
        <v/>
      </c>
      <c r="U1728" s="15">
        <f>C1728</f>
        <v/>
      </c>
      <c r="W1728" s="14" t="n"/>
      <c r="X1728" s="18" t="n"/>
      <c r="Y1728" s="16" t="n">
        <v>0</v>
      </c>
      <c r="Z1728" s="18">
        <f>(X1728-Y1728)+Z1727</f>
        <v/>
      </c>
      <c r="AA1728" s="15">
        <f>C1728</f>
        <v/>
      </c>
      <c r="AB1728" s="24" t="n"/>
      <c r="AC1728" s="15">
        <f>C1728</f>
        <v/>
      </c>
      <c r="AD1728" s="25" t="n"/>
      <c r="AE1728" s="62" t="n">
        <v>0</v>
      </c>
      <c r="AF1728" s="63">
        <f>AE1728+AF1667</f>
        <v/>
      </c>
      <c r="AG1728" s="25" t="n"/>
      <c r="AH1728" s="24" t="n"/>
      <c r="AI1728" s="26" t="n"/>
      <c r="AJ1728" s="25" t="n"/>
      <c r="AL1728" s="14" t="n"/>
      <c r="AM1728" s="18" t="n"/>
      <c r="AN1728" s="16" t="n">
        <v>0</v>
      </c>
      <c r="AO1728" s="18">
        <f>(AM1728-AN1728)+AO1727</f>
        <v/>
      </c>
      <c r="AP1728" s="15" t="n"/>
      <c r="AR1728" s="14" t="n"/>
      <c r="AS1728" s="18" t="n"/>
      <c r="AT1728" s="16" t="n">
        <v>0</v>
      </c>
      <c r="AU1728" s="18">
        <f>(AS1728-AT1728)+AU1727</f>
        <v/>
      </c>
      <c r="AV1728" s="15">
        <f>C1728</f>
        <v/>
      </c>
      <c r="AX1728" s="14" t="n"/>
      <c r="AY1728" s="18" t="n"/>
      <c r="AZ1728" s="16" t="n">
        <v>0</v>
      </c>
      <c r="BA1728" s="18">
        <f>(AY1728-AZ1728)+BA1727</f>
        <v/>
      </c>
      <c r="BB1728" s="15" t="n"/>
      <c r="BD1728" s="14" t="n"/>
      <c r="BE1728" s="18" t="n"/>
      <c r="BF1728" s="16" t="n">
        <v>0</v>
      </c>
      <c r="BG1728" s="18">
        <f>(BE1728-BF1728)+BG1727</f>
        <v/>
      </c>
      <c r="BH1728" s="15" t="n"/>
      <c r="BJ1728" s="86" t="n"/>
      <c r="BK1728" s="86" t="n"/>
      <c r="BL1728" s="24" t="n"/>
      <c r="BM1728" s="24" t="n"/>
      <c r="BN1728" s="24" t="n"/>
      <c r="BO1728" s="24" t="n"/>
      <c r="BP1728" s="24" t="n"/>
      <c r="BQ1728" s="126" t="n"/>
    </row>
    <row r="1729" ht="16.8" customHeight="1">
      <c r="A1729" s="15" t="n"/>
      <c r="B1729" s="15" t="n"/>
      <c r="C1729" s="15" t="n"/>
      <c r="D1729" s="16" t="n"/>
      <c r="E1729" s="16" t="n"/>
      <c r="F1729" s="16" t="n"/>
      <c r="G1729" s="16" t="n">
        <v>0</v>
      </c>
      <c r="H1729" s="27" t="n">
        <v>0</v>
      </c>
      <c r="I1729" s="4" t="n"/>
      <c r="J1729" s="14" t="n"/>
      <c r="K1729" s="15">
        <f>C1754</f>
        <v/>
      </c>
      <c r="L1729" s="16" t="n">
        <v>0</v>
      </c>
      <c r="M1729" s="16">
        <f>18.82*(L1710+L1711-M1711)/100</f>
        <v/>
      </c>
      <c r="N1729" s="29">
        <f>G1754</f>
        <v/>
      </c>
      <c r="O1729" s="16">
        <f>O1668+M1729-N1729</f>
        <v/>
      </c>
      <c r="P1729" s="18">
        <f>P1668+M1729</f>
        <v/>
      </c>
      <c r="Q1729" s="14" t="n"/>
      <c r="R1729" s="18" t="n"/>
      <c r="S1729" s="16">
        <f>G1729</f>
        <v/>
      </c>
      <c r="T1729" s="18">
        <f>(R1729-S1729)+T1728</f>
        <v/>
      </c>
      <c r="U1729" s="15">
        <f>C1729</f>
        <v/>
      </c>
      <c r="W1729" s="14" t="n"/>
      <c r="X1729" s="18" t="n"/>
      <c r="Y1729" s="16" t="n">
        <v>0</v>
      </c>
      <c r="Z1729" s="18">
        <f>(X1729-Y1729)+Z1728</f>
        <v/>
      </c>
      <c r="AA1729" s="15" t="n"/>
      <c r="AB1729" s="24" t="n"/>
      <c r="AC1729" s="15">
        <f>C1729</f>
        <v/>
      </c>
      <c r="AD1729" s="25" t="n"/>
      <c r="AE1729" s="62">
        <f>G1729</f>
        <v/>
      </c>
      <c r="AF1729" s="63">
        <f>AE1729+AF1668</f>
        <v/>
      </c>
      <c r="AG1729" s="25" t="n"/>
      <c r="AH1729" s="24" t="n"/>
      <c r="AI1729" s="26" t="n"/>
      <c r="AJ1729" s="25" t="n"/>
      <c r="AL1729" s="14" t="n"/>
      <c r="AM1729" s="18" t="n"/>
      <c r="AN1729" s="16" t="n">
        <v>0</v>
      </c>
      <c r="AO1729" s="18">
        <f>(AM1729-AN1729)+AO1728</f>
        <v/>
      </c>
      <c r="AP1729" s="15" t="n"/>
      <c r="AR1729" s="14" t="n"/>
      <c r="AS1729" s="18" t="n"/>
      <c r="AT1729" s="16" t="n">
        <v>0</v>
      </c>
      <c r="AU1729" s="18">
        <f>(AS1729-AT1729)+AU1728</f>
        <v/>
      </c>
      <c r="AV1729" s="15" t="n"/>
      <c r="AX1729" s="14" t="n"/>
      <c r="AY1729" s="18" t="n"/>
      <c r="AZ1729" s="16" t="n">
        <v>0</v>
      </c>
      <c r="BA1729" s="18">
        <f>(AY1729-AZ1729)+BA1728</f>
        <v/>
      </c>
      <c r="BB1729" s="15" t="n"/>
      <c r="BD1729" s="14" t="n"/>
      <c r="BE1729" s="18" t="n"/>
      <c r="BF1729" s="16" t="n">
        <v>0</v>
      </c>
      <c r="BG1729" s="18">
        <f>(BE1729-BF1729)+BG1728</f>
        <v/>
      </c>
      <c r="BH1729" s="15" t="n"/>
      <c r="BJ1729" s="86" t="n"/>
      <c r="BK1729" s="86" t="n"/>
      <c r="BL1729" s="24" t="n"/>
      <c r="BM1729" s="24" t="n"/>
      <c r="BN1729" s="24" t="n"/>
      <c r="BO1729" s="24" t="n"/>
      <c r="BP1729" s="24" t="n"/>
      <c r="BQ1729" s="126" t="n"/>
    </row>
    <row r="1730" ht="16.8" customHeight="1">
      <c r="A1730" s="15" t="n"/>
      <c r="B1730" s="15" t="n"/>
      <c r="C1730" s="28" t="inlineStr">
        <is>
          <t>Materiale pulizia</t>
        </is>
      </c>
      <c r="D1730" s="16" t="n"/>
      <c r="E1730" s="16" t="n"/>
      <c r="F1730" s="16" t="n"/>
      <c r="G1730" s="16" t="n">
        <v>0</v>
      </c>
      <c r="H1730" s="16" t="n"/>
      <c r="I1730" s="4" t="n"/>
      <c r="J1730" s="14" t="n"/>
      <c r="K1730" s="15">
        <f>C1725</f>
        <v/>
      </c>
      <c r="L1730" s="16" t="n">
        <v>0</v>
      </c>
      <c r="M1730" s="16">
        <f>0.5*(L1710+L1711-M1711)/100</f>
        <v/>
      </c>
      <c r="N1730" s="16">
        <f>G1725</f>
        <v/>
      </c>
      <c r="O1730" s="16">
        <f>O1669+M1730-N1730</f>
        <v/>
      </c>
      <c r="P1730" s="18">
        <f>P1669+M1730</f>
        <v/>
      </c>
      <c r="Q1730" s="14" t="n"/>
      <c r="R1730" s="18" t="n"/>
      <c r="S1730" s="16">
        <f>G1730</f>
        <v/>
      </c>
      <c r="T1730" s="18">
        <f>(R1730-S1730)+T1729</f>
        <v/>
      </c>
      <c r="U1730" s="15">
        <f>C1730</f>
        <v/>
      </c>
      <c r="W1730" s="14" t="n"/>
      <c r="X1730" s="18" t="n"/>
      <c r="Y1730" s="16" t="n">
        <v>0</v>
      </c>
      <c r="Z1730" s="18">
        <f>(X1730-Y1730)+Z1729</f>
        <v/>
      </c>
      <c r="AA1730" s="15" t="n"/>
      <c r="AB1730" s="24" t="n"/>
      <c r="AC1730" s="15">
        <f>C1730</f>
        <v/>
      </c>
      <c r="AD1730" s="25" t="n"/>
      <c r="AE1730" s="62">
        <f>G1730</f>
        <v/>
      </c>
      <c r="AF1730" s="63">
        <f>AE1730+AF1669</f>
        <v/>
      </c>
      <c r="AG1730" s="25" t="n"/>
      <c r="AH1730" s="24" t="n"/>
      <c r="AI1730" s="26" t="n"/>
      <c r="AJ1730" s="25" t="n"/>
      <c r="AL1730" s="14" t="n"/>
      <c r="AM1730" s="18" t="n"/>
      <c r="AN1730" s="16" t="n">
        <v>0</v>
      </c>
      <c r="AO1730" s="18">
        <f>(AM1730-AN1730)+AO1729</f>
        <v/>
      </c>
      <c r="AP1730" s="15" t="n"/>
      <c r="AR1730" s="14" t="n"/>
      <c r="AS1730" s="18" t="n"/>
      <c r="AT1730" s="16" t="n">
        <v>0</v>
      </c>
      <c r="AU1730" s="18">
        <f>(AS1730-AT1730)+AU1729</f>
        <v/>
      </c>
      <c r="AV1730" s="15" t="n"/>
      <c r="AX1730" s="14" t="n"/>
      <c r="AY1730" s="18" t="n"/>
      <c r="AZ1730" s="16" t="n">
        <v>0</v>
      </c>
      <c r="BA1730" s="18">
        <f>(AY1730-AZ1730)+BA1729</f>
        <v/>
      </c>
      <c r="BB1730" s="15" t="n"/>
      <c r="BD1730" s="14" t="n"/>
      <c r="BE1730" s="18" t="n"/>
      <c r="BF1730" s="16" t="n">
        <v>0</v>
      </c>
      <c r="BG1730" s="18">
        <f>(BE1730-BF1730)+BG1729</f>
        <v/>
      </c>
      <c r="BH1730" s="15" t="n"/>
      <c r="BJ1730" s="86" t="n"/>
      <c r="BK1730" s="86" t="n"/>
      <c r="BL1730" s="24" t="n"/>
      <c r="BM1730" s="24" t="n"/>
      <c r="BN1730" s="24" t="n"/>
      <c r="BO1730" s="24" t="n"/>
      <c r="BP1730" s="24" t="n"/>
      <c r="BQ1730" s="126" t="n"/>
    </row>
    <row r="1731" ht="16.8" customHeight="1">
      <c r="A1731" s="15" t="n"/>
      <c r="B1731" s="15" t="n"/>
      <c r="C1731" s="15" t="inlineStr">
        <is>
          <t xml:space="preserve">Assicurazioni </t>
        </is>
      </c>
      <c r="D1731" s="16" t="n"/>
      <c r="E1731" s="16" t="n"/>
      <c r="F1731" s="16" t="n"/>
      <c r="G1731" s="16" t="n">
        <v>0</v>
      </c>
      <c r="H1731" s="16" t="n"/>
      <c r="I1731" s="4" t="n"/>
      <c r="J1731" s="14" t="n"/>
      <c r="K1731" s="17">
        <f>C1731</f>
        <v/>
      </c>
      <c r="L1731" s="16" t="n">
        <v>0</v>
      </c>
      <c r="M1731" s="16">
        <f>0.5*(L1710+L1711-M1711)/100</f>
        <v/>
      </c>
      <c r="N1731" s="16">
        <f>G1731</f>
        <v/>
      </c>
      <c r="O1731" s="16">
        <f>O1670+M1731-N1731</f>
        <v/>
      </c>
      <c r="P1731" s="18">
        <f>P1670+M1731</f>
        <v/>
      </c>
      <c r="Q1731" s="14" t="n"/>
      <c r="R1731" s="18" t="n"/>
      <c r="S1731" s="16">
        <f>G1731</f>
        <v/>
      </c>
      <c r="T1731" s="18">
        <f>(R1731-S1731)+T1730</f>
        <v/>
      </c>
      <c r="U1731" s="15">
        <f>C1731</f>
        <v/>
      </c>
      <c r="W1731" s="14" t="n"/>
      <c r="X1731" s="18" t="n"/>
      <c r="Y1731" s="16" t="n">
        <v>0</v>
      </c>
      <c r="Z1731" s="18">
        <f>(X1731-Y1731)+Z1730</f>
        <v/>
      </c>
      <c r="AA1731" s="15" t="n"/>
      <c r="AB1731" s="24" t="n"/>
      <c r="AC1731" s="15">
        <f>C1731</f>
        <v/>
      </c>
      <c r="AD1731" s="25" t="n"/>
      <c r="AE1731" s="62">
        <f>G1731</f>
        <v/>
      </c>
      <c r="AF1731" s="63">
        <f>AE1731+AF1670</f>
        <v/>
      </c>
      <c r="AG1731" s="25" t="n"/>
      <c r="AH1731" s="24" t="n"/>
      <c r="AI1731" s="26" t="n"/>
      <c r="AJ1731" s="25" t="n"/>
      <c r="AL1731" s="14" t="n"/>
      <c r="AM1731" s="18" t="n"/>
      <c r="AN1731" s="16" t="n">
        <v>0</v>
      </c>
      <c r="AO1731" s="18">
        <f>(AM1731-AN1731)+AO1730</f>
        <v/>
      </c>
      <c r="AP1731" s="15" t="n"/>
      <c r="AR1731" s="14" t="n"/>
      <c r="AS1731" s="18" t="n"/>
      <c r="AT1731" s="16" t="n">
        <v>0</v>
      </c>
      <c r="AU1731" s="18">
        <f>(AS1731-AT1731)+AU1730</f>
        <v/>
      </c>
      <c r="AV1731" s="15" t="n"/>
      <c r="AX1731" s="14" t="n"/>
      <c r="AY1731" s="18" t="n"/>
      <c r="AZ1731" s="16" t="n">
        <v>0</v>
      </c>
      <c r="BA1731" s="18">
        <f>(AY1731-AZ1731)+BA1730</f>
        <v/>
      </c>
      <c r="BB1731" s="15" t="n"/>
      <c r="BD1731" s="14" t="n"/>
      <c r="BE1731" s="18" t="n"/>
      <c r="BF1731" s="16" t="n">
        <v>0</v>
      </c>
      <c r="BG1731" s="18">
        <f>(BE1731-BF1731)+BG1730</f>
        <v/>
      </c>
      <c r="BH1731" s="15" t="n"/>
      <c r="BJ1731" s="86" t="n"/>
      <c r="BK1731" s="86" t="n"/>
      <c r="BL1731" s="24" t="n"/>
      <c r="BM1731" s="24" t="n"/>
      <c r="BN1731" s="24" t="n"/>
      <c r="BO1731" s="24" t="n"/>
      <c r="BP1731" s="24" t="n"/>
      <c r="BQ1731" s="126" t="n"/>
    </row>
    <row r="1732" ht="16.8" customHeight="1">
      <c r="A1732" s="15" t="n"/>
      <c r="B1732" s="15" t="n"/>
      <c r="C1732" s="15" t="inlineStr">
        <is>
          <t>Telepass</t>
        </is>
      </c>
      <c r="D1732" s="16" t="n"/>
      <c r="E1732" s="16" t="n"/>
      <c r="F1732" s="16" t="n"/>
      <c r="G1732" s="16" t="n">
        <v>0</v>
      </c>
      <c r="H1732" s="16" t="n"/>
      <c r="I1732" s="4" t="n"/>
      <c r="J1732" s="14" t="n"/>
      <c r="K1732" s="17" t="inlineStr">
        <is>
          <t>Spese varie (manutenziona auto+ alberghi + varie+ cancelleria)</t>
        </is>
      </c>
      <c r="L1732" s="16" t="n"/>
      <c r="M1732" s="16">
        <f>2.32*(L1710+L1711-M1711)/100</f>
        <v/>
      </c>
      <c r="N1732" s="16">
        <f>H1766+H1765+G1764</f>
        <v/>
      </c>
      <c r="O1732" s="16">
        <f>O1671+M1732-N1732</f>
        <v/>
      </c>
      <c r="P1732" s="18">
        <f>P1671+M1732</f>
        <v/>
      </c>
      <c r="Q1732" s="14" t="n"/>
      <c r="R1732" s="18" t="n"/>
      <c r="S1732" s="16">
        <f>G1732</f>
        <v/>
      </c>
      <c r="T1732" s="18">
        <f>(R1732-S1732)+T1731</f>
        <v/>
      </c>
      <c r="U1732" s="15">
        <f>C1732</f>
        <v/>
      </c>
      <c r="W1732" s="14" t="n"/>
      <c r="X1732" s="18" t="n"/>
      <c r="Y1732" s="16" t="n">
        <v>0</v>
      </c>
      <c r="Z1732" s="18">
        <f>(X1732-Y1732)+Z1731</f>
        <v/>
      </c>
      <c r="AA1732" s="15" t="n"/>
      <c r="AB1732" s="24" t="n"/>
      <c r="AC1732" s="15">
        <f>C1732</f>
        <v/>
      </c>
      <c r="AD1732" s="25" t="n"/>
      <c r="AE1732" s="62">
        <f>G1732</f>
        <v/>
      </c>
      <c r="AF1732" s="63">
        <f>AE1732+AF1671</f>
        <v/>
      </c>
      <c r="AG1732" s="25" t="n"/>
      <c r="AH1732" s="24" t="n"/>
      <c r="AI1732" s="26" t="n"/>
      <c r="AJ1732" s="25" t="n"/>
      <c r="AL1732" s="14" t="n"/>
      <c r="AM1732" s="18" t="n"/>
      <c r="AN1732" s="16" t="n">
        <v>0</v>
      </c>
      <c r="AO1732" s="18">
        <f>(AM1732-AN1732)+AO1731</f>
        <v/>
      </c>
      <c r="AP1732" s="15" t="n"/>
      <c r="AR1732" s="14" t="n"/>
      <c r="AS1732" s="18" t="n"/>
      <c r="AT1732" s="16" t="n">
        <v>0</v>
      </c>
      <c r="AU1732" s="18">
        <f>(AS1732-AT1732)+AU1731</f>
        <v/>
      </c>
      <c r="AV1732" s="15" t="n"/>
      <c r="AX1732" s="14" t="n"/>
      <c r="AY1732" s="18" t="n"/>
      <c r="AZ1732" s="16" t="n">
        <v>0</v>
      </c>
      <c r="BA1732" s="18">
        <f>(AY1732-AZ1732)+BA1731</f>
        <v/>
      </c>
      <c r="BB1732" s="15" t="n"/>
      <c r="BD1732" s="14" t="n"/>
      <c r="BE1732" s="18" t="n"/>
      <c r="BF1732" s="16" t="n">
        <v>0</v>
      </c>
      <c r="BG1732" s="18">
        <f>(BE1732-BF1732)+BG1731</f>
        <v/>
      </c>
      <c r="BH1732" s="15" t="n"/>
      <c r="BJ1732" s="86" t="n"/>
      <c r="BK1732" s="86" t="n"/>
      <c r="BL1732" s="24" t="n"/>
      <c r="BM1732" s="24" t="n"/>
      <c r="BN1732" s="24" t="n"/>
      <c r="BO1732" s="24" t="n"/>
      <c r="BP1732" s="24" t="n"/>
      <c r="BQ1732" s="126" t="n"/>
    </row>
    <row r="1733" ht="16.8" customHeight="1">
      <c r="A1733" s="15" t="n"/>
      <c r="B1733" s="15" t="n"/>
      <c r="C1733" s="28" t="inlineStr">
        <is>
          <t>Pubblicità</t>
        </is>
      </c>
      <c r="D1733" s="16" t="n">
        <v>0</v>
      </c>
      <c r="E1733" s="16" t="n"/>
      <c r="F1733" s="16" t="n"/>
      <c r="G1733" s="16" t="n">
        <v>0</v>
      </c>
      <c r="H1733" s="16" t="n"/>
      <c r="I1733" s="4" t="n"/>
      <c r="J1733" s="14" t="n"/>
      <c r="K1733" s="17" t="n"/>
      <c r="L1733" s="16" t="n"/>
      <c r="M1733" s="16" t="n"/>
      <c r="N1733" s="16" t="inlineStr">
        <is>
          <t>DISPON. BANCARIA</t>
        </is>
      </c>
      <c r="O1733" s="16">
        <f>T1767+AO1767</f>
        <v/>
      </c>
      <c r="P1733" s="18" t="n"/>
      <c r="Q1733" s="14" t="n"/>
      <c r="R1733" s="18" t="n"/>
      <c r="S1733" s="16" t="n">
        <v>0</v>
      </c>
      <c r="T1733" s="18">
        <f>(R1733-S1733)+T1732</f>
        <v/>
      </c>
      <c r="U1733" s="15">
        <f>C1733</f>
        <v/>
      </c>
      <c r="W1733" s="14" t="n"/>
      <c r="X1733" s="18" t="n"/>
      <c r="Y1733" s="16" t="n">
        <v>0</v>
      </c>
      <c r="Z1733" s="18">
        <f>(X1733-Y1733)+Z1732</f>
        <v/>
      </c>
      <c r="AA1733" s="15" t="n"/>
      <c r="AB1733" s="24" t="n"/>
      <c r="AC1733" s="15">
        <f>C1733</f>
        <v/>
      </c>
      <c r="AD1733" s="25" t="n"/>
      <c r="AE1733" s="62">
        <f>G1733</f>
        <v/>
      </c>
      <c r="AF1733" s="63">
        <f>AE1733+AF1672</f>
        <v/>
      </c>
      <c r="AG1733" s="25" t="n"/>
      <c r="AH1733" s="24" t="n"/>
      <c r="AI1733" s="26" t="n"/>
      <c r="AJ1733" s="25" t="n"/>
      <c r="AL1733" s="14" t="n"/>
      <c r="AM1733" s="18" t="n"/>
      <c r="AN1733" s="16" t="n"/>
      <c r="AO1733" s="18">
        <f>(AM1733-AN1733)+AO1732</f>
        <v/>
      </c>
      <c r="AP1733" s="15" t="n"/>
      <c r="AR1733" s="14" t="n"/>
      <c r="AS1733" s="18" t="n"/>
      <c r="AT1733" s="16" t="n"/>
      <c r="AU1733" s="18">
        <f>(AS1733-AT1733)+AU1732</f>
        <v/>
      </c>
      <c r="AV1733" s="15" t="n"/>
      <c r="AX1733" s="14" t="n"/>
      <c r="AY1733" s="18" t="n"/>
      <c r="AZ1733" s="16" t="n"/>
      <c r="BA1733" s="18">
        <f>(AY1733-AZ1733)+BA1732</f>
        <v/>
      </c>
      <c r="BB1733" s="15" t="n"/>
      <c r="BD1733" s="14" t="n"/>
      <c r="BE1733" s="18" t="n"/>
      <c r="BF1733" s="16" t="n"/>
      <c r="BG1733" s="18">
        <f>(BE1733-BF1733)+BG1732</f>
        <v/>
      </c>
      <c r="BH1733" s="15" t="n"/>
      <c r="BJ1733" s="86" t="n"/>
      <c r="BK1733" s="86" t="n"/>
      <c r="BL1733" s="24" t="n"/>
      <c r="BM1733" s="24" t="n"/>
      <c r="BN1733" s="24" t="n"/>
      <c r="BO1733" s="24" t="n"/>
      <c r="BP1733" s="24" t="n"/>
      <c r="BQ1733" s="126" t="n"/>
    </row>
    <row r="1734" ht="16.8" customHeight="1">
      <c r="A1734" s="15" t="n"/>
      <c r="B1734" s="66" t="n"/>
      <c r="C1734" s="15" t="inlineStr">
        <is>
          <t xml:space="preserve">PAG. STIP.    GENNAIO 2024    MARZIA </t>
        </is>
      </c>
      <c r="D1734" s="67" t="n"/>
      <c r="E1734" s="16" t="n">
        <v>0</v>
      </c>
      <c r="F1734" s="16" t="n"/>
      <c r="G1734" s="16" t="n">
        <v>1218</v>
      </c>
      <c r="H1734" s="16" t="n"/>
      <c r="I1734" s="4" t="n"/>
      <c r="J1734" s="14" t="n"/>
      <c r="K1734" s="17" t="inlineStr">
        <is>
          <t>BONIFICO GENERTEL</t>
        </is>
      </c>
      <c r="L1734" s="16" t="n"/>
      <c r="M1734" s="16" t="n">
        <v>3322.27</v>
      </c>
      <c r="N1734" s="16" t="inlineStr">
        <is>
          <t>SOSPESI PARTICOLARI</t>
        </is>
      </c>
      <c r="O1734" s="31">
        <f>L1758</f>
        <v/>
      </c>
      <c r="P1734" s="32">
        <f>SUM(P1713:P1732)</f>
        <v/>
      </c>
      <c r="Q1734" s="14" t="n"/>
      <c r="R1734" s="18" t="n"/>
      <c r="S1734" s="16">
        <f>G1734</f>
        <v/>
      </c>
      <c r="T1734" s="18">
        <f>(R1734-S1734)+T1733</f>
        <v/>
      </c>
      <c r="U1734" s="15">
        <f>C1734</f>
        <v/>
      </c>
      <c r="W1734" s="14" t="n"/>
      <c r="X1734" s="18" t="n"/>
      <c r="Y1734" s="16" t="n">
        <v>0</v>
      </c>
      <c r="Z1734" s="18">
        <f>(X1734-Y1734)+Z1733</f>
        <v/>
      </c>
      <c r="AA1734" s="15" t="n"/>
      <c r="AB1734" s="24" t="n"/>
      <c r="AC1734" s="15">
        <f>C1734</f>
        <v/>
      </c>
      <c r="AD1734" s="25" t="n"/>
      <c r="AE1734" s="62">
        <f>G1734</f>
        <v/>
      </c>
      <c r="AF1734" s="63">
        <f>AE1734+AF1673</f>
        <v/>
      </c>
      <c r="AG1734" s="25" t="n"/>
      <c r="AH1734" s="24" t="n"/>
      <c r="AI1734" s="26" t="n"/>
      <c r="AJ1734" s="25" t="n"/>
      <c r="AL1734" s="14" t="n"/>
      <c r="AM1734" s="18" t="n"/>
      <c r="AN1734" s="16" t="n">
        <v>0</v>
      </c>
      <c r="AO1734" s="18">
        <f>(AM1734-AN1734)+AO1733</f>
        <v/>
      </c>
      <c r="AP1734" s="15" t="n"/>
      <c r="AR1734" s="14" t="n"/>
      <c r="AS1734" s="18" t="n"/>
      <c r="AT1734" s="16" t="n">
        <v>0</v>
      </c>
      <c r="AU1734" s="18">
        <f>(AS1734-AT1734)+AU1733</f>
        <v/>
      </c>
      <c r="AV1734" s="15" t="n"/>
      <c r="AX1734" s="14" t="n"/>
      <c r="AY1734" s="18" t="n"/>
      <c r="AZ1734" s="16" t="n">
        <v>0</v>
      </c>
      <c r="BA1734" s="18">
        <f>(AY1734-AZ1734)+BA1733</f>
        <v/>
      </c>
      <c r="BB1734" s="15" t="n"/>
      <c r="BD1734" s="14" t="n"/>
      <c r="BE1734" s="18" t="n"/>
      <c r="BF1734" s="16" t="n">
        <v>0</v>
      </c>
      <c r="BG1734" s="18">
        <f>(BE1734-BF1734)+BG1733</f>
        <v/>
      </c>
      <c r="BH1734" s="15" t="n"/>
      <c r="BJ1734" s="86" t="n"/>
      <c r="BK1734" s="86" t="n"/>
      <c r="BL1734" s="24" t="n"/>
      <c r="BM1734" s="24" t="n"/>
      <c r="BN1734" s="24" t="n"/>
      <c r="BO1734" s="24" t="n"/>
      <c r="BP1734" s="24" t="n"/>
      <c r="BQ1734" s="126" t="n"/>
    </row>
    <row r="1735" ht="16.8" customHeight="1">
      <c r="A1735" s="15" t="n"/>
      <c r="B1735" s="15" t="n"/>
      <c r="C1735" s="15" t="inlineStr">
        <is>
          <t xml:space="preserve">PAG. STIP.     GENNAIO 2024    DEBORAH </t>
        </is>
      </c>
      <c r="D1735" s="16" t="n"/>
      <c r="E1735" s="16" t="n">
        <v>0</v>
      </c>
      <c r="F1735" s="16" t="n"/>
      <c r="G1735" s="16" t="n">
        <v>1180</v>
      </c>
      <c r="H1735" s="16" t="n"/>
      <c r="I1735" s="4" t="n"/>
      <c r="J1735" s="14" t="n"/>
      <c r="K1735" s="17" t="n"/>
      <c r="L1735" s="16" t="n"/>
      <c r="M1735" s="16" t="n">
        <v>0</v>
      </c>
      <c r="N1735" s="16" t="inlineStr">
        <is>
          <t>SOSPESI</t>
        </is>
      </c>
      <c r="O1735" s="16">
        <f>SUM(L1746:L1757)+L1760</f>
        <v/>
      </c>
      <c r="P1735" s="33">
        <f>SUM(O1713:O1732)</f>
        <v/>
      </c>
      <c r="Q1735" s="14" t="n"/>
      <c r="R1735" s="18" t="n"/>
      <c r="S1735" s="16">
        <f>G1735</f>
        <v/>
      </c>
      <c r="T1735" s="18">
        <f>(R1735-S1735)+T1734</f>
        <v/>
      </c>
      <c r="U1735" s="15">
        <f>C1735</f>
        <v/>
      </c>
      <c r="W1735" s="14" t="n"/>
      <c r="X1735" s="18" t="n"/>
      <c r="Y1735" s="16" t="n">
        <v>0</v>
      </c>
      <c r="Z1735" s="18">
        <f>(X1735-Y1735)+Z1734</f>
        <v/>
      </c>
      <c r="AA1735" s="15" t="n"/>
      <c r="AB1735" s="24" t="n"/>
      <c r="AC1735" s="15">
        <f>C1735</f>
        <v/>
      </c>
      <c r="AD1735" s="25" t="n"/>
      <c r="AE1735" s="62">
        <f>G1735</f>
        <v/>
      </c>
      <c r="AF1735" s="63">
        <f>AE1735+AF1674</f>
        <v/>
      </c>
      <c r="AG1735" s="25" t="n"/>
      <c r="AH1735" s="24" t="n"/>
      <c r="AI1735" s="26" t="n"/>
      <c r="AJ1735" s="25" t="n"/>
      <c r="AL1735" s="14" t="n"/>
      <c r="AM1735" s="18" t="n"/>
      <c r="AN1735" s="16" t="n">
        <v>0</v>
      </c>
      <c r="AO1735" s="18">
        <f>(AM1735-AN1735)+AO1734</f>
        <v/>
      </c>
      <c r="AP1735" s="15" t="n"/>
      <c r="AR1735" s="14" t="n"/>
      <c r="AS1735" s="18" t="n"/>
      <c r="AT1735" s="16" t="n">
        <v>0</v>
      </c>
      <c r="AU1735" s="18">
        <f>(AS1735-AT1735)+AU1734</f>
        <v/>
      </c>
      <c r="AV1735" s="15" t="n"/>
      <c r="AX1735" s="14" t="n"/>
      <c r="AY1735" s="18" t="n"/>
      <c r="AZ1735" s="16" t="n">
        <v>0</v>
      </c>
      <c r="BA1735" s="18">
        <f>(AY1735-AZ1735)+BA1734</f>
        <v/>
      </c>
      <c r="BB1735" s="15" t="n"/>
      <c r="BD1735" s="14" t="n"/>
      <c r="BE1735" s="18" t="n"/>
      <c r="BF1735" s="16" t="n">
        <v>0</v>
      </c>
      <c r="BG1735" s="18">
        <f>(BE1735-BF1735)+BG1734</f>
        <v/>
      </c>
      <c r="BH1735" s="15" t="n"/>
      <c r="BJ1735" s="86" t="n"/>
      <c r="BK1735" s="86" t="n"/>
      <c r="BL1735" s="24" t="n"/>
      <c r="BM1735" s="24" t="n"/>
      <c r="BN1735" s="24" t="n"/>
      <c r="BO1735" s="24" t="n"/>
      <c r="BP1735" s="24" t="n"/>
      <c r="BQ1735" s="126" t="n"/>
    </row>
    <row r="1736" ht="16.8" customHeight="1">
      <c r="A1736" s="15" t="n"/>
      <c r="B1736" s="15" t="n"/>
      <c r="C1736" s="15" t="inlineStr">
        <is>
          <t xml:space="preserve">PAG. STIP.    GENNAIO  2024    DORIANA BONIFICO </t>
        </is>
      </c>
      <c r="D1736" s="16" t="n"/>
      <c r="E1736" s="16" t="n">
        <v>0</v>
      </c>
      <c r="F1736" s="16" t="n"/>
      <c r="G1736" s="16" t="n">
        <v>1743</v>
      </c>
      <c r="H1736" s="16" t="n"/>
      <c r="I1736" s="4" t="n"/>
      <c r="J1736" s="14" t="n"/>
      <c r="K1736" s="17" t="n"/>
      <c r="L1736" s="16" t="n"/>
      <c r="M1736" s="16" t="n"/>
      <c r="N1736" s="16" t="inlineStr">
        <is>
          <t>GIROCONTO SINO AD OGGI</t>
        </is>
      </c>
      <c r="O1736" s="34">
        <f>O1675+O1676-F1751-F1750</f>
        <v/>
      </c>
      <c r="P1736" s="35">
        <f>O1675+O1676+O1737-F1751-F1750-O1734-O1735</f>
        <v/>
      </c>
      <c r="Q1736" s="14" t="n"/>
      <c r="R1736" s="18" t="n"/>
      <c r="S1736" s="16">
        <f>G1736</f>
        <v/>
      </c>
      <c r="T1736" s="18">
        <f>(R1736-S1736)+T1735</f>
        <v/>
      </c>
      <c r="U1736" s="15" t="n"/>
      <c r="W1736" s="14" t="n"/>
      <c r="X1736" s="18" t="n"/>
      <c r="Y1736" s="16" t="n"/>
      <c r="Z1736" s="18">
        <f>(X1736-Y1736)+Z1735</f>
        <v/>
      </c>
      <c r="AA1736" s="15" t="n"/>
      <c r="AB1736" s="24" t="n"/>
      <c r="AC1736" s="15">
        <f>C1736</f>
        <v/>
      </c>
      <c r="AD1736" s="25" t="n"/>
      <c r="AE1736" s="62">
        <f>G1736</f>
        <v/>
      </c>
      <c r="AF1736" s="63">
        <f>AE1736+AF1675</f>
        <v/>
      </c>
      <c r="AG1736" s="25" t="n"/>
      <c r="AH1736" s="24" t="n"/>
      <c r="AI1736" s="26" t="n"/>
      <c r="AJ1736" s="25" t="n"/>
      <c r="AL1736" s="14" t="n"/>
      <c r="AM1736" s="18" t="n"/>
      <c r="AN1736" s="16" t="n"/>
      <c r="AO1736" s="18">
        <f>(AM1736-AN1736)+AO1735</f>
        <v/>
      </c>
      <c r="AP1736" s="15" t="n"/>
      <c r="AR1736" s="14" t="n"/>
      <c r="AS1736" s="18" t="n"/>
      <c r="AT1736" s="16" t="n"/>
      <c r="AU1736" s="18">
        <f>(AS1736-AT1736)+AU1735</f>
        <v/>
      </c>
      <c r="AV1736" s="15" t="n"/>
      <c r="AX1736" s="14" t="n"/>
      <c r="AY1736" s="18" t="n"/>
      <c r="AZ1736" s="16" t="n"/>
      <c r="BA1736" s="18">
        <f>(AY1736-AZ1736)+BA1735</f>
        <v/>
      </c>
      <c r="BB1736" s="15" t="n"/>
      <c r="BD1736" s="14" t="n"/>
      <c r="BE1736" s="18" t="n"/>
      <c r="BF1736" s="16" t="n"/>
      <c r="BG1736" s="18">
        <f>(BE1736-BF1736)+BG1735</f>
        <v/>
      </c>
      <c r="BH1736" s="15" t="n"/>
      <c r="BJ1736" s="86" t="n"/>
      <c r="BK1736" s="86" t="n"/>
      <c r="BL1736" s="24" t="n"/>
      <c r="BM1736" s="24" t="n"/>
      <c r="BN1736" s="24" t="n"/>
      <c r="BO1736" s="24" t="n"/>
      <c r="BP1736" s="24" t="n"/>
      <c r="BQ1736" s="126" t="n"/>
    </row>
    <row r="1737" ht="16.8" customHeight="1">
      <c r="A1737" s="15" t="n"/>
      <c r="B1737" s="15" t="n"/>
      <c r="C1737" s="15" t="inlineStr">
        <is>
          <t xml:space="preserve">PAG. STIP.  GENNAIO 2024    STEFANIA  BONIFICO </t>
        </is>
      </c>
      <c r="D1737" s="16" t="n"/>
      <c r="E1737" s="16" t="n">
        <v>0</v>
      </c>
      <c r="F1737" s="16" t="n"/>
      <c r="G1737" s="16" t="n">
        <v>1279</v>
      </c>
      <c r="H1737" s="16" t="n"/>
      <c r="I1737" s="4" t="n"/>
      <c r="J1737" s="14" t="n"/>
      <c r="K1737" s="6" t="inlineStr">
        <is>
          <t>TOTALE GIORNATA</t>
        </is>
      </c>
      <c r="L1737" s="3">
        <f>SUM(L1710:L1736)</f>
        <v/>
      </c>
      <c r="M1737" s="3">
        <f>SUM(M1710:M1736)</f>
        <v/>
      </c>
      <c r="N1737" s="16" t="inlineStr">
        <is>
          <t>G.C. GIORNO</t>
        </is>
      </c>
      <c r="O1737" s="16">
        <f>N1710-L1711</f>
        <v/>
      </c>
      <c r="P1737" s="18" t="n"/>
      <c r="Q1737" s="14" t="n"/>
      <c r="R1737" s="18" t="n"/>
      <c r="S1737" s="16">
        <f>G1737</f>
        <v/>
      </c>
      <c r="T1737" s="18">
        <f>(R1737-S1737)+T1736</f>
        <v/>
      </c>
      <c r="U1737" s="15">
        <f>C1737</f>
        <v/>
      </c>
      <c r="W1737" s="14" t="n"/>
      <c r="X1737" s="18" t="n"/>
      <c r="Y1737" s="16" t="n">
        <v>0</v>
      </c>
      <c r="Z1737" s="18">
        <f>(X1737-Y1737)+Z1736</f>
        <v/>
      </c>
      <c r="AA1737" s="15" t="n"/>
      <c r="AB1737" s="24" t="n"/>
      <c r="AC1737" s="15">
        <f>C1737</f>
        <v/>
      </c>
      <c r="AD1737" s="25" t="n"/>
      <c r="AE1737" s="62">
        <f>G1737</f>
        <v/>
      </c>
      <c r="AF1737" s="63">
        <f>AE1737+AF1676</f>
        <v/>
      </c>
      <c r="AG1737" s="25" t="n"/>
      <c r="AH1737" s="24" t="n"/>
      <c r="AI1737" s="26" t="n"/>
      <c r="AJ1737" s="25" t="n"/>
      <c r="AL1737" s="14" t="n"/>
      <c r="AM1737" s="18" t="n"/>
      <c r="AN1737" s="16" t="n">
        <v>0</v>
      </c>
      <c r="AO1737" s="18">
        <f>(AM1737-AN1737)+AO1736</f>
        <v/>
      </c>
      <c r="AP1737" s="15" t="n"/>
      <c r="AR1737" s="14" t="n"/>
      <c r="AS1737" s="18" t="n"/>
      <c r="AT1737" s="16" t="n">
        <v>0</v>
      </c>
      <c r="AU1737" s="18">
        <f>(AS1737-AT1737)+AU1736</f>
        <v/>
      </c>
      <c r="AV1737" s="15" t="n"/>
      <c r="AX1737" s="14" t="n"/>
      <c r="AY1737" s="18" t="n"/>
      <c r="AZ1737" s="16" t="n">
        <v>0</v>
      </c>
      <c r="BA1737" s="18">
        <f>(AY1737-AZ1737)+BA1736</f>
        <v/>
      </c>
      <c r="BB1737" s="15" t="n"/>
      <c r="BD1737" s="14" t="n"/>
      <c r="BE1737" s="18" t="n"/>
      <c r="BF1737" s="16" t="n">
        <v>0</v>
      </c>
      <c r="BG1737" s="18">
        <f>(BE1737-BF1737)+BG1736</f>
        <v/>
      </c>
      <c r="BH1737" s="15" t="n"/>
      <c r="BJ1737" s="86" t="n"/>
      <c r="BK1737" s="86" t="n"/>
      <c r="BL1737" s="24" t="n"/>
      <c r="BM1737" s="24" t="n"/>
      <c r="BN1737" s="24" t="n"/>
      <c r="BO1737" s="24" t="n"/>
      <c r="BP1737" s="24" t="n"/>
      <c r="BQ1737" s="126" t="n"/>
    </row>
    <row r="1738" ht="16.8" customHeight="1">
      <c r="A1738" s="15" t="n"/>
      <c r="B1738" s="15" t="n"/>
      <c r="C1738" s="15" t="inlineStr">
        <is>
          <t>Pagamento contributi impiegate</t>
        </is>
      </c>
      <c r="D1738" s="16" t="n"/>
      <c r="E1738" s="16" t="n"/>
      <c r="F1738" s="16" t="n"/>
      <c r="G1738" s="16" t="n">
        <v>0</v>
      </c>
      <c r="H1738" s="16" t="n"/>
      <c r="I1738" s="4" t="n"/>
      <c r="J1738" s="14" t="n"/>
      <c r="K1738" s="6" t="inlineStr">
        <is>
          <t>RIPORTO</t>
        </is>
      </c>
      <c r="L1738" s="3">
        <f>L1678</f>
        <v/>
      </c>
      <c r="M1738" s="3">
        <f>M1678</f>
        <v/>
      </c>
      <c r="N1738" s="16" t="inlineStr">
        <is>
          <t>SO. VERS/PREL.</t>
        </is>
      </c>
      <c r="O1738" s="36">
        <f>(O1734+O1735)-(O1673+O1674)</f>
        <v/>
      </c>
      <c r="P1738" s="37">
        <f>O1737-O1738</f>
        <v/>
      </c>
      <c r="Q1738" s="14" t="n"/>
      <c r="R1738" s="18" t="n"/>
      <c r="S1738" s="16">
        <f>G1738</f>
        <v/>
      </c>
      <c r="T1738" s="18">
        <f>(R1738-S1738)+T1737</f>
        <v/>
      </c>
      <c r="U1738" s="15">
        <f>C1738</f>
        <v/>
      </c>
      <c r="W1738" s="14" t="n"/>
      <c r="X1738" s="18" t="n"/>
      <c r="Y1738" s="16" t="n">
        <v>0</v>
      </c>
      <c r="Z1738" s="18">
        <f>(X1738-Y1738)+Z1737</f>
        <v/>
      </c>
      <c r="AA1738" s="15" t="n"/>
      <c r="AB1738" s="24" t="n"/>
      <c r="AC1738" s="15">
        <f>C1738</f>
        <v/>
      </c>
      <c r="AD1738" s="25" t="n"/>
      <c r="AE1738" s="62">
        <f>G1738</f>
        <v/>
      </c>
      <c r="AF1738" s="63">
        <f>AE1738+AF1677</f>
        <v/>
      </c>
      <c r="AG1738" s="25" t="n"/>
      <c r="AH1738" s="24" t="n"/>
      <c r="AI1738" s="26" t="n"/>
      <c r="AJ1738" s="25" t="n"/>
      <c r="AL1738" s="14" t="n"/>
      <c r="AM1738" s="18" t="n"/>
      <c r="AN1738" s="16" t="n">
        <v>0</v>
      </c>
      <c r="AO1738" s="18">
        <f>(AM1738-AN1738)+AO1737</f>
        <v/>
      </c>
      <c r="AP1738" s="15" t="n"/>
      <c r="AR1738" s="14" t="n"/>
      <c r="AS1738" s="18" t="n"/>
      <c r="AT1738" s="16" t="n">
        <v>0</v>
      </c>
      <c r="AU1738" s="18">
        <f>(AS1738-AT1738)+AU1737</f>
        <v/>
      </c>
      <c r="AV1738" s="15" t="n"/>
      <c r="AX1738" s="14" t="n"/>
      <c r="AY1738" s="18" t="n"/>
      <c r="AZ1738" s="16" t="n">
        <v>0</v>
      </c>
      <c r="BA1738" s="18">
        <f>(AY1738-AZ1738)+BA1737</f>
        <v/>
      </c>
      <c r="BB1738" s="15" t="n"/>
      <c r="BD1738" s="14" t="n"/>
      <c r="BE1738" s="18" t="n"/>
      <c r="BF1738" s="16" t="n">
        <v>0</v>
      </c>
      <c r="BG1738" s="18">
        <f>(BE1738-BF1738)+BG1737</f>
        <v/>
      </c>
      <c r="BH1738" s="15" t="n"/>
      <c r="BJ1738" s="86" t="n"/>
      <c r="BK1738" s="86" t="n"/>
      <c r="BL1738" s="24" t="n"/>
      <c r="BM1738" s="24" t="n"/>
      <c r="BN1738" s="24" t="n"/>
      <c r="BO1738" s="24" t="n"/>
      <c r="BP1738" s="24" t="n"/>
      <c r="BQ1738" s="126" t="n"/>
    </row>
    <row r="1739" ht="16.8" customHeight="1" thickBot="1">
      <c r="A1739" s="15" t="n"/>
      <c r="B1739" s="15" t="n"/>
      <c r="C1739" s="15" t="inlineStr">
        <is>
          <t>TOT. PAG. IMPIEGATE</t>
        </is>
      </c>
      <c r="D1739" s="16">
        <f>SUM(G1734:G1738)+SUM(E1734:E1738)</f>
        <v/>
      </c>
      <c r="E1739" s="16" t="n"/>
      <c r="F1739" s="16" t="n"/>
      <c r="G1739" s="16" t="n"/>
      <c r="H1739" s="16" t="n"/>
      <c r="I1739" s="4" t="n"/>
      <c r="J1739" s="14" t="n"/>
      <c r="K1739" s="6" t="inlineStr">
        <is>
          <t>TOTALE AD OGGI</t>
        </is>
      </c>
      <c r="L1739" s="3">
        <f>L1737+L1738</f>
        <v/>
      </c>
      <c r="M1739" s="3">
        <f>M1737+M1738</f>
        <v/>
      </c>
      <c r="N1739" s="16" t="inlineStr">
        <is>
          <t>DIFF. GIROCONTO E SOSPESI AUMENTATI O DIMINUITI</t>
        </is>
      </c>
      <c r="O1739" s="38">
        <f>O1736+O1737-O1738</f>
        <v/>
      </c>
      <c r="P1739" s="39">
        <f>O1739-O1736</f>
        <v/>
      </c>
      <c r="Q1739" s="14" t="n"/>
      <c r="R1739" s="18" t="n"/>
      <c r="S1739" s="16" t="n">
        <v>0</v>
      </c>
      <c r="T1739" s="18">
        <f>(R1739-S1739)+T1738</f>
        <v/>
      </c>
      <c r="U1739" s="15" t="n"/>
      <c r="W1739" s="14" t="n"/>
      <c r="X1739" s="18" t="n"/>
      <c r="Y1739" s="16" t="n"/>
      <c r="Z1739" s="18">
        <f>(X1739-Y1739)+Z1738</f>
        <v/>
      </c>
      <c r="AA1739" s="15" t="n"/>
      <c r="AB1739" s="24" t="n"/>
      <c r="AC1739" s="15" t="n"/>
      <c r="AD1739" s="25" t="n"/>
      <c r="AE1739" s="62">
        <f>G1739</f>
        <v/>
      </c>
      <c r="AF1739" s="63">
        <f>AE1739+AF1678</f>
        <v/>
      </c>
      <c r="AG1739" s="25" t="n"/>
      <c r="AH1739" s="24" t="n"/>
      <c r="AI1739" s="26" t="n"/>
      <c r="AJ1739" s="25" t="n"/>
      <c r="AL1739" s="14" t="n"/>
      <c r="AM1739" s="18" t="n"/>
      <c r="AN1739" s="16" t="n"/>
      <c r="AO1739" s="18">
        <f>(AM1739-AN1739)+AO1738</f>
        <v/>
      </c>
      <c r="AP1739" s="15" t="n"/>
      <c r="AR1739" s="14" t="n"/>
      <c r="AS1739" s="18" t="n"/>
      <c r="AT1739" s="16" t="n"/>
      <c r="AU1739" s="18">
        <f>(AS1739-AT1739)+AU1738</f>
        <v/>
      </c>
      <c r="AV1739" s="15" t="n"/>
      <c r="AX1739" s="14" t="n"/>
      <c r="AY1739" s="18" t="n"/>
      <c r="AZ1739" s="16" t="n"/>
      <c r="BA1739" s="18">
        <f>(AY1739-AZ1739)+BA1738</f>
        <v/>
      </c>
      <c r="BB1739" s="15" t="n"/>
      <c r="BD1739" s="14" t="n"/>
      <c r="BE1739" s="18" t="n"/>
      <c r="BF1739" s="16" t="n"/>
      <c r="BG1739" s="18">
        <f>(BE1739-BF1739)+BG1738</f>
        <v/>
      </c>
      <c r="BH1739" s="15" t="n"/>
      <c r="BJ1739" s="86" t="n"/>
      <c r="BK1739" s="86" t="n"/>
      <c r="BL1739" s="24" t="n"/>
      <c r="BM1739" s="24" t="n"/>
      <c r="BN1739" s="24" t="n"/>
      <c r="BO1739" s="24" t="n"/>
      <c r="BP1739" s="24" t="n"/>
      <c r="BQ1739" s="126" t="n"/>
    </row>
    <row r="1740" ht="16.8" customHeight="1" thickBot="1" thickTop="1">
      <c r="A1740" s="15" t="n"/>
      <c r="B1740" s="15" t="n"/>
      <c r="C1740" s="15" t="inlineStr">
        <is>
          <t>Pag. Bolletta Telecom  780820</t>
        </is>
      </c>
      <c r="D1740" s="16" t="n"/>
      <c r="E1740" s="16" t="n"/>
      <c r="F1740" s="16" t="n"/>
      <c r="G1740" s="16" t="n">
        <v>0</v>
      </c>
      <c r="H1740" s="16" t="n"/>
      <c r="I1740" s="4" t="n"/>
      <c r="J1740" s="14" t="n"/>
      <c r="K1740" s="6" t="inlineStr">
        <is>
          <t>SALDO</t>
        </is>
      </c>
      <c r="L1740" s="3">
        <f>L1739-M1739</f>
        <v/>
      </c>
      <c r="M1740" s="40" t="n"/>
      <c r="N1740" s="29" t="inlineStr">
        <is>
          <t>RISCONTRO</t>
        </is>
      </c>
      <c r="O1740" s="41">
        <f>O1733+O1734+O1735+O1741</f>
        <v/>
      </c>
      <c r="P1740" s="18" t="n"/>
      <c r="Q1740" s="14" t="n"/>
      <c r="R1740" s="18" t="n"/>
      <c r="S1740" s="16">
        <f>G1740</f>
        <v/>
      </c>
      <c r="T1740" s="18">
        <f>(R1740-S1740)+T1739</f>
        <v/>
      </c>
      <c r="U1740" s="15">
        <f>C1740</f>
        <v/>
      </c>
      <c r="W1740" s="14" t="n"/>
      <c r="X1740" s="18" t="n"/>
      <c r="Y1740" s="16" t="n">
        <v>0</v>
      </c>
      <c r="Z1740" s="18">
        <f>(X1740-Y1740)+Z1739</f>
        <v/>
      </c>
      <c r="AA1740" s="15" t="n"/>
      <c r="AB1740" s="24" t="n"/>
      <c r="AC1740" s="15">
        <f>C1740</f>
        <v/>
      </c>
      <c r="AD1740" s="25" t="n"/>
      <c r="AE1740" s="62">
        <f>G1740</f>
        <v/>
      </c>
      <c r="AF1740" s="63">
        <f>AE1740+AF1679</f>
        <v/>
      </c>
      <c r="AG1740" s="25" t="n"/>
      <c r="AH1740" s="24" t="n"/>
      <c r="AI1740" s="26" t="n"/>
      <c r="AJ1740" s="25" t="n"/>
      <c r="AL1740" s="14" t="n"/>
      <c r="AM1740" s="18" t="n"/>
      <c r="AN1740" s="16" t="n">
        <v>0</v>
      </c>
      <c r="AO1740" s="18">
        <f>(AM1740-AN1740)+AO1739</f>
        <v/>
      </c>
      <c r="AP1740" s="15" t="n"/>
      <c r="AR1740" s="14" t="n"/>
      <c r="AS1740" s="18" t="n"/>
      <c r="AT1740" s="16" t="n">
        <v>0</v>
      </c>
      <c r="AU1740" s="18">
        <f>(AS1740-AT1740)+AU1739</f>
        <v/>
      </c>
      <c r="AV1740" s="15" t="n"/>
      <c r="AX1740" s="14" t="n"/>
      <c r="AY1740" s="18" t="n"/>
      <c r="AZ1740" s="16" t="n">
        <v>0</v>
      </c>
      <c r="BA1740" s="18">
        <f>(AY1740-AZ1740)+BA1739</f>
        <v/>
      </c>
      <c r="BB1740" s="15" t="n"/>
      <c r="BD1740" s="14" t="n"/>
      <c r="BE1740" s="18" t="n"/>
      <c r="BF1740" s="16" t="n">
        <v>0</v>
      </c>
      <c r="BG1740" s="18">
        <f>(BE1740-BF1740)+BG1739</f>
        <v/>
      </c>
      <c r="BH1740" s="15" t="n"/>
      <c r="BJ1740" s="86" t="n"/>
      <c r="BK1740" s="86" t="n"/>
      <c r="BL1740" s="24" t="n"/>
      <c r="BM1740" s="24" t="n"/>
      <c r="BN1740" s="24" t="n"/>
      <c r="BO1740" s="24" t="n"/>
      <c r="BP1740" s="24" t="n"/>
      <c r="BQ1740" s="126" t="n"/>
    </row>
    <row r="1741" ht="16.8" customHeight="1" thickBot="1" thickTop="1">
      <c r="A1741" s="15" t="n"/>
      <c r="B1741" s="15" t="n"/>
      <c r="C1741" s="15" t="inlineStr">
        <is>
          <t>Pag. Bolletta Telecom 780344</t>
        </is>
      </c>
      <c r="D1741" s="16" t="n"/>
      <c r="E1741" s="16" t="n"/>
      <c r="F1741" s="16" t="n"/>
      <c r="G1741" s="16" t="n">
        <v>0</v>
      </c>
      <c r="H1741" s="16" t="n"/>
      <c r="I1741" s="4" t="n"/>
      <c r="J1741" s="14" t="n"/>
      <c r="K1741" s="17" t="n"/>
      <c r="L1741" s="16" t="n"/>
      <c r="M1741" s="16" t="n"/>
      <c r="N1741" s="42" t="inlineStr">
        <is>
          <t>GIROCONTO DEL GIORNO</t>
        </is>
      </c>
      <c r="O1741" s="43">
        <f>P1735-O1734-O1735-O1733</f>
        <v/>
      </c>
      <c r="P1741" s="18" t="n"/>
      <c r="Q1741" s="14" t="n"/>
      <c r="R1741" s="18" t="n"/>
      <c r="S1741" s="16">
        <f>G1741</f>
        <v/>
      </c>
      <c r="T1741" s="18">
        <f>(R1741-S1741)+T1740</f>
        <v/>
      </c>
      <c r="U1741" s="15">
        <f>C1741</f>
        <v/>
      </c>
      <c r="W1741" s="14" t="n"/>
      <c r="X1741" s="18" t="n"/>
      <c r="Y1741" s="16" t="n">
        <v>0</v>
      </c>
      <c r="Z1741" s="18">
        <f>(X1741-Y1741)+Z1740</f>
        <v/>
      </c>
      <c r="AA1741" s="15" t="n"/>
      <c r="AB1741" s="24" t="n"/>
      <c r="AC1741" s="15">
        <f>C1741</f>
        <v/>
      </c>
      <c r="AD1741" s="25" t="n"/>
      <c r="AE1741" s="62">
        <f>G1741</f>
        <v/>
      </c>
      <c r="AF1741" s="63">
        <f>AE1741+AF1680</f>
        <v/>
      </c>
      <c r="AG1741" s="25" t="n"/>
      <c r="AH1741" s="24" t="n"/>
      <c r="AI1741" s="26" t="n"/>
      <c r="AJ1741" s="25" t="n"/>
      <c r="AL1741" s="14" t="n"/>
      <c r="AM1741" s="18" t="n"/>
      <c r="AN1741" s="16" t="n">
        <v>0</v>
      </c>
      <c r="AO1741" s="18">
        <f>(AM1741-AN1741)+AO1740</f>
        <v/>
      </c>
      <c r="AP1741" s="15" t="n"/>
      <c r="AR1741" s="14" t="n"/>
      <c r="AS1741" s="18" t="n"/>
      <c r="AT1741" s="16" t="n">
        <v>0</v>
      </c>
      <c r="AU1741" s="18">
        <f>(AS1741-AT1741)+AU1740</f>
        <v/>
      </c>
      <c r="AV1741" s="15" t="n"/>
      <c r="AX1741" s="14" t="n"/>
      <c r="AY1741" s="18" t="n"/>
      <c r="AZ1741" s="16" t="n">
        <v>0</v>
      </c>
      <c r="BA1741" s="18">
        <f>(AY1741-AZ1741)+BA1740</f>
        <v/>
      </c>
      <c r="BB1741" s="15" t="n"/>
      <c r="BD1741" s="14" t="n"/>
      <c r="BE1741" s="18" t="n"/>
      <c r="BF1741" s="16" t="n">
        <v>0</v>
      </c>
      <c r="BG1741" s="18">
        <f>(BE1741-BF1741)+BG1740</f>
        <v/>
      </c>
      <c r="BH1741" s="15" t="n"/>
      <c r="BJ1741" s="86" t="n"/>
      <c r="BK1741" s="86" t="n"/>
      <c r="BL1741" s="24" t="n"/>
      <c r="BM1741" s="24" t="n"/>
      <c r="BN1741" s="24" t="n"/>
      <c r="BO1741" s="24" t="n"/>
      <c r="BP1741" s="24" t="n"/>
      <c r="BQ1741" s="126" t="n"/>
    </row>
    <row r="1742" ht="16.8" customHeight="1" thickTop="1">
      <c r="A1742" s="15" t="n"/>
      <c r="B1742" s="15" t="n"/>
      <c r="C1742" s="15" t="inlineStr">
        <is>
          <t>Pag. Bolletta Telecom</t>
        </is>
      </c>
      <c r="D1742" s="16">
        <f>SUM(G1740:G1742)</f>
        <v/>
      </c>
      <c r="E1742" s="16" t="n"/>
      <c r="F1742" s="16" t="n"/>
      <c r="G1742" s="16" t="n">
        <v>0</v>
      </c>
      <c r="H1742" s="16" t="n"/>
      <c r="I1742" s="4" t="n"/>
      <c r="J1742" s="14" t="n"/>
      <c r="K1742" s="6" t="inlineStr">
        <is>
          <t>C/C ANTICIPI</t>
        </is>
      </c>
      <c r="L1742" s="3">
        <f>N1681</f>
        <v/>
      </c>
      <c r="M1742" s="3" t="n">
        <v>0</v>
      </c>
      <c r="N1742" s="3">
        <f>SUM(L1742:M1742)</f>
        <v/>
      </c>
      <c r="O1742" s="44" t="n"/>
      <c r="P1742" s="18" t="n"/>
      <c r="Q1742" s="14" t="n"/>
      <c r="R1742" s="18" t="n"/>
      <c r="S1742" s="16">
        <f>G1742</f>
        <v/>
      </c>
      <c r="T1742" s="18">
        <f>(R1742-S1742)+T1741</f>
        <v/>
      </c>
      <c r="U1742" s="15">
        <f>C1742</f>
        <v/>
      </c>
      <c r="W1742" s="14" t="n"/>
      <c r="X1742" s="18" t="n"/>
      <c r="Y1742" s="16" t="n">
        <v>0</v>
      </c>
      <c r="Z1742" s="18">
        <f>(X1742-Y1742)+Z1741</f>
        <v/>
      </c>
      <c r="AA1742" s="15" t="n"/>
      <c r="AB1742" s="24" t="n"/>
      <c r="AC1742" s="15">
        <f>C1742</f>
        <v/>
      </c>
      <c r="AD1742" s="25" t="n"/>
      <c r="AE1742" s="62">
        <f>G1742</f>
        <v/>
      </c>
      <c r="AF1742" s="63">
        <f>AE1742+AF1681</f>
        <v/>
      </c>
      <c r="AG1742" s="25" t="n"/>
      <c r="AH1742" s="24" t="n"/>
      <c r="AI1742" s="26" t="n"/>
      <c r="AJ1742" s="25" t="n"/>
      <c r="AL1742" s="14" t="n"/>
      <c r="AM1742" s="18" t="n"/>
      <c r="AN1742" s="16" t="n">
        <v>0</v>
      </c>
      <c r="AO1742" s="18">
        <f>(AM1742-AN1742)+AO1741</f>
        <v/>
      </c>
      <c r="AP1742" s="15" t="n"/>
      <c r="AR1742" s="14" t="n"/>
      <c r="AS1742" s="18" t="n"/>
      <c r="AT1742" s="16" t="n">
        <v>0</v>
      </c>
      <c r="AU1742" s="18">
        <f>(AS1742-AT1742)+AU1741</f>
        <v/>
      </c>
      <c r="AV1742" s="15" t="n"/>
      <c r="AX1742" s="14" t="n"/>
      <c r="AY1742" s="18" t="n"/>
      <c r="AZ1742" s="16" t="n">
        <v>0</v>
      </c>
      <c r="BA1742" s="18">
        <f>(AY1742-AZ1742)+BA1741</f>
        <v/>
      </c>
      <c r="BB1742" s="15" t="n"/>
      <c r="BD1742" s="14" t="n"/>
      <c r="BE1742" s="18" t="n"/>
      <c r="BF1742" s="16" t="n">
        <v>0</v>
      </c>
      <c r="BG1742" s="18">
        <f>(BE1742-BF1742)+BG1741</f>
        <v/>
      </c>
      <c r="BH1742" s="15" t="n"/>
      <c r="BJ1742" s="86" t="n"/>
      <c r="BK1742" s="86" t="n"/>
      <c r="BL1742" s="24" t="n"/>
      <c r="BM1742" s="24" t="n"/>
      <c r="BN1742" s="24" t="n"/>
      <c r="BO1742" s="24" t="n"/>
      <c r="BP1742" s="24" t="n"/>
      <c r="BQ1742" s="126" t="n"/>
    </row>
    <row r="1743" ht="16.8" customHeight="1">
      <c r="A1743" s="15" t="n"/>
      <c r="B1743" s="15" t="n"/>
      <c r="C1743" s="15" t="inlineStr">
        <is>
          <t xml:space="preserve">PAG. BOLLETTA ENEL  </t>
        </is>
      </c>
      <c r="D1743" s="16" t="n"/>
      <c r="E1743" s="16" t="n"/>
      <c r="F1743" s="16" t="n"/>
      <c r="G1743" s="16" t="n">
        <v>0</v>
      </c>
      <c r="H1743" s="16" t="n"/>
      <c r="I1743" s="4" t="n"/>
      <c r="J1743" s="14" t="n"/>
      <c r="K1743" s="6" t="inlineStr">
        <is>
          <t>C/CPOSTALE</t>
        </is>
      </c>
      <c r="L1743" s="3">
        <f>L1682</f>
        <v/>
      </c>
      <c r="M1743" s="3">
        <f>H1750+G1750</f>
        <v/>
      </c>
      <c r="N1743" s="45">
        <f>L1743+M1743</f>
        <v/>
      </c>
      <c r="O1743" s="45">
        <f>BA1767+BG1767</f>
        <v/>
      </c>
      <c r="P1743" s="18" t="n"/>
      <c r="Q1743" s="14" t="n"/>
      <c r="R1743" s="18" t="n"/>
      <c r="S1743" s="16" t="n">
        <v>0</v>
      </c>
      <c r="T1743" s="18">
        <f>(R1743-S1743)+T1742</f>
        <v/>
      </c>
      <c r="U1743" s="15">
        <f>C1743</f>
        <v/>
      </c>
      <c r="W1743" s="14" t="n"/>
      <c r="X1743" s="18" t="n">
        <v>0</v>
      </c>
      <c r="Y1743" s="16" t="n">
        <v>0</v>
      </c>
      <c r="Z1743" s="18">
        <f>(X1743-Y1743)+Z1742</f>
        <v/>
      </c>
      <c r="AA1743" s="15" t="n"/>
      <c r="AB1743" s="24" t="n"/>
      <c r="AC1743" s="15">
        <f>C1743</f>
        <v/>
      </c>
      <c r="AD1743" s="25" t="n"/>
      <c r="AE1743" s="62">
        <f>G1743</f>
        <v/>
      </c>
      <c r="AF1743" s="63">
        <f>AE1743+AF1682</f>
        <v/>
      </c>
      <c r="AG1743" s="25" t="n"/>
      <c r="AH1743" s="24" t="n"/>
      <c r="AI1743" s="26" t="n"/>
      <c r="AJ1743" s="25" t="n"/>
      <c r="AL1743" s="14" t="n"/>
      <c r="AM1743" s="18" t="n"/>
      <c r="AN1743" s="16" t="n">
        <v>0</v>
      </c>
      <c r="AO1743" s="18">
        <f>(AM1743-AN1743)+AO1742</f>
        <v/>
      </c>
      <c r="AP1743" s="15" t="n"/>
      <c r="AR1743" s="14" t="n"/>
      <c r="AS1743" s="18" t="n"/>
      <c r="AT1743" s="16" t="n">
        <v>0</v>
      </c>
      <c r="AU1743" s="18">
        <f>(AS1743-AT1743)+AU1742</f>
        <v/>
      </c>
      <c r="AV1743" s="15" t="n"/>
      <c r="AX1743" s="14" t="n"/>
      <c r="AY1743" s="18" t="n"/>
      <c r="AZ1743" s="16" t="n">
        <v>0</v>
      </c>
      <c r="BA1743" s="18">
        <f>(AY1743-AZ1743)+BA1742</f>
        <v/>
      </c>
      <c r="BB1743" s="15" t="n"/>
      <c r="BD1743" s="14" t="n"/>
      <c r="BE1743" s="18" t="n"/>
      <c r="BF1743" s="16" t="n">
        <v>0</v>
      </c>
      <c r="BG1743" s="18">
        <f>(BE1743-BF1743)+BG1742</f>
        <v/>
      </c>
      <c r="BH1743" s="15" t="n"/>
      <c r="BJ1743" s="86" t="n"/>
      <c r="BK1743" s="86" t="n"/>
      <c r="BL1743" s="24" t="n"/>
      <c r="BM1743" s="24" t="n"/>
      <c r="BN1743" s="24" t="n"/>
      <c r="BO1743" s="24" t="n"/>
      <c r="BP1743" s="24" t="n"/>
      <c r="BQ1743" s="126" t="n"/>
    </row>
    <row r="1744" ht="16.8" customHeight="1">
      <c r="A1744" s="15" t="n"/>
      <c r="B1744" s="15" t="n"/>
      <c r="C1744" s="15" t="inlineStr">
        <is>
          <t>Locazione immobili</t>
        </is>
      </c>
      <c r="D1744" s="16" t="n"/>
      <c r="E1744" s="16" t="n"/>
      <c r="F1744" s="16" t="n"/>
      <c r="G1744" s="16" t="n">
        <v>0</v>
      </c>
      <c r="H1744" s="16" t="n"/>
      <c r="I1744" s="4" t="n"/>
      <c r="J1744" s="14" t="n"/>
      <c r="K1744" s="6" t="inlineStr">
        <is>
          <t>C/C BANCARIO</t>
        </is>
      </c>
      <c r="L1744" s="3">
        <f>T1767+Z1767+AO1767+AU1767</f>
        <v/>
      </c>
      <c r="M1744" s="16" t="n"/>
      <c r="N1744" s="16" t="n"/>
      <c r="O1744" s="16" t="n"/>
      <c r="P1744" s="18" t="n"/>
      <c r="Q1744" s="14" t="n"/>
      <c r="R1744" s="18" t="n"/>
      <c r="S1744" s="16" t="n">
        <v>0</v>
      </c>
      <c r="T1744" s="18">
        <f>(R1744-S1744)+T1743</f>
        <v/>
      </c>
      <c r="U1744" s="15" t="n"/>
      <c r="W1744" s="14" t="n"/>
      <c r="X1744" s="18" t="n"/>
      <c r="Y1744" s="16" t="n">
        <v>0</v>
      </c>
      <c r="Z1744" s="18">
        <f>(X1744-Y1744)+Z1743</f>
        <v/>
      </c>
      <c r="AA1744" s="15" t="n"/>
      <c r="AB1744" s="24" t="n"/>
      <c r="AC1744" s="15">
        <f>C1744</f>
        <v/>
      </c>
      <c r="AD1744" s="25" t="n"/>
      <c r="AE1744" s="62">
        <f>G1744</f>
        <v/>
      </c>
      <c r="AF1744" s="63">
        <f>AE1744+AF1683</f>
        <v/>
      </c>
      <c r="AG1744" s="25" t="n"/>
      <c r="AH1744" s="24" t="n"/>
      <c r="AI1744" s="26" t="n">
        <v>0</v>
      </c>
      <c r="AJ1744" s="25" t="n"/>
      <c r="AL1744" s="14" t="n"/>
      <c r="AM1744" s="18" t="n"/>
      <c r="AN1744" s="16" t="n">
        <v>0</v>
      </c>
      <c r="AO1744" s="18">
        <f>(AM1744-AN1744)+AO1743</f>
        <v/>
      </c>
      <c r="AP1744" s="15" t="n"/>
      <c r="AR1744" s="14" t="n"/>
      <c r="AS1744" s="18" t="n"/>
      <c r="AT1744" s="16" t="n">
        <v>0</v>
      </c>
      <c r="AU1744" s="18">
        <f>(AS1744-AT1744)+AU1743</f>
        <v/>
      </c>
      <c r="AV1744" s="15" t="n"/>
      <c r="AX1744" s="14" t="n"/>
      <c r="AY1744" s="18" t="n"/>
      <c r="AZ1744" s="16" t="n">
        <v>0</v>
      </c>
      <c r="BA1744" s="18">
        <f>(AY1744-AZ1744)+BA1743</f>
        <v/>
      </c>
      <c r="BB1744" s="15" t="n"/>
      <c r="BD1744" s="14" t="n"/>
      <c r="BE1744" s="18" t="n"/>
      <c r="BF1744" s="16" t="n">
        <v>0</v>
      </c>
      <c r="BG1744" s="18">
        <f>(BE1744-BF1744)+BG1743</f>
        <v/>
      </c>
      <c r="BH1744" s="15" t="n"/>
      <c r="BJ1744" s="86" t="n"/>
      <c r="BK1744" s="86" t="n"/>
      <c r="BL1744" s="24" t="n"/>
      <c r="BM1744" s="24" t="n"/>
      <c r="BN1744" s="24" t="n"/>
      <c r="BO1744" s="24" t="n"/>
      <c r="BP1744" s="24" t="n"/>
      <c r="BQ1744" s="126" t="n"/>
    </row>
    <row r="1745" ht="16.8" customHeight="1">
      <c r="A1745" s="15" t="n"/>
      <c r="B1745" s="15" t="n"/>
      <c r="C1745" s="15" t="inlineStr">
        <is>
          <t>Spese condominiali</t>
        </is>
      </c>
      <c r="D1745" s="16" t="n"/>
      <c r="E1745" s="16" t="n"/>
      <c r="F1745" s="16" t="n"/>
      <c r="G1745" s="16" t="n">
        <v>0</v>
      </c>
      <c r="H1745" s="16" t="n"/>
      <c r="I1745" s="4" t="n"/>
      <c r="J1745" s="14" t="n"/>
      <c r="K1745" s="6" t="inlineStr">
        <is>
          <t>CONTO SOSPESI</t>
        </is>
      </c>
      <c r="L1745" s="3" t="n"/>
      <c r="M1745" s="46" t="inlineStr">
        <is>
          <t>SOSPESI DEL GIORNO</t>
        </is>
      </c>
      <c r="N1745" s="46" t="n"/>
      <c r="O1745" s="16" t="n"/>
      <c r="P1745" s="18" t="n"/>
      <c r="Q1745" s="14" t="n"/>
      <c r="R1745" s="18" t="n"/>
      <c r="S1745" s="16">
        <f>G1745</f>
        <v/>
      </c>
      <c r="T1745" s="18">
        <f>(R1745-S1745)+T1744</f>
        <v/>
      </c>
      <c r="U1745" s="15">
        <f>C1745</f>
        <v/>
      </c>
      <c r="W1745" s="14" t="n"/>
      <c r="X1745" s="18" t="n"/>
      <c r="Y1745" s="16" t="n">
        <v>0</v>
      </c>
      <c r="Z1745" s="18">
        <f>(X1745-Y1745)+Z1744</f>
        <v/>
      </c>
      <c r="AA1745" s="15" t="n"/>
      <c r="AB1745" s="24" t="n"/>
      <c r="AC1745" s="15">
        <f>C1745</f>
        <v/>
      </c>
      <c r="AD1745" s="25" t="n"/>
      <c r="AE1745" s="62">
        <f>G1745</f>
        <v/>
      </c>
      <c r="AF1745" s="63">
        <f>AE1745+AF1684</f>
        <v/>
      </c>
      <c r="AG1745" s="25" t="n"/>
      <c r="AH1745" s="24" t="n"/>
      <c r="AI1745" s="26" t="n"/>
      <c r="AJ1745" s="25" t="n"/>
      <c r="AL1745" s="14" t="n"/>
      <c r="AM1745" s="18" t="n"/>
      <c r="AN1745" s="16" t="n">
        <v>0</v>
      </c>
      <c r="AO1745" s="18">
        <f>(AM1745-AN1745)+AO1744</f>
        <v/>
      </c>
      <c r="AP1745" s="15" t="n"/>
      <c r="AR1745" s="14" t="n"/>
      <c r="AS1745" s="18" t="n"/>
      <c r="AT1745" s="16" t="n">
        <v>0</v>
      </c>
      <c r="AU1745" s="18">
        <f>(AS1745-AT1745)+AU1744</f>
        <v/>
      </c>
      <c r="AV1745" s="15" t="n"/>
      <c r="AX1745" s="14" t="n"/>
      <c r="AY1745" s="18" t="n"/>
      <c r="AZ1745" s="16" t="n">
        <v>0</v>
      </c>
      <c r="BA1745" s="18">
        <f>(AY1745-AZ1745)+BA1744</f>
        <v/>
      </c>
      <c r="BB1745" s="15" t="n"/>
      <c r="BD1745" s="14" t="n"/>
      <c r="BE1745" s="18" t="n"/>
      <c r="BF1745" s="16" t="n">
        <v>0</v>
      </c>
      <c r="BG1745" s="18">
        <f>(BE1745-BF1745)+BG1744</f>
        <v/>
      </c>
      <c r="BH1745" s="15" t="n"/>
      <c r="BJ1745" s="86" t="n"/>
      <c r="BK1745" s="86" t="n"/>
      <c r="BL1745" s="24" t="n"/>
      <c r="BM1745" s="24" t="n"/>
      <c r="BN1745" s="24" t="n"/>
      <c r="BO1745" s="24" t="n"/>
      <c r="BP1745" s="24" t="n"/>
      <c r="BQ1745" s="126" t="n"/>
    </row>
    <row r="1746" ht="16.8" customHeight="1">
      <c r="A1746" s="15" t="n"/>
      <c r="B1746" s="15" t="n"/>
      <c r="C1746" s="15" t="inlineStr">
        <is>
          <t>TOT. SPESE AFFITTO  TEL. LUCE</t>
        </is>
      </c>
      <c r="D1746" s="16">
        <f>SUM(G1740:G1745)</f>
        <v/>
      </c>
      <c r="E1746" s="16" t="n"/>
      <c r="F1746" s="16" t="n"/>
      <c r="G1746" s="16" t="n"/>
      <c r="H1746" s="16" t="n"/>
      <c r="I1746" s="4" t="n"/>
      <c r="J1746" s="14" t="n"/>
      <c r="K1746" s="50" t="inlineStr">
        <is>
          <t>SOMMA SOSPESO 10/11</t>
        </is>
      </c>
      <c r="L1746" s="50" t="n">
        <v>114.5</v>
      </c>
      <c r="M1746" s="16" t="inlineStr">
        <is>
          <t>NOME</t>
        </is>
      </c>
      <c r="N1746" s="16" t="inlineStr">
        <is>
          <t>IMPORTO</t>
        </is>
      </c>
      <c r="O1746" s="16" t="n"/>
      <c r="P1746" s="18" t="n"/>
      <c r="Q1746" s="14" t="n"/>
      <c r="R1746" s="18" t="n"/>
      <c r="S1746" s="16" t="n">
        <v>0</v>
      </c>
      <c r="T1746" s="18">
        <f>(R1746-S1746)+T1745</f>
        <v/>
      </c>
      <c r="U1746" s="15" t="n"/>
      <c r="W1746" s="14" t="n"/>
      <c r="X1746" s="18" t="n"/>
      <c r="Y1746" s="16" t="n"/>
      <c r="Z1746" s="18">
        <f>(X1746-Y1746)+Z1745</f>
        <v/>
      </c>
      <c r="AA1746" s="15" t="n"/>
      <c r="AB1746" s="24" t="n"/>
      <c r="AC1746" s="15">
        <f>C1746</f>
        <v/>
      </c>
      <c r="AD1746" s="25" t="n"/>
      <c r="AE1746" s="62">
        <f>G1746</f>
        <v/>
      </c>
      <c r="AF1746" s="63">
        <f>AE1746+AF1685</f>
        <v/>
      </c>
      <c r="AG1746" s="25" t="n"/>
      <c r="AH1746" s="24" t="n"/>
      <c r="AI1746" s="26" t="n"/>
      <c r="AJ1746" s="25" t="n"/>
      <c r="AL1746" s="14" t="n"/>
      <c r="AM1746" s="18" t="n"/>
      <c r="AN1746" s="16" t="n"/>
      <c r="AO1746" s="18">
        <f>(AM1746-AN1746)+AO1745</f>
        <v/>
      </c>
      <c r="AP1746" s="15" t="n"/>
      <c r="AR1746" s="14" t="n"/>
      <c r="AS1746" s="18" t="n"/>
      <c r="AT1746" s="16" t="n"/>
      <c r="AU1746" s="18">
        <f>(AS1746-AT1746)+AU1745</f>
        <v/>
      </c>
      <c r="AV1746" s="15" t="n"/>
      <c r="AX1746" s="14" t="n"/>
      <c r="AY1746" s="18" t="n"/>
      <c r="AZ1746" s="16" t="n"/>
      <c r="BA1746" s="18">
        <f>(AY1746-AZ1746)+BA1745</f>
        <v/>
      </c>
      <c r="BB1746" s="15" t="n"/>
      <c r="BD1746" s="14" t="n"/>
      <c r="BE1746" s="18" t="n"/>
      <c r="BF1746" s="16" t="n"/>
      <c r="BG1746" s="18">
        <f>(BE1746-BF1746)+BG1745</f>
        <v/>
      </c>
      <c r="BH1746" s="15" t="n"/>
      <c r="BJ1746" s="86" t="n"/>
      <c r="BK1746" s="86" t="n"/>
      <c r="BL1746" s="24" t="n"/>
      <c r="BM1746" s="24" t="n"/>
      <c r="BN1746" s="24" t="n"/>
      <c r="BO1746" s="24" t="n"/>
      <c r="BP1746" s="24" t="n"/>
      <c r="BQ1746" s="126" t="n"/>
    </row>
    <row r="1747" ht="16.8" customHeight="1">
      <c r="A1747" s="15" t="n"/>
      <c r="B1747" s="15" t="n"/>
      <c r="C1747" s="15" t="inlineStr">
        <is>
          <t xml:space="preserve">RIVALSA </t>
        </is>
      </c>
      <c r="D1747" s="16" t="n"/>
      <c r="E1747" s="16" t="n"/>
      <c r="F1747" s="16" t="n"/>
      <c r="G1747" s="16" t="n">
        <v>0</v>
      </c>
      <c r="H1747" s="16" t="n"/>
      <c r="I1747" s="4" t="n"/>
      <c r="J1747" s="14" t="n"/>
      <c r="K1747" s="16" t="inlineStr">
        <is>
          <t>SOMMA 31/1</t>
        </is>
      </c>
      <c r="L1747" s="16" t="n">
        <v>511.5</v>
      </c>
      <c r="M1747" s="25" t="inlineStr">
        <is>
          <t>GALLARATE 2/2</t>
        </is>
      </c>
      <c r="N1747" s="83" t="n">
        <v>700</v>
      </c>
      <c r="O1747" s="16" t="n"/>
      <c r="P1747" s="18" t="n"/>
      <c r="Q1747" s="14" t="n"/>
      <c r="R1747" s="18" t="n"/>
      <c r="S1747" s="16">
        <f>G1747</f>
        <v/>
      </c>
      <c r="T1747" s="18">
        <f>(R1747-S1747)+T1746</f>
        <v/>
      </c>
      <c r="U1747" s="15" t="n"/>
      <c r="W1747" s="14" t="n"/>
      <c r="X1747" s="18" t="n">
        <v>0</v>
      </c>
      <c r="Y1747" s="16" t="n">
        <v>0</v>
      </c>
      <c r="Z1747" s="18">
        <f>(X1747-Y1747)+Z1746</f>
        <v/>
      </c>
      <c r="AA1747" s="15" t="n"/>
      <c r="AB1747" s="24" t="n"/>
      <c r="AC1747" s="15">
        <f>C1747</f>
        <v/>
      </c>
      <c r="AD1747" s="25" t="n"/>
      <c r="AE1747" s="62">
        <f>G1747</f>
        <v/>
      </c>
      <c r="AF1747" s="63">
        <f>AE1747+AF1686</f>
        <v/>
      </c>
      <c r="AG1747" s="25" t="n"/>
      <c r="AH1747" s="24" t="n"/>
      <c r="AI1747" s="26" t="n"/>
      <c r="AJ1747" s="25" t="n"/>
      <c r="AL1747" s="14" t="n"/>
      <c r="AM1747" s="18" t="n"/>
      <c r="AN1747" s="16" t="n"/>
      <c r="AO1747" s="18">
        <f>(AM1747-AN1747)+AO1746</f>
        <v/>
      </c>
      <c r="AP1747" s="15" t="n"/>
      <c r="AR1747" s="14" t="n"/>
      <c r="AS1747" s="18" t="n"/>
      <c r="AT1747" s="16" t="n"/>
      <c r="AU1747" s="18">
        <f>(AS1747-AT1747)+AU1746</f>
        <v/>
      </c>
      <c r="AV1747" s="15" t="n"/>
      <c r="AX1747" s="14" t="n"/>
      <c r="AY1747" s="18" t="n"/>
      <c r="AZ1747" s="16" t="n"/>
      <c r="BA1747" s="18">
        <f>(AY1747-AZ1747)+BA1746</f>
        <v/>
      </c>
      <c r="BB1747" s="15" t="n"/>
      <c r="BD1747" s="14" t="n"/>
      <c r="BE1747" s="18" t="n"/>
      <c r="BF1747" s="16" t="n"/>
      <c r="BG1747" s="18">
        <f>(BE1747-BF1747)+BG1746</f>
        <v/>
      </c>
      <c r="BH1747" s="15" t="n"/>
      <c r="BJ1747" s="86" t="n"/>
      <c r="BK1747" s="86" t="n"/>
      <c r="BL1747" s="24" t="n"/>
      <c r="BM1747" s="24" t="n"/>
      <c r="BN1747" s="24" t="n"/>
      <c r="BO1747" s="24" t="n"/>
      <c r="BP1747" s="24" t="n"/>
      <c r="BQ1747" s="126" t="n"/>
    </row>
    <row r="1748" ht="16.8" customHeight="1">
      <c r="A1748" s="15" t="n"/>
      <c r="B1748" s="15" t="n"/>
      <c r="C1748" s="15" t="inlineStr">
        <is>
          <t>COMMERCIALISTA</t>
        </is>
      </c>
      <c r="D1748" s="16" t="n"/>
      <c r="E1748" s="16" t="n"/>
      <c r="F1748" s="16" t="n"/>
      <c r="G1748" s="16" t="n">
        <v>0</v>
      </c>
      <c r="H1748" s="16" t="n"/>
      <c r="I1748" s="4" t="n"/>
      <c r="J1748" s="14" t="n"/>
      <c r="K1748" s="16" t="inlineStr">
        <is>
          <t>SOMMA 1/2</t>
        </is>
      </c>
      <c r="L1748" s="16" t="n">
        <v>1069.5</v>
      </c>
      <c r="M1748" s="44" t="inlineStr">
        <is>
          <t>GALLARATE 5/2</t>
        </is>
      </c>
      <c r="N1748" s="16" t="n">
        <v>364.5</v>
      </c>
      <c r="O1748" s="16" t="n"/>
      <c r="P1748" s="18" t="n"/>
      <c r="Q1748" s="14" t="n"/>
      <c r="R1748" s="18" t="n"/>
      <c r="S1748" s="16">
        <f>G1748</f>
        <v/>
      </c>
      <c r="T1748" s="18">
        <f>(R1748-S1748)+T1747</f>
        <v/>
      </c>
      <c r="U1748" s="15">
        <f>C1748</f>
        <v/>
      </c>
      <c r="W1748" s="14" t="n"/>
      <c r="X1748" s="18" t="n">
        <v>0</v>
      </c>
      <c r="Y1748" s="16" t="n">
        <v>0</v>
      </c>
      <c r="Z1748" s="18">
        <f>(X1748-Y1748)+Z1747</f>
        <v/>
      </c>
      <c r="AA1748" s="15" t="n"/>
      <c r="AB1748" s="24" t="n"/>
      <c r="AC1748" s="15">
        <f>C1748</f>
        <v/>
      </c>
      <c r="AD1748" s="25" t="n"/>
      <c r="AE1748" s="62">
        <f>G1748</f>
        <v/>
      </c>
      <c r="AF1748" s="63">
        <f>AE1748+AF1687</f>
        <v/>
      </c>
      <c r="AG1748" s="25" t="n"/>
      <c r="AH1748" s="24" t="n"/>
      <c r="AI1748" s="26" t="n"/>
      <c r="AJ1748" s="25" t="n"/>
      <c r="AL1748" s="14" t="n"/>
      <c r="AM1748" s="18" t="n"/>
      <c r="AN1748" s="16" t="n">
        <v>0</v>
      </c>
      <c r="AO1748" s="18">
        <f>(AM1748-AN1748)+AO1747</f>
        <v/>
      </c>
      <c r="AP1748" s="15" t="n"/>
      <c r="AR1748" s="14" t="n"/>
      <c r="AS1748" s="18" t="n"/>
      <c r="AT1748" s="16" t="n">
        <v>0</v>
      </c>
      <c r="AU1748" s="18">
        <f>(AS1748-AT1748)+AU1747</f>
        <v/>
      </c>
      <c r="AV1748" s="15" t="n"/>
      <c r="AX1748" s="14" t="n"/>
      <c r="AY1748" s="18" t="n"/>
      <c r="AZ1748" s="16" t="n">
        <v>0</v>
      </c>
      <c r="BA1748" s="18">
        <f>(AY1748-AZ1748)+BA1747</f>
        <v/>
      </c>
      <c r="BB1748" s="15" t="n"/>
      <c r="BD1748" s="14" t="n"/>
      <c r="BE1748" s="18" t="n"/>
      <c r="BF1748" s="16" t="n">
        <v>0</v>
      </c>
      <c r="BG1748" s="18">
        <f>(BE1748-BF1748)+BG1747</f>
        <v/>
      </c>
      <c r="BH1748" s="15" t="n"/>
      <c r="BJ1748" s="86" t="n"/>
      <c r="BK1748" s="86" t="n"/>
      <c r="BL1748" s="24" t="n"/>
      <c r="BM1748" s="24" t="n"/>
      <c r="BN1748" s="24" t="n"/>
      <c r="BO1748" s="24" t="n"/>
      <c r="BP1748" s="24" t="n"/>
      <c r="BQ1748" s="126" t="n"/>
    </row>
    <row r="1749" ht="16.8" customHeight="1">
      <c r="A1749" s="15" t="n"/>
      <c r="B1749" s="15" t="n"/>
      <c r="C1749" s="64" t="inlineStr">
        <is>
          <t>CASSA PREVIDENZA  AGENTI  + QUOTA GAA</t>
        </is>
      </c>
      <c r="D1749" s="16" t="n"/>
      <c r="E1749" s="16" t="n"/>
      <c r="F1749" s="16" t="n"/>
      <c r="G1749" s="16" t="n">
        <v>0</v>
      </c>
      <c r="H1749" s="16" t="n">
        <v>0</v>
      </c>
      <c r="I1749" s="4" t="n"/>
      <c r="J1749" s="14" t="n"/>
      <c r="K1749" s="16" t="inlineStr">
        <is>
          <t>LEGNANO 1/2</t>
        </is>
      </c>
      <c r="L1749" s="16" t="n">
        <v>236.02</v>
      </c>
      <c r="M1749" s="16" t="inlineStr">
        <is>
          <t>REBELLATO DI VITO FABIO 6/2</t>
        </is>
      </c>
      <c r="N1749" s="16" t="n">
        <v>100</v>
      </c>
      <c r="O1749" s="16" t="n"/>
      <c r="P1749" s="18" t="n"/>
      <c r="Q1749" s="14" t="n"/>
      <c r="R1749" s="18" t="n"/>
      <c r="S1749" s="16">
        <f>G1749</f>
        <v/>
      </c>
      <c r="T1749" s="18">
        <f>(R1749-S1749)+T1748</f>
        <v/>
      </c>
      <c r="U1749" s="15">
        <f>C1749</f>
        <v/>
      </c>
      <c r="W1749" s="14" t="n"/>
      <c r="X1749" s="18" t="n">
        <v>0</v>
      </c>
      <c r="Y1749" s="16" t="n">
        <v>0</v>
      </c>
      <c r="Z1749" s="18">
        <f>(X1749-Y1749)+Z1748</f>
        <v/>
      </c>
      <c r="AA1749" s="15" t="n"/>
      <c r="AB1749" s="24" t="n"/>
      <c r="AC1749" s="15">
        <f>C1749</f>
        <v/>
      </c>
      <c r="AD1749" s="25" t="n"/>
      <c r="AE1749" s="62">
        <f>G1749</f>
        <v/>
      </c>
      <c r="AF1749" s="63">
        <f>AE1749+AF1688</f>
        <v/>
      </c>
      <c r="AG1749" s="25" t="n"/>
      <c r="AH1749" s="24" t="n"/>
      <c r="AI1749" s="26" t="n"/>
      <c r="AJ1749" s="25" t="n"/>
      <c r="AL1749" s="14" t="n"/>
      <c r="AM1749" s="18" t="n"/>
      <c r="AN1749" s="16" t="n">
        <v>0</v>
      </c>
      <c r="AO1749" s="18">
        <f>(AM1749-AN1749)+AO1748</f>
        <v/>
      </c>
      <c r="AP1749" s="15" t="n"/>
      <c r="AR1749" s="14" t="n"/>
      <c r="AS1749" s="18" t="n"/>
      <c r="AT1749" s="16" t="n">
        <v>0</v>
      </c>
      <c r="AU1749" s="18">
        <f>(AS1749-AT1749)+AU1748</f>
        <v/>
      </c>
      <c r="AV1749" s="15" t="n"/>
      <c r="AX1749" s="14" t="n"/>
      <c r="AY1749" s="18" t="n"/>
      <c r="AZ1749" s="16" t="n">
        <v>0</v>
      </c>
      <c r="BA1749" s="18">
        <f>(AY1749-AZ1749)+BA1748</f>
        <v/>
      </c>
      <c r="BB1749" s="15" t="n"/>
      <c r="BD1749" s="14" t="n"/>
      <c r="BE1749" s="18" t="n"/>
      <c r="BF1749" s="16" t="n">
        <v>0</v>
      </c>
      <c r="BG1749" s="18">
        <f>(BE1749-BF1749)+BG1748</f>
        <v/>
      </c>
      <c r="BH1749" s="15" t="n"/>
      <c r="BJ1749" s="86" t="n"/>
      <c r="BK1749" s="86" t="n"/>
      <c r="BL1749" s="24" t="n"/>
      <c r="BM1749" s="24" t="n"/>
      <c r="BN1749" s="24" t="n"/>
      <c r="BO1749" s="24" t="n"/>
      <c r="BP1749" s="24" t="n"/>
      <c r="BQ1749" s="126" t="n"/>
    </row>
    <row r="1750" ht="16.8" customHeight="1">
      <c r="A1750" s="15" t="n"/>
      <c r="B1750" s="15" t="n"/>
      <c r="C1750" s="15" t="inlineStr">
        <is>
          <t>GIROCONTO PROVV. GENERALI</t>
        </is>
      </c>
      <c r="D1750" s="16" t="n"/>
      <c r="E1750" s="16" t="n"/>
      <c r="F1750" s="85" t="n">
        <v>0</v>
      </c>
      <c r="G1750" s="16" t="n">
        <v>0</v>
      </c>
      <c r="H1750" s="16" t="n">
        <v>0</v>
      </c>
      <c r="I1750" s="4" t="n"/>
      <c r="J1750" s="14" t="n"/>
      <c r="K1750" s="30" t="inlineStr">
        <is>
          <t>LEGNANO 25/1</t>
        </is>
      </c>
      <c r="L1750" s="30" t="n">
        <v>294.5</v>
      </c>
      <c r="M1750" s="44" t="inlineStr">
        <is>
          <t>PRETTO STEFANIA 6/2</t>
        </is>
      </c>
      <c r="N1750" s="16" t="n">
        <v>319</v>
      </c>
      <c r="O1750" s="16" t="n"/>
      <c r="P1750" s="18" t="n"/>
      <c r="Q1750" s="14" t="n"/>
      <c r="R1750" s="18">
        <f>F1750</f>
        <v/>
      </c>
      <c r="S1750" s="16" t="n">
        <v>0</v>
      </c>
      <c r="T1750" s="18">
        <f>(R1750-S1750)+T1749</f>
        <v/>
      </c>
      <c r="U1750" s="15" t="n"/>
      <c r="W1750" s="14" t="inlineStr">
        <is>
          <t>\</t>
        </is>
      </c>
      <c r="X1750" s="18" t="n">
        <v>0</v>
      </c>
      <c r="Y1750" s="16" t="n"/>
      <c r="Z1750" s="18">
        <f>(X1750-Y1750)+Z1749</f>
        <v/>
      </c>
      <c r="AA1750" s="15" t="n"/>
      <c r="AB1750" s="24" t="n"/>
      <c r="AC1750" s="15">
        <f>C1750</f>
        <v/>
      </c>
      <c r="AD1750" s="25" t="n"/>
      <c r="AE1750" s="62">
        <f>G1750</f>
        <v/>
      </c>
      <c r="AF1750" s="63">
        <f>AE1750+AF1689</f>
        <v/>
      </c>
      <c r="AG1750" s="25" t="n"/>
      <c r="AH1750" s="24" t="n"/>
      <c r="AI1750" s="26" t="n"/>
      <c r="AJ1750" s="25" t="n"/>
      <c r="AL1750" s="14" t="n"/>
      <c r="AM1750" s="18" t="n"/>
      <c r="AN1750" s="16" t="n"/>
      <c r="AO1750" s="18">
        <f>(AM1750-AN1750)+AO1749</f>
        <v/>
      </c>
      <c r="AP1750" s="15" t="n"/>
      <c r="AR1750" s="14" t="n"/>
      <c r="AS1750" s="18" t="n"/>
      <c r="AT1750" s="16" t="n"/>
      <c r="AU1750" s="18">
        <f>(AS1750-AT1750)+AU1749</f>
        <v/>
      </c>
      <c r="AV1750" s="15" t="n"/>
      <c r="AX1750" s="14" t="n"/>
      <c r="AY1750" s="18" t="n"/>
      <c r="AZ1750" s="16" t="n"/>
      <c r="BA1750" s="18">
        <f>(AY1750-AZ1750)+BA1749</f>
        <v/>
      </c>
      <c r="BB1750" s="15" t="n"/>
      <c r="BD1750" s="14" t="n"/>
      <c r="BE1750" s="18">
        <f>H1750</f>
        <v/>
      </c>
      <c r="BF1750" s="16" t="n"/>
      <c r="BG1750" s="18">
        <f>(BE1750-BF1750)+BG1749</f>
        <v/>
      </c>
      <c r="BH1750" s="15" t="n"/>
      <c r="BJ1750" s="86" t="n"/>
      <c r="BK1750" s="86" t="n"/>
      <c r="BL1750" s="24" t="n"/>
      <c r="BM1750" s="24" t="n"/>
      <c r="BN1750" s="24" t="n"/>
      <c r="BO1750" s="24" t="n"/>
      <c r="BP1750" s="24" t="n"/>
      <c r="BQ1750" s="126" t="n"/>
    </row>
    <row r="1751" ht="16.8" customHeight="1">
      <c r="A1751" s="15" t="n"/>
      <c r="B1751" s="15" t="n"/>
      <c r="C1751" s="47" t="inlineStr">
        <is>
          <t>VERSAMENTO PROVV. MATURATE</t>
        </is>
      </c>
      <c r="D1751" s="16" t="n"/>
      <c r="E1751" s="16" t="n"/>
      <c r="F1751" s="1" t="n">
        <v>0</v>
      </c>
      <c r="G1751" s="16" t="n">
        <v>0</v>
      </c>
      <c r="H1751" s="16" t="n"/>
      <c r="I1751" s="4" t="n"/>
      <c r="J1751" s="14" t="n"/>
      <c r="K1751" s="148" t="inlineStr">
        <is>
          <t>SOMMA 26/1</t>
        </is>
      </c>
      <c r="L1751" s="67" t="n">
        <v>936</v>
      </c>
      <c r="M1751" s="44" t="n"/>
      <c r="N1751" s="16" t="n">
        <v>0</v>
      </c>
      <c r="O1751" s="16" t="n"/>
      <c r="P1751" s="18" t="n"/>
      <c r="Q1751" s="14" t="n"/>
      <c r="R1751" s="49">
        <f>F1751</f>
        <v/>
      </c>
      <c r="S1751" s="16" t="n">
        <v>0</v>
      </c>
      <c r="T1751" s="18">
        <f>(R1751-S1751)+T1750</f>
        <v/>
      </c>
      <c r="U1751" s="17">
        <f>C1751</f>
        <v/>
      </c>
      <c r="W1751" s="14" t="n"/>
      <c r="X1751" s="18" t="n">
        <v>0</v>
      </c>
      <c r="Y1751" s="16" t="n">
        <v>0</v>
      </c>
      <c r="Z1751" s="18">
        <f>(X1751-Y1751)+Z1750</f>
        <v/>
      </c>
      <c r="AA1751" s="15" t="n"/>
      <c r="AB1751" s="24" t="n"/>
      <c r="AC1751" s="64" t="inlineStr">
        <is>
          <t>QUOTA GAA</t>
        </is>
      </c>
      <c r="AD1751" s="65" t="n"/>
      <c r="AE1751" s="65">
        <f>G1751</f>
        <v/>
      </c>
      <c r="AF1751" s="63">
        <f>AE1751+AF1690</f>
        <v/>
      </c>
      <c r="AG1751" s="25" t="n"/>
      <c r="AH1751" s="24" t="n"/>
      <c r="AI1751" s="26" t="n"/>
      <c r="AJ1751" s="25" t="n"/>
      <c r="AL1751" s="14" t="n"/>
      <c r="AM1751" s="18" t="n">
        <v>0</v>
      </c>
      <c r="AN1751" s="16" t="n">
        <v>0</v>
      </c>
      <c r="AO1751" s="18">
        <f>(AM1751-AN1751)+AO1750</f>
        <v/>
      </c>
      <c r="AP1751" s="15" t="n"/>
      <c r="AR1751" s="14" t="n"/>
      <c r="AS1751" s="18" t="n"/>
      <c r="AT1751" s="16" t="n">
        <v>0</v>
      </c>
      <c r="AU1751" s="18">
        <f>(AS1751-AT1751)+AU1750</f>
        <v/>
      </c>
      <c r="AV1751" s="15" t="n"/>
      <c r="AX1751" s="14" t="n"/>
      <c r="AY1751" s="18" t="n"/>
      <c r="AZ1751" s="16" t="n">
        <v>0</v>
      </c>
      <c r="BA1751" s="18">
        <f>(AY1751-AZ1751)+BA1750</f>
        <v/>
      </c>
      <c r="BB1751" s="15" t="n"/>
      <c r="BD1751" s="14" t="n"/>
      <c r="BE1751" s="18" t="n"/>
      <c r="BF1751" s="16" t="n">
        <v>0</v>
      </c>
      <c r="BG1751" s="18">
        <f>(BE1751-BF1751)+BG1750</f>
        <v/>
      </c>
      <c r="BH1751" s="15" t="n"/>
      <c r="BJ1751" s="86" t="n"/>
      <c r="BK1751" s="86" t="n"/>
      <c r="BL1751" s="24" t="n"/>
      <c r="BM1751" s="24" t="n"/>
      <c r="BN1751" s="24" t="n"/>
      <c r="BO1751" s="24" t="n"/>
      <c r="BP1751" s="24" t="n"/>
      <c r="BQ1751" s="126" t="n"/>
    </row>
    <row r="1752" ht="16.8" customHeight="1">
      <c r="A1752" s="15" t="n"/>
      <c r="B1752" s="15" t="n"/>
      <c r="C1752" s="15" t="inlineStr">
        <is>
          <t>TASSE</t>
        </is>
      </c>
      <c r="D1752" s="16" t="n"/>
      <c r="E1752" s="16" t="n"/>
      <c r="F1752" s="16" t="n"/>
      <c r="G1752" s="16" t="n">
        <v>0</v>
      </c>
      <c r="H1752" s="16" t="n"/>
      <c r="I1752" s="4" t="n"/>
      <c r="J1752" s="14" t="n"/>
      <c r="K1752" s="30" t="inlineStr">
        <is>
          <t>SOMMA L. 30/1</t>
        </is>
      </c>
      <c r="L1752" t="n">
        <v>201.5</v>
      </c>
      <c r="M1752" s="25" t="n"/>
      <c r="N1752" s="83" t="n">
        <v>0</v>
      </c>
      <c r="O1752" s="16" t="n"/>
      <c r="P1752" s="18" t="n"/>
      <c r="Q1752" s="14" t="n"/>
      <c r="R1752" s="18" t="n"/>
      <c r="S1752" s="16">
        <f>G1752</f>
        <v/>
      </c>
      <c r="T1752" s="18">
        <f>(R1752-S1752)+T1751</f>
        <v/>
      </c>
      <c r="U1752" s="15" t="inlineStr">
        <is>
          <t>Tasse</t>
        </is>
      </c>
      <c r="W1752" s="14" t="n"/>
      <c r="X1752" s="18" t="n"/>
      <c r="Y1752" s="16" t="n">
        <v>0</v>
      </c>
      <c r="Z1752" s="18">
        <f>(X1752-Y1752)+Z1751</f>
        <v/>
      </c>
      <c r="AA1752" s="15" t="n"/>
      <c r="AB1752" s="24" t="n"/>
      <c r="AC1752" s="15">
        <f>C1752</f>
        <v/>
      </c>
      <c r="AD1752" s="25" t="n"/>
      <c r="AE1752" s="62">
        <f>G1752</f>
        <v/>
      </c>
      <c r="AF1752" s="63">
        <f>AE1752+AF1691</f>
        <v/>
      </c>
      <c r="AG1752" s="25" t="n"/>
      <c r="AH1752" s="24" t="n"/>
      <c r="AI1752" s="26" t="n"/>
      <c r="AJ1752" s="25" t="n"/>
      <c r="AL1752" s="14" t="n"/>
      <c r="AM1752" s="18" t="n">
        <v>0</v>
      </c>
      <c r="AN1752" s="16" t="n">
        <v>0</v>
      </c>
      <c r="AO1752" s="18">
        <f>(AM1752-AN1752)+AO1751</f>
        <v/>
      </c>
      <c r="AP1752" s="15" t="n"/>
      <c r="AR1752" s="14" t="n"/>
      <c r="AS1752" s="18" t="n">
        <v>0</v>
      </c>
      <c r="AT1752" s="16" t="n">
        <v>0</v>
      </c>
      <c r="AU1752" s="18">
        <f>(AS1752-AT1752)+AU1751</f>
        <v/>
      </c>
      <c r="AV1752" s="15" t="n"/>
      <c r="AX1752" s="14" t="n"/>
      <c r="AY1752" s="18" t="n">
        <v>0</v>
      </c>
      <c r="AZ1752" s="16" t="n">
        <v>0</v>
      </c>
      <c r="BA1752" s="18">
        <f>(AY1752-AZ1752)+BA1751</f>
        <v/>
      </c>
      <c r="BB1752" s="15" t="n"/>
      <c r="BD1752" s="14" t="n"/>
      <c r="BE1752" s="18" t="n">
        <v>0</v>
      </c>
      <c r="BF1752" s="16" t="n">
        <v>0</v>
      </c>
      <c r="BG1752" s="18">
        <f>(BE1752-BF1752)+BG1751</f>
        <v/>
      </c>
      <c r="BH1752" s="15" t="n"/>
      <c r="BJ1752" s="86" t="n"/>
      <c r="BK1752" s="86" t="n"/>
      <c r="BL1752" s="24" t="n"/>
      <c r="BM1752" s="24" t="n"/>
      <c r="BN1752" s="24" t="n"/>
      <c r="BO1752" s="24" t="n"/>
      <c r="BP1752" s="24" t="n"/>
      <c r="BQ1752" s="126" t="n"/>
    </row>
    <row r="1753" ht="16.8" customHeight="1">
      <c r="A1753" s="15" t="n"/>
      <c r="B1753" s="15" t="n"/>
      <c r="C1753" s="15" t="inlineStr">
        <is>
          <t>PREL.  ACC. PER AMM-  GIGI</t>
        </is>
      </c>
      <c r="D1753" s="16" t="n"/>
      <c r="E1753" s="16" t="n"/>
      <c r="F1753" s="16" t="n">
        <v>0</v>
      </c>
      <c r="G1753" s="16" t="n">
        <v>0</v>
      </c>
      <c r="H1753" s="16" t="n"/>
      <c r="I1753" s="4" t="n"/>
      <c r="J1753" s="14" t="n"/>
      <c r="K1753" s="16" t="inlineStr">
        <is>
          <t>BON. 6/2 VETRARIA MOREA</t>
        </is>
      </c>
      <c r="L1753" s="16" t="n">
        <v>9</v>
      </c>
      <c r="M1753" s="16" t="n"/>
      <c r="N1753" s="67" t="n">
        <v>0</v>
      </c>
      <c r="O1753" s="16" t="n"/>
      <c r="P1753" s="18" t="n"/>
      <c r="Q1753" s="14" t="n"/>
      <c r="R1753" s="18" t="n"/>
      <c r="S1753" s="16">
        <f>G1753</f>
        <v/>
      </c>
      <c r="T1753" s="18">
        <f>(R1753-S1753)+T1752</f>
        <v/>
      </c>
      <c r="U1753" s="15">
        <f>C1753</f>
        <v/>
      </c>
      <c r="W1753" s="14" t="n"/>
      <c r="X1753" s="18" t="n"/>
      <c r="Y1753" s="16" t="n">
        <v>0</v>
      </c>
      <c r="Z1753" s="18">
        <f>(X1753-Y1753)+Z1752</f>
        <v/>
      </c>
      <c r="AA1753" s="15" t="n"/>
      <c r="AB1753" s="24" t="n"/>
      <c r="AC1753" s="15">
        <f>C1753</f>
        <v/>
      </c>
      <c r="AD1753" s="25" t="n"/>
      <c r="AE1753" s="62">
        <f>G1753</f>
        <v/>
      </c>
      <c r="AF1753" s="63">
        <f>AE1753+AF1692</f>
        <v/>
      </c>
      <c r="AG1753" s="25" t="n"/>
      <c r="AH1753" s="24" t="n"/>
      <c r="AI1753" s="26" t="n"/>
      <c r="AJ1753" s="25" t="n"/>
      <c r="AL1753" s="14" t="n"/>
      <c r="AM1753" s="18" t="n">
        <v>0</v>
      </c>
      <c r="AN1753" s="16" t="n">
        <v>0</v>
      </c>
      <c r="AO1753" s="18">
        <f>(AM1753-AN1753)+AO1752</f>
        <v/>
      </c>
      <c r="AP1753" s="15" t="n"/>
      <c r="AR1753" s="14" t="n"/>
      <c r="AS1753" s="18" t="n">
        <v>0</v>
      </c>
      <c r="AT1753" s="16" t="n">
        <v>0</v>
      </c>
      <c r="AU1753" s="18">
        <f>(AS1753-AT1753)+AU1752</f>
        <v/>
      </c>
      <c r="AV1753" s="15" t="n"/>
      <c r="AX1753" s="14" t="n"/>
      <c r="AY1753" s="18" t="n">
        <v>0</v>
      </c>
      <c r="AZ1753" s="16" t="n">
        <v>0</v>
      </c>
      <c r="BA1753" s="18">
        <f>(AY1753-AZ1753)+BA1752</f>
        <v/>
      </c>
      <c r="BB1753" s="15" t="n"/>
      <c r="BD1753" s="14" t="n"/>
      <c r="BE1753" s="18" t="n">
        <v>0</v>
      </c>
      <c r="BF1753" s="16" t="n">
        <v>0</v>
      </c>
      <c r="BG1753" s="18">
        <f>(BE1753-BF1753)+BG1752</f>
        <v/>
      </c>
      <c r="BH1753" s="15" t="n"/>
      <c r="BJ1753" s="86" t="n"/>
      <c r="BK1753" s="86" t="n"/>
      <c r="BL1753" s="24" t="n"/>
      <c r="BM1753" s="24" t="n"/>
      <c r="BN1753" s="24" t="n"/>
      <c r="BO1753" s="24" t="n"/>
      <c r="BP1753" s="24" t="n"/>
      <c r="BQ1753" s="126" t="n"/>
    </row>
    <row r="1754" ht="16.8" customHeight="1">
      <c r="A1754" s="15" t="n"/>
      <c r="B1754" s="15" t="n"/>
      <c r="C1754" s="15" t="inlineStr">
        <is>
          <t>PREL.  ACC. PER AMM-. RENZO</t>
        </is>
      </c>
      <c r="D1754" s="16" t="n"/>
      <c r="E1754" s="16" t="n"/>
      <c r="F1754" s="16" t="n">
        <v>0</v>
      </c>
      <c r="G1754" s="16" t="n">
        <v>0</v>
      </c>
      <c r="H1754" s="16" t="n"/>
      <c r="I1754" s="4" t="n"/>
      <c r="J1754" s="14" t="n"/>
      <c r="K1754" s="16" t="inlineStr">
        <is>
          <t>SOMMA 7/2</t>
        </is>
      </c>
      <c r="L1754" s="16" t="n">
        <v>307.5</v>
      </c>
      <c r="M1754" s="16" t="n"/>
      <c r="N1754" s="16" t="n">
        <v>0</v>
      </c>
      <c r="O1754" s="16" t="n"/>
      <c r="P1754" s="18" t="n"/>
      <c r="Q1754" s="14" t="n"/>
      <c r="R1754" s="18" t="n">
        <v>0</v>
      </c>
      <c r="S1754" s="16">
        <f>G1754</f>
        <v/>
      </c>
      <c r="T1754" s="18">
        <f>(R1754-S1754)+T1753</f>
        <v/>
      </c>
      <c r="U1754" s="15">
        <f>C1754</f>
        <v/>
      </c>
      <c r="W1754" s="14" t="n"/>
      <c r="X1754" s="18" t="n">
        <v>0</v>
      </c>
      <c r="Y1754" s="16" t="n"/>
      <c r="Z1754" s="18">
        <f>(X1754-Y1754)+Z1753</f>
        <v/>
      </c>
      <c r="AA1754" s="15" t="n"/>
      <c r="AB1754" s="24" t="n"/>
      <c r="AC1754" s="15">
        <f>C1754</f>
        <v/>
      </c>
      <c r="AD1754" s="25" t="n"/>
      <c r="AE1754" s="62">
        <f>G1754</f>
        <v/>
      </c>
      <c r="AF1754" s="63">
        <f>AE1754+AF1693</f>
        <v/>
      </c>
      <c r="AG1754" s="25" t="n"/>
      <c r="AH1754" s="24" t="n"/>
      <c r="AI1754" s="26" t="n"/>
      <c r="AJ1754" s="25" t="n"/>
      <c r="AL1754" s="14" t="n"/>
      <c r="AM1754" s="18" t="n">
        <v>0</v>
      </c>
      <c r="AN1754" s="16" t="n"/>
      <c r="AO1754" s="18">
        <f>(AM1754-AN1754)+AO1753</f>
        <v/>
      </c>
      <c r="AP1754" s="15" t="n"/>
      <c r="AR1754" s="14" t="n"/>
      <c r="AS1754" s="18" t="n">
        <v>0</v>
      </c>
      <c r="AT1754" s="16" t="n"/>
      <c r="AU1754" s="18">
        <f>(AS1754-AT1754)+AU1753</f>
        <v/>
      </c>
      <c r="AV1754" s="15" t="n"/>
      <c r="AX1754" s="14" t="n"/>
      <c r="AY1754" s="18" t="n">
        <v>0</v>
      </c>
      <c r="AZ1754" s="16" t="n"/>
      <c r="BA1754" s="18">
        <f>(AY1754-AZ1754)+BA1753</f>
        <v/>
      </c>
      <c r="BB1754" s="15" t="n"/>
      <c r="BD1754" s="14" t="n"/>
      <c r="BE1754" s="18" t="n">
        <v>0</v>
      </c>
      <c r="BF1754" s="16" t="n"/>
      <c r="BG1754" s="18">
        <f>(BE1754-BF1754)+BG1753</f>
        <v/>
      </c>
      <c r="BH1754" s="15" t="n"/>
      <c r="BJ1754" s="86" t="n"/>
      <c r="BK1754" s="86" t="n"/>
      <c r="BL1754" s="24" t="n"/>
      <c r="BM1754" s="24" t="n"/>
      <c r="BN1754" s="24" t="n"/>
      <c r="BO1754" s="24" t="n"/>
      <c r="BP1754" s="24" t="n"/>
      <c r="BQ1754" s="126" t="n"/>
    </row>
    <row r="1755" ht="16.8" customHeight="1">
      <c r="A1755" s="15" t="n"/>
      <c r="B1755" s="15" t="n"/>
      <c r="C1755" s="15" t="inlineStr">
        <is>
          <t>VERS. RHO 8.537,49 5/2 +1605 1/2+75 5/2+563,5 5/2 +  6/2700</t>
        </is>
      </c>
      <c r="D1755" s="16" t="n"/>
      <c r="E1755" s="16" t="n"/>
      <c r="F1755" s="16" t="n">
        <v>13065.99</v>
      </c>
      <c r="G1755" s="16" t="n"/>
      <c r="H1755" s="16" t="n"/>
      <c r="I1755" s="4" t="n"/>
      <c r="J1755" s="14" t="n"/>
      <c r="K1755" s="16" t="n"/>
      <c r="L1755" s="16" t="n">
        <v>0</v>
      </c>
      <c r="M1755" s="44" t="n"/>
      <c r="N1755" s="16" t="n">
        <v>0</v>
      </c>
      <c r="O1755" s="16" t="n"/>
      <c r="P1755" s="18" t="n"/>
      <c r="Q1755" s="14" t="n"/>
      <c r="R1755" s="18" t="n">
        <v>0</v>
      </c>
      <c r="S1755" s="16" t="n">
        <v>0</v>
      </c>
      <c r="T1755" s="18">
        <f>(R1755-S1755)+T1754</f>
        <v/>
      </c>
      <c r="U1755" s="15" t="n"/>
      <c r="W1755" s="14" t="n"/>
      <c r="X1755" s="18">
        <f>F1755</f>
        <v/>
      </c>
      <c r="Y1755" s="16" t="n">
        <v>0</v>
      </c>
      <c r="Z1755" s="18">
        <f>(X1755-Y1755)+Z1754</f>
        <v/>
      </c>
      <c r="AA1755" s="15">
        <f>C1755</f>
        <v/>
      </c>
      <c r="AB1755" s="24" t="n"/>
      <c r="AC1755" s="15" t="n"/>
      <c r="AD1755" s="25" t="n"/>
      <c r="AE1755" s="62" t="n"/>
      <c r="AF1755" s="63" t="n"/>
      <c r="AG1755" s="25" t="n"/>
      <c r="AH1755" s="24" t="n"/>
      <c r="AI1755" s="26" t="n"/>
      <c r="AJ1755" s="25" t="n"/>
      <c r="AL1755" s="14" t="n"/>
      <c r="AM1755" s="18" t="n">
        <v>0</v>
      </c>
      <c r="AN1755" s="16" t="n"/>
      <c r="AO1755" s="18">
        <f>(AM1755-AN1755)+AO1754</f>
        <v/>
      </c>
      <c r="AP1755" s="15" t="n"/>
      <c r="AR1755" s="14" t="n"/>
      <c r="AS1755" s="18" t="n">
        <v>0</v>
      </c>
      <c r="AT1755" s="16" t="n"/>
      <c r="AU1755" s="18">
        <f>(AS1755-AT1755)+AU1754</f>
        <v/>
      </c>
      <c r="AV1755" s="15" t="n"/>
      <c r="AX1755" s="14" t="n"/>
      <c r="AY1755" s="18" t="n">
        <v>0</v>
      </c>
      <c r="AZ1755" s="16" t="n"/>
      <c r="BA1755" s="18">
        <f>(AY1755-AZ1755)+BA1754</f>
        <v/>
      </c>
      <c r="BB1755" s="15" t="n"/>
      <c r="BD1755" s="14" t="n"/>
      <c r="BE1755" s="18" t="n">
        <v>0</v>
      </c>
      <c r="BF1755" s="16" t="n"/>
      <c r="BG1755" s="18">
        <f>(BE1755-BF1755)+BG1754</f>
        <v/>
      </c>
      <c r="BH1755" s="15" t="n"/>
      <c r="BJ1755" s="86" t="n"/>
      <c r="BK1755" s="86" t="n"/>
      <c r="BL1755" s="24" t="n"/>
      <c r="BM1755" s="24" t="n"/>
      <c r="BN1755" s="24" t="n"/>
      <c r="BO1755" s="24" t="n"/>
      <c r="BP1755" s="24" t="n"/>
      <c r="BQ1755" s="126" t="n"/>
    </row>
    <row r="1756" ht="16.8" customHeight="1">
      <c r="A1756" s="15" t="n"/>
      <c r="B1756" s="15" t="n"/>
      <c r="C1756" s="15" t="inlineStr">
        <is>
          <t xml:space="preserve">   "    7/2   1.585,00</t>
        </is>
      </c>
      <c r="D1756" s="16" t="n"/>
      <c r="E1756" s="16" t="n"/>
      <c r="F1756" s="16" t="n">
        <v>0</v>
      </c>
      <c r="G1756" s="16" t="n"/>
      <c r="H1756" s="16" t="n">
        <v>0</v>
      </c>
      <c r="I1756" s="4" t="n"/>
      <c r="J1756" s="14" t="n"/>
      <c r="K1756" s="16" t="n"/>
      <c r="L1756" s="16" t="n">
        <v>0</v>
      </c>
      <c r="M1756" s="16" t="n"/>
      <c r="N1756" s="16" t="n">
        <v>0</v>
      </c>
      <c r="O1756" s="16" t="n"/>
      <c r="P1756" s="18" t="n"/>
      <c r="Q1756" s="14" t="n"/>
      <c r="R1756" s="18" t="n">
        <v>0</v>
      </c>
      <c r="S1756" s="16" t="n">
        <v>0</v>
      </c>
      <c r="T1756" s="18">
        <f>(R1756-S1756)+T1755</f>
        <v/>
      </c>
      <c r="U1756" s="15" t="n"/>
      <c r="W1756" s="14" t="n"/>
      <c r="X1756" s="18">
        <f>F1756</f>
        <v/>
      </c>
      <c r="Y1756" s="16" t="n"/>
      <c r="Z1756" s="18">
        <f>(X1756-Y1756)+Z1755</f>
        <v/>
      </c>
      <c r="AA1756" s="15" t="n"/>
      <c r="AB1756" s="24" t="n"/>
      <c r="AC1756" s="15" t="n"/>
      <c r="AD1756" s="25" t="n"/>
      <c r="AE1756" s="62" t="n"/>
      <c r="AF1756" s="63" t="n"/>
      <c r="AG1756" s="25" t="n"/>
      <c r="AH1756" s="24" t="n"/>
      <c r="AI1756" s="26" t="n"/>
      <c r="AJ1756" s="25" t="n"/>
      <c r="AL1756" s="14" t="n"/>
      <c r="AM1756" s="18" t="n">
        <v>0</v>
      </c>
      <c r="AN1756" s="16" t="n"/>
      <c r="AO1756" s="18">
        <f>(AM1756-AN1756)+AO1755</f>
        <v/>
      </c>
      <c r="AP1756" s="15" t="n"/>
      <c r="AR1756" s="14" t="n"/>
      <c r="AS1756" s="18" t="n">
        <v>0</v>
      </c>
      <c r="AT1756" s="16" t="n"/>
      <c r="AU1756" s="18">
        <f>(AS1756-AT1756)+AU1755</f>
        <v/>
      </c>
      <c r="AV1756" s="15" t="n"/>
      <c r="AX1756" s="14" t="n"/>
      <c r="AY1756" s="18" t="n">
        <v>0</v>
      </c>
      <c r="AZ1756" s="16" t="n"/>
      <c r="BA1756" s="18">
        <f>(AY1756-AZ1756)+BA1755</f>
        <v/>
      </c>
      <c r="BB1756" s="15" t="n"/>
      <c r="BD1756" s="14" t="n"/>
      <c r="BE1756" s="18" t="n">
        <v>0</v>
      </c>
      <c r="BF1756" s="16" t="n"/>
      <c r="BG1756" s="18">
        <f>(BE1756-BF1756)+BG1755</f>
        <v/>
      </c>
      <c r="BH1756" s="15" t="n"/>
      <c r="BJ1756" s="86" t="n"/>
      <c r="BK1756" s="86" t="n"/>
      <c r="BL1756" s="24" t="n"/>
      <c r="BM1756" s="24" t="n"/>
      <c r="BN1756" s="24" t="n"/>
      <c r="BO1756" s="24" t="n"/>
      <c r="BP1756" s="24" t="n"/>
      <c r="BQ1756" s="126" t="n"/>
    </row>
    <row r="1757" ht="16.8" customHeight="1">
      <c r="A1757" s="15" t="n"/>
      <c r="B1757" s="15" t="n"/>
      <c r="C1757" s="15" t="inlineStr">
        <is>
          <t>VERS.   GAL.   -0,53+ 1/2 0,02 -0,01 7/2</t>
        </is>
      </c>
      <c r="D1757" s="16" t="n"/>
      <c r="E1757" s="16" t="n"/>
      <c r="F1757" s="16" t="n">
        <v>2275.69</v>
      </c>
      <c r="G1757" s="16" t="n"/>
      <c r="H1757" s="16" t="n"/>
      <c r="I1757" s="4" t="n"/>
      <c r="J1757" s="14" t="n"/>
      <c r="K1757" s="16" t="n"/>
      <c r="L1757" s="67" t="n">
        <v>0</v>
      </c>
      <c r="M1757" s="44" t="n"/>
      <c r="N1757" s="16" t="n">
        <v>0</v>
      </c>
      <c r="O1757" s="16" t="n"/>
      <c r="P1757" s="18" t="n"/>
      <c r="Q1757" s="14" t="n"/>
      <c r="R1757" s="18" t="n">
        <v>0</v>
      </c>
      <c r="S1757" s="16" t="n">
        <v>0</v>
      </c>
      <c r="T1757" s="18">
        <f>(R1757-S1757)+T1756</f>
        <v/>
      </c>
      <c r="U1757" s="15" t="n"/>
      <c r="W1757" s="14" t="n"/>
      <c r="X1757" s="18">
        <f>F1757</f>
        <v/>
      </c>
      <c r="Y1757" s="16" t="n"/>
      <c r="Z1757" s="18">
        <f>(X1757-Y1757)+Z1756</f>
        <v/>
      </c>
      <c r="AA1757" s="15" t="n"/>
      <c r="AB1757" s="24" t="n"/>
      <c r="AC1757" s="15" t="n"/>
      <c r="AD1757" s="25" t="n"/>
      <c r="AE1757" s="62" t="n"/>
      <c r="AF1757" s="63" t="n"/>
      <c r="AG1757" s="25" t="n"/>
      <c r="AH1757" s="24" t="n"/>
      <c r="AI1757" s="26" t="n"/>
      <c r="AJ1757" s="25" t="n"/>
      <c r="AL1757" s="14" t="n"/>
      <c r="AM1757" s="18" t="n">
        <v>0</v>
      </c>
      <c r="AN1757" s="16" t="n"/>
      <c r="AO1757" s="18">
        <f>(AM1757-AN1757)+AO1756</f>
        <v/>
      </c>
      <c r="AP1757" s="15" t="n"/>
      <c r="AR1757" s="14" t="n"/>
      <c r="AS1757" s="18" t="n">
        <v>0</v>
      </c>
      <c r="AT1757" s="16" t="n"/>
      <c r="AU1757" s="18">
        <f>(AS1757-AT1757)+AU1756</f>
        <v/>
      </c>
      <c r="AV1757" s="15" t="n"/>
      <c r="AX1757" s="14" t="n"/>
      <c r="AY1757" s="18" t="n">
        <v>0</v>
      </c>
      <c r="AZ1757" s="16" t="n"/>
      <c r="BA1757" s="18">
        <f>(AY1757-AZ1757)+BA1756</f>
        <v/>
      </c>
      <c r="BB1757" s="15" t="n"/>
      <c r="BD1757" s="14" t="n"/>
      <c r="BE1757" s="18" t="n">
        <v>0</v>
      </c>
      <c r="BF1757" s="16" t="n"/>
      <c r="BG1757" s="18">
        <f>(BE1757-BF1757)+BG1756</f>
        <v/>
      </c>
      <c r="BH1757" s="15" t="n"/>
      <c r="BJ1757" s="86" t="n"/>
      <c r="BK1757" s="86" t="n"/>
      <c r="BL1757" s="24" t="n"/>
      <c r="BM1757" s="24" t="n"/>
      <c r="BN1757" s="24" t="n"/>
      <c r="BO1757" s="24" t="n"/>
      <c r="BP1757" s="24" t="n"/>
      <c r="BQ1757" s="126" t="n"/>
    </row>
    <row r="1758" ht="16.8" customHeight="1">
      <c r="A1758" s="15" t="n"/>
      <c r="B1758" s="15" t="n"/>
      <c r="C1758" s="15" t="inlineStr">
        <is>
          <t xml:space="preserve">   "   65,21   + 668,5  6/2 + 6/2 895,5+ 7/2 60+ 6/2 365+6/2  222   (1320,71  6/2)</t>
        </is>
      </c>
      <c r="D1758" s="16" t="n"/>
      <c r="E1758" s="16" t="n"/>
      <c r="F1758" s="16" t="n">
        <v>0</v>
      </c>
      <c r="G1758" s="16" t="n">
        <v>0</v>
      </c>
      <c r="H1758" s="16" t="n"/>
      <c r="I1758" s="4" t="n"/>
      <c r="J1758" s="14" t="n"/>
      <c r="K1758" s="17" t="inlineStr">
        <is>
          <t>SOSPESI PARTICOLARI</t>
        </is>
      </c>
      <c r="L1758" s="51">
        <f>AI1767</f>
        <v/>
      </c>
      <c r="M1758" s="16" t="n"/>
      <c r="N1758" s="16" t="n">
        <v>0</v>
      </c>
      <c r="O1758" s="16" t="n"/>
      <c r="P1758" s="18" t="n"/>
      <c r="Q1758" s="14" t="n"/>
      <c r="R1758" s="18" t="n">
        <v>0</v>
      </c>
      <c r="S1758" s="16" t="n">
        <v>0</v>
      </c>
      <c r="T1758" s="18">
        <f>(R1758-S1758)+T1757</f>
        <v/>
      </c>
      <c r="U1758" s="15" t="n"/>
      <c r="W1758" s="14" t="n"/>
      <c r="X1758" s="18">
        <f>F1758</f>
        <v/>
      </c>
      <c r="Y1758" s="16" t="n">
        <v>0</v>
      </c>
      <c r="Z1758" s="18">
        <f>(X1758-Y1758)+Z1757</f>
        <v/>
      </c>
      <c r="AA1758" s="15">
        <f>C1758</f>
        <v/>
      </c>
      <c r="AB1758" s="24" t="n"/>
      <c r="AC1758" s="15" t="n"/>
      <c r="AD1758" s="25" t="n"/>
      <c r="AE1758" s="62" t="n"/>
      <c r="AF1758" s="63" t="n"/>
      <c r="AG1758" s="25" t="n"/>
      <c r="AH1758" s="24" t="n"/>
      <c r="AI1758" s="26" t="n"/>
      <c r="AJ1758" s="25" t="n"/>
      <c r="AL1758" s="14" t="n"/>
      <c r="AM1758" s="18" t="n">
        <v>0</v>
      </c>
      <c r="AN1758" s="16" t="n"/>
      <c r="AO1758" s="18">
        <f>(AM1758-AN1758)+AO1757</f>
        <v/>
      </c>
      <c r="AP1758" s="15" t="n"/>
      <c r="AR1758" s="14" t="n"/>
      <c r="AS1758" s="18" t="n">
        <v>0</v>
      </c>
      <c r="AT1758" s="16" t="n"/>
      <c r="AU1758" s="18">
        <f>(AS1758-AT1758)+AU1757</f>
        <v/>
      </c>
      <c r="AV1758" s="15" t="n"/>
      <c r="AX1758" s="14" t="n"/>
      <c r="AY1758" s="18" t="n">
        <v>0</v>
      </c>
      <c r="AZ1758" s="16" t="n"/>
      <c r="BA1758" s="18">
        <f>(AY1758-AZ1758)+BA1757</f>
        <v/>
      </c>
      <c r="BB1758" s="15" t="n"/>
      <c r="BD1758" s="14" t="n"/>
      <c r="BE1758" s="18" t="n">
        <v>0</v>
      </c>
      <c r="BF1758" s="16" t="n"/>
      <c r="BG1758" s="18">
        <f>(BE1758-BF1758)+BG1757</f>
        <v/>
      </c>
      <c r="BH1758" s="15" t="n"/>
      <c r="BJ1758" s="86" t="n"/>
      <c r="BK1758" s="86" t="n"/>
      <c r="BL1758" s="24" t="n"/>
      <c r="BM1758" s="24" t="n"/>
      <c r="BN1758" s="24" t="n"/>
      <c r="BO1758" s="24" t="n"/>
      <c r="BP1758" s="24" t="n"/>
      <c r="BQ1758" s="126" t="n"/>
    </row>
    <row r="1759" ht="16.8" customHeight="1">
      <c r="A1759" s="15" t="n"/>
      <c r="B1759" s="15" t="n"/>
      <c r="C1759" s="68" t="inlineStr">
        <is>
          <t>BONIFICO AGOS  7/2</t>
        </is>
      </c>
      <c r="D1759" s="16" t="n"/>
      <c r="E1759" s="16" t="n"/>
      <c r="F1759" s="16" t="n">
        <v>690</v>
      </c>
      <c r="G1759" s="16" t="n"/>
      <c r="H1759" s="16" t="n"/>
      <c r="I1759" s="4" t="n"/>
      <c r="J1759" s="14" t="n"/>
      <c r="K1759" s="17" t="inlineStr">
        <is>
          <t>TOTALE SOSPESI</t>
        </is>
      </c>
      <c r="L1759" s="16">
        <f>SUM(L1746:L1758)</f>
        <v/>
      </c>
      <c r="M1759" s="16" t="n"/>
      <c r="N1759" s="16" t="n">
        <v>0</v>
      </c>
      <c r="O1759" s="16" t="n"/>
      <c r="P1759" s="18" t="n"/>
      <c r="Q1759" s="14" t="n"/>
      <c r="R1759" s="18" t="n">
        <v>0</v>
      </c>
      <c r="S1759" s="16" t="n"/>
      <c r="T1759" s="18">
        <f>(R1759-S1759)+T1758</f>
        <v/>
      </c>
      <c r="U1759" s="15" t="n"/>
      <c r="W1759" s="14" t="n"/>
      <c r="X1759" s="18">
        <f>F1759</f>
        <v/>
      </c>
      <c r="Y1759" s="16" t="n"/>
      <c r="Z1759" s="18">
        <f>(X1759-Y1759)+Z1758</f>
        <v/>
      </c>
      <c r="AA1759" s="15">
        <f>C1759</f>
        <v/>
      </c>
      <c r="AB1759" s="24" t="n"/>
      <c r="AC1759" s="15" t="n"/>
      <c r="AD1759" s="25" t="n"/>
      <c r="AE1759" s="62" t="n"/>
      <c r="AF1759" s="63" t="n"/>
      <c r="AG1759" s="25" t="n"/>
      <c r="AH1759" s="24" t="n"/>
      <c r="AI1759" s="26" t="n"/>
      <c r="AJ1759" s="25" t="n"/>
      <c r="AL1759" s="14" t="n"/>
      <c r="AM1759" s="18" t="n">
        <v>0</v>
      </c>
      <c r="AN1759" s="16" t="n"/>
      <c r="AO1759" s="18">
        <f>(AM1759-AN1759)+AO1758</f>
        <v/>
      </c>
      <c r="AP1759" s="15" t="n"/>
      <c r="AR1759" s="14" t="n"/>
      <c r="AS1759" s="18" t="n">
        <v>0</v>
      </c>
      <c r="AT1759" s="16" t="n"/>
      <c r="AU1759" s="18">
        <f>(AS1759-AT1759)+AU1758</f>
        <v/>
      </c>
      <c r="AV1759" s="15">
        <f>C1759</f>
        <v/>
      </c>
      <c r="AX1759" s="14" t="n"/>
      <c r="AY1759" s="18" t="n">
        <v>0</v>
      </c>
      <c r="AZ1759" s="16" t="n"/>
      <c r="BA1759" s="18">
        <f>(AY1759-AZ1759)+BA1758</f>
        <v/>
      </c>
      <c r="BB1759" s="15" t="n"/>
      <c r="BD1759" s="14" t="n"/>
      <c r="BE1759" s="18" t="n">
        <v>0</v>
      </c>
      <c r="BF1759" s="16" t="n"/>
      <c r="BG1759" s="18">
        <f>(BE1759-BF1759)+BG1758</f>
        <v/>
      </c>
      <c r="BH1759" s="15" t="n"/>
      <c r="BJ1759" s="86" t="n"/>
      <c r="BK1759" s="86" t="n"/>
      <c r="BL1759" s="24" t="n"/>
      <c r="BM1759" s="24" t="n"/>
      <c r="BN1759" s="24" t="n"/>
      <c r="BO1759" s="24" t="n"/>
      <c r="BP1759" s="24" t="n"/>
      <c r="BQ1759" s="126" t="n"/>
    </row>
    <row r="1760" ht="16.8" customHeight="1">
      <c r="A1760" s="15" t="n"/>
      <c r="B1760" s="15" t="n"/>
      <c r="C1760" s="15" t="inlineStr">
        <is>
          <t>BONIFICI</t>
        </is>
      </c>
      <c r="D1760" s="16" t="n"/>
      <c r="E1760" s="16" t="n"/>
      <c r="F1760" s="16">
        <f>'BONIFICI GENERALI '!B1402</f>
        <v/>
      </c>
      <c r="G1760" s="85">
        <f>F1750</f>
        <v/>
      </c>
      <c r="H1760" s="16" t="n"/>
      <c r="I1760" s="4" t="n"/>
      <c r="J1760" s="14" t="n"/>
      <c r="K1760" s="17" t="inlineStr">
        <is>
          <t>SOSPESI DEL GIORNO</t>
        </is>
      </c>
      <c r="L1760" s="16">
        <f>SUM(N1747:N1760)</f>
        <v/>
      </c>
      <c r="M1760" s="44" t="n"/>
      <c r="N1760" s="16" t="n">
        <v>0</v>
      </c>
      <c r="O1760" s="16" t="n"/>
      <c r="P1760" s="18" t="n"/>
      <c r="Q1760" s="14" t="n"/>
      <c r="R1760" s="18" t="n">
        <v>0</v>
      </c>
      <c r="S1760" s="16" t="n"/>
      <c r="T1760" s="18">
        <f>(R1760-S1760)+T1759</f>
        <v/>
      </c>
      <c r="U1760" s="15" t="n"/>
      <c r="W1760" s="14" t="n"/>
      <c r="X1760" s="18">
        <f>F1760</f>
        <v/>
      </c>
      <c r="Y1760" s="16">
        <f>G1760</f>
        <v/>
      </c>
      <c r="Z1760" s="18">
        <f>(X1760-Y1760)+Z1759</f>
        <v/>
      </c>
      <c r="AA1760" s="15">
        <f>C1760</f>
        <v/>
      </c>
      <c r="AB1760" s="24" t="n"/>
      <c r="AC1760" s="15" t="n"/>
      <c r="AD1760" s="25" t="n"/>
      <c r="AE1760" s="62" t="n"/>
      <c r="AF1760" s="63" t="n"/>
      <c r="AG1760" s="25" t="n"/>
      <c r="AH1760" s="24" t="n"/>
      <c r="AI1760" s="26" t="n"/>
      <c r="AJ1760" s="25" t="n"/>
      <c r="AL1760" s="14" t="n"/>
      <c r="AM1760" s="18" t="n">
        <v>0</v>
      </c>
      <c r="AN1760" s="16" t="n"/>
      <c r="AO1760" s="18">
        <f>(AM1760-AN1760)+AO1759</f>
        <v/>
      </c>
      <c r="AP1760" s="15" t="n"/>
      <c r="AR1760" s="14" t="n"/>
      <c r="AS1760" s="18" t="n">
        <v>0</v>
      </c>
      <c r="AT1760" s="16" t="n"/>
      <c r="AU1760" s="18">
        <f>(AS1760-AT1760)+AU1759</f>
        <v/>
      </c>
      <c r="AV1760" s="15">
        <f>C1760</f>
        <v/>
      </c>
      <c r="AX1760" s="14" t="n"/>
      <c r="AY1760" s="18" t="n">
        <v>0</v>
      </c>
      <c r="AZ1760" s="16" t="n"/>
      <c r="BA1760" s="18">
        <f>(AY1760-AZ1760)+BA1759</f>
        <v/>
      </c>
      <c r="BB1760" s="15" t="n"/>
      <c r="BD1760" s="14" t="n"/>
      <c r="BE1760" s="18" t="n">
        <v>0</v>
      </c>
      <c r="BF1760" s="16" t="n"/>
      <c r="BG1760" s="18">
        <f>(BE1760-BF1760)+BG1759</f>
        <v/>
      </c>
      <c r="BH1760" s="15" t="n"/>
      <c r="BJ1760" s="86" t="n"/>
      <c r="BK1760" s="86" t="n"/>
      <c r="BL1760" s="24" t="n"/>
      <c r="BM1760" s="24" t="n"/>
      <c r="BN1760" s="24" t="n"/>
      <c r="BO1760" s="24" t="n"/>
      <c r="BP1760" s="24" t="n"/>
      <c r="BQ1760" s="126" t="n"/>
    </row>
    <row r="1761" ht="16.8" customHeight="1">
      <c r="A1761" s="15" t="n"/>
      <c r="B1761" s="15" t="n"/>
      <c r="C1761" s="47" t="inlineStr">
        <is>
          <t>PREL .PROVVIGIONI MATURATE</t>
        </is>
      </c>
      <c r="D1761" s="16" t="n"/>
      <c r="E1761" s="16" t="n"/>
      <c r="F1761" s="16" t="n">
        <v>0</v>
      </c>
      <c r="G1761" s="1">
        <f>F1751</f>
        <v/>
      </c>
      <c r="H1761" s="16">
        <f>G1761-D1652-D1653-D1655</f>
        <v/>
      </c>
      <c r="I1761" s="4" t="n"/>
      <c r="J1761" s="14" t="n"/>
      <c r="K1761" s="53">
        <f>A1710</f>
        <v/>
      </c>
      <c r="L1761" s="3">
        <f>D1710+D1711-E1715+D1712-E1712+D1715-E1710+B1713</f>
        <v/>
      </c>
      <c r="M1761" s="3" t="n"/>
      <c r="N1761" s="3" t="n"/>
      <c r="O1761" s="16" t="n"/>
      <c r="P1761" s="18" t="n"/>
      <c r="Q1761" s="14" t="n"/>
      <c r="R1761" s="18" t="n"/>
      <c r="S1761" s="16" t="n"/>
      <c r="T1761" s="18">
        <f>(R1761-S1761)+T1760</f>
        <v/>
      </c>
      <c r="U1761" s="15" t="n"/>
      <c r="W1761" s="14" t="n"/>
      <c r="X1761" s="18" t="n"/>
      <c r="Y1761" s="1">
        <f>G1761</f>
        <v/>
      </c>
      <c r="Z1761" s="18">
        <f>(X1761-Y1761)+Z1760</f>
        <v/>
      </c>
      <c r="AA1761" s="15">
        <f>C1761</f>
        <v/>
      </c>
      <c r="AB1761" s="24" t="n"/>
      <c r="AC1761" s="15" t="inlineStr">
        <is>
          <t>BOLLO AUTO</t>
        </is>
      </c>
      <c r="AD1761" s="25" t="n"/>
      <c r="AE1761" s="62">
        <f>H1762</f>
        <v/>
      </c>
      <c r="AF1761" s="63">
        <f>AE1761+AF1700</f>
        <v/>
      </c>
      <c r="AG1761" s="25" t="n"/>
      <c r="AH1761" s="24" t="n"/>
      <c r="AI1761" s="26" t="n"/>
      <c r="AJ1761" s="25" t="n"/>
      <c r="AL1761" s="14" t="n"/>
      <c r="AM1761" s="18" t="n"/>
      <c r="AN1761" s="25" t="n">
        <v>0</v>
      </c>
      <c r="AO1761" s="18">
        <f>(AM1761-AN1761)+AO1760</f>
        <v/>
      </c>
      <c r="AP1761" s="15" t="n"/>
      <c r="AR1761" s="14" t="n"/>
      <c r="AS1761" s="18" t="n"/>
      <c r="AT1761" s="25" t="n">
        <v>0</v>
      </c>
      <c r="AU1761" s="18">
        <f>(AS1761-AT1761)+AU1760</f>
        <v/>
      </c>
      <c r="AV1761" s="15" t="n"/>
      <c r="AX1761" s="14" t="n"/>
      <c r="AY1761" s="18" t="n"/>
      <c r="AZ1761" s="25" t="n">
        <v>0</v>
      </c>
      <c r="BA1761" s="18">
        <f>(AY1761-AZ1761)+BA1760</f>
        <v/>
      </c>
      <c r="BB1761" s="15" t="n"/>
      <c r="BD1761" s="14" t="n"/>
      <c r="BE1761" s="18" t="n"/>
      <c r="BF1761" s="25" t="n">
        <v>0</v>
      </c>
      <c r="BG1761" s="18">
        <f>(BE1761-BF1761)+BG1760</f>
        <v/>
      </c>
      <c r="BH1761" s="15" t="n"/>
      <c r="BJ1761" s="86" t="n"/>
      <c r="BK1761" s="86" t="n"/>
      <c r="BL1761" s="24" t="n"/>
      <c r="BM1761" s="24" t="n"/>
      <c r="BN1761" s="24" t="n"/>
      <c r="BO1761" s="24" t="n"/>
      <c r="BP1761" s="24" t="n"/>
      <c r="BQ1761" s="126" t="n"/>
    </row>
    <row r="1762" ht="16.8" customHeight="1">
      <c r="A1762" s="15" t="n"/>
      <c r="B1762" s="15" t="n"/>
      <c r="C1762" s="15" t="inlineStr">
        <is>
          <t>Spese manutenzione auto</t>
        </is>
      </c>
      <c r="D1762" s="16" t="n"/>
      <c r="E1762" s="16" t="n">
        <v>0</v>
      </c>
      <c r="F1762" s="16" t="n">
        <v>0</v>
      </c>
      <c r="G1762" s="16" t="n">
        <v>0</v>
      </c>
      <c r="H1762" s="16" t="n"/>
      <c r="I1762" s="4" t="n"/>
      <c r="J1762" s="14" t="n"/>
      <c r="K1762" s="17" t="n"/>
      <c r="L1762" s="16" t="n"/>
      <c r="M1762" s="16" t="n"/>
      <c r="N1762" s="16" t="n"/>
      <c r="O1762" s="16" t="n"/>
      <c r="P1762" s="18" t="n"/>
      <c r="Q1762" s="14" t="n"/>
      <c r="R1762" s="18" t="n"/>
      <c r="S1762" s="16">
        <f>G1762</f>
        <v/>
      </c>
      <c r="T1762" s="18">
        <f>(R1762-S1762)+T1761</f>
        <v/>
      </c>
      <c r="U1762" s="15">
        <f>C1762</f>
        <v/>
      </c>
      <c r="W1762" s="14" t="n"/>
      <c r="X1762" s="18" t="n"/>
      <c r="Y1762" s="16" t="n">
        <v>0</v>
      </c>
      <c r="Z1762" s="18">
        <f>(X1762-Y1762)+Z1761</f>
        <v/>
      </c>
      <c r="AA1762" s="15" t="n"/>
      <c r="AB1762" s="24" t="n"/>
      <c r="AC1762" s="15">
        <f>C1762</f>
        <v/>
      </c>
      <c r="AD1762" s="25" t="n"/>
      <c r="AE1762" s="62">
        <f>G1762</f>
        <v/>
      </c>
      <c r="AF1762" s="63">
        <f>AE1762+AF1701</f>
        <v/>
      </c>
      <c r="AG1762" s="25" t="n"/>
      <c r="AH1762" s="24" t="n"/>
      <c r="AI1762" s="26" t="n"/>
      <c r="AJ1762" s="25" t="n"/>
      <c r="AL1762" s="14" t="n"/>
      <c r="AM1762" s="18" t="n"/>
      <c r="AN1762" s="16" t="n"/>
      <c r="AO1762" s="18">
        <f>(AM1762-AN1762)+AO1761</f>
        <v/>
      </c>
      <c r="AP1762" s="15" t="n"/>
      <c r="AR1762" s="14" t="n"/>
      <c r="AS1762" s="18" t="n"/>
      <c r="AT1762" s="16" t="n"/>
      <c r="AU1762" s="18">
        <f>(AS1762-AT1762)+AU1761</f>
        <v/>
      </c>
      <c r="AV1762" s="15" t="n"/>
      <c r="AX1762" s="14" t="n"/>
      <c r="AY1762" s="18" t="n"/>
      <c r="AZ1762" s="16" t="n"/>
      <c r="BA1762" s="18">
        <f>(AY1762-AZ1762)+BA1761</f>
        <v/>
      </c>
      <c r="BB1762" s="15" t="n"/>
      <c r="BD1762" s="14" t="n"/>
      <c r="BE1762" s="18" t="n"/>
      <c r="BF1762" s="16" t="n"/>
      <c r="BG1762" s="18">
        <f>(BE1762-BF1762)+BG1761</f>
        <v/>
      </c>
      <c r="BH1762" s="15" t="n"/>
      <c r="BJ1762" s="86" t="n"/>
      <c r="BK1762" s="86" t="n"/>
      <c r="BL1762" s="24" t="n"/>
      <c r="BM1762" s="24" t="n"/>
      <c r="BN1762" s="24" t="n"/>
      <c r="BO1762" s="24" t="n"/>
      <c r="BP1762" s="24" t="n"/>
      <c r="BQ1762" s="126" t="n"/>
    </row>
    <row r="1763" ht="16.8" customHeight="1">
      <c r="A1763" s="15" t="n"/>
      <c r="B1763" s="15" t="n"/>
      <c r="C1763" s="15" t="inlineStr">
        <is>
          <t>Spese alberghi etc</t>
        </is>
      </c>
      <c r="D1763" s="16" t="n">
        <v>0</v>
      </c>
      <c r="E1763" s="16" t="n"/>
      <c r="F1763" s="16" t="n">
        <v>0</v>
      </c>
      <c r="G1763" s="16" t="n">
        <v>0</v>
      </c>
      <c r="H1763" s="16" t="n"/>
      <c r="I1763" s="4" t="n"/>
      <c r="J1763" s="14" t="n"/>
      <c r="K1763" s="17" t="n"/>
      <c r="L1763" s="16" t="n">
        <v>0</v>
      </c>
      <c r="M1763" s="16" t="n"/>
      <c r="N1763" s="16" t="n"/>
      <c r="O1763" s="16" t="n"/>
      <c r="P1763" s="18" t="n"/>
      <c r="Q1763" s="14" t="n"/>
      <c r="R1763" s="18" t="n"/>
      <c r="S1763" s="16" t="n">
        <v>0</v>
      </c>
      <c r="T1763" s="18">
        <f>(R1763-S1763)+T1762</f>
        <v/>
      </c>
      <c r="U1763" s="15">
        <f>C1763</f>
        <v/>
      </c>
      <c r="W1763" s="14" t="n"/>
      <c r="X1763" s="18" t="n">
        <v>0</v>
      </c>
      <c r="Y1763" s="16" t="n">
        <v>0</v>
      </c>
      <c r="Z1763" s="18">
        <f>(X1763-Y1763)+Z1762</f>
        <v/>
      </c>
      <c r="AA1763" s="15" t="n"/>
      <c r="AB1763" s="24" t="n"/>
      <c r="AC1763" s="15">
        <f>C1763</f>
        <v/>
      </c>
      <c r="AD1763" s="25" t="n"/>
      <c r="AE1763" s="62">
        <f>G1763</f>
        <v/>
      </c>
      <c r="AF1763" s="63">
        <f>AE1763+AF1702</f>
        <v/>
      </c>
      <c r="AG1763" s="25" t="n"/>
      <c r="AH1763" s="24" t="n"/>
      <c r="AI1763" s="26" t="n"/>
      <c r="AJ1763" s="25" t="n"/>
      <c r="AL1763" s="14" t="n"/>
      <c r="AM1763" s="18" t="n"/>
      <c r="AN1763" s="16" t="n">
        <v>0</v>
      </c>
      <c r="AO1763" s="18">
        <f>(AM1763-AN1763)+AO1762</f>
        <v/>
      </c>
      <c r="AP1763" s="15" t="n"/>
      <c r="AR1763" s="14" t="n"/>
      <c r="AS1763" s="18" t="n"/>
      <c r="AT1763" s="16" t="n">
        <v>0</v>
      </c>
      <c r="AU1763" s="18">
        <f>(AS1763-AT1763)+AU1762</f>
        <v/>
      </c>
      <c r="AV1763" s="15" t="n"/>
      <c r="AX1763" s="14" t="n"/>
      <c r="AY1763" s="18" t="n"/>
      <c r="AZ1763" s="16" t="n">
        <v>0</v>
      </c>
      <c r="BA1763" s="18">
        <f>(AY1763-AZ1763)+BA1762</f>
        <v/>
      </c>
      <c r="BB1763" s="15" t="n"/>
      <c r="BD1763" s="14" t="n"/>
      <c r="BE1763" s="18" t="n"/>
      <c r="BF1763" s="16" t="n">
        <v>0</v>
      </c>
      <c r="BG1763" s="18">
        <f>(BE1763-BF1763)+BG1762</f>
        <v/>
      </c>
      <c r="BH1763" s="15" t="n"/>
      <c r="BJ1763" s="86" t="n"/>
      <c r="BK1763" s="86" t="n"/>
      <c r="BL1763" s="24" t="n"/>
      <c r="BM1763" s="24" t="n"/>
      <c r="BN1763" s="24" t="n"/>
      <c r="BO1763" s="24" t="n"/>
      <c r="BP1763" s="24" t="n"/>
      <c r="BQ1763" s="126" t="n"/>
    </row>
    <row r="1764" ht="16.8" customHeight="1">
      <c r="A1764" s="15" t="n"/>
      <c r="B1764" s="15" t="n"/>
      <c r="C1764" s="15" t="n"/>
      <c r="D1764" s="16">
        <f>SUM(G1762:G1764)</f>
        <v/>
      </c>
      <c r="E1764" s="16" t="n">
        <v>0</v>
      </c>
      <c r="F1764" s="16" t="n"/>
      <c r="G1764" s="16" t="n">
        <v>0</v>
      </c>
      <c r="H1764" s="16" t="n"/>
      <c r="I1764" s="4" t="n"/>
      <c r="J1764" s="14" t="n"/>
      <c r="K1764" s="6" t="inlineStr">
        <is>
          <t>TOTALE SOMMA</t>
        </is>
      </c>
      <c r="L1764" s="3">
        <f>SUM(L1744:L1758)+N1743+L1760+L1761</f>
        <v/>
      </c>
      <c r="M1764" s="3">
        <f>SUM(O1713:O1732)+N1742</f>
        <v/>
      </c>
      <c r="N1764" s="16" t="n"/>
      <c r="O1764" s="16" t="n"/>
      <c r="P1764" s="18" t="n"/>
      <c r="Q1764" s="14" t="n"/>
      <c r="R1764" s="18" t="n"/>
      <c r="S1764" s="16" t="n">
        <v>0</v>
      </c>
      <c r="T1764" s="18">
        <f>(R1764-S1764)+T1763</f>
        <v/>
      </c>
      <c r="U1764" s="15" t="n"/>
      <c r="W1764" s="14" t="n"/>
      <c r="X1764" s="18" t="n">
        <v>0</v>
      </c>
      <c r="Y1764" s="16" t="n">
        <v>0</v>
      </c>
      <c r="Z1764" s="18">
        <f>(X1764-Y1764)+Z1763</f>
        <v/>
      </c>
      <c r="AA1764" s="15" t="n"/>
      <c r="AB1764" s="24" t="n"/>
      <c r="AC1764" s="15">
        <f>C1764</f>
        <v/>
      </c>
      <c r="AD1764" s="25" t="n"/>
      <c r="AE1764" s="62">
        <f>G1764</f>
        <v/>
      </c>
      <c r="AF1764" s="63">
        <f>AE1764+AF1703</f>
        <v/>
      </c>
      <c r="AG1764" s="25" t="n"/>
      <c r="AH1764" s="24" t="inlineStr">
        <is>
          <t>TOTALE SOSPESI</t>
        </is>
      </c>
      <c r="AI1764" s="26">
        <f>SUM(AI1711:AI1763)</f>
        <v/>
      </c>
      <c r="AJ1764" s="25" t="n"/>
      <c r="AL1764" s="14" t="n"/>
      <c r="AM1764" s="18" t="n"/>
      <c r="AN1764" s="16" t="n">
        <v>0</v>
      </c>
      <c r="AO1764" s="18">
        <f>(AM1764-AN1764)+AO1763</f>
        <v/>
      </c>
      <c r="AP1764" s="15" t="n"/>
      <c r="AR1764" s="14" t="n"/>
      <c r="AS1764" s="18" t="n"/>
      <c r="AT1764" s="16" t="n">
        <v>0</v>
      </c>
      <c r="AU1764" s="18">
        <f>(AS1764-AT1764)+AU1763</f>
        <v/>
      </c>
      <c r="AV1764" s="16" t="n"/>
      <c r="AX1764" s="14" t="n"/>
      <c r="AY1764" s="18" t="n"/>
      <c r="AZ1764" s="16" t="n">
        <v>0</v>
      </c>
      <c r="BA1764" s="18">
        <f>(AY1764-AZ1764)+BA1763</f>
        <v/>
      </c>
      <c r="BB1764" s="15" t="n"/>
      <c r="BD1764" s="14" t="n"/>
      <c r="BE1764" s="18" t="n"/>
      <c r="BF1764" s="16" t="n">
        <v>0</v>
      </c>
      <c r="BG1764" s="18">
        <f>(BE1764-BF1764)+BG1763</f>
        <v/>
      </c>
      <c r="BH1764" s="15" t="n"/>
      <c r="BJ1764" s="86" t="n"/>
      <c r="BK1764" s="86" t="n"/>
      <c r="BL1764" s="24" t="n"/>
      <c r="BM1764" s="24" t="n"/>
      <c r="BN1764" s="24" t="n"/>
      <c r="BO1764" s="24" t="n"/>
      <c r="BP1764" s="24" t="n"/>
      <c r="BQ1764" s="126" t="n"/>
    </row>
    <row r="1765" ht="16.8" customHeight="1">
      <c r="A1765" s="15" t="n"/>
      <c r="B1765" s="15" t="n"/>
      <c r="C1765" s="64" t="inlineStr">
        <is>
          <t>BONIFICO GENERTEL</t>
        </is>
      </c>
      <c r="D1765" s="16" t="n"/>
      <c r="E1765" s="16" t="n">
        <v>0</v>
      </c>
      <c r="F1765" s="16" t="n"/>
      <c r="G1765" s="16" t="n">
        <v>3322.27</v>
      </c>
      <c r="H1765" s="16" t="n">
        <v>0</v>
      </c>
      <c r="I1765" s="84">
        <f>I1767-I1716</f>
        <v/>
      </c>
      <c r="J1765" s="14" t="n"/>
      <c r="K1765" s="6" t="inlineStr">
        <is>
          <t>SALDO C-D</t>
        </is>
      </c>
      <c r="L1765" s="3">
        <f>L1764-M1764</f>
        <v/>
      </c>
      <c r="M1765" s="16" t="n"/>
      <c r="N1765" s="16" t="n"/>
      <c r="O1765" s="16" t="n"/>
      <c r="P1765" s="18" t="n"/>
      <c r="Q1765" s="14" t="n"/>
      <c r="R1765" s="18" t="n"/>
      <c r="S1765" s="16" t="n">
        <v>0</v>
      </c>
      <c r="T1765" s="18">
        <f>(R1765-S1765)+T1764</f>
        <v/>
      </c>
      <c r="U1765" s="15" t="n"/>
      <c r="W1765" s="14" t="n"/>
      <c r="X1765" s="18" t="n"/>
      <c r="Y1765" s="16">
        <f>G1765</f>
        <v/>
      </c>
      <c r="Z1765" s="18">
        <f>(X1765-Y1765)+Z1764</f>
        <v/>
      </c>
      <c r="AA1765" s="15">
        <f>C1765</f>
        <v/>
      </c>
      <c r="AB1765" s="24" t="n"/>
      <c r="AC1765" s="71" t="inlineStr">
        <is>
          <t>TOTALE SPESE AD OGGI</t>
        </is>
      </c>
      <c r="AD1765" s="65" t="n"/>
      <c r="AE1765" s="65" t="n">
        <v>0</v>
      </c>
      <c r="AF1765" s="63">
        <f>SUM(AF1717:AF1764)</f>
        <v/>
      </c>
      <c r="AG1765" s="25" t="n"/>
      <c r="AH1765" s="24" t="inlineStr">
        <is>
          <t>SOSPESI VERSATI</t>
        </is>
      </c>
      <c r="AI1765" s="26" t="n"/>
      <c r="AJ1765" s="25">
        <f>SUM(AJ1711:AJ1764)</f>
        <v/>
      </c>
      <c r="AL1765" s="14" t="n"/>
      <c r="AM1765" s="18" t="n"/>
      <c r="AN1765" s="16" t="n"/>
      <c r="AO1765" s="18">
        <f>(AM1765-AN1765)+AO1764</f>
        <v/>
      </c>
      <c r="AP1765" s="15" t="n"/>
      <c r="AR1765" s="14" t="n"/>
      <c r="AS1765" s="18" t="n"/>
      <c r="AT1765" s="16" t="n">
        <v>0</v>
      </c>
      <c r="AU1765" s="18">
        <f>(AS1765-AT1765)+AU1764</f>
        <v/>
      </c>
      <c r="AV1765" s="15" t="n"/>
      <c r="AX1765" s="14" t="n"/>
      <c r="AY1765" s="18" t="n"/>
      <c r="AZ1765" s="16" t="n"/>
      <c r="BA1765" s="18">
        <f>(AY1765-AZ1765)+BA1764</f>
        <v/>
      </c>
      <c r="BB1765" s="15" t="n"/>
      <c r="BD1765" s="14" t="n"/>
      <c r="BE1765" s="18" t="n"/>
      <c r="BF1765" s="16" t="n"/>
      <c r="BG1765" s="18">
        <f>(BE1765-BF1765)+BG1764</f>
        <v/>
      </c>
      <c r="BH1765" s="15" t="n"/>
      <c r="BJ1765" s="86" t="n"/>
      <c r="BK1765" s="86" t="n"/>
      <c r="BL1765" s="24" t="n"/>
      <c r="BM1765" s="24" t="n"/>
      <c r="BN1765" s="24" t="n"/>
      <c r="BO1765" s="24" t="n"/>
      <c r="BP1765" s="24" t="n"/>
      <c r="BQ1765" s="126" t="n"/>
    </row>
    <row r="1766" ht="16.8" customHeight="1">
      <c r="A1766" s="15" t="n"/>
      <c r="B1766" s="15" t="n"/>
      <c r="C1766" s="64" t="inlineStr">
        <is>
          <t>BONIFICO GENERALI</t>
        </is>
      </c>
      <c r="D1766" s="16" t="n"/>
      <c r="E1766" s="16" t="n"/>
      <c r="F1766" s="16" t="n"/>
      <c r="G1766" s="16" t="n">
        <v>0</v>
      </c>
      <c r="H1766" s="16" t="n">
        <v>0</v>
      </c>
      <c r="I1766" s="4" t="n"/>
      <c r="J1766" s="14" t="n"/>
      <c r="K1766" s="6" t="inlineStr">
        <is>
          <t>SALDO CATTOLICA</t>
        </is>
      </c>
      <c r="L1766" s="55">
        <f>D1767+E1767+A1767+B1767+B1714</f>
        <v/>
      </c>
      <c r="M1766" s="16" t="n"/>
      <c r="N1766" s="16" t="n"/>
      <c r="O1766" s="56" t="n"/>
      <c r="P1766" s="18" t="n"/>
      <c r="Q1766" s="14" t="n"/>
      <c r="R1766" s="18" t="n"/>
      <c r="S1766" s="16" t="n">
        <v>0</v>
      </c>
      <c r="T1766" s="18">
        <f>(R1766-S1766)+T1765</f>
        <v/>
      </c>
      <c r="U1766" s="15" t="n"/>
      <c r="W1766" s="14" t="n"/>
      <c r="X1766" s="18" t="n"/>
      <c r="Y1766" s="16" t="n">
        <v>0</v>
      </c>
      <c r="Z1766" s="18">
        <f>(X1766-Y1766)+Z1765</f>
        <v/>
      </c>
      <c r="AA1766" s="15" t="n"/>
      <c r="AB1766" s="24" t="n"/>
      <c r="AC1766" s="71" t="inlineStr">
        <is>
          <t>TOTALE PROVVIGIONI AD OGGI</t>
        </is>
      </c>
      <c r="AD1766" s="65" t="n"/>
      <c r="AE1766" s="65">
        <f>G1766</f>
        <v/>
      </c>
      <c r="AF1766" s="63">
        <f>AF1705+AD1710+AD1711</f>
        <v/>
      </c>
      <c r="AG1766" s="25" t="n"/>
      <c r="AH1766" s="24" t="n"/>
      <c r="AI1766" s="26" t="n"/>
      <c r="AJ1766" s="25" t="n"/>
      <c r="AL1766" s="14" t="n"/>
      <c r="AM1766" s="18" t="n"/>
      <c r="AN1766" s="16" t="n"/>
      <c r="AO1766" s="18">
        <f>(AM1766-AN1766)+AO1765</f>
        <v/>
      </c>
      <c r="AP1766" s="15" t="n"/>
      <c r="AR1766" s="14" t="n"/>
      <c r="AS1766" s="18" t="n"/>
      <c r="AT1766" s="16" t="n"/>
      <c r="AU1766" s="18">
        <f>(AS1766-AT1766)+AU1765</f>
        <v/>
      </c>
      <c r="AV1766" s="15" t="n"/>
      <c r="AX1766" s="14" t="n"/>
      <c r="AY1766" s="18" t="n"/>
      <c r="AZ1766" s="16" t="n"/>
      <c r="BA1766" s="18">
        <f>(AY1766-AZ1766)+BA1765</f>
        <v/>
      </c>
      <c r="BB1766" s="15" t="n"/>
      <c r="BD1766" s="14" t="n"/>
      <c r="BE1766" s="18" t="n"/>
      <c r="BF1766" s="16" t="n"/>
      <c r="BG1766" s="18">
        <f>(BE1766-BF1766)+BG1765</f>
        <v/>
      </c>
      <c r="BH1766" s="15" t="n"/>
      <c r="BJ1766" s="86" t="n"/>
      <c r="BK1766" s="86" t="n"/>
      <c r="BL1766" s="24" t="n"/>
      <c r="BM1766" s="24" t="n"/>
      <c r="BN1766" s="24" t="n"/>
      <c r="BO1766" s="24" t="n"/>
      <c r="BP1766" s="24" t="n"/>
      <c r="BQ1766" s="126" t="n"/>
    </row>
    <row r="1767" ht="16.8" customHeight="1">
      <c r="A1767" s="92">
        <f>D1712-D1714+A1706-E1712</f>
        <v/>
      </c>
      <c r="B1767" s="44">
        <f>D1715-D1717+B1706</f>
        <v/>
      </c>
      <c r="C1767" s="57" t="inlineStr">
        <is>
          <t>Check = controllo Saldo Cattolica</t>
        </is>
      </c>
      <c r="D1767" s="44">
        <f>D1710-D1713-E1710+D1706</f>
        <v/>
      </c>
      <c r="E1767" s="44">
        <f>D1711-D1716+E1706</f>
        <v/>
      </c>
      <c r="F1767" s="72">
        <f>D1713+D1714+D1716+F1706-E1714</f>
        <v/>
      </c>
      <c r="G1767" s="81">
        <f>D1713+D1714-E1714+D1716+G1706</f>
        <v/>
      </c>
      <c r="H1767" s="44">
        <f>G1761+G1760+H1706</f>
        <v/>
      </c>
      <c r="I1767" s="79">
        <f>G1767-H1767</f>
        <v/>
      </c>
      <c r="J1767" s="58" t="n"/>
      <c r="K1767" s="6" t="inlineStr">
        <is>
          <t>SALDO PROVVIGIONALE</t>
        </is>
      </c>
      <c r="L1767" s="3">
        <f>L1765-L1766</f>
        <v/>
      </c>
      <c r="M1767" s="27" t="inlineStr">
        <is>
          <t>DIFF. S.DO CATTOLICA</t>
        </is>
      </c>
      <c r="N1767" s="27">
        <f>O1767-L1766</f>
        <v/>
      </c>
      <c r="O1767" s="44">
        <f>Z1767+AU1767+N1743+SUM(L1746:L1757)+SUM(N1747:N1757)+L1761-D1713-D1716-D1712+E1714</f>
        <v/>
      </c>
      <c r="P1767" s="18" t="n"/>
      <c r="Q1767" s="58" t="n"/>
      <c r="R1767" s="59" t="n"/>
      <c r="S1767" s="44" t="n"/>
      <c r="T1767" s="59">
        <f>(R1767-S1767)+T1766</f>
        <v/>
      </c>
      <c r="U1767" s="57" t="n"/>
      <c r="W1767" s="58" t="n"/>
      <c r="X1767" s="59" t="n"/>
      <c r="Y1767" s="44" t="n">
        <v>0</v>
      </c>
      <c r="Z1767" s="59">
        <f>(X1767-Y1767)+Z1766</f>
        <v/>
      </c>
      <c r="AA1767" s="57" t="n"/>
      <c r="AB1767" s="60" t="n"/>
      <c r="AC1767" s="60" t="inlineStr">
        <is>
          <t>UTILE NETTO</t>
        </is>
      </c>
      <c r="AD1767" s="23">
        <f>SUM(AD1710:AD1766)-SUM(AE1710:AE1764)+AD1706</f>
        <v/>
      </c>
      <c r="AE1767" s="23">
        <f>AF1753+AF1754</f>
        <v/>
      </c>
      <c r="AF1767" s="23">
        <f>AD1767+AE1767</f>
        <v/>
      </c>
      <c r="AG1767" s="23" t="inlineStr">
        <is>
          <t>UTILE LORDO</t>
        </is>
      </c>
      <c r="AH1767" s="60" t="inlineStr">
        <is>
          <t>SALDO</t>
        </is>
      </c>
      <c r="AI1767" s="61">
        <f>AI1764-AJ1765</f>
        <v/>
      </c>
      <c r="AJ1767" s="23" t="n"/>
      <c r="AL1767" s="58" t="n"/>
      <c r="AM1767" s="59" t="n"/>
      <c r="AN1767" s="44" t="n"/>
      <c r="AO1767" s="59">
        <f>(AM1767-AN1767)+AO1766</f>
        <v/>
      </c>
      <c r="AP1767" s="57" t="n"/>
      <c r="AR1767" s="58" t="n"/>
      <c r="AS1767" s="59" t="n"/>
      <c r="AT1767" s="44" t="n"/>
      <c r="AU1767" s="59">
        <f>(AS1767-AT1767)+AU1766</f>
        <v/>
      </c>
      <c r="AV1767" s="57" t="n"/>
      <c r="AX1767" s="58" t="n"/>
      <c r="AY1767" s="59" t="n"/>
      <c r="AZ1767" s="44" t="n"/>
      <c r="BA1767" s="59">
        <f>(AY1767-AZ1767)+BA1766</f>
        <v/>
      </c>
      <c r="BB1767" s="57" t="n"/>
      <c r="BD1767" s="58" t="n"/>
      <c r="BE1767" s="59" t="n"/>
      <c r="BF1767" s="44" t="n"/>
      <c r="BG1767" s="59">
        <f>(BE1767-BF1767)+BG1766</f>
        <v/>
      </c>
      <c r="BH1767" s="57" t="n"/>
      <c r="BJ1767" s="21">
        <f>SUM(BJ1711:BJ1766)</f>
        <v/>
      </c>
      <c r="BK1767" s="21" t="n"/>
      <c r="BL1767" s="89">
        <f>SUM(BL1710:BL1766)</f>
        <v/>
      </c>
      <c r="BM1767" s="8" t="inlineStr">
        <is>
          <t>TOTALE GENERALI</t>
        </is>
      </c>
      <c r="BN1767" s="89">
        <f>SUM(BN1710:BN1766)</f>
        <v/>
      </c>
      <c r="BO1767" s="8">
        <f>SUM(BO1711:BO1766)</f>
        <v/>
      </c>
      <c r="BP1767" s="8">
        <f>BL1767+BN1767</f>
        <v/>
      </c>
      <c r="BQ1767" s="8" t="n"/>
    </row>
    <row r="1769" ht="16.8" customHeight="1">
      <c r="A1769" s="50" t="n"/>
    </row>
    <row r="1770" ht="16.8" customHeight="1">
      <c r="A1770" s="2" t="n"/>
      <c r="B1770" s="2" t="n"/>
      <c r="C1770" s="2" t="inlineStr">
        <is>
          <t>DESCRIZIONE</t>
        </is>
      </c>
      <c r="D1770" s="3" t="inlineStr">
        <is>
          <t>CASSA E.</t>
        </is>
      </c>
      <c r="E1770" s="3" t="inlineStr">
        <is>
          <t>CASSA U.</t>
        </is>
      </c>
      <c r="F1770" s="3" t="inlineStr">
        <is>
          <t>BANCA E.</t>
        </is>
      </c>
      <c r="G1770" s="3" t="inlineStr">
        <is>
          <t>BANCA U.</t>
        </is>
      </c>
      <c r="H1770" s="104" t="inlineStr">
        <is>
          <t>PROVVIGIONI</t>
        </is>
      </c>
      <c r="I1770" s="76" t="n"/>
      <c r="J1770" s="5" t="inlineStr">
        <is>
          <t>DATA</t>
        </is>
      </c>
      <c r="K1770" s="6" t="inlineStr">
        <is>
          <t>DESCRIZIONE</t>
        </is>
      </c>
      <c r="L1770" s="3" t="inlineStr">
        <is>
          <t>ENTRATE</t>
        </is>
      </c>
      <c r="M1770" s="3" t="inlineStr">
        <is>
          <t>USCITE</t>
        </is>
      </c>
      <c r="N1770" s="3" t="inlineStr">
        <is>
          <t xml:space="preserve">PREL. </t>
        </is>
      </c>
      <c r="O1770" s="3" t="inlineStr">
        <is>
          <t>TOTALE</t>
        </is>
      </c>
      <c r="P1770" s="3" t="inlineStr">
        <is>
          <t>BUDGET</t>
        </is>
      </c>
      <c r="Q1770" s="5" t="inlineStr">
        <is>
          <t>DATA</t>
        </is>
      </c>
      <c r="R1770" s="3" t="inlineStr">
        <is>
          <t>ENTRATE</t>
        </is>
      </c>
      <c r="S1770" s="3" t="inlineStr">
        <is>
          <t>USCITE</t>
        </is>
      </c>
      <c r="T1770" s="3" t="inlineStr">
        <is>
          <t>SALDO</t>
        </is>
      </c>
      <c r="U1770" s="2" t="inlineStr">
        <is>
          <t>CONTO A3T  10223</t>
        </is>
      </c>
      <c r="W1770" s="5" t="inlineStr">
        <is>
          <t>DATA</t>
        </is>
      </c>
      <c r="X1770" s="3" t="inlineStr">
        <is>
          <t>ENTRATE</t>
        </is>
      </c>
      <c r="Y1770" s="3" t="inlineStr">
        <is>
          <t>USCITE</t>
        </is>
      </c>
      <c r="Z1770" s="3" t="inlineStr">
        <is>
          <t>SALDO</t>
        </is>
      </c>
      <c r="AA1770" s="2" t="inlineStr">
        <is>
          <t>CONTO SEPARATO 10226</t>
        </is>
      </c>
      <c r="AB1770" s="8" t="inlineStr">
        <is>
          <t>DATA</t>
        </is>
      </c>
      <c r="AC1770" s="9" t="inlineStr">
        <is>
          <t>DESCRIZIONE</t>
        </is>
      </c>
      <c r="AD1770" s="10" t="inlineStr">
        <is>
          <t xml:space="preserve">ENTRATE </t>
        </is>
      </c>
      <c r="AE1770" s="10" t="inlineStr">
        <is>
          <t>USCITE</t>
        </is>
      </c>
      <c r="AF1770" s="11" t="inlineStr">
        <is>
          <t>TOTALI</t>
        </is>
      </c>
      <c r="AG1770" s="11" t="inlineStr">
        <is>
          <t>FINE MESE</t>
        </is>
      </c>
      <c r="AH1770" s="12" t="inlineStr">
        <is>
          <t>CARTELLA SOSPESI</t>
        </is>
      </c>
      <c r="AI1770" s="13" t="n"/>
      <c r="AJ1770" s="11" t="n"/>
      <c r="AL1770" s="5" t="inlineStr">
        <is>
          <t>DATA</t>
        </is>
      </c>
      <c r="AM1770" s="3" t="inlineStr">
        <is>
          <t>ENTRATE</t>
        </is>
      </c>
      <c r="AN1770" s="3" t="inlineStr">
        <is>
          <t>USCITE</t>
        </is>
      </c>
      <c r="AO1770" s="3" t="inlineStr">
        <is>
          <t>SALDO</t>
        </is>
      </c>
      <c r="AP1770" s="2" t="inlineStr">
        <is>
          <t>CONTO A3T 2</t>
        </is>
      </c>
      <c r="AR1770" s="5" t="inlineStr">
        <is>
          <t>DATA</t>
        </is>
      </c>
      <c r="AS1770" s="3" t="inlineStr">
        <is>
          <t>ENTRATE</t>
        </is>
      </c>
      <c r="AT1770" s="3" t="inlineStr">
        <is>
          <t>USCITE</t>
        </is>
      </c>
      <c r="AU1770" s="3" t="inlineStr">
        <is>
          <t>SALDO</t>
        </is>
      </c>
      <c r="AV1770" s="2" t="inlineStr">
        <is>
          <t>CONTO SEPARATO 2</t>
        </is>
      </c>
      <c r="AX1770" s="5" t="inlineStr">
        <is>
          <t>DATA</t>
        </is>
      </c>
      <c r="AY1770" s="3" t="inlineStr">
        <is>
          <t>ENTRATE</t>
        </is>
      </c>
      <c r="AZ1770" s="3" t="inlineStr">
        <is>
          <t>USCITE</t>
        </is>
      </c>
      <c r="BA1770" s="3" t="inlineStr">
        <is>
          <t>SALDO</t>
        </is>
      </c>
      <c r="BB1770" s="2" t="inlineStr">
        <is>
          <t>CCP AMICONE</t>
        </is>
      </c>
      <c r="BD1770" s="5" t="inlineStr">
        <is>
          <t>DATA</t>
        </is>
      </c>
      <c r="BE1770" s="3" t="inlineStr">
        <is>
          <t>ENTRATE</t>
        </is>
      </c>
      <c r="BF1770" s="3" t="inlineStr">
        <is>
          <t>USCITE</t>
        </is>
      </c>
      <c r="BG1770" s="3" t="inlineStr">
        <is>
          <t>SALDO</t>
        </is>
      </c>
      <c r="BH1770" s="2" t="inlineStr">
        <is>
          <t>CCP A.R.L.</t>
        </is>
      </c>
      <c r="BJ1770" s="21" t="inlineStr">
        <is>
          <t>A/B CONT CATTOLICA</t>
        </is>
      </c>
      <c r="BK1770" s="21" t="inlineStr">
        <is>
          <t>DATA</t>
        </is>
      </c>
      <c r="BL1770" s="8" t="inlineStr">
        <is>
          <t>CATTOLICA</t>
        </is>
      </c>
      <c r="BM1770" s="8" t="inlineStr">
        <is>
          <t>DATA</t>
        </is>
      </c>
      <c r="BN1770" s="8" t="inlineStr">
        <is>
          <t>GENERALI</t>
        </is>
      </c>
      <c r="BO1770" s="8" t="inlineStr">
        <is>
          <t>ASSEGNI /CONTANTI</t>
        </is>
      </c>
      <c r="BP1770" s="8" t="inlineStr">
        <is>
          <t>DATA</t>
        </is>
      </c>
      <c r="BQ1770" s="9" t="inlineStr">
        <is>
          <t>NOTE</t>
        </is>
      </c>
    </row>
    <row r="1771" ht="16.8" customHeight="1">
      <c r="A1771" s="14" t="n">
        <v>45331</v>
      </c>
      <c r="B1771" s="15" t="inlineStr">
        <is>
          <t>GENERTEL</t>
        </is>
      </c>
      <c r="C1771" s="15" t="inlineStr">
        <is>
          <t>Incasso CATTOLICA</t>
        </is>
      </c>
      <c r="D1771" s="16" t="n">
        <v>738.1799999999999</v>
      </c>
      <c r="E1771" s="16" t="n">
        <v>0</v>
      </c>
      <c r="F1771" s="16" t="n"/>
      <c r="G1771" s="16" t="n"/>
      <c r="H1771" s="105" t="n"/>
      <c r="I1771" s="4" t="n"/>
      <c r="J1771" s="14">
        <f>A1771</f>
        <v/>
      </c>
      <c r="K1771" s="17" t="inlineStr">
        <is>
          <t>PROVVIGIONI</t>
        </is>
      </c>
      <c r="L1771" s="16">
        <f>D1774+D1777+D1775+D1778</f>
        <v/>
      </c>
      <c r="M1771" s="16" t="n"/>
      <c r="N1771" s="82">
        <f>L1771+L1772-M1772</f>
        <v/>
      </c>
      <c r="O1771" s="80">
        <f>D1774+D1777+D1775-E1775-E1774+O1710</f>
        <v/>
      </c>
      <c r="P1771" s="18" t="n"/>
      <c r="Q1771" s="14">
        <f>J1771</f>
        <v/>
      </c>
      <c r="R1771" s="18" t="n"/>
      <c r="S1771" s="16" t="n"/>
      <c r="T1771" s="18">
        <f>T1767</f>
        <v/>
      </c>
      <c r="U1771" s="15" t="n"/>
      <c r="W1771" s="14">
        <f>A1771</f>
        <v/>
      </c>
      <c r="X1771" s="18" t="n"/>
      <c r="Y1771" s="16" t="n"/>
      <c r="Z1771" s="18">
        <f>Z1767</f>
        <v/>
      </c>
      <c r="AA1771" s="15" t="n"/>
      <c r="AB1771" s="19">
        <f>A1771</f>
        <v/>
      </c>
      <c r="AC1771" s="12" t="inlineStr">
        <is>
          <t>PROVV. + PROVV. COL 10</t>
        </is>
      </c>
      <c r="AD1771" s="11">
        <f>N1771</f>
        <v/>
      </c>
      <c r="AE1771" s="11" t="n"/>
      <c r="AF1771" s="20" t="n"/>
      <c r="AG1771" s="20" t="n"/>
      <c r="AH1771" s="21" t="inlineStr">
        <is>
          <t>NOME</t>
        </is>
      </c>
      <c r="AI1771" s="22" t="inlineStr">
        <is>
          <t>IMPORTO</t>
        </is>
      </c>
      <c r="AJ1771" s="23" t="inlineStr">
        <is>
          <t>VERSAMENTI</t>
        </is>
      </c>
      <c r="AL1771" s="14">
        <f>A1771</f>
        <v/>
      </c>
      <c r="AM1771" s="18" t="n"/>
      <c r="AN1771" s="16" t="n"/>
      <c r="AO1771" s="18" t="n">
        <v>0</v>
      </c>
      <c r="AP1771" s="15" t="n"/>
      <c r="AR1771" s="14">
        <f>A1771</f>
        <v/>
      </c>
      <c r="AS1771" s="18" t="n"/>
      <c r="AT1771" s="16" t="n"/>
      <c r="AU1771" s="18" t="n">
        <v>0</v>
      </c>
      <c r="AV1771" s="15" t="n"/>
      <c r="AX1771" s="14">
        <f>A1771</f>
        <v/>
      </c>
      <c r="AY1771" s="18" t="n"/>
      <c r="AZ1771" s="16" t="n"/>
      <c r="BA1771" s="18">
        <f>BA1767</f>
        <v/>
      </c>
      <c r="BB1771" s="15" t="n"/>
      <c r="BD1771" s="14">
        <f>AX1771</f>
        <v/>
      </c>
      <c r="BE1771" s="18" t="n"/>
      <c r="BF1771" s="16" t="n"/>
      <c r="BG1771" s="18">
        <f>BG1767</f>
        <v/>
      </c>
      <c r="BH1771" s="15" t="n"/>
      <c r="BJ1771" s="87">
        <f>A1771</f>
        <v/>
      </c>
      <c r="BK1771" s="87">
        <f>A1771</f>
        <v/>
      </c>
      <c r="BL1771" s="24" t="inlineStr">
        <is>
          <t>BONIFICI</t>
        </is>
      </c>
      <c r="BM1771" s="88">
        <f>BK1771</f>
        <v/>
      </c>
      <c r="BN1771" s="24" t="inlineStr">
        <is>
          <t>BONIFICI</t>
        </is>
      </c>
      <c r="BO1771" s="24" t="n"/>
      <c r="BP1771" s="88">
        <f>BK1771</f>
        <v/>
      </c>
      <c r="BQ1771" s="126" t="n"/>
    </row>
    <row r="1772" ht="16.8" customHeight="1">
      <c r="A1772" s="15" t="n"/>
      <c r="B1772" s="15" t="n"/>
      <c r="C1772" s="15" t="inlineStr">
        <is>
          <t>Incasso UCA</t>
        </is>
      </c>
      <c r="D1772" s="16" t="n">
        <v>0</v>
      </c>
      <c r="E1772" s="16" t="n"/>
      <c r="F1772" s="16" t="n"/>
      <c r="G1772" s="16" t="n"/>
      <c r="H1772" s="105" t="inlineStr">
        <is>
          <t>CATTOLICA</t>
        </is>
      </c>
      <c r="I1772" s="4" t="n"/>
      <c r="J1772" s="14" t="n"/>
      <c r="K1772" s="17" t="inlineStr">
        <is>
          <t>PROVVIGIONI COL 10</t>
        </is>
      </c>
      <c r="L1772" s="16" t="n">
        <v>0</v>
      </c>
      <c r="M1772" s="16">
        <f>E1775</f>
        <v/>
      </c>
      <c r="N1772" s="16" t="n"/>
      <c r="O1772" s="16" t="n"/>
      <c r="P1772" s="18" t="n"/>
      <c r="Q1772" s="14" t="n"/>
      <c r="R1772" s="18" t="n"/>
      <c r="S1772" s="16" t="n"/>
      <c r="T1772" s="18">
        <f>(R1772-S1772)+T1771</f>
        <v/>
      </c>
      <c r="U1772" s="15" t="n"/>
      <c r="W1772" s="14" t="n"/>
      <c r="X1772" s="18" t="n"/>
      <c r="Y1772" s="16" t="n"/>
      <c r="Z1772" s="18">
        <f>(X1772-Y1772)+Z1771</f>
        <v/>
      </c>
      <c r="AA1772" s="15" t="n"/>
      <c r="AB1772" s="24" t="n"/>
      <c r="AC1772" s="24" t="inlineStr">
        <is>
          <t>RICAVI DIVERSI</t>
        </is>
      </c>
      <c r="AD1772" s="25" t="n"/>
      <c r="AE1772" s="25" t="n"/>
      <c r="AF1772" s="25" t="n"/>
      <c r="AG1772" s="25" t="n"/>
      <c r="AH1772" s="12" t="inlineStr">
        <is>
          <t>RIPORTO</t>
        </is>
      </c>
      <c r="AI1772" s="26">
        <f>AI1767</f>
        <v/>
      </c>
      <c r="AJ1772" s="25" t="n"/>
      <c r="AL1772" s="14" t="n"/>
      <c r="AM1772" s="18" t="n"/>
      <c r="AN1772" s="16" t="n"/>
      <c r="AO1772" s="18">
        <f>(AM1772-AN1772)+AO1771</f>
        <v/>
      </c>
      <c r="AP1772" s="15" t="n"/>
      <c r="AR1772" s="14" t="n"/>
      <c r="AS1772" s="18" t="n"/>
      <c r="AT1772" s="16" t="n"/>
      <c r="AU1772" s="18">
        <f>(AS1772-AT1772)+AU1771</f>
        <v/>
      </c>
      <c r="AV1772" s="15" t="n"/>
      <c r="AX1772" s="14" t="n"/>
      <c r="AY1772" s="18" t="n"/>
      <c r="AZ1772" s="16" t="n"/>
      <c r="BA1772" s="18">
        <f>(AY1772-AZ1772)+BA1771</f>
        <v/>
      </c>
      <c r="BB1772" s="15" t="n"/>
      <c r="BD1772" s="14" t="n"/>
      <c r="BE1772" s="18" t="n"/>
      <c r="BF1772" s="16" t="n"/>
      <c r="BG1772" s="18">
        <f>(BE1772-BF1772)+BG1771</f>
        <v/>
      </c>
      <c r="BH1772" s="15" t="n"/>
      <c r="BJ1772" s="86" t="n">
        <v>0</v>
      </c>
      <c r="BK1772" s="90" t="n"/>
      <c r="BL1772" s="24" t="n">
        <v>0</v>
      </c>
      <c r="BM1772" s="91" t="n"/>
      <c r="BN1772" s="24" t="n">
        <v>0</v>
      </c>
      <c r="BO1772" s="24" t="n">
        <v>0</v>
      </c>
      <c r="BP1772" s="91" t="n"/>
      <c r="BQ1772" s="126" t="n"/>
    </row>
    <row r="1773" ht="16.8" customHeight="1">
      <c r="A1773" s="15" t="n"/>
      <c r="B1773" s="15" t="n"/>
      <c r="C1773" s="15" t="inlineStr">
        <is>
          <t>Incassi GENERALI</t>
        </is>
      </c>
      <c r="D1773" s="16" t="n">
        <v>7076.09</v>
      </c>
      <c r="E1773" s="16" t="n">
        <v>337.5</v>
      </c>
      <c r="F1773" s="16" t="n"/>
      <c r="G1773" s="16" t="n"/>
      <c r="H1773" s="105">
        <f>D1774+H1712</f>
        <v/>
      </c>
      <c r="I1773" s="4" t="n"/>
      <c r="J1773" s="14" t="n"/>
      <c r="K1773" s="17" t="inlineStr">
        <is>
          <t>SALDO CATTOLICA</t>
        </is>
      </c>
      <c r="L1773" s="16">
        <f>D1771+D1772+D1773+D1776-D1774-D1775-D1777-D1778-E1773-E1771+B1774</f>
        <v/>
      </c>
      <c r="M1773" s="16" t="n">
        <v>0</v>
      </c>
      <c r="N1773" s="16" t="n"/>
      <c r="O1773" s="16" t="n">
        <v>0</v>
      </c>
      <c r="P1773" s="18" t="n"/>
      <c r="Q1773" s="14" t="n"/>
      <c r="R1773" s="18" t="n"/>
      <c r="S1773" s="16" t="n"/>
      <c r="T1773" s="18">
        <f>(R1773-S1773)+T1772</f>
        <v/>
      </c>
      <c r="U1773" s="15" t="n"/>
      <c r="W1773" s="14" t="n"/>
      <c r="X1773" s="18" t="n"/>
      <c r="Y1773" s="16" t="n"/>
      <c r="Z1773" s="18">
        <f>(X1773-Y1773)+Z1772</f>
        <v/>
      </c>
      <c r="AA1773" s="15" t="n"/>
      <c r="AB1773" s="24" t="n"/>
      <c r="AC1773" s="24" t="n"/>
      <c r="AD1773" s="25" t="n"/>
      <c r="AE1773" s="25" t="n"/>
      <c r="AF1773" s="25" t="n"/>
      <c r="AG1773" s="25" t="n"/>
      <c r="AH1773" s="24" t="n"/>
      <c r="AI1773" s="26" t="n"/>
      <c r="AJ1773" s="25" t="n"/>
      <c r="AL1773" s="14" t="n"/>
      <c r="AM1773" s="18" t="n"/>
      <c r="AN1773" s="16" t="n"/>
      <c r="AO1773" s="18">
        <f>(AM1773-AN1773)+AO1772</f>
        <v/>
      </c>
      <c r="AP1773" s="15" t="n"/>
      <c r="AR1773" s="14" t="n"/>
      <c r="AS1773" s="18" t="n"/>
      <c r="AT1773" s="16" t="n"/>
      <c r="AU1773" s="18">
        <f>(AS1773-AT1773)+AU1772</f>
        <v/>
      </c>
      <c r="AV1773" s="15" t="n"/>
      <c r="AX1773" s="14" t="n"/>
      <c r="AY1773" s="18" t="n"/>
      <c r="AZ1773" s="16" t="n"/>
      <c r="BA1773" s="18">
        <f>(AY1773-AZ1773)+BA1772</f>
        <v/>
      </c>
      <c r="BB1773" s="15" t="n"/>
      <c r="BD1773" s="14" t="n"/>
      <c r="BE1773" s="18" t="n"/>
      <c r="BF1773" s="16" t="n"/>
      <c r="BG1773" s="18">
        <f>(BE1773-BF1773)+BG1772</f>
        <v/>
      </c>
      <c r="BH1773" s="15" t="n"/>
      <c r="BJ1773" s="86" t="n">
        <v>0</v>
      </c>
      <c r="BK1773" s="90" t="n"/>
      <c r="BL1773" s="24" t="n">
        <v>0</v>
      </c>
      <c r="BM1773" s="91" t="n"/>
      <c r="BN1773" s="24" t="n">
        <v>0</v>
      </c>
      <c r="BO1773" s="24" t="n">
        <v>0</v>
      </c>
      <c r="BP1773" s="91" t="n"/>
      <c r="BQ1773" s="126" t="n"/>
    </row>
    <row r="1774" ht="16.8" customHeight="1">
      <c r="A1774" s="15" t="n"/>
      <c r="B1774" s="15" t="n">
        <v>0</v>
      </c>
      <c r="C1774" s="15" t="inlineStr">
        <is>
          <t>Provvigioni CATTOLICA</t>
        </is>
      </c>
      <c r="D1774" s="16" t="n">
        <v>153.51</v>
      </c>
      <c r="E1774" s="16" t="n"/>
      <c r="F1774" s="16" t="n"/>
      <c r="G1774" s="16" t="n"/>
      <c r="H1774" s="105" t="inlineStr">
        <is>
          <t>GENERALI</t>
        </is>
      </c>
      <c r="I1774" s="4" t="n"/>
      <c r="J1774" s="14" t="n"/>
      <c r="K1774" s="17">
        <f>C1813</f>
        <v/>
      </c>
      <c r="L1774" s="16" t="n"/>
      <c r="M1774" s="16">
        <f>10*(L1771+L1772-M1772)/100</f>
        <v/>
      </c>
      <c r="N1774" s="16">
        <f>G1813</f>
        <v/>
      </c>
      <c r="O1774" s="16">
        <f>O1713+M1774-N1774</f>
        <v/>
      </c>
      <c r="P1774" s="18">
        <f>P1713+M1774</f>
        <v/>
      </c>
      <c r="Q1774" s="14" t="n"/>
      <c r="R1774" s="18" t="n"/>
      <c r="S1774" s="16" t="n"/>
      <c r="T1774" s="18">
        <f>(R1774-S1774)+T1773</f>
        <v/>
      </c>
      <c r="U1774" s="15" t="n"/>
      <c r="W1774" s="14" t="n"/>
      <c r="X1774" s="18" t="n"/>
      <c r="Y1774" s="16" t="n"/>
      <c r="Z1774" s="18">
        <f>(X1774-Y1774)+Z1773</f>
        <v/>
      </c>
      <c r="AA1774" s="15" t="n"/>
      <c r="AB1774" s="24" t="n"/>
      <c r="AC1774" s="24" t="n"/>
      <c r="AD1774" s="25" t="n"/>
      <c r="AE1774" s="25" t="n"/>
      <c r="AF1774" s="25" t="n"/>
      <c r="AG1774" s="25" t="n"/>
      <c r="AH1774" s="17" t="n"/>
      <c r="AI1774" s="16" t="n">
        <v>0</v>
      </c>
      <c r="AJ1774" s="25" t="n"/>
      <c r="AL1774" s="14" t="n"/>
      <c r="AM1774" s="18" t="n"/>
      <c r="AN1774" s="16" t="n"/>
      <c r="AO1774" s="18">
        <f>(AM1774-AN1774)+AO1773</f>
        <v/>
      </c>
      <c r="AP1774" s="15" t="n"/>
      <c r="AR1774" s="14" t="n"/>
      <c r="AS1774" s="18" t="n"/>
      <c r="AT1774" s="16" t="n"/>
      <c r="AU1774" s="18">
        <f>(AS1774-AT1774)+AU1773</f>
        <v/>
      </c>
      <c r="AV1774" s="15" t="n"/>
      <c r="AX1774" s="14" t="n"/>
      <c r="AY1774" s="18" t="n"/>
      <c r="AZ1774" s="16" t="n"/>
      <c r="BA1774" s="18">
        <f>(AY1774-AZ1774)+BA1773</f>
        <v/>
      </c>
      <c r="BB1774" s="15" t="n"/>
      <c r="BD1774" s="14" t="n"/>
      <c r="BE1774" s="18" t="n"/>
      <c r="BF1774" s="16" t="n"/>
      <c r="BG1774" s="18">
        <f>(BE1774-BF1774)+BG1773</f>
        <v/>
      </c>
      <c r="BH1774" s="15" t="n"/>
      <c r="BJ1774" s="86" t="n">
        <v>0</v>
      </c>
      <c r="BK1774" s="90" t="n"/>
      <c r="BL1774" s="24" t="n">
        <v>0</v>
      </c>
      <c r="BM1774" s="91" t="n"/>
      <c r="BN1774" s="24" t="n">
        <v>0</v>
      </c>
      <c r="BO1774" s="24" t="n">
        <v>0</v>
      </c>
      <c r="BP1774" s="91" t="n"/>
      <c r="BQ1774" s="126" t="n"/>
    </row>
    <row r="1775" ht="16.8" customHeight="1">
      <c r="A1775" s="15" t="n"/>
      <c r="B1775" s="16">
        <f>B1774+B1714</f>
        <v/>
      </c>
      <c r="C1775" s="15" t="inlineStr">
        <is>
          <t>Provvigioni GENERALI</t>
        </is>
      </c>
      <c r="D1775" s="16" t="n">
        <v>1031.47</v>
      </c>
      <c r="E1775" s="16" t="n">
        <v>0</v>
      </c>
      <c r="F1775" s="16" t="n"/>
      <c r="G1775" s="16" t="n"/>
      <c r="H1775" s="105">
        <f>D1775+H1714</f>
        <v/>
      </c>
      <c r="I1775" s="4" t="n"/>
      <c r="J1775" s="14" t="n"/>
      <c r="K1775" s="17">
        <f>C1783</f>
        <v/>
      </c>
      <c r="L1775" s="16" t="n"/>
      <c r="M1775" s="16">
        <f>8.37*(L1771+L1772-M1772)/100</f>
        <v/>
      </c>
      <c r="N1775" s="16">
        <f>D1783</f>
        <v/>
      </c>
      <c r="O1775" s="16">
        <f>O1714+M1775-N1775</f>
        <v/>
      </c>
      <c r="P1775" s="18">
        <f>P1714+M1775</f>
        <v/>
      </c>
      <c r="Q1775" s="14" t="n"/>
      <c r="R1775" s="18" t="n"/>
      <c r="S1775" s="16" t="n"/>
      <c r="T1775" s="18">
        <f>(R1775-S1775)+T1774</f>
        <v/>
      </c>
      <c r="U1775" s="15" t="n"/>
      <c r="W1775" s="14" t="n"/>
      <c r="X1775" s="18" t="n"/>
      <c r="Y1775" s="16" t="n"/>
      <c r="Z1775" s="18">
        <f>(X1775-Y1775)+Z1774</f>
        <v/>
      </c>
      <c r="AA1775" s="15" t="n"/>
      <c r="AB1775" s="24" t="n"/>
      <c r="AC1775" s="17" t="n"/>
      <c r="AD1775" s="25" t="n"/>
      <c r="AE1775" s="25" t="n"/>
      <c r="AF1775" s="25" t="n"/>
      <c r="AG1775" s="25" t="n"/>
      <c r="AH1775" s="24" t="n"/>
      <c r="AI1775" s="26" t="n"/>
      <c r="AJ1775" s="25" t="n"/>
      <c r="AL1775" s="14" t="n"/>
      <c r="AM1775" s="18" t="n"/>
      <c r="AN1775" s="16" t="n"/>
      <c r="AO1775" s="18">
        <f>(AM1775-AN1775)+AO1774</f>
        <v/>
      </c>
      <c r="AP1775" s="15" t="n"/>
      <c r="AR1775" s="14" t="n"/>
      <c r="AS1775" s="18" t="n"/>
      <c r="AT1775" s="16" t="n"/>
      <c r="AU1775" s="18">
        <f>(AS1775-AT1775)+AU1774</f>
        <v/>
      </c>
      <c r="AV1775" s="15" t="n"/>
      <c r="AX1775" s="14" t="n"/>
      <c r="AY1775" s="18" t="n"/>
      <c r="AZ1775" s="16" t="n"/>
      <c r="BA1775" s="18">
        <f>(AY1775-AZ1775)+BA1774</f>
        <v/>
      </c>
      <c r="BB1775" s="15" t="n"/>
      <c r="BD1775" s="14" t="n"/>
      <c r="BE1775" s="18" t="n"/>
      <c r="BF1775" s="16" t="n"/>
      <c r="BG1775" s="18">
        <f>(BE1775-BF1775)+BG1774</f>
        <v/>
      </c>
      <c r="BH1775" s="15" t="n"/>
      <c r="BJ1775" s="86" t="n">
        <v>0</v>
      </c>
      <c r="BK1775" s="90" t="n"/>
      <c r="BL1775" s="24" t="n">
        <v>0</v>
      </c>
      <c r="BM1775" s="91" t="n"/>
      <c r="BN1775" s="24" t="n">
        <v>0</v>
      </c>
      <c r="BO1775" s="24" t="n"/>
      <c r="BP1775" s="24" t="n"/>
      <c r="BQ1775" s="126" t="n"/>
    </row>
    <row r="1776" ht="16.8" customHeight="1">
      <c r="A1776" s="15" t="n"/>
      <c r="B1776" s="15" t="n"/>
      <c r="C1776" s="15" t="inlineStr">
        <is>
          <t>Incasso TUTELA LEGALE</t>
        </is>
      </c>
      <c r="D1776" s="16" t="n">
        <v>706</v>
      </c>
      <c r="E1776" s="16" t="n">
        <v>0</v>
      </c>
      <c r="F1776" s="16" t="n"/>
      <c r="G1776" s="16" t="n"/>
      <c r="H1776" s="105" t="inlineStr">
        <is>
          <t>UCA</t>
        </is>
      </c>
      <c r="I1776" s="77" t="inlineStr">
        <is>
          <t>check provv.</t>
        </is>
      </c>
      <c r="J1776" s="14" t="n"/>
      <c r="K1776" s="15">
        <f>C1800</f>
        <v/>
      </c>
      <c r="L1776" s="16" t="n"/>
      <c r="M1776" s="16">
        <f>15.35*(L1771+L1772-M1772)/100</f>
        <v/>
      </c>
      <c r="N1776" s="16">
        <f>D1800</f>
        <v/>
      </c>
      <c r="O1776" s="16">
        <f>O1715+M1776-N1776</f>
        <v/>
      </c>
      <c r="P1776" s="18">
        <f>P1715+M1776</f>
        <v/>
      </c>
      <c r="Q1776" s="14" t="n"/>
      <c r="R1776" s="18" t="n"/>
      <c r="S1776" s="16" t="n"/>
      <c r="T1776" s="18">
        <f>(R1776-S1776)+T1775</f>
        <v/>
      </c>
      <c r="U1776" s="15" t="n"/>
      <c r="W1776" s="14" t="n"/>
      <c r="X1776" s="18" t="n"/>
      <c r="Y1776" s="16" t="n"/>
      <c r="Z1776" s="18">
        <f>(X1776-Y1776)+Z1775</f>
        <v/>
      </c>
      <c r="AA1776" s="15" t="n"/>
      <c r="AB1776" s="24" t="n"/>
      <c r="AC1776" s="17" t="n"/>
      <c r="AD1776" s="25" t="n"/>
      <c r="AE1776" s="25" t="n"/>
      <c r="AF1776" s="25" t="n"/>
      <c r="AG1776" s="25" t="n"/>
      <c r="AH1776" s="24" t="n"/>
      <c r="AI1776" s="26" t="n"/>
      <c r="AJ1776" s="25" t="n"/>
      <c r="AL1776" s="14" t="n"/>
      <c r="AM1776" s="18" t="n"/>
      <c r="AN1776" s="16" t="n"/>
      <c r="AO1776" s="18">
        <f>(AM1776-AN1776)+AO1775</f>
        <v/>
      </c>
      <c r="AP1776" s="15" t="n"/>
      <c r="AR1776" s="14" t="n"/>
      <c r="AS1776" s="18" t="n"/>
      <c r="AT1776" s="16" t="n"/>
      <c r="AU1776" s="18">
        <f>(AS1776-AT1776)+AU1775</f>
        <v/>
      </c>
      <c r="AV1776" s="15" t="n"/>
      <c r="AX1776" s="14" t="n"/>
      <c r="AY1776" s="18" t="n"/>
      <c r="AZ1776" s="16" t="n"/>
      <c r="BA1776" s="18">
        <f>(AY1776-AZ1776)+BA1775</f>
        <v/>
      </c>
      <c r="BB1776" s="15" t="n"/>
      <c r="BD1776" s="14" t="n"/>
      <c r="BE1776" s="18" t="n"/>
      <c r="BF1776" s="16" t="n"/>
      <c r="BG1776" s="18">
        <f>(BE1776-BF1776)+BG1775</f>
        <v/>
      </c>
      <c r="BH1776" s="15" t="n"/>
      <c r="BJ1776" s="86" t="n">
        <v>0</v>
      </c>
      <c r="BK1776" s="90" t="n"/>
      <c r="BL1776" s="24" t="n">
        <v>0</v>
      </c>
      <c r="BM1776" s="91" t="n"/>
      <c r="BN1776" s="24" t="n">
        <v>0</v>
      </c>
      <c r="BO1776" s="24" t="n"/>
      <c r="BP1776" s="24" t="n"/>
      <c r="BQ1776" s="126" t="n"/>
    </row>
    <row r="1777" ht="16.8" customHeight="1">
      <c r="A1777" s="15" t="n"/>
      <c r="B1777" s="15" t="inlineStr">
        <is>
          <t>***</t>
        </is>
      </c>
      <c r="C1777" s="15" t="inlineStr">
        <is>
          <t>Provvigioni UCA</t>
        </is>
      </c>
      <c r="D1777" s="16" t="n">
        <v>0</v>
      </c>
      <c r="E1777" s="16" t="n"/>
      <c r="F1777" s="16" t="n"/>
      <c r="G1777" s="16" t="n"/>
      <c r="H1777" s="105">
        <f>D1777+H1716</f>
        <v/>
      </c>
      <c r="I1777" s="78">
        <f>D1774+D1775-E1775+D1777</f>
        <v/>
      </c>
      <c r="J1777" s="14" t="n"/>
      <c r="K1777" s="15" t="inlineStr">
        <is>
          <t>Benzina auto gigi e papà</t>
        </is>
      </c>
      <c r="L1777" s="16" t="n"/>
      <c r="M1777" s="16">
        <f>2.6*(L1771+L1772-M1772)/100</f>
        <v/>
      </c>
      <c r="N1777" s="16">
        <f>D1788</f>
        <v/>
      </c>
      <c r="O1777" s="16">
        <f>O1716+M1777-N1777</f>
        <v/>
      </c>
      <c r="P1777" s="18">
        <f>P1716+M1777</f>
        <v/>
      </c>
      <c r="Q1777" s="14" t="n"/>
      <c r="R1777" s="18" t="n"/>
      <c r="S1777" s="16" t="n"/>
      <c r="T1777" s="18">
        <f>(R1777-S1777)+T1776</f>
        <v/>
      </c>
      <c r="U1777" s="15" t="n"/>
      <c r="W1777" s="14" t="n"/>
      <c r="X1777" s="18" t="n"/>
      <c r="Y1777" s="16" t="n"/>
      <c r="Z1777" s="18">
        <f>(X1777-Y1777)+Z1776</f>
        <v/>
      </c>
      <c r="AA1777" s="15" t="n"/>
      <c r="AB1777" s="24" t="n"/>
      <c r="AC1777" s="17" t="n"/>
      <c r="AD1777" s="25" t="n"/>
      <c r="AE1777" s="25" t="n"/>
      <c r="AF1777" s="25" t="n"/>
      <c r="AG1777" s="25" t="n"/>
      <c r="AH1777" s="24" t="n"/>
      <c r="AI1777" s="26" t="n"/>
      <c r="AJ1777" s="25" t="n"/>
      <c r="AL1777" s="14" t="n"/>
      <c r="AM1777" s="18" t="n"/>
      <c r="AN1777" s="16" t="n"/>
      <c r="AO1777" s="18">
        <f>(AM1777-AN1777)+AO1776</f>
        <v/>
      </c>
      <c r="AP1777" s="15" t="n"/>
      <c r="AR1777" s="14" t="n"/>
      <c r="AS1777" s="18" t="n"/>
      <c r="AT1777" s="16" t="n"/>
      <c r="AU1777" s="18">
        <f>(AS1777-AT1777)+AU1776</f>
        <v/>
      </c>
      <c r="AV1777" s="15" t="n"/>
      <c r="AX1777" s="14" t="n"/>
      <c r="AY1777" s="18" t="n"/>
      <c r="AZ1777" s="16" t="n"/>
      <c r="BA1777" s="18">
        <f>(AY1777-AZ1777)+BA1776</f>
        <v/>
      </c>
      <c r="BB1777" s="15" t="n"/>
      <c r="BD1777" s="14" t="n"/>
      <c r="BE1777" s="18" t="n"/>
      <c r="BF1777" s="16" t="n"/>
      <c r="BG1777" s="18">
        <f>(BE1777-BF1777)+BG1776</f>
        <v/>
      </c>
      <c r="BH1777" s="15" t="n"/>
      <c r="BJ1777" s="86" t="n">
        <v>0</v>
      </c>
      <c r="BK1777" s="90" t="n"/>
      <c r="BL1777" s="24" t="n">
        <v>0</v>
      </c>
      <c r="BM1777" s="91" t="n"/>
      <c r="BN1777" s="24" t="n">
        <v>0</v>
      </c>
      <c r="BO1777" s="24" t="n"/>
      <c r="BP1777" s="24" t="n"/>
      <c r="BQ1777" s="126" t="n"/>
    </row>
    <row r="1778" ht="16.8" customHeight="1">
      <c r="A1778" s="15" t="n"/>
      <c r="B1778" s="15" t="n"/>
      <c r="C1778" s="15" t="inlineStr">
        <is>
          <t>Provvigioni TUTELA LEGALE</t>
        </is>
      </c>
      <c r="D1778" s="16" t="n">
        <v>174.69</v>
      </c>
      <c r="E1778" s="16" t="n"/>
      <c r="F1778" s="16" t="n"/>
      <c r="G1778" s="16" t="n">
        <v>0</v>
      </c>
      <c r="H1778" s="105" t="inlineStr">
        <is>
          <t>TUTELA</t>
        </is>
      </c>
      <c r="I1778" s="4" t="n"/>
      <c r="J1778" s="14" t="n"/>
      <c r="K1778" s="15" t="inlineStr">
        <is>
          <t>Spese bancari einteressi passivi e spese postali</t>
        </is>
      </c>
      <c r="L1778" s="16" t="n"/>
      <c r="M1778" s="16">
        <f>2.6*(L1771+L1772-M1772)/100</f>
        <v/>
      </c>
      <c r="N1778" s="16">
        <f>G1789+H1789</f>
        <v/>
      </c>
      <c r="O1778" s="16">
        <f>O1717+M1778-N1778</f>
        <v/>
      </c>
      <c r="P1778" s="18">
        <f>P1717+M1778</f>
        <v/>
      </c>
      <c r="Q1778" s="14" t="n"/>
      <c r="R1778" s="18" t="n"/>
      <c r="S1778" s="16">
        <f>G1778</f>
        <v/>
      </c>
      <c r="T1778" s="18">
        <f>(R1778-S1778)+T1777</f>
        <v/>
      </c>
      <c r="U1778" s="15">
        <f>C1778</f>
        <v/>
      </c>
      <c r="W1778" s="14" t="n"/>
      <c r="X1778" s="18" t="n"/>
      <c r="Y1778" s="16" t="n">
        <v>0</v>
      </c>
      <c r="Z1778" s="18">
        <f>(X1778-Y1778)+Z1777</f>
        <v/>
      </c>
      <c r="AA1778" s="15" t="n"/>
      <c r="AB1778" s="24" t="n"/>
      <c r="AC1778" s="15">
        <f>C1778</f>
        <v/>
      </c>
      <c r="AD1778" s="25" t="n"/>
      <c r="AE1778" s="62">
        <f>G1778</f>
        <v/>
      </c>
      <c r="AF1778" s="63">
        <f>AE1778+AF1717</f>
        <v/>
      </c>
      <c r="AG1778" s="25" t="n"/>
      <c r="AH1778" s="17" t="n"/>
      <c r="AI1778" s="16" t="n">
        <v>0</v>
      </c>
      <c r="AJ1778" s="25" t="n"/>
      <c r="AL1778" s="14" t="n"/>
      <c r="AM1778" s="18" t="n"/>
      <c r="AN1778" s="16" t="n">
        <v>0</v>
      </c>
      <c r="AO1778" s="18">
        <f>(AM1778-AN1778)+AO1777</f>
        <v/>
      </c>
      <c r="AP1778" s="15" t="n"/>
      <c r="AR1778" s="14" t="n"/>
      <c r="AS1778" s="18" t="n"/>
      <c r="AT1778" s="16" t="n">
        <v>0</v>
      </c>
      <c r="AU1778" s="18">
        <f>(AS1778-AT1778)+AU1777</f>
        <v/>
      </c>
      <c r="AV1778" s="15" t="n"/>
      <c r="AX1778" s="14" t="n"/>
      <c r="AY1778" s="18" t="n"/>
      <c r="AZ1778" s="16" t="n">
        <v>0</v>
      </c>
      <c r="BA1778" s="18">
        <f>(AY1778-AZ1778)+BA1777</f>
        <v/>
      </c>
      <c r="BB1778" s="15" t="n"/>
      <c r="BD1778" s="14" t="n"/>
      <c r="BE1778" s="18" t="n"/>
      <c r="BF1778" s="16" t="n">
        <v>0</v>
      </c>
      <c r="BG1778" s="18">
        <f>(BE1778-BF1778)+BG1777</f>
        <v/>
      </c>
      <c r="BH1778" s="15" t="n"/>
      <c r="BJ1778" s="86" t="n">
        <v>0</v>
      </c>
      <c r="BK1778" s="90" t="n"/>
      <c r="BL1778" s="24" t="n">
        <v>0</v>
      </c>
      <c r="BM1778" s="91" t="n"/>
      <c r="BN1778" s="24" t="n">
        <v>0</v>
      </c>
      <c r="BO1778" s="24" t="n"/>
      <c r="BP1778" s="24" t="n"/>
      <c r="BQ1778" s="126" t="n"/>
    </row>
    <row r="1779" ht="16.8" customHeight="1">
      <c r="A1779" s="15" t="n"/>
      <c r="B1779" s="15" t="n"/>
      <c r="C1779" s="15" t="inlineStr">
        <is>
          <t xml:space="preserve">PAG. PROVV. SILVIO CATTANEO MESE DI </t>
        </is>
      </c>
      <c r="D1779" s="16" t="n"/>
      <c r="E1779" s="16" t="n"/>
      <c r="F1779" s="16" t="n"/>
      <c r="G1779" s="16" t="n">
        <v>0</v>
      </c>
      <c r="H1779" s="105">
        <f>D1778+H1718</f>
        <v/>
      </c>
      <c r="I1779" s="4" t="n"/>
      <c r="J1779" s="14" t="n"/>
      <c r="K1779" s="15" t="inlineStr">
        <is>
          <t>Telepass</t>
        </is>
      </c>
      <c r="L1779" s="16" t="n"/>
      <c r="M1779" s="16">
        <f>0.46*(L1771+L1772-M1772)/100</f>
        <v/>
      </c>
      <c r="N1779" s="16">
        <f>G1793</f>
        <v/>
      </c>
      <c r="O1779" s="16">
        <f>O1718+M1779-N1779</f>
        <v/>
      </c>
      <c r="P1779" s="18">
        <f>P1718+M1779</f>
        <v/>
      </c>
      <c r="Q1779" s="14" t="n"/>
      <c r="R1779" s="18" t="n"/>
      <c r="S1779" s="16">
        <f>G1779</f>
        <v/>
      </c>
      <c r="T1779" s="18">
        <f>(R1779-S1779)+T1778</f>
        <v/>
      </c>
      <c r="U1779" s="15">
        <f>C1779</f>
        <v/>
      </c>
      <c r="W1779" s="14" t="n"/>
      <c r="X1779" s="18" t="n"/>
      <c r="Y1779" s="16" t="n">
        <v>0</v>
      </c>
      <c r="Z1779" s="18">
        <f>(X1779-Y1779)+Z1778</f>
        <v/>
      </c>
      <c r="AA1779" s="15" t="n"/>
      <c r="AB1779" s="24" t="n"/>
      <c r="AC1779" s="15">
        <f>C1779</f>
        <v/>
      </c>
      <c r="AD1779" s="25" t="n"/>
      <c r="AE1779" s="62">
        <f>G1779</f>
        <v/>
      </c>
      <c r="AF1779" s="63">
        <f>AE1779+AF1718</f>
        <v/>
      </c>
      <c r="AG1779" s="25" t="n"/>
      <c r="AH1779" s="16" t="n"/>
      <c r="AI1779" s="16" t="n">
        <v>0</v>
      </c>
      <c r="AJ1779" s="25" t="n"/>
      <c r="AL1779" s="14" t="n"/>
      <c r="AM1779" s="18" t="n">
        <v>0</v>
      </c>
      <c r="AN1779" s="16" t="n">
        <v>0</v>
      </c>
      <c r="AO1779" s="18">
        <f>(AM1779-AN1779)+AO1778</f>
        <v/>
      </c>
      <c r="AP1779" s="15" t="n"/>
      <c r="AR1779" s="14" t="n"/>
      <c r="AS1779" s="18" t="n">
        <v>0</v>
      </c>
      <c r="AT1779" s="16" t="n">
        <v>0</v>
      </c>
      <c r="AU1779" s="18">
        <f>(AS1779-AT1779)+AU1778</f>
        <v/>
      </c>
      <c r="AV1779" s="15" t="n"/>
      <c r="AX1779" s="14" t="n"/>
      <c r="AY1779" s="18" t="n">
        <v>0</v>
      </c>
      <c r="AZ1779" s="16" t="n">
        <v>0</v>
      </c>
      <c r="BA1779" s="18">
        <f>(AY1779-AZ1779)+BA1778</f>
        <v/>
      </c>
      <c r="BB1779" s="15" t="n"/>
      <c r="BD1779" s="14" t="n"/>
      <c r="BE1779" s="18" t="n">
        <v>0</v>
      </c>
      <c r="BF1779" s="16" t="n">
        <v>0</v>
      </c>
      <c r="BG1779" s="18">
        <f>(BE1779-BF1779)+BG1778</f>
        <v/>
      </c>
      <c r="BH1779" s="15" t="n"/>
      <c r="BJ1779" s="86" t="n">
        <v>0</v>
      </c>
      <c r="BK1779" s="90" t="n"/>
      <c r="BL1779" s="24" t="n">
        <v>0</v>
      </c>
      <c r="BM1779" s="91" t="n"/>
      <c r="BN1779" s="24" t="n">
        <v>0</v>
      </c>
      <c r="BO1779" s="24" t="n"/>
      <c r="BP1779" s="24" t="n"/>
      <c r="BQ1779" s="126" t="n"/>
    </row>
    <row r="1780" ht="16.8" customHeight="1">
      <c r="A1780" s="15" t="n"/>
      <c r="B1780" s="15" t="n"/>
      <c r="C1780" s="15" t="inlineStr">
        <is>
          <t>PAG. PROVV. AMICONE RENZO MESE DI</t>
        </is>
      </c>
      <c r="D1780" s="16" t="n"/>
      <c r="E1780" s="16" t="n"/>
      <c r="F1780" s="16" t="n"/>
      <c r="G1780" s="16" t="n">
        <v>0</v>
      </c>
      <c r="H1780" s="105" t="n"/>
      <c r="I1780" s="4" t="n"/>
      <c r="J1780" s="14" t="n"/>
      <c r="K1780" s="15" t="inlineStr">
        <is>
          <t>Spese telefonia</t>
        </is>
      </c>
      <c r="L1780" s="16" t="n"/>
      <c r="M1780" s="16">
        <f>0.28*(L1771+L1772-M1772)/100</f>
        <v/>
      </c>
      <c r="N1780" s="16">
        <f>D1803</f>
        <v/>
      </c>
      <c r="O1780" s="16">
        <f>O1719+M1780-N1780</f>
        <v/>
      </c>
      <c r="P1780" s="18">
        <f>P1719+M1780</f>
        <v/>
      </c>
      <c r="Q1780" s="14" t="n"/>
      <c r="R1780" s="18" t="n"/>
      <c r="S1780" s="16">
        <f>G1780</f>
        <v/>
      </c>
      <c r="T1780" s="18">
        <f>(R1780-S1780)+T1779</f>
        <v/>
      </c>
      <c r="U1780" s="15">
        <f>C1780</f>
        <v/>
      </c>
      <c r="W1780" s="14" t="n"/>
      <c r="X1780" s="18" t="n"/>
      <c r="Y1780" s="16" t="n">
        <v>0</v>
      </c>
      <c r="Z1780" s="18">
        <f>(X1780-Y1780)+Z1779</f>
        <v/>
      </c>
      <c r="AA1780" s="15" t="n"/>
      <c r="AB1780" s="24" t="n"/>
      <c r="AC1780" s="15">
        <f>C1780</f>
        <v/>
      </c>
      <c r="AD1780" s="25" t="n"/>
      <c r="AE1780" s="62">
        <f>G1780</f>
        <v/>
      </c>
      <c r="AF1780" s="63">
        <f>AE1780+AF1719</f>
        <v/>
      </c>
      <c r="AG1780" s="25" t="n"/>
      <c r="AH1780" s="24" t="n"/>
      <c r="AI1780" s="26" t="n"/>
      <c r="AJ1780" s="25" t="n"/>
      <c r="AL1780" s="14" t="n"/>
      <c r="AM1780" s="18" t="n"/>
      <c r="AN1780" s="16" t="n">
        <v>0</v>
      </c>
      <c r="AO1780" s="18">
        <f>(AM1780-AN1780)+AO1779</f>
        <v/>
      </c>
      <c r="AP1780" s="15" t="n"/>
      <c r="AR1780" s="14" t="n"/>
      <c r="AS1780" s="18" t="n"/>
      <c r="AT1780" s="16" t="n">
        <v>0</v>
      </c>
      <c r="AU1780" s="18">
        <f>(AS1780-AT1780)+AU1779</f>
        <v/>
      </c>
      <c r="AV1780" s="15" t="n"/>
      <c r="AX1780" s="14" t="n"/>
      <c r="AY1780" s="18" t="n"/>
      <c r="AZ1780" s="16" t="n">
        <v>0</v>
      </c>
      <c r="BA1780" s="18">
        <f>(AY1780-AZ1780)+BA1779</f>
        <v/>
      </c>
      <c r="BB1780" s="15" t="n"/>
      <c r="BD1780" s="14" t="n"/>
      <c r="BE1780" s="18" t="n"/>
      <c r="BF1780" s="16" t="n">
        <v>0</v>
      </c>
      <c r="BG1780" s="18">
        <f>(BE1780-BF1780)+BG1779</f>
        <v/>
      </c>
      <c r="BH1780" s="15" t="n"/>
      <c r="BJ1780" s="86" t="n">
        <v>0</v>
      </c>
      <c r="BK1780" s="90" t="n"/>
      <c r="BL1780" s="24" t="n">
        <v>0</v>
      </c>
      <c r="BM1780" s="24" t="n"/>
      <c r="BN1780" s="24" t="n"/>
      <c r="BO1780" s="24" t="n"/>
      <c r="BP1780" s="24" t="n"/>
      <c r="BQ1780" s="126" t="n"/>
    </row>
    <row r="1781" ht="16.8" customHeight="1">
      <c r="A1781" s="15" t="n"/>
      <c r="B1781" s="15" t="n"/>
      <c r="C1781" s="15" t="inlineStr">
        <is>
          <t>PAG. PROVV. VINCENZO  DI VITO</t>
        </is>
      </c>
      <c r="D1781" s="16" t="n"/>
      <c r="E1781" s="16" t="n"/>
      <c r="F1781" s="16" t="n"/>
      <c r="G1781" s="16" t="n">
        <v>0</v>
      </c>
      <c r="H1781" s="105" t="n"/>
      <c r="I1781" s="4" t="n"/>
      <c r="J1781" s="14" t="n"/>
      <c r="K1781" s="15">
        <f>C1791</f>
        <v/>
      </c>
      <c r="L1781" s="16" t="n"/>
      <c r="M1781" s="16">
        <f>0.28*(L1771+L1772-M1772)/100</f>
        <v/>
      </c>
      <c r="N1781" s="16">
        <f>G1791</f>
        <v/>
      </c>
      <c r="O1781" s="16">
        <f>O1720+M1781-N1781</f>
        <v/>
      </c>
      <c r="P1781" s="18">
        <f>P1720+M1781</f>
        <v/>
      </c>
      <c r="Q1781" s="14" t="n"/>
      <c r="R1781" s="18" t="n"/>
      <c r="S1781" s="16">
        <f>G1781</f>
        <v/>
      </c>
      <c r="T1781" s="18">
        <f>(R1781-S1781)+T1780</f>
        <v/>
      </c>
      <c r="U1781" s="15">
        <f>C1781</f>
        <v/>
      </c>
      <c r="W1781" s="14" t="n"/>
      <c r="X1781" s="18" t="n"/>
      <c r="Y1781" s="16" t="n">
        <v>0</v>
      </c>
      <c r="Z1781" s="18">
        <f>(X1781-Y1781)+Z1780</f>
        <v/>
      </c>
      <c r="AA1781" s="15" t="n"/>
      <c r="AB1781" s="24" t="n"/>
      <c r="AC1781" s="15">
        <f>C1781</f>
        <v/>
      </c>
      <c r="AD1781" s="25" t="n"/>
      <c r="AE1781" s="62">
        <f>G1781</f>
        <v/>
      </c>
      <c r="AF1781" s="63">
        <f>AE1781+AF1720</f>
        <v/>
      </c>
      <c r="AG1781" s="25" t="n"/>
      <c r="AH1781" s="24" t="n"/>
      <c r="AI1781" s="26" t="n"/>
      <c r="AJ1781" s="25" t="n"/>
      <c r="AL1781" s="14" t="n"/>
      <c r="AM1781" s="18" t="n"/>
      <c r="AN1781" s="16" t="n">
        <v>0</v>
      </c>
      <c r="AO1781" s="18">
        <f>(AM1781-AN1781)+AO1780</f>
        <v/>
      </c>
      <c r="AP1781" s="15" t="n"/>
      <c r="AR1781" s="14" t="n"/>
      <c r="AS1781" s="18" t="n"/>
      <c r="AT1781" s="16" t="n">
        <v>0</v>
      </c>
      <c r="AU1781" s="18">
        <f>(AS1781-AT1781)+AU1780</f>
        <v/>
      </c>
      <c r="AV1781" s="15" t="n"/>
      <c r="AX1781" s="14" t="n"/>
      <c r="AY1781" s="18" t="n"/>
      <c r="AZ1781" s="16" t="n">
        <v>0</v>
      </c>
      <c r="BA1781" s="18">
        <f>(AY1781-AZ1781)+BA1780</f>
        <v/>
      </c>
      <c r="BB1781" s="15" t="n"/>
      <c r="BD1781" s="14" t="n"/>
      <c r="BE1781" s="18" t="n"/>
      <c r="BF1781" s="16" t="n">
        <v>0</v>
      </c>
      <c r="BG1781" s="18">
        <f>(BE1781-BF1781)+BG1780</f>
        <v/>
      </c>
      <c r="BH1781" s="15" t="n"/>
      <c r="BJ1781" s="86" t="n">
        <v>0</v>
      </c>
      <c r="BK1781" s="90" t="n"/>
      <c r="BL1781" s="24" t="n"/>
      <c r="BM1781" s="24" t="n"/>
      <c r="BN1781" s="24" t="n"/>
      <c r="BO1781" s="24" t="n"/>
      <c r="BP1781" s="24" t="n"/>
      <c r="BQ1781" s="126" t="n"/>
    </row>
    <row r="1782" ht="16.8" customHeight="1">
      <c r="A1782" s="15" t="n"/>
      <c r="B1782" s="15" t="n"/>
      <c r="C1782" s="15" t="inlineStr">
        <is>
          <t>PAG. PROVV. FRANCESCOMARCHESOLI</t>
        </is>
      </c>
      <c r="D1782" s="16" t="n"/>
      <c r="E1782" s="16" t="n"/>
      <c r="F1782" s="16" t="n"/>
      <c r="G1782" s="16" t="n">
        <v>0</v>
      </c>
      <c r="H1782" s="16" t="n"/>
      <c r="I1782" s="4" t="n"/>
      <c r="J1782" s="14" t="n"/>
      <c r="K1782" s="15">
        <f>C1794</f>
        <v/>
      </c>
      <c r="L1782" s="16" t="n"/>
      <c r="M1782" s="16">
        <f>0.28*(L1771+L1772-M1772)/100</f>
        <v/>
      </c>
      <c r="N1782" s="16">
        <f>G1794</f>
        <v/>
      </c>
      <c r="O1782" s="16">
        <f>O1721+M1782-N1782</f>
        <v/>
      </c>
      <c r="P1782" s="18">
        <f>P1721+M1782</f>
        <v/>
      </c>
      <c r="Q1782" s="14" t="n"/>
      <c r="R1782" s="18" t="n"/>
      <c r="S1782" s="16">
        <f>G1782</f>
        <v/>
      </c>
      <c r="T1782" s="18">
        <f>(R1782-S1782)+T1781</f>
        <v/>
      </c>
      <c r="U1782" s="15">
        <f>C1782</f>
        <v/>
      </c>
      <c r="W1782" s="14" t="n"/>
      <c r="X1782" s="18" t="n"/>
      <c r="Y1782" s="16" t="n">
        <v>0</v>
      </c>
      <c r="Z1782" s="18">
        <f>(X1782-Y1782)+Z1781</f>
        <v/>
      </c>
      <c r="AA1782" s="15" t="n"/>
      <c r="AB1782" s="24" t="n"/>
      <c r="AC1782" s="15">
        <f>C1782</f>
        <v/>
      </c>
      <c r="AD1782" s="25" t="n"/>
      <c r="AE1782" s="62">
        <f>G1782</f>
        <v/>
      </c>
      <c r="AF1782" s="63">
        <f>AE1782+AF1721</f>
        <v/>
      </c>
      <c r="AG1782" s="25" t="n"/>
      <c r="AH1782" s="24" t="n"/>
      <c r="AI1782" s="26" t="n"/>
      <c r="AJ1782" s="25" t="n"/>
      <c r="AL1782" s="14" t="n"/>
      <c r="AM1782" s="18" t="n"/>
      <c r="AN1782" s="16" t="n">
        <v>0</v>
      </c>
      <c r="AO1782" s="18">
        <f>(AM1782-AN1782)+AO1781</f>
        <v/>
      </c>
      <c r="AP1782" s="15" t="n"/>
      <c r="AR1782" s="14" t="n"/>
      <c r="AS1782" s="18" t="n"/>
      <c r="AT1782" s="16" t="n">
        <v>0</v>
      </c>
      <c r="AU1782" s="18">
        <f>(AS1782-AT1782)+AU1781</f>
        <v/>
      </c>
      <c r="AV1782" s="15" t="n"/>
      <c r="AX1782" s="14" t="n"/>
      <c r="AY1782" s="18" t="n"/>
      <c r="AZ1782" s="16" t="n">
        <v>0</v>
      </c>
      <c r="BA1782" s="18">
        <f>(AY1782-AZ1782)+BA1781</f>
        <v/>
      </c>
      <c r="BB1782" s="15" t="n"/>
      <c r="BD1782" s="14" t="n"/>
      <c r="BE1782" s="18" t="n"/>
      <c r="BF1782" s="16" t="n">
        <v>0</v>
      </c>
      <c r="BG1782" s="18">
        <f>(BE1782-BF1782)+BG1781</f>
        <v/>
      </c>
      <c r="BH1782" s="15" t="n"/>
      <c r="BJ1782" s="86" t="n">
        <v>0</v>
      </c>
      <c r="BK1782" s="90" t="n"/>
      <c r="BL1782" s="24" t="n"/>
      <c r="BM1782" s="24" t="n"/>
      <c r="BN1782" s="24" t="n"/>
      <c r="BO1782" s="24" t="n"/>
      <c r="BP1782" s="24" t="n"/>
      <c r="BQ1782" s="126" t="n"/>
    </row>
    <row r="1783" ht="16.8" customHeight="1">
      <c r="A1783" s="15" t="n"/>
      <c r="B1783" s="15" t="n"/>
      <c r="C1783" s="15" t="inlineStr">
        <is>
          <t>TOT. PAG. PRODUTTORI</t>
        </is>
      </c>
      <c r="D1783" s="16">
        <f>SUM(G1775:G1782)+E1778+E1779+E1780+E1781+E1782</f>
        <v/>
      </c>
      <c r="E1783" s="16" t="n"/>
      <c r="F1783" s="16" t="n"/>
      <c r="G1783" s="16" t="n"/>
      <c r="H1783" s="16" t="n"/>
      <c r="I1783" s="4" t="n"/>
      <c r="J1783" s="14" t="n"/>
      <c r="K1783" s="15">
        <f>C1804</f>
        <v/>
      </c>
      <c r="L1783" s="16" t="n"/>
      <c r="M1783" s="16">
        <f>0.46*(L1771+L1772-M1772)/100</f>
        <v/>
      </c>
      <c r="N1783" s="16">
        <f>G1804</f>
        <v/>
      </c>
      <c r="O1783" s="16">
        <f>O1722+M1783-N1783</f>
        <v/>
      </c>
      <c r="P1783" s="18">
        <f>P1722+M1783</f>
        <v/>
      </c>
      <c r="Q1783" s="14" t="n"/>
      <c r="R1783" s="18" t="n"/>
      <c r="S1783" s="16" t="n">
        <v>0</v>
      </c>
      <c r="T1783" s="18">
        <f>(R1783-S1783)+T1782</f>
        <v/>
      </c>
      <c r="U1783" s="15" t="n"/>
      <c r="W1783" s="14" t="n"/>
      <c r="X1783" s="18" t="n"/>
      <c r="Y1783" s="16" t="n">
        <v>0</v>
      </c>
      <c r="Z1783" s="18">
        <f>(X1783-Y1783)+Z1782</f>
        <v/>
      </c>
      <c r="AA1783" s="15" t="n"/>
      <c r="AB1783" s="24" t="n"/>
      <c r="AC1783" s="15" t="n"/>
      <c r="AD1783" s="25" t="n"/>
      <c r="AE1783" s="62" t="n"/>
      <c r="AF1783" s="63" t="n"/>
      <c r="AG1783" s="25" t="n"/>
      <c r="AH1783" s="24" t="n"/>
      <c r="AI1783" s="26" t="n"/>
      <c r="AJ1783" s="25" t="n"/>
      <c r="AL1783" s="14" t="n"/>
      <c r="AM1783" s="18" t="n"/>
      <c r="AN1783" s="16" t="n">
        <v>0</v>
      </c>
      <c r="AO1783" s="18">
        <f>(AM1783-AN1783)+AO1782</f>
        <v/>
      </c>
      <c r="AP1783" s="15" t="n"/>
      <c r="AR1783" s="14" t="n"/>
      <c r="AS1783" s="18" t="n"/>
      <c r="AT1783" s="16" t="n">
        <v>0</v>
      </c>
      <c r="AU1783" s="18">
        <f>(AS1783-AT1783)+AU1782</f>
        <v/>
      </c>
      <c r="AV1783" s="15" t="n"/>
      <c r="AX1783" s="14" t="n"/>
      <c r="AY1783" s="18" t="n"/>
      <c r="AZ1783" s="16" t="n">
        <v>0</v>
      </c>
      <c r="BA1783" s="18">
        <f>(AY1783-AZ1783)+BA1782</f>
        <v/>
      </c>
      <c r="BB1783" s="15" t="n"/>
      <c r="BD1783" s="14" t="n"/>
      <c r="BE1783" s="18" t="n"/>
      <c r="BF1783" s="16" t="n">
        <v>0</v>
      </c>
      <c r="BG1783" s="18">
        <f>(BE1783-BF1783)+BG1782</f>
        <v/>
      </c>
      <c r="BH1783" s="15" t="n"/>
      <c r="BJ1783" s="86" t="n">
        <v>0</v>
      </c>
      <c r="BK1783" s="90" t="n"/>
      <c r="BL1783" s="24" t="n"/>
      <c r="BM1783" s="24" t="n"/>
      <c r="BN1783" s="24" t="n"/>
      <c r="BO1783" s="24" t="n"/>
      <c r="BP1783" s="24" t="n"/>
      <c r="BQ1783" s="126" t="n"/>
    </row>
    <row r="1784" ht="16.8" customHeight="1">
      <c r="A1784" s="15" t="n"/>
      <c r="B1784" s="15" t="n"/>
      <c r="C1784" s="15" t="inlineStr">
        <is>
          <t>Sinistro</t>
        </is>
      </c>
      <c r="D1784" s="16" t="n"/>
      <c r="E1784" s="16" t="n"/>
      <c r="F1784" s="16" t="n"/>
      <c r="G1784" s="16" t="n"/>
      <c r="H1784" s="16">
        <f>SUM(H1771:H1783)</f>
        <v/>
      </c>
      <c r="I1784" s="4" t="n"/>
      <c r="J1784" s="14" t="n"/>
      <c r="K1784" s="15" t="inlineStr">
        <is>
          <t>Locazioni immobiliari</t>
        </is>
      </c>
      <c r="L1784" s="16" t="n"/>
      <c r="M1784" s="16">
        <f>14.4*(L1771+L1772-M1772)/100</f>
        <v/>
      </c>
      <c r="N1784" s="16">
        <f>G1805</f>
        <v/>
      </c>
      <c r="O1784" s="16">
        <f>O1723+M1784-N1784</f>
        <v/>
      </c>
      <c r="P1784" s="18">
        <f>P1723+M1784</f>
        <v/>
      </c>
      <c r="Q1784" s="14" t="n"/>
      <c r="R1784" s="18" t="n"/>
      <c r="S1784" s="16" t="n">
        <v>0</v>
      </c>
      <c r="T1784" s="18">
        <f>(R1784-S1784)+T1783</f>
        <v/>
      </c>
      <c r="U1784" s="15" t="n"/>
      <c r="W1784" s="14" t="n"/>
      <c r="X1784" s="18" t="n"/>
      <c r="Y1784" s="16" t="n">
        <v>0</v>
      </c>
      <c r="Z1784" s="18">
        <f>(X1784-Y1784)+Z1783</f>
        <v/>
      </c>
      <c r="AA1784" s="15">
        <f>C1784</f>
        <v/>
      </c>
      <c r="AB1784" s="24" t="n"/>
      <c r="AC1784" s="15" t="n"/>
      <c r="AD1784" s="25" t="n"/>
      <c r="AE1784" s="62" t="n"/>
      <c r="AF1784" s="63" t="n"/>
      <c r="AG1784" s="25" t="n"/>
      <c r="AH1784" s="24" t="n"/>
      <c r="AI1784" s="26" t="n"/>
      <c r="AJ1784" s="25" t="n"/>
      <c r="AL1784" s="14" t="n"/>
      <c r="AM1784" s="18" t="n"/>
      <c r="AN1784" s="16" t="n">
        <v>0</v>
      </c>
      <c r="AO1784" s="18">
        <f>(AM1784-AN1784)+AO1783</f>
        <v/>
      </c>
      <c r="AP1784" s="15" t="n"/>
      <c r="AR1784" s="14" t="n"/>
      <c r="AS1784" s="18" t="n"/>
      <c r="AT1784" s="16" t="n">
        <v>0</v>
      </c>
      <c r="AU1784" s="18">
        <f>(AS1784-AT1784)+AU1783</f>
        <v/>
      </c>
      <c r="AV1784" s="15" t="n"/>
      <c r="AX1784" s="14" t="n"/>
      <c r="AY1784" s="18" t="n"/>
      <c r="AZ1784" s="16" t="n">
        <v>0</v>
      </c>
      <c r="BA1784" s="18">
        <f>(AY1784-AZ1784)+BA1783</f>
        <v/>
      </c>
      <c r="BB1784" s="15" t="n"/>
      <c r="BD1784" s="14" t="n"/>
      <c r="BE1784" s="18" t="n"/>
      <c r="BF1784" s="16" t="n">
        <v>0</v>
      </c>
      <c r="BG1784" s="18">
        <f>(BE1784-BF1784)+BG1783</f>
        <v/>
      </c>
      <c r="BH1784" s="15" t="n"/>
      <c r="BJ1784" s="86" t="n">
        <v>0</v>
      </c>
      <c r="BK1784" s="90" t="n"/>
      <c r="BL1784" s="24" t="n"/>
      <c r="BM1784" s="24" t="n"/>
      <c r="BN1784" s="24" t="n"/>
      <c r="BO1784" s="24" t="n"/>
      <c r="BP1784" s="24" t="n"/>
      <c r="BQ1784" s="126" t="n"/>
    </row>
    <row r="1785" ht="16.8" customHeight="1">
      <c r="A1785" s="15" t="n"/>
      <c r="B1785" s="15" t="n"/>
      <c r="C1785" s="15" t="inlineStr">
        <is>
          <t>SINISTRO</t>
        </is>
      </c>
      <c r="D1785" s="16">
        <f>E1784+G1784</f>
        <v/>
      </c>
      <c r="E1785" s="16" t="n"/>
      <c r="F1785" s="16" t="n"/>
      <c r="G1785" s="16" t="n"/>
      <c r="H1785" s="16" t="n"/>
      <c r="I1785" s="4" t="n"/>
      <c r="J1785" s="14" t="n"/>
      <c r="K1785" s="15">
        <f>C1806</f>
        <v/>
      </c>
      <c r="L1785" s="16">
        <f>D1794</f>
        <v/>
      </c>
      <c r="M1785" s="16">
        <f>1.4*(L1771+L1772-M1772)/100</f>
        <v/>
      </c>
      <c r="N1785" s="16">
        <f>G1806</f>
        <v/>
      </c>
      <c r="O1785" s="16">
        <f>O1724+M1785-N1785</f>
        <v/>
      </c>
      <c r="P1785" s="18">
        <f>P1724+M1785</f>
        <v/>
      </c>
      <c r="Q1785" s="14" t="n"/>
      <c r="R1785" s="18" t="n"/>
      <c r="S1785" s="16" t="n">
        <v>0</v>
      </c>
      <c r="T1785" s="18">
        <f>(R1785-S1785)+T1784</f>
        <v/>
      </c>
      <c r="U1785" s="15" t="n"/>
      <c r="W1785" s="14" t="n"/>
      <c r="X1785" s="18" t="n"/>
      <c r="Y1785" s="16" t="n">
        <v>0</v>
      </c>
      <c r="Z1785" s="18">
        <f>(X1785-Y1785)+Z1784</f>
        <v/>
      </c>
      <c r="AA1785" s="15" t="n"/>
      <c r="AB1785" s="24" t="n"/>
      <c r="AC1785" s="64" t="inlineStr">
        <is>
          <t>INTERESSI PASSIIVI</t>
        </is>
      </c>
      <c r="AD1785" s="65" t="n"/>
      <c r="AE1785" s="65">
        <f>H1789</f>
        <v/>
      </c>
      <c r="AF1785" s="63">
        <f>AE1785+AF1724</f>
        <v/>
      </c>
      <c r="AG1785" s="25" t="n"/>
      <c r="AH1785" s="24" t="n"/>
      <c r="AI1785" s="26" t="n"/>
      <c r="AJ1785" s="25" t="n">
        <v>0</v>
      </c>
      <c r="AL1785" s="14" t="n"/>
      <c r="AM1785" s="18" t="n"/>
      <c r="AN1785" s="16" t="n">
        <v>0</v>
      </c>
      <c r="AO1785" s="18">
        <f>(AM1785-AN1785)+AO1784</f>
        <v/>
      </c>
      <c r="AP1785" s="15" t="n"/>
      <c r="AR1785" s="14" t="n"/>
      <c r="AS1785" s="18" t="n"/>
      <c r="AT1785" s="16" t="n">
        <v>0</v>
      </c>
      <c r="AU1785" s="18">
        <f>(AS1785-AT1785)+AU1784</f>
        <v/>
      </c>
      <c r="AV1785" s="15" t="n"/>
      <c r="AX1785" s="14" t="n"/>
      <c r="AY1785" s="18" t="n"/>
      <c r="AZ1785" s="16" t="n">
        <v>0</v>
      </c>
      <c r="BA1785" s="18">
        <f>(AY1785-AZ1785)+BA1784</f>
        <v/>
      </c>
      <c r="BB1785" s="15" t="n"/>
      <c r="BD1785" s="14" t="n"/>
      <c r="BE1785" s="18" t="n"/>
      <c r="BF1785" s="16" t="n">
        <v>0</v>
      </c>
      <c r="BG1785" s="18">
        <f>(BE1785-BF1785)+BG1784</f>
        <v/>
      </c>
      <c r="BH1785" s="15" t="n"/>
      <c r="BJ1785" s="86" t="n"/>
      <c r="BK1785" s="86" t="n"/>
      <c r="BL1785" s="24" t="n"/>
      <c r="BM1785" s="24" t="n"/>
      <c r="BN1785" s="24" t="n"/>
      <c r="BO1785" s="24" t="n"/>
      <c r="BP1785" s="24" t="n"/>
      <c r="BQ1785" s="126" t="n"/>
    </row>
    <row r="1786" ht="16.8" customHeight="1">
      <c r="A1786" s="15" t="n"/>
      <c r="B1786" s="15" t="n"/>
      <c r="C1786" s="15" t="inlineStr">
        <is>
          <t xml:space="preserve">Francobolli    </t>
        </is>
      </c>
      <c r="D1786" s="16" t="n"/>
      <c r="E1786" s="16" t="n"/>
      <c r="F1786" s="16" t="n"/>
      <c r="G1786" s="16" t="n">
        <v>0</v>
      </c>
      <c r="H1786" s="16" t="n"/>
      <c r="I1786" s="4" t="n"/>
      <c r="J1786" s="14" t="n"/>
      <c r="K1786" s="15">
        <f>C1808</f>
        <v/>
      </c>
      <c r="L1786" s="16" t="n"/>
      <c r="M1786" s="16">
        <f>0*(L1771+L1772-M1772)/100</f>
        <v/>
      </c>
      <c r="N1786" s="16">
        <f>G1808</f>
        <v/>
      </c>
      <c r="O1786" s="16">
        <f>O1725+M1786-N1786</f>
        <v/>
      </c>
      <c r="P1786" s="18">
        <f>P1725+M1786</f>
        <v/>
      </c>
      <c r="Q1786" s="14" t="n"/>
      <c r="R1786" s="18" t="n"/>
      <c r="S1786" s="16">
        <f>G1786</f>
        <v/>
      </c>
      <c r="T1786" s="18">
        <f>(R1786-S1786)+T1785</f>
        <v/>
      </c>
      <c r="U1786" s="15">
        <f>C1786</f>
        <v/>
      </c>
      <c r="W1786" s="14" t="n"/>
      <c r="X1786" s="18" t="n"/>
      <c r="Y1786" s="16" t="n"/>
      <c r="Z1786" s="18">
        <f>(X1786-Y1786)+Z1785</f>
        <v/>
      </c>
      <c r="AA1786" s="15" t="n"/>
      <c r="AB1786" s="24" t="n"/>
      <c r="AC1786" s="15">
        <f>C1786</f>
        <v/>
      </c>
      <c r="AD1786" s="25" t="n"/>
      <c r="AE1786" s="62">
        <f>G1786</f>
        <v/>
      </c>
      <c r="AF1786" s="63">
        <f>AE1786+AF1725</f>
        <v/>
      </c>
      <c r="AG1786" s="25" t="n"/>
      <c r="AH1786" s="24" t="n"/>
      <c r="AI1786" s="26" t="n"/>
      <c r="AJ1786" s="25" t="n"/>
      <c r="AL1786" s="14" t="n"/>
      <c r="AM1786" s="18" t="n"/>
      <c r="AN1786" s="16" t="n"/>
      <c r="AO1786" s="18">
        <f>(AM1786-AN1786)+AO1785</f>
        <v/>
      </c>
      <c r="AP1786" s="15" t="n"/>
      <c r="AR1786" s="14" t="n"/>
      <c r="AS1786" s="18" t="n"/>
      <c r="AT1786" s="16" t="n"/>
      <c r="AU1786" s="18">
        <f>(AS1786-AT1786)+AU1785</f>
        <v/>
      </c>
      <c r="AV1786" s="15" t="n"/>
      <c r="AX1786" s="14" t="n"/>
      <c r="AY1786" s="18" t="n"/>
      <c r="AZ1786" s="16" t="n"/>
      <c r="BA1786" s="18">
        <f>(AY1786-AZ1786)+BA1785</f>
        <v/>
      </c>
      <c r="BB1786" s="15" t="n"/>
      <c r="BD1786" s="14" t="n"/>
      <c r="BE1786" s="18" t="n"/>
      <c r="BF1786" s="16" t="n"/>
      <c r="BG1786" s="18">
        <f>(BE1786-BF1786)+BG1785</f>
        <v/>
      </c>
      <c r="BH1786" s="15" t="n"/>
      <c r="BJ1786" s="86" t="n"/>
      <c r="BK1786" s="86" t="n"/>
      <c r="BL1786" s="24" t="n"/>
      <c r="BM1786" s="24" t="n"/>
      <c r="BN1786" s="24" t="n"/>
      <c r="BO1786" s="24" t="n"/>
      <c r="BP1786" s="24" t="n"/>
      <c r="BQ1786" s="126" t="n"/>
    </row>
    <row r="1787" ht="16.8" customHeight="1">
      <c r="A1787" s="15" t="n"/>
      <c r="B1787" s="15" t="n"/>
      <c r="C1787" s="15" t="inlineStr">
        <is>
          <t xml:space="preserve">PAG. FATT. SOMMESE PETROLI </t>
        </is>
      </c>
      <c r="D1787" s="16" t="n"/>
      <c r="E1787" s="16" t="n"/>
      <c r="F1787" s="16" t="n"/>
      <c r="G1787" s="16" t="n">
        <v>0</v>
      </c>
      <c r="H1787" s="16" t="n"/>
      <c r="I1787" s="4" t="n"/>
      <c r="J1787" s="14" t="n"/>
      <c r="K1787" s="15">
        <f>C1809</f>
        <v/>
      </c>
      <c r="L1787" s="16" t="n"/>
      <c r="M1787" s="16">
        <f>1.86*(L1771+L1772-M1772)/100</f>
        <v/>
      </c>
      <c r="N1787" s="16">
        <f>G1809</f>
        <v/>
      </c>
      <c r="O1787" s="16">
        <f>O1726+M1787-N1787</f>
        <v/>
      </c>
      <c r="P1787" s="18">
        <f>P1726+M1787</f>
        <v/>
      </c>
      <c r="Q1787" s="14" t="n"/>
      <c r="R1787" s="18" t="n"/>
      <c r="S1787" s="16">
        <f>G1787</f>
        <v/>
      </c>
      <c r="T1787" s="18">
        <f>(R1787-S1787)+T1786</f>
        <v/>
      </c>
      <c r="U1787" s="15">
        <f>C1787</f>
        <v/>
      </c>
      <c r="W1787" s="14" t="n"/>
      <c r="X1787" s="18" t="n"/>
      <c r="Y1787" s="16" t="n">
        <v>0</v>
      </c>
      <c r="Z1787" s="18">
        <f>(X1787-Y1787)+Z1786</f>
        <v/>
      </c>
      <c r="AA1787" s="15" t="n"/>
      <c r="AB1787" s="24" t="n"/>
      <c r="AC1787" s="15">
        <f>C1787</f>
        <v/>
      </c>
      <c r="AD1787" s="25" t="n"/>
      <c r="AE1787" s="62">
        <f>G1787</f>
        <v/>
      </c>
      <c r="AF1787" s="63">
        <f>AE1787+AF1726</f>
        <v/>
      </c>
      <c r="AG1787" s="25" t="n"/>
      <c r="AH1787" s="24" t="n"/>
      <c r="AI1787" s="26" t="n"/>
      <c r="AJ1787" s="25" t="n"/>
      <c r="AL1787" s="14" t="n"/>
      <c r="AM1787" s="18" t="n"/>
      <c r="AN1787" s="16" t="n">
        <v>0</v>
      </c>
      <c r="AO1787" s="18">
        <f>(AM1787-AN1787)+AO1786</f>
        <v/>
      </c>
      <c r="AP1787" s="15" t="n"/>
      <c r="AR1787" s="14" t="n"/>
      <c r="AS1787" s="18" t="n"/>
      <c r="AT1787" s="16" t="n">
        <v>0</v>
      </c>
      <c r="AU1787" s="18">
        <f>(AS1787-AT1787)+AU1786</f>
        <v/>
      </c>
      <c r="AV1787" s="15" t="n"/>
      <c r="AX1787" s="14" t="n"/>
      <c r="AY1787" s="18" t="n"/>
      <c r="AZ1787" s="16" t="n">
        <v>0</v>
      </c>
      <c r="BA1787" s="18">
        <f>(AY1787-AZ1787)+BA1786</f>
        <v/>
      </c>
      <c r="BB1787" s="15" t="n"/>
      <c r="BD1787" s="14" t="n"/>
      <c r="BE1787" s="18" t="n"/>
      <c r="BF1787" s="16" t="n">
        <v>0</v>
      </c>
      <c r="BG1787" s="18">
        <f>(BE1787-BF1787)+BG1786</f>
        <v/>
      </c>
      <c r="BH1787" s="15" t="n"/>
      <c r="BJ1787" s="86" t="n"/>
      <c r="BK1787" s="86" t="n"/>
      <c r="BL1787" s="24" t="n"/>
      <c r="BM1787" s="24" t="n"/>
      <c r="BN1787" s="24" t="n"/>
      <c r="BO1787" s="24" t="n"/>
      <c r="BP1787" s="24" t="n"/>
      <c r="BQ1787" s="126" t="n"/>
    </row>
    <row r="1788" ht="16.8" customHeight="1">
      <c r="A1788" s="15" t="n"/>
      <c r="B1788" s="15" t="n"/>
      <c r="C1788" s="15" t="inlineStr">
        <is>
          <t>Benzina auto papa'</t>
        </is>
      </c>
      <c r="D1788" s="16">
        <f>SUM(G1787:G1788)</f>
        <v/>
      </c>
      <c r="E1788" s="16" t="n">
        <v>0</v>
      </c>
      <c r="F1788" s="16" t="n"/>
      <c r="G1788" s="16" t="n">
        <v>0</v>
      </c>
      <c r="H1788" s="16" t="n"/>
      <c r="I1788" s="4" t="n"/>
      <c r="J1788" s="14" t="n"/>
      <c r="K1788" s="15">
        <f>C1810</f>
        <v/>
      </c>
      <c r="L1788" s="16" t="n">
        <v>0</v>
      </c>
      <c r="M1788" s="16">
        <f>0.7*(L1771+L1772-M1772)/100</f>
        <v/>
      </c>
      <c r="N1788" s="16">
        <f>G1810</f>
        <v/>
      </c>
      <c r="O1788" s="16">
        <f>O1727+M1788-N1788</f>
        <v/>
      </c>
      <c r="P1788" s="18">
        <f>P1727+M1788</f>
        <v/>
      </c>
      <c r="Q1788" s="14" t="n"/>
      <c r="R1788" s="18" t="n"/>
      <c r="S1788" s="16">
        <f>G1788</f>
        <v/>
      </c>
      <c r="T1788" s="18">
        <f>(R1788-S1788)+T1787</f>
        <v/>
      </c>
      <c r="U1788" s="15">
        <f>C1788</f>
        <v/>
      </c>
      <c r="W1788" s="14" t="n"/>
      <c r="X1788" s="18" t="n"/>
      <c r="Y1788" s="16" t="n">
        <v>0</v>
      </c>
      <c r="Z1788" s="18">
        <f>(X1788-Y1788)+Z1787</f>
        <v/>
      </c>
      <c r="AA1788" s="15" t="n"/>
      <c r="AB1788" s="24" t="n"/>
      <c r="AC1788" s="15">
        <f>C1788</f>
        <v/>
      </c>
      <c r="AD1788" s="25" t="n"/>
      <c r="AE1788" s="62">
        <f>G1788</f>
        <v/>
      </c>
      <c r="AF1788" s="63">
        <f>AE1788+AF1727</f>
        <v/>
      </c>
      <c r="AG1788" s="25" t="n"/>
      <c r="AH1788" s="24" t="n"/>
      <c r="AI1788" s="26" t="n">
        <v>0</v>
      </c>
      <c r="AJ1788" s="25" t="n"/>
      <c r="AL1788" s="14" t="n"/>
      <c r="AM1788" s="18" t="n"/>
      <c r="AN1788" s="16" t="n">
        <v>0</v>
      </c>
      <c r="AO1788" s="18">
        <f>(AM1788-AN1788)+AO1787</f>
        <v/>
      </c>
      <c r="AP1788" s="15" t="n"/>
      <c r="AR1788" s="14" t="n"/>
      <c r="AS1788" s="18" t="n"/>
      <c r="AT1788" s="16" t="n">
        <v>0</v>
      </c>
      <c r="AU1788" s="18">
        <f>(AS1788-AT1788)+AU1787</f>
        <v/>
      </c>
      <c r="AV1788" s="15" t="n"/>
      <c r="AX1788" s="14" t="n"/>
      <c r="AY1788" s="18" t="n"/>
      <c r="AZ1788" s="16" t="n">
        <v>0</v>
      </c>
      <c r="BA1788" s="18">
        <f>(AY1788-AZ1788)+BA1787</f>
        <v/>
      </c>
      <c r="BB1788" s="15" t="n"/>
      <c r="BD1788" s="14" t="n"/>
      <c r="BE1788" s="18" t="n"/>
      <c r="BF1788" s="16" t="n">
        <v>0</v>
      </c>
      <c r="BG1788" s="18">
        <f>(BE1788-BF1788)+BG1787</f>
        <v/>
      </c>
      <c r="BH1788" s="15" t="n"/>
      <c r="BJ1788" s="86" t="n"/>
      <c r="BK1788" s="86" t="n"/>
      <c r="BL1788" s="24" t="n"/>
      <c r="BM1788" s="24" t="n"/>
      <c r="BN1788" s="24" t="n"/>
      <c r="BO1788" s="24" t="n"/>
      <c r="BP1788" s="24" t="n"/>
      <c r="BQ1788" s="126" t="n"/>
    </row>
    <row r="1789" ht="16.8" customHeight="1">
      <c r="A1789" s="15" t="n"/>
      <c r="B1789" s="15" t="n"/>
      <c r="C1789" s="28" t="inlineStr">
        <is>
          <t>Spese bancarie</t>
        </is>
      </c>
      <c r="D1789" s="16" t="n"/>
      <c r="E1789" s="16" t="n">
        <v>0</v>
      </c>
      <c r="F1789" s="16" t="n">
        <v>0</v>
      </c>
      <c r="G1789" s="16" t="n">
        <v>0</v>
      </c>
      <c r="H1789" s="27" t="n">
        <v>0</v>
      </c>
      <c r="I1789" s="4" t="n"/>
      <c r="J1789" s="14" t="n"/>
      <c r="K1789" s="15">
        <f>C1814</f>
        <v/>
      </c>
      <c r="L1789" s="16" t="n">
        <v>0</v>
      </c>
      <c r="M1789" s="16">
        <f>18.82*(L1771+L1772-M1772)/100</f>
        <v/>
      </c>
      <c r="N1789" s="16">
        <f>G1814</f>
        <v/>
      </c>
      <c r="O1789" s="16">
        <f>O1728+M1789-N1789</f>
        <v/>
      </c>
      <c r="P1789" s="18">
        <f>P1728+M1789</f>
        <v/>
      </c>
      <c r="Q1789" s="14" t="n"/>
      <c r="R1789" s="18" t="n"/>
      <c r="S1789" s="16">
        <f>G1789</f>
        <v/>
      </c>
      <c r="T1789" s="18">
        <f>(R1789-S1789)+T1788</f>
        <v/>
      </c>
      <c r="U1789" s="15">
        <f>C1789</f>
        <v/>
      </c>
      <c r="W1789" s="14" t="n"/>
      <c r="X1789" s="18" t="n"/>
      <c r="Y1789" s="16" t="n">
        <v>0</v>
      </c>
      <c r="Z1789" s="18">
        <f>(X1789-Y1789)+Z1788</f>
        <v/>
      </c>
      <c r="AA1789" s="15">
        <f>C1789</f>
        <v/>
      </c>
      <c r="AB1789" s="24" t="n"/>
      <c r="AC1789" s="15">
        <f>C1789</f>
        <v/>
      </c>
      <c r="AD1789" s="25" t="n"/>
      <c r="AE1789" s="62" t="n">
        <v>0</v>
      </c>
      <c r="AF1789" s="63">
        <f>AE1789+AF1728</f>
        <v/>
      </c>
      <c r="AG1789" s="25" t="n"/>
      <c r="AH1789" s="24" t="n"/>
      <c r="AI1789" s="26" t="n"/>
      <c r="AJ1789" s="25" t="n"/>
      <c r="AL1789" s="14" t="n"/>
      <c r="AM1789" s="18" t="n"/>
      <c r="AN1789" s="16" t="n">
        <v>0</v>
      </c>
      <c r="AO1789" s="18">
        <f>(AM1789-AN1789)+AO1788</f>
        <v/>
      </c>
      <c r="AP1789" s="15" t="n"/>
      <c r="AR1789" s="14" t="n"/>
      <c r="AS1789" s="18" t="n"/>
      <c r="AT1789" s="16" t="n">
        <v>0</v>
      </c>
      <c r="AU1789" s="18">
        <f>(AS1789-AT1789)+AU1788</f>
        <v/>
      </c>
      <c r="AV1789" s="15">
        <f>C1789</f>
        <v/>
      </c>
      <c r="AX1789" s="14" t="n"/>
      <c r="AY1789" s="18" t="n"/>
      <c r="AZ1789" s="16" t="n">
        <v>0</v>
      </c>
      <c r="BA1789" s="18">
        <f>(AY1789-AZ1789)+BA1788</f>
        <v/>
      </c>
      <c r="BB1789" s="15" t="n"/>
      <c r="BD1789" s="14" t="n"/>
      <c r="BE1789" s="18" t="n"/>
      <c r="BF1789" s="16" t="n">
        <v>0</v>
      </c>
      <c r="BG1789" s="18">
        <f>(BE1789-BF1789)+BG1788</f>
        <v/>
      </c>
      <c r="BH1789" s="15" t="n"/>
      <c r="BJ1789" s="86" t="n"/>
      <c r="BK1789" s="86" t="n"/>
      <c r="BL1789" s="24" t="n"/>
      <c r="BM1789" s="24" t="n"/>
      <c r="BN1789" s="24" t="n"/>
      <c r="BO1789" s="24" t="n"/>
      <c r="BP1789" s="24" t="n"/>
      <c r="BQ1789" s="126" t="n"/>
    </row>
    <row r="1790" ht="16.8" customHeight="1">
      <c r="A1790" s="15" t="n"/>
      <c r="B1790" s="15" t="n"/>
      <c r="C1790" s="15" t="n"/>
      <c r="D1790" s="16" t="n"/>
      <c r="E1790" s="16" t="n"/>
      <c r="F1790" s="16" t="n"/>
      <c r="G1790" s="16" t="n">
        <v>0</v>
      </c>
      <c r="H1790" s="27" t="n">
        <v>0</v>
      </c>
      <c r="I1790" s="4" t="n"/>
      <c r="J1790" s="14" t="n"/>
      <c r="K1790" s="15">
        <f>C1815</f>
        <v/>
      </c>
      <c r="L1790" s="16" t="n">
        <v>0</v>
      </c>
      <c r="M1790" s="16">
        <f>18.82*(L1771+L1772-M1772)/100</f>
        <v/>
      </c>
      <c r="N1790" s="29">
        <f>G1815</f>
        <v/>
      </c>
      <c r="O1790" s="16">
        <f>O1729+M1790-N1790</f>
        <v/>
      </c>
      <c r="P1790" s="18">
        <f>P1729+M1790</f>
        <v/>
      </c>
      <c r="Q1790" s="14" t="n"/>
      <c r="R1790" s="18" t="n"/>
      <c r="S1790" s="16">
        <f>G1790</f>
        <v/>
      </c>
      <c r="T1790" s="18">
        <f>(R1790-S1790)+T1789</f>
        <v/>
      </c>
      <c r="U1790" s="15">
        <f>C1790</f>
        <v/>
      </c>
      <c r="W1790" s="14" t="n"/>
      <c r="X1790" s="18" t="n"/>
      <c r="Y1790" s="16" t="n">
        <v>0</v>
      </c>
      <c r="Z1790" s="18">
        <f>(X1790-Y1790)+Z1789</f>
        <v/>
      </c>
      <c r="AA1790" s="15" t="n"/>
      <c r="AB1790" s="24" t="n"/>
      <c r="AC1790" s="15">
        <f>C1790</f>
        <v/>
      </c>
      <c r="AD1790" s="25" t="n"/>
      <c r="AE1790" s="62">
        <f>G1790</f>
        <v/>
      </c>
      <c r="AF1790" s="63">
        <f>AE1790+AF1729</f>
        <v/>
      </c>
      <c r="AG1790" s="25" t="n"/>
      <c r="AH1790" s="24" t="n"/>
      <c r="AI1790" s="26" t="n"/>
      <c r="AJ1790" s="25" t="n"/>
      <c r="AL1790" s="14" t="n"/>
      <c r="AM1790" s="18" t="n"/>
      <c r="AN1790" s="16" t="n">
        <v>0</v>
      </c>
      <c r="AO1790" s="18">
        <f>(AM1790-AN1790)+AO1789</f>
        <v/>
      </c>
      <c r="AP1790" s="15" t="n"/>
      <c r="AR1790" s="14" t="n"/>
      <c r="AS1790" s="18" t="n"/>
      <c r="AT1790" s="16" t="n">
        <v>0</v>
      </c>
      <c r="AU1790" s="18">
        <f>(AS1790-AT1790)+AU1789</f>
        <v/>
      </c>
      <c r="AV1790" s="15" t="n"/>
      <c r="AX1790" s="14" t="n"/>
      <c r="AY1790" s="18" t="n"/>
      <c r="AZ1790" s="16" t="n">
        <v>0</v>
      </c>
      <c r="BA1790" s="18">
        <f>(AY1790-AZ1790)+BA1789</f>
        <v/>
      </c>
      <c r="BB1790" s="15" t="n"/>
      <c r="BD1790" s="14" t="n"/>
      <c r="BE1790" s="18" t="n"/>
      <c r="BF1790" s="16" t="n">
        <v>0</v>
      </c>
      <c r="BG1790" s="18">
        <f>(BE1790-BF1790)+BG1789</f>
        <v/>
      </c>
      <c r="BH1790" s="15" t="n"/>
      <c r="BJ1790" s="86" t="n"/>
      <c r="BK1790" s="86" t="n"/>
      <c r="BL1790" s="24" t="n"/>
      <c r="BM1790" s="24" t="n"/>
      <c r="BN1790" s="24" t="n"/>
      <c r="BO1790" s="24" t="n"/>
      <c r="BP1790" s="24" t="n"/>
      <c r="BQ1790" s="126" t="n"/>
    </row>
    <row r="1791" ht="16.8" customHeight="1">
      <c r="A1791" s="15" t="n"/>
      <c r="B1791" s="15" t="n"/>
      <c r="C1791" s="28" t="inlineStr">
        <is>
          <t>Materiale pulizia</t>
        </is>
      </c>
      <c r="D1791" s="16" t="n"/>
      <c r="E1791" s="16" t="n"/>
      <c r="F1791" s="16" t="n"/>
      <c r="G1791" s="16" t="n">
        <v>0</v>
      </c>
      <c r="H1791" s="16" t="n"/>
      <c r="I1791" s="4" t="n"/>
      <c r="J1791" s="14" t="n"/>
      <c r="K1791" s="15">
        <f>C1786</f>
        <v/>
      </c>
      <c r="L1791" s="16" t="n">
        <v>0</v>
      </c>
      <c r="M1791" s="16">
        <f>0.5*(L1771+L1772-M1772)/100</f>
        <v/>
      </c>
      <c r="N1791" s="16">
        <f>G1786</f>
        <v/>
      </c>
      <c r="O1791" s="16">
        <f>O1730+M1791-N1791</f>
        <v/>
      </c>
      <c r="P1791" s="18">
        <f>P1730+M1791</f>
        <v/>
      </c>
      <c r="Q1791" s="14" t="n"/>
      <c r="R1791" s="18" t="n"/>
      <c r="S1791" s="16">
        <f>G1791</f>
        <v/>
      </c>
      <c r="T1791" s="18">
        <f>(R1791-S1791)+T1790</f>
        <v/>
      </c>
      <c r="U1791" s="15">
        <f>C1791</f>
        <v/>
      </c>
      <c r="W1791" s="14" t="n"/>
      <c r="X1791" s="18" t="n"/>
      <c r="Y1791" s="16" t="n">
        <v>0</v>
      </c>
      <c r="Z1791" s="18">
        <f>(X1791-Y1791)+Z1790</f>
        <v/>
      </c>
      <c r="AA1791" s="15" t="n"/>
      <c r="AB1791" s="24" t="n"/>
      <c r="AC1791" s="15">
        <f>C1791</f>
        <v/>
      </c>
      <c r="AD1791" s="25" t="n"/>
      <c r="AE1791" s="62">
        <f>G1791</f>
        <v/>
      </c>
      <c r="AF1791" s="63">
        <f>AE1791+AF1730</f>
        <v/>
      </c>
      <c r="AG1791" s="25" t="n"/>
      <c r="AH1791" s="24" t="n"/>
      <c r="AI1791" s="26" t="n"/>
      <c r="AJ1791" s="25" t="n"/>
      <c r="AL1791" s="14" t="n"/>
      <c r="AM1791" s="18" t="n"/>
      <c r="AN1791" s="16" t="n">
        <v>0</v>
      </c>
      <c r="AO1791" s="18">
        <f>(AM1791-AN1791)+AO1790</f>
        <v/>
      </c>
      <c r="AP1791" s="15" t="n"/>
      <c r="AR1791" s="14" t="n"/>
      <c r="AS1791" s="18" t="n"/>
      <c r="AT1791" s="16" t="n">
        <v>0</v>
      </c>
      <c r="AU1791" s="18">
        <f>(AS1791-AT1791)+AU1790</f>
        <v/>
      </c>
      <c r="AV1791" s="15" t="n"/>
      <c r="AX1791" s="14" t="n"/>
      <c r="AY1791" s="18" t="n"/>
      <c r="AZ1791" s="16" t="n">
        <v>0</v>
      </c>
      <c r="BA1791" s="18">
        <f>(AY1791-AZ1791)+BA1790</f>
        <v/>
      </c>
      <c r="BB1791" s="15" t="n"/>
      <c r="BD1791" s="14" t="n"/>
      <c r="BE1791" s="18" t="n"/>
      <c r="BF1791" s="16" t="n">
        <v>0</v>
      </c>
      <c r="BG1791" s="18">
        <f>(BE1791-BF1791)+BG1790</f>
        <v/>
      </c>
      <c r="BH1791" s="15" t="n"/>
      <c r="BJ1791" s="86" t="n"/>
      <c r="BK1791" s="86" t="n"/>
      <c r="BL1791" s="24" t="n"/>
      <c r="BM1791" s="24" t="n"/>
      <c r="BN1791" s="24" t="n"/>
      <c r="BO1791" s="24" t="n"/>
      <c r="BP1791" s="24" t="n"/>
      <c r="BQ1791" s="126" t="n"/>
    </row>
    <row r="1792" ht="16.8" customHeight="1">
      <c r="A1792" s="15" t="n"/>
      <c r="B1792" s="15" t="n"/>
      <c r="C1792" s="15" t="inlineStr">
        <is>
          <t xml:space="preserve">Assicurazioni </t>
        </is>
      </c>
      <c r="D1792" s="16" t="n"/>
      <c r="E1792" s="16" t="n"/>
      <c r="F1792" s="16" t="n"/>
      <c r="G1792" s="16" t="n">
        <v>0</v>
      </c>
      <c r="H1792" s="16" t="n"/>
      <c r="I1792" s="4" t="n"/>
      <c r="J1792" s="14" t="n"/>
      <c r="K1792" s="17">
        <f>C1792</f>
        <v/>
      </c>
      <c r="L1792" s="16" t="n">
        <v>0</v>
      </c>
      <c r="M1792" s="16">
        <f>0.5*(L1771+L1772-M1772)/100</f>
        <v/>
      </c>
      <c r="N1792" s="16">
        <f>G1792</f>
        <v/>
      </c>
      <c r="O1792" s="16">
        <f>O1731+M1792-N1792</f>
        <v/>
      </c>
      <c r="P1792" s="18">
        <f>P1731+M1792</f>
        <v/>
      </c>
      <c r="Q1792" s="14" t="n"/>
      <c r="R1792" s="18" t="n"/>
      <c r="S1792" s="16">
        <f>G1792</f>
        <v/>
      </c>
      <c r="T1792" s="18">
        <f>(R1792-S1792)+T1791</f>
        <v/>
      </c>
      <c r="U1792" s="15">
        <f>C1792</f>
        <v/>
      </c>
      <c r="W1792" s="14" t="n"/>
      <c r="X1792" s="18" t="n"/>
      <c r="Y1792" s="16" t="n">
        <v>0</v>
      </c>
      <c r="Z1792" s="18">
        <f>(X1792-Y1792)+Z1791</f>
        <v/>
      </c>
      <c r="AA1792" s="15" t="n"/>
      <c r="AB1792" s="24" t="n"/>
      <c r="AC1792" s="15">
        <f>C1792</f>
        <v/>
      </c>
      <c r="AD1792" s="25" t="n"/>
      <c r="AE1792" s="62">
        <f>G1792</f>
        <v/>
      </c>
      <c r="AF1792" s="63">
        <f>AE1792+AF1731</f>
        <v/>
      </c>
      <c r="AG1792" s="25" t="n"/>
      <c r="AH1792" s="24" t="n"/>
      <c r="AI1792" s="26" t="n"/>
      <c r="AJ1792" s="25" t="n"/>
      <c r="AL1792" s="14" t="n"/>
      <c r="AM1792" s="18" t="n"/>
      <c r="AN1792" s="16" t="n">
        <v>0</v>
      </c>
      <c r="AO1792" s="18">
        <f>(AM1792-AN1792)+AO1791</f>
        <v/>
      </c>
      <c r="AP1792" s="15" t="n"/>
      <c r="AR1792" s="14" t="n"/>
      <c r="AS1792" s="18" t="n"/>
      <c r="AT1792" s="16" t="n">
        <v>0</v>
      </c>
      <c r="AU1792" s="18">
        <f>(AS1792-AT1792)+AU1791</f>
        <v/>
      </c>
      <c r="AV1792" s="15" t="n"/>
      <c r="AX1792" s="14" t="n"/>
      <c r="AY1792" s="18" t="n"/>
      <c r="AZ1792" s="16" t="n">
        <v>0</v>
      </c>
      <c r="BA1792" s="18">
        <f>(AY1792-AZ1792)+BA1791</f>
        <v/>
      </c>
      <c r="BB1792" s="15" t="n"/>
      <c r="BD1792" s="14" t="n"/>
      <c r="BE1792" s="18" t="n"/>
      <c r="BF1792" s="16" t="n">
        <v>0</v>
      </c>
      <c r="BG1792" s="18">
        <f>(BE1792-BF1792)+BG1791</f>
        <v/>
      </c>
      <c r="BH1792" s="15" t="n"/>
      <c r="BJ1792" s="86" t="n"/>
      <c r="BK1792" s="86" t="n"/>
      <c r="BL1792" s="24" t="n"/>
      <c r="BM1792" s="24" t="n"/>
      <c r="BN1792" s="24" t="n"/>
      <c r="BO1792" s="24" t="n"/>
      <c r="BP1792" s="24" t="n"/>
      <c r="BQ1792" s="126" t="n"/>
    </row>
    <row r="1793" ht="16.8" customHeight="1">
      <c r="A1793" s="15" t="n"/>
      <c r="B1793" s="15" t="n"/>
      <c r="C1793" s="15" t="inlineStr">
        <is>
          <t>Telepass</t>
        </is>
      </c>
      <c r="D1793" s="16" t="n"/>
      <c r="E1793" s="16" t="n"/>
      <c r="F1793" s="16" t="n"/>
      <c r="G1793" s="16" t="n">
        <v>0</v>
      </c>
      <c r="H1793" s="16" t="n"/>
      <c r="I1793" s="4" t="n"/>
      <c r="J1793" s="14" t="n"/>
      <c r="K1793" s="17" t="inlineStr">
        <is>
          <t>Spese varie (manutenziona auto+ alberghi + varie+ cancelleria)</t>
        </is>
      </c>
      <c r="L1793" s="16" t="n"/>
      <c r="M1793" s="16">
        <f>2.32*(L1771+L1772-M1772)/100</f>
        <v/>
      </c>
      <c r="N1793" s="16">
        <f>H1827+H1826+G1825</f>
        <v/>
      </c>
      <c r="O1793" s="16">
        <f>O1732+M1793-N1793</f>
        <v/>
      </c>
      <c r="P1793" s="18">
        <f>P1732+M1793</f>
        <v/>
      </c>
      <c r="Q1793" s="14" t="n"/>
      <c r="R1793" s="18" t="n"/>
      <c r="S1793" s="16">
        <f>G1793</f>
        <v/>
      </c>
      <c r="T1793" s="18">
        <f>(R1793-S1793)+T1792</f>
        <v/>
      </c>
      <c r="U1793" s="15">
        <f>C1793</f>
        <v/>
      </c>
      <c r="W1793" s="14" t="n"/>
      <c r="X1793" s="18" t="n"/>
      <c r="Y1793" s="16" t="n">
        <v>0</v>
      </c>
      <c r="Z1793" s="18">
        <f>(X1793-Y1793)+Z1792</f>
        <v/>
      </c>
      <c r="AA1793" s="15" t="n"/>
      <c r="AB1793" s="24" t="n"/>
      <c r="AC1793" s="15">
        <f>C1793</f>
        <v/>
      </c>
      <c r="AD1793" s="25" t="n"/>
      <c r="AE1793" s="62">
        <f>G1793</f>
        <v/>
      </c>
      <c r="AF1793" s="63">
        <f>AE1793+AF1732</f>
        <v/>
      </c>
      <c r="AG1793" s="25" t="n"/>
      <c r="AH1793" s="24" t="n"/>
      <c r="AI1793" s="26" t="n"/>
      <c r="AJ1793" s="25" t="n"/>
      <c r="AL1793" s="14" t="n"/>
      <c r="AM1793" s="18" t="n"/>
      <c r="AN1793" s="16" t="n">
        <v>0</v>
      </c>
      <c r="AO1793" s="18">
        <f>(AM1793-AN1793)+AO1792</f>
        <v/>
      </c>
      <c r="AP1793" s="15" t="n"/>
      <c r="AR1793" s="14" t="n"/>
      <c r="AS1793" s="18" t="n"/>
      <c r="AT1793" s="16" t="n">
        <v>0</v>
      </c>
      <c r="AU1793" s="18">
        <f>(AS1793-AT1793)+AU1792</f>
        <v/>
      </c>
      <c r="AV1793" s="15" t="n"/>
      <c r="AX1793" s="14" t="n"/>
      <c r="AY1793" s="18" t="n"/>
      <c r="AZ1793" s="16" t="n">
        <v>0</v>
      </c>
      <c r="BA1793" s="18">
        <f>(AY1793-AZ1793)+BA1792</f>
        <v/>
      </c>
      <c r="BB1793" s="15" t="n"/>
      <c r="BD1793" s="14" t="n"/>
      <c r="BE1793" s="18" t="n"/>
      <c r="BF1793" s="16" t="n">
        <v>0</v>
      </c>
      <c r="BG1793" s="18">
        <f>(BE1793-BF1793)+BG1792</f>
        <v/>
      </c>
      <c r="BH1793" s="15" t="n"/>
      <c r="BJ1793" s="86" t="n"/>
      <c r="BK1793" s="86" t="n"/>
      <c r="BL1793" s="24" t="n"/>
      <c r="BM1793" s="24" t="n"/>
      <c r="BN1793" s="24" t="n"/>
      <c r="BO1793" s="24" t="n"/>
      <c r="BP1793" s="24" t="n"/>
      <c r="BQ1793" s="126" t="n"/>
    </row>
    <row r="1794" ht="16.8" customHeight="1">
      <c r="A1794" s="15" t="n"/>
      <c r="B1794" s="15" t="n"/>
      <c r="C1794" s="28" t="inlineStr">
        <is>
          <t>Pubblicità</t>
        </is>
      </c>
      <c r="D1794" s="16" t="n">
        <v>0</v>
      </c>
      <c r="E1794" s="16" t="n"/>
      <c r="F1794" s="16" t="n"/>
      <c r="G1794" s="16" t="n">
        <v>0</v>
      </c>
      <c r="H1794" s="16" t="n"/>
      <c r="I1794" s="4" t="n"/>
      <c r="J1794" s="14" t="n"/>
      <c r="K1794" s="17" t="n"/>
      <c r="L1794" s="16" t="n"/>
      <c r="M1794" s="16" t="n"/>
      <c r="N1794" s="16" t="inlineStr">
        <is>
          <t>DISPON. BANCARIA</t>
        </is>
      </c>
      <c r="O1794" s="16">
        <f>T1828+AO1828</f>
        <v/>
      </c>
      <c r="P1794" s="18" t="n"/>
      <c r="Q1794" s="14" t="n"/>
      <c r="R1794" s="18" t="n"/>
      <c r="S1794" s="16" t="n">
        <v>0</v>
      </c>
      <c r="T1794" s="18">
        <f>(R1794-S1794)+T1793</f>
        <v/>
      </c>
      <c r="U1794" s="15">
        <f>C1794</f>
        <v/>
      </c>
      <c r="W1794" s="14" t="n"/>
      <c r="X1794" s="18" t="n"/>
      <c r="Y1794" s="16" t="n">
        <v>0</v>
      </c>
      <c r="Z1794" s="18">
        <f>(X1794-Y1794)+Z1793</f>
        <v/>
      </c>
      <c r="AA1794" s="15" t="n"/>
      <c r="AB1794" s="24" t="n"/>
      <c r="AC1794" s="15">
        <f>C1794</f>
        <v/>
      </c>
      <c r="AD1794" s="25" t="n"/>
      <c r="AE1794" s="62">
        <f>G1794</f>
        <v/>
      </c>
      <c r="AF1794" s="63">
        <f>AE1794+AF1733</f>
        <v/>
      </c>
      <c r="AG1794" s="25" t="n"/>
      <c r="AH1794" s="24" t="n"/>
      <c r="AI1794" s="26" t="n"/>
      <c r="AJ1794" s="25" t="n"/>
      <c r="AL1794" s="14" t="n"/>
      <c r="AM1794" s="18" t="n"/>
      <c r="AN1794" s="16" t="n"/>
      <c r="AO1794" s="18">
        <f>(AM1794-AN1794)+AO1793</f>
        <v/>
      </c>
      <c r="AP1794" s="15" t="n"/>
      <c r="AR1794" s="14" t="n"/>
      <c r="AS1794" s="18" t="n"/>
      <c r="AT1794" s="16" t="n"/>
      <c r="AU1794" s="18">
        <f>(AS1794-AT1794)+AU1793</f>
        <v/>
      </c>
      <c r="AV1794" s="15" t="n"/>
      <c r="AX1794" s="14" t="n"/>
      <c r="AY1794" s="18" t="n"/>
      <c r="AZ1794" s="16" t="n"/>
      <c r="BA1794" s="18">
        <f>(AY1794-AZ1794)+BA1793</f>
        <v/>
      </c>
      <c r="BB1794" s="15" t="n"/>
      <c r="BD1794" s="14" t="n"/>
      <c r="BE1794" s="18" t="n"/>
      <c r="BF1794" s="16" t="n"/>
      <c r="BG1794" s="18">
        <f>(BE1794-BF1794)+BG1793</f>
        <v/>
      </c>
      <c r="BH1794" s="15" t="n"/>
      <c r="BJ1794" s="86" t="n"/>
      <c r="BK1794" s="86" t="n"/>
      <c r="BL1794" s="24" t="n"/>
      <c r="BM1794" s="24" t="n"/>
      <c r="BN1794" s="24" t="n"/>
      <c r="BO1794" s="24" t="n"/>
      <c r="BP1794" s="24" t="n"/>
      <c r="BQ1794" s="126" t="n"/>
    </row>
    <row r="1795" ht="16.8" customHeight="1">
      <c r="A1795" s="15" t="n"/>
      <c r="B1795" s="66" t="n"/>
      <c r="C1795" s="15" t="inlineStr">
        <is>
          <t xml:space="preserve">PAG. STIP.           MARZIA </t>
        </is>
      </c>
      <c r="D1795" s="67" t="n"/>
      <c r="E1795" s="16" t="n">
        <v>0</v>
      </c>
      <c r="F1795" s="16" t="n"/>
      <c r="G1795" s="16" t="n">
        <v>0</v>
      </c>
      <c r="H1795" s="16" t="n"/>
      <c r="I1795" s="4" t="n"/>
      <c r="J1795" s="14" t="n"/>
      <c r="K1795" s="17" t="n"/>
      <c r="L1795" s="16" t="n"/>
      <c r="M1795" s="16" t="n">
        <v>0</v>
      </c>
      <c r="N1795" s="16" t="inlineStr">
        <is>
          <t>SOSPESI PARTICOLARI</t>
        </is>
      </c>
      <c r="O1795" s="31">
        <f>L1819</f>
        <v/>
      </c>
      <c r="P1795" s="32">
        <f>SUM(P1774:P1793)</f>
        <v/>
      </c>
      <c r="Q1795" s="14" t="n"/>
      <c r="R1795" s="18" t="n"/>
      <c r="S1795" s="16">
        <f>G1795</f>
        <v/>
      </c>
      <c r="T1795" s="18">
        <f>(R1795-S1795)+T1794</f>
        <v/>
      </c>
      <c r="U1795" s="15">
        <f>C1795</f>
        <v/>
      </c>
      <c r="W1795" s="14" t="n"/>
      <c r="X1795" s="18" t="n"/>
      <c r="Y1795" s="16" t="n">
        <v>0</v>
      </c>
      <c r="Z1795" s="18">
        <f>(X1795-Y1795)+Z1794</f>
        <v/>
      </c>
      <c r="AA1795" s="15" t="n"/>
      <c r="AB1795" s="24" t="n"/>
      <c r="AC1795" s="15">
        <f>C1795</f>
        <v/>
      </c>
      <c r="AD1795" s="25" t="n"/>
      <c r="AE1795" s="62">
        <f>G1795</f>
        <v/>
      </c>
      <c r="AF1795" s="63">
        <f>AE1795+AF1734</f>
        <v/>
      </c>
      <c r="AG1795" s="25" t="n"/>
      <c r="AH1795" s="24" t="n"/>
      <c r="AI1795" s="26" t="n"/>
      <c r="AJ1795" s="25" t="n"/>
      <c r="AL1795" s="14" t="n"/>
      <c r="AM1795" s="18" t="n"/>
      <c r="AN1795" s="16" t="n">
        <v>0</v>
      </c>
      <c r="AO1795" s="18">
        <f>(AM1795-AN1795)+AO1794</f>
        <v/>
      </c>
      <c r="AP1795" s="15" t="n"/>
      <c r="AR1795" s="14" t="n"/>
      <c r="AS1795" s="18" t="n"/>
      <c r="AT1795" s="16" t="n">
        <v>0</v>
      </c>
      <c r="AU1795" s="18">
        <f>(AS1795-AT1795)+AU1794</f>
        <v/>
      </c>
      <c r="AV1795" s="15" t="n"/>
      <c r="AX1795" s="14" t="n"/>
      <c r="AY1795" s="18" t="n"/>
      <c r="AZ1795" s="16" t="n">
        <v>0</v>
      </c>
      <c r="BA1795" s="18">
        <f>(AY1795-AZ1795)+BA1794</f>
        <v/>
      </c>
      <c r="BB1795" s="15" t="n"/>
      <c r="BD1795" s="14" t="n"/>
      <c r="BE1795" s="18" t="n"/>
      <c r="BF1795" s="16" t="n">
        <v>0</v>
      </c>
      <c r="BG1795" s="18">
        <f>(BE1795-BF1795)+BG1794</f>
        <v/>
      </c>
      <c r="BH1795" s="15" t="n"/>
      <c r="BJ1795" s="86" t="n"/>
      <c r="BK1795" s="86" t="n"/>
      <c r="BL1795" s="24" t="n"/>
      <c r="BM1795" s="24" t="n"/>
      <c r="BN1795" s="24" t="n"/>
      <c r="BO1795" s="24" t="n"/>
      <c r="BP1795" s="24" t="n"/>
      <c r="BQ1795" s="126" t="n"/>
    </row>
    <row r="1796" ht="16.8" customHeight="1">
      <c r="A1796" s="15" t="n"/>
      <c r="B1796" s="15" t="n"/>
      <c r="C1796" s="15" t="inlineStr">
        <is>
          <t xml:space="preserve">PAG. STIP.           DEBORAH </t>
        </is>
      </c>
      <c r="D1796" s="16" t="n"/>
      <c r="E1796" s="16" t="n">
        <v>0</v>
      </c>
      <c r="F1796" s="16" t="n"/>
      <c r="G1796" s="16" t="n">
        <v>0</v>
      </c>
      <c r="H1796" s="16" t="n"/>
      <c r="I1796" s="4" t="n"/>
      <c r="J1796" s="14" t="n"/>
      <c r="K1796" s="17" t="n"/>
      <c r="L1796" s="16" t="n"/>
      <c r="M1796" s="16" t="n">
        <v>0</v>
      </c>
      <c r="N1796" s="16" t="inlineStr">
        <is>
          <t>SOSPESI</t>
        </is>
      </c>
      <c r="O1796" s="16">
        <f>SUM(L1807:L1818)+L1821</f>
        <v/>
      </c>
      <c r="P1796" s="33">
        <f>SUM(O1774:O1793)</f>
        <v/>
      </c>
      <c r="Q1796" s="14" t="n"/>
      <c r="R1796" s="18" t="n"/>
      <c r="S1796" s="16">
        <f>G1796</f>
        <v/>
      </c>
      <c r="T1796" s="18">
        <f>(R1796-S1796)+T1795</f>
        <v/>
      </c>
      <c r="U1796" s="15">
        <f>C1796</f>
        <v/>
      </c>
      <c r="W1796" s="14" t="n"/>
      <c r="X1796" s="18" t="n"/>
      <c r="Y1796" s="16" t="n">
        <v>0</v>
      </c>
      <c r="Z1796" s="18">
        <f>(X1796-Y1796)+Z1795</f>
        <v/>
      </c>
      <c r="AA1796" s="15" t="n"/>
      <c r="AB1796" s="24" t="n"/>
      <c r="AC1796" s="15">
        <f>C1796</f>
        <v/>
      </c>
      <c r="AD1796" s="25" t="n"/>
      <c r="AE1796" s="62">
        <f>G1796</f>
        <v/>
      </c>
      <c r="AF1796" s="63">
        <f>AE1796+AF1735</f>
        <v/>
      </c>
      <c r="AG1796" s="25" t="n"/>
      <c r="AH1796" s="24" t="n"/>
      <c r="AI1796" s="26" t="n"/>
      <c r="AJ1796" s="25" t="n"/>
      <c r="AL1796" s="14" t="n"/>
      <c r="AM1796" s="18" t="n"/>
      <c r="AN1796" s="16" t="n">
        <v>0</v>
      </c>
      <c r="AO1796" s="18">
        <f>(AM1796-AN1796)+AO1795</f>
        <v/>
      </c>
      <c r="AP1796" s="15" t="n"/>
      <c r="AR1796" s="14" t="n"/>
      <c r="AS1796" s="18" t="n"/>
      <c r="AT1796" s="16" t="n">
        <v>0</v>
      </c>
      <c r="AU1796" s="18">
        <f>(AS1796-AT1796)+AU1795</f>
        <v/>
      </c>
      <c r="AV1796" s="15" t="n"/>
      <c r="AX1796" s="14" t="n"/>
      <c r="AY1796" s="18" t="n"/>
      <c r="AZ1796" s="16" t="n">
        <v>0</v>
      </c>
      <c r="BA1796" s="18">
        <f>(AY1796-AZ1796)+BA1795</f>
        <v/>
      </c>
      <c r="BB1796" s="15" t="n"/>
      <c r="BD1796" s="14" t="n"/>
      <c r="BE1796" s="18" t="n"/>
      <c r="BF1796" s="16" t="n">
        <v>0</v>
      </c>
      <c r="BG1796" s="18">
        <f>(BE1796-BF1796)+BG1795</f>
        <v/>
      </c>
      <c r="BH1796" s="15" t="n"/>
      <c r="BJ1796" s="86" t="n"/>
      <c r="BK1796" s="86" t="n"/>
      <c r="BL1796" s="24" t="n"/>
      <c r="BM1796" s="24" t="n"/>
      <c r="BN1796" s="24" t="n"/>
      <c r="BO1796" s="24" t="n"/>
      <c r="BP1796" s="24" t="n"/>
      <c r="BQ1796" s="126" t="n"/>
    </row>
    <row r="1797" ht="16.8" customHeight="1">
      <c r="A1797" s="15" t="n"/>
      <c r="B1797" s="15" t="n"/>
      <c r="C1797" s="15" t="inlineStr">
        <is>
          <t xml:space="preserve">PAG. STIP.           DORIANA BONIFICO </t>
        </is>
      </c>
      <c r="D1797" s="16" t="n"/>
      <c r="E1797" s="16" t="n">
        <v>0</v>
      </c>
      <c r="F1797" s="16" t="n"/>
      <c r="G1797" s="16" t="n">
        <v>0</v>
      </c>
      <c r="H1797" s="16" t="n"/>
      <c r="I1797" s="4" t="n"/>
      <c r="J1797" s="14" t="n"/>
      <c r="K1797" s="17" t="n"/>
      <c r="L1797" s="16" t="n"/>
      <c r="M1797" s="16" t="n"/>
      <c r="N1797" s="16" t="inlineStr">
        <is>
          <t>GIROCONTO SINO AD OGGI</t>
        </is>
      </c>
      <c r="O1797" s="34">
        <f>O1736+O1737-F1812-F1811</f>
        <v/>
      </c>
      <c r="P1797" s="35">
        <f>O1736+O1737+O1798-F1812-F1811-O1795-O1796</f>
        <v/>
      </c>
      <c r="Q1797" s="14" t="n"/>
      <c r="R1797" s="18" t="n"/>
      <c r="S1797" s="16">
        <f>G1797</f>
        <v/>
      </c>
      <c r="T1797" s="18">
        <f>(R1797-S1797)+T1796</f>
        <v/>
      </c>
      <c r="U1797" s="15" t="n"/>
      <c r="W1797" s="14" t="n"/>
      <c r="X1797" s="18" t="n"/>
      <c r="Y1797" s="16" t="n"/>
      <c r="Z1797" s="18">
        <f>(X1797-Y1797)+Z1796</f>
        <v/>
      </c>
      <c r="AA1797" s="15" t="n"/>
      <c r="AB1797" s="24" t="n"/>
      <c r="AC1797" s="15">
        <f>C1797</f>
        <v/>
      </c>
      <c r="AD1797" s="25" t="n"/>
      <c r="AE1797" s="62">
        <f>G1797</f>
        <v/>
      </c>
      <c r="AF1797" s="63">
        <f>AE1797+AF1736</f>
        <v/>
      </c>
      <c r="AG1797" s="25" t="n"/>
      <c r="AH1797" s="24" t="n"/>
      <c r="AI1797" s="26" t="n"/>
      <c r="AJ1797" s="25" t="n"/>
      <c r="AL1797" s="14" t="n"/>
      <c r="AM1797" s="18" t="n"/>
      <c r="AN1797" s="16" t="n"/>
      <c r="AO1797" s="18">
        <f>(AM1797-AN1797)+AO1796</f>
        <v/>
      </c>
      <c r="AP1797" s="15" t="n"/>
      <c r="AR1797" s="14" t="n"/>
      <c r="AS1797" s="18" t="n"/>
      <c r="AT1797" s="16" t="n"/>
      <c r="AU1797" s="18">
        <f>(AS1797-AT1797)+AU1796</f>
        <v/>
      </c>
      <c r="AV1797" s="15" t="n"/>
      <c r="AX1797" s="14" t="n"/>
      <c r="AY1797" s="18" t="n"/>
      <c r="AZ1797" s="16" t="n"/>
      <c r="BA1797" s="18">
        <f>(AY1797-AZ1797)+BA1796</f>
        <v/>
      </c>
      <c r="BB1797" s="15" t="n"/>
      <c r="BD1797" s="14" t="n"/>
      <c r="BE1797" s="18" t="n"/>
      <c r="BF1797" s="16" t="n"/>
      <c r="BG1797" s="18">
        <f>(BE1797-BF1797)+BG1796</f>
        <v/>
      </c>
      <c r="BH1797" s="15" t="n"/>
      <c r="BJ1797" s="86" t="n"/>
      <c r="BK1797" s="86" t="n"/>
      <c r="BL1797" s="24" t="n"/>
      <c r="BM1797" s="24" t="n"/>
      <c r="BN1797" s="24" t="n"/>
      <c r="BO1797" s="24" t="n"/>
      <c r="BP1797" s="24" t="n"/>
      <c r="BQ1797" s="126" t="n"/>
    </row>
    <row r="1798" ht="16.8" customHeight="1">
      <c r="A1798" s="15" t="n"/>
      <c r="B1798" s="15" t="n"/>
      <c r="C1798" s="15" t="inlineStr">
        <is>
          <t xml:space="preserve">PAG. STIP.           STEFANIA  BONIFICO </t>
        </is>
      </c>
      <c r="D1798" s="16" t="n"/>
      <c r="E1798" s="16" t="n">
        <v>0</v>
      </c>
      <c r="F1798" s="16" t="n"/>
      <c r="G1798" s="16" t="n">
        <v>0</v>
      </c>
      <c r="H1798" s="16" t="n"/>
      <c r="I1798" s="4" t="n"/>
      <c r="J1798" s="14" t="n"/>
      <c r="K1798" s="6" t="inlineStr">
        <is>
          <t>TOTALE GIORNATA</t>
        </is>
      </c>
      <c r="L1798" s="3">
        <f>SUM(L1771:L1797)</f>
        <v/>
      </c>
      <c r="M1798" s="3">
        <f>SUM(M1771:M1797)</f>
        <v/>
      </c>
      <c r="N1798" s="16" t="inlineStr">
        <is>
          <t>G.C. GIORNO</t>
        </is>
      </c>
      <c r="O1798" s="16">
        <f>N1771-L1772</f>
        <v/>
      </c>
      <c r="P1798" s="18" t="n"/>
      <c r="Q1798" s="14" t="n"/>
      <c r="R1798" s="18" t="n"/>
      <c r="S1798" s="16">
        <f>G1798</f>
        <v/>
      </c>
      <c r="T1798" s="18">
        <f>(R1798-S1798)+T1797</f>
        <v/>
      </c>
      <c r="U1798" s="15">
        <f>C1798</f>
        <v/>
      </c>
      <c r="W1798" s="14" t="n"/>
      <c r="X1798" s="18" t="n"/>
      <c r="Y1798" s="16" t="n">
        <v>0</v>
      </c>
      <c r="Z1798" s="18">
        <f>(X1798-Y1798)+Z1797</f>
        <v/>
      </c>
      <c r="AA1798" s="15" t="n"/>
      <c r="AB1798" s="24" t="n"/>
      <c r="AC1798" s="15">
        <f>C1798</f>
        <v/>
      </c>
      <c r="AD1798" s="25" t="n"/>
      <c r="AE1798" s="62">
        <f>G1798</f>
        <v/>
      </c>
      <c r="AF1798" s="63">
        <f>AE1798+AF1737</f>
        <v/>
      </c>
      <c r="AG1798" s="25" t="n"/>
      <c r="AH1798" s="24" t="n"/>
      <c r="AI1798" s="26" t="n"/>
      <c r="AJ1798" s="25" t="n"/>
      <c r="AL1798" s="14" t="n"/>
      <c r="AM1798" s="18" t="n"/>
      <c r="AN1798" s="16" t="n">
        <v>0</v>
      </c>
      <c r="AO1798" s="18">
        <f>(AM1798-AN1798)+AO1797</f>
        <v/>
      </c>
      <c r="AP1798" s="15" t="n"/>
      <c r="AR1798" s="14" t="n"/>
      <c r="AS1798" s="18" t="n"/>
      <c r="AT1798" s="16" t="n">
        <v>0</v>
      </c>
      <c r="AU1798" s="18">
        <f>(AS1798-AT1798)+AU1797</f>
        <v/>
      </c>
      <c r="AV1798" s="15" t="n"/>
      <c r="AX1798" s="14" t="n"/>
      <c r="AY1798" s="18" t="n"/>
      <c r="AZ1798" s="16" t="n">
        <v>0</v>
      </c>
      <c r="BA1798" s="18">
        <f>(AY1798-AZ1798)+BA1797</f>
        <v/>
      </c>
      <c r="BB1798" s="15" t="n"/>
      <c r="BD1798" s="14" t="n"/>
      <c r="BE1798" s="18" t="n"/>
      <c r="BF1798" s="16" t="n">
        <v>0</v>
      </c>
      <c r="BG1798" s="18">
        <f>(BE1798-BF1798)+BG1797</f>
        <v/>
      </c>
      <c r="BH1798" s="15" t="n"/>
      <c r="BJ1798" s="86" t="n"/>
      <c r="BK1798" s="86" t="n"/>
      <c r="BL1798" s="24" t="n"/>
      <c r="BM1798" s="24" t="n"/>
      <c r="BN1798" s="24" t="n"/>
      <c r="BO1798" s="24" t="n"/>
      <c r="BP1798" s="24" t="n"/>
      <c r="BQ1798" s="126" t="n"/>
    </row>
    <row r="1799" ht="16.8" customHeight="1">
      <c r="A1799" s="15" t="n"/>
      <c r="B1799" s="15" t="n"/>
      <c r="C1799" s="15" t="inlineStr">
        <is>
          <t>Pagamento contributi impiegate</t>
        </is>
      </c>
      <c r="D1799" s="16" t="n"/>
      <c r="E1799" s="16" t="n"/>
      <c r="F1799" s="16" t="n"/>
      <c r="G1799" s="16" t="n">
        <v>0</v>
      </c>
      <c r="H1799" s="16" t="n"/>
      <c r="I1799" s="4" t="n"/>
      <c r="J1799" s="14" t="n"/>
      <c r="K1799" s="6" t="inlineStr">
        <is>
          <t>RIPORTO</t>
        </is>
      </c>
      <c r="L1799" s="3">
        <f>L1739</f>
        <v/>
      </c>
      <c r="M1799" s="3">
        <f>M1739</f>
        <v/>
      </c>
      <c r="N1799" s="16" t="inlineStr">
        <is>
          <t>SO. VERS/PREL.</t>
        </is>
      </c>
      <c r="O1799" s="36">
        <f>(O1795+O1796)-(O1734+O1735)</f>
        <v/>
      </c>
      <c r="P1799" s="37">
        <f>O1798-O1799</f>
        <v/>
      </c>
      <c r="Q1799" s="14" t="n"/>
      <c r="R1799" s="18" t="n"/>
      <c r="S1799" s="16">
        <f>G1799</f>
        <v/>
      </c>
      <c r="T1799" s="18">
        <f>(R1799-S1799)+T1798</f>
        <v/>
      </c>
      <c r="U1799" s="15">
        <f>C1799</f>
        <v/>
      </c>
      <c r="W1799" s="14" t="n"/>
      <c r="X1799" s="18" t="n"/>
      <c r="Y1799" s="16" t="n">
        <v>0</v>
      </c>
      <c r="Z1799" s="18">
        <f>(X1799-Y1799)+Z1798</f>
        <v/>
      </c>
      <c r="AA1799" s="15" t="n"/>
      <c r="AB1799" s="24" t="n"/>
      <c r="AC1799" s="15">
        <f>C1799</f>
        <v/>
      </c>
      <c r="AD1799" s="25" t="n"/>
      <c r="AE1799" s="62">
        <f>G1799</f>
        <v/>
      </c>
      <c r="AF1799" s="63">
        <f>AE1799+AF1738</f>
        <v/>
      </c>
      <c r="AG1799" s="25" t="n"/>
      <c r="AH1799" s="24" t="n"/>
      <c r="AI1799" s="26" t="n"/>
      <c r="AJ1799" s="25" t="n"/>
      <c r="AL1799" s="14" t="n"/>
      <c r="AM1799" s="18" t="n"/>
      <c r="AN1799" s="16" t="n">
        <v>0</v>
      </c>
      <c r="AO1799" s="18">
        <f>(AM1799-AN1799)+AO1798</f>
        <v/>
      </c>
      <c r="AP1799" s="15" t="n"/>
      <c r="AR1799" s="14" t="n"/>
      <c r="AS1799" s="18" t="n"/>
      <c r="AT1799" s="16" t="n">
        <v>0</v>
      </c>
      <c r="AU1799" s="18">
        <f>(AS1799-AT1799)+AU1798</f>
        <v/>
      </c>
      <c r="AV1799" s="15" t="n"/>
      <c r="AX1799" s="14" t="n"/>
      <c r="AY1799" s="18" t="n"/>
      <c r="AZ1799" s="16" t="n">
        <v>0</v>
      </c>
      <c r="BA1799" s="18">
        <f>(AY1799-AZ1799)+BA1798</f>
        <v/>
      </c>
      <c r="BB1799" s="15" t="n"/>
      <c r="BD1799" s="14" t="n"/>
      <c r="BE1799" s="18" t="n"/>
      <c r="BF1799" s="16" t="n">
        <v>0</v>
      </c>
      <c r="BG1799" s="18">
        <f>(BE1799-BF1799)+BG1798</f>
        <v/>
      </c>
      <c r="BH1799" s="15" t="n"/>
      <c r="BJ1799" s="86" t="n"/>
      <c r="BK1799" s="86" t="n"/>
      <c r="BL1799" s="24" t="n"/>
      <c r="BM1799" s="24" t="n"/>
      <c r="BN1799" s="24" t="n"/>
      <c r="BO1799" s="24" t="n"/>
      <c r="BP1799" s="24" t="n"/>
      <c r="BQ1799" s="126" t="n"/>
    </row>
    <row r="1800" ht="16.8" customHeight="1" thickBot="1">
      <c r="A1800" s="15" t="n"/>
      <c r="B1800" s="15" t="n"/>
      <c r="C1800" s="15" t="inlineStr">
        <is>
          <t>TOT. PAG. IMPIEGATE</t>
        </is>
      </c>
      <c r="D1800" s="16">
        <f>SUM(G1795:G1799)+SUM(E1795:E1799)</f>
        <v/>
      </c>
      <c r="E1800" s="16" t="n"/>
      <c r="F1800" s="16" t="n"/>
      <c r="G1800" s="16" t="n"/>
      <c r="H1800" s="16" t="n"/>
      <c r="I1800" s="4" t="n"/>
      <c r="J1800" s="14" t="n"/>
      <c r="K1800" s="6" t="inlineStr">
        <is>
          <t>TOTALE AD OGGI</t>
        </is>
      </c>
      <c r="L1800" s="3">
        <f>L1798+L1799</f>
        <v/>
      </c>
      <c r="M1800" s="3">
        <f>M1798+M1799</f>
        <v/>
      </c>
      <c r="N1800" s="16" t="inlineStr">
        <is>
          <t>DIFF. GIROCONTO E SOSPESI AUMENTATI O DIMINUITI</t>
        </is>
      </c>
      <c r="O1800" s="38">
        <f>O1797+O1798-O1799</f>
        <v/>
      </c>
      <c r="P1800" s="39">
        <f>O1800-O1797</f>
        <v/>
      </c>
      <c r="Q1800" s="14" t="n"/>
      <c r="R1800" s="18" t="n"/>
      <c r="S1800" s="16" t="n">
        <v>0</v>
      </c>
      <c r="T1800" s="18">
        <f>(R1800-S1800)+T1799</f>
        <v/>
      </c>
      <c r="U1800" s="15" t="n"/>
      <c r="W1800" s="14" t="n"/>
      <c r="X1800" s="18" t="n"/>
      <c r="Y1800" s="16" t="n"/>
      <c r="Z1800" s="18">
        <f>(X1800-Y1800)+Z1799</f>
        <v/>
      </c>
      <c r="AA1800" s="15" t="n"/>
      <c r="AB1800" s="24" t="n"/>
      <c r="AC1800" s="15" t="n"/>
      <c r="AD1800" s="25" t="n"/>
      <c r="AE1800" s="62">
        <f>G1800</f>
        <v/>
      </c>
      <c r="AF1800" s="63">
        <f>AE1800+AF1739</f>
        <v/>
      </c>
      <c r="AG1800" s="25" t="n"/>
      <c r="AH1800" s="24" t="n"/>
      <c r="AI1800" s="26" t="n"/>
      <c r="AJ1800" s="25" t="n"/>
      <c r="AL1800" s="14" t="n"/>
      <c r="AM1800" s="18" t="n"/>
      <c r="AN1800" s="16" t="n"/>
      <c r="AO1800" s="18">
        <f>(AM1800-AN1800)+AO1799</f>
        <v/>
      </c>
      <c r="AP1800" s="15" t="n"/>
      <c r="AR1800" s="14" t="n"/>
      <c r="AS1800" s="18" t="n"/>
      <c r="AT1800" s="16" t="n"/>
      <c r="AU1800" s="18">
        <f>(AS1800-AT1800)+AU1799</f>
        <v/>
      </c>
      <c r="AV1800" s="15" t="n"/>
      <c r="AX1800" s="14" t="n"/>
      <c r="AY1800" s="18" t="n"/>
      <c r="AZ1800" s="16" t="n"/>
      <c r="BA1800" s="18">
        <f>(AY1800-AZ1800)+BA1799</f>
        <v/>
      </c>
      <c r="BB1800" s="15" t="n"/>
      <c r="BD1800" s="14" t="n"/>
      <c r="BE1800" s="18" t="n"/>
      <c r="BF1800" s="16" t="n"/>
      <c r="BG1800" s="18">
        <f>(BE1800-BF1800)+BG1799</f>
        <v/>
      </c>
      <c r="BH1800" s="15" t="n"/>
      <c r="BJ1800" s="86" t="n"/>
      <c r="BK1800" s="86" t="n"/>
      <c r="BL1800" s="24" t="n"/>
      <c r="BM1800" s="24" t="n"/>
      <c r="BN1800" s="24" t="n"/>
      <c r="BO1800" s="24" t="n"/>
      <c r="BP1800" s="24" t="n"/>
      <c r="BQ1800" s="126" t="n"/>
    </row>
    <row r="1801" ht="16.8" customHeight="1" thickBot="1" thickTop="1">
      <c r="A1801" s="15" t="n"/>
      <c r="B1801" s="15" t="n"/>
      <c r="C1801" s="15" t="inlineStr">
        <is>
          <t>Pag. Bolletta Telecom  780820</t>
        </is>
      </c>
      <c r="D1801" s="16" t="n"/>
      <c r="E1801" s="16" t="n"/>
      <c r="F1801" s="16" t="n"/>
      <c r="G1801" s="16" t="n">
        <v>0</v>
      </c>
      <c r="H1801" s="16" t="n"/>
      <c r="I1801" s="4" t="n"/>
      <c r="J1801" s="14" t="n"/>
      <c r="K1801" s="6" t="inlineStr">
        <is>
          <t>SALDO</t>
        </is>
      </c>
      <c r="L1801" s="3">
        <f>L1800-M1800</f>
        <v/>
      </c>
      <c r="M1801" s="40" t="n"/>
      <c r="N1801" s="29" t="inlineStr">
        <is>
          <t>RISCONTRO</t>
        </is>
      </c>
      <c r="O1801" s="41">
        <f>O1794+O1795+O1796+O1802</f>
        <v/>
      </c>
      <c r="P1801" s="18" t="n"/>
      <c r="Q1801" s="14" t="n"/>
      <c r="R1801" s="18" t="n"/>
      <c r="S1801" s="16">
        <f>G1801</f>
        <v/>
      </c>
      <c r="T1801" s="18">
        <f>(R1801-S1801)+T1800</f>
        <v/>
      </c>
      <c r="U1801" s="15">
        <f>C1801</f>
        <v/>
      </c>
      <c r="W1801" s="14" t="n"/>
      <c r="X1801" s="18" t="n"/>
      <c r="Y1801" s="16" t="n">
        <v>0</v>
      </c>
      <c r="Z1801" s="18">
        <f>(X1801-Y1801)+Z1800</f>
        <v/>
      </c>
      <c r="AA1801" s="15" t="n"/>
      <c r="AB1801" s="24" t="n"/>
      <c r="AC1801" s="15">
        <f>C1801</f>
        <v/>
      </c>
      <c r="AD1801" s="25" t="n"/>
      <c r="AE1801" s="62">
        <f>G1801</f>
        <v/>
      </c>
      <c r="AF1801" s="63">
        <f>AE1801+AF1740</f>
        <v/>
      </c>
      <c r="AG1801" s="25" t="n"/>
      <c r="AH1801" s="24" t="n"/>
      <c r="AI1801" s="26" t="n"/>
      <c r="AJ1801" s="25" t="n"/>
      <c r="AL1801" s="14" t="n"/>
      <c r="AM1801" s="18" t="n"/>
      <c r="AN1801" s="16" t="n">
        <v>0</v>
      </c>
      <c r="AO1801" s="18">
        <f>(AM1801-AN1801)+AO1800</f>
        <v/>
      </c>
      <c r="AP1801" s="15" t="n"/>
      <c r="AR1801" s="14" t="n"/>
      <c r="AS1801" s="18" t="n"/>
      <c r="AT1801" s="16" t="n">
        <v>0</v>
      </c>
      <c r="AU1801" s="18">
        <f>(AS1801-AT1801)+AU1800</f>
        <v/>
      </c>
      <c r="AV1801" s="15" t="n"/>
      <c r="AX1801" s="14" t="n"/>
      <c r="AY1801" s="18" t="n"/>
      <c r="AZ1801" s="16" t="n">
        <v>0</v>
      </c>
      <c r="BA1801" s="18">
        <f>(AY1801-AZ1801)+BA1800</f>
        <v/>
      </c>
      <c r="BB1801" s="15" t="n"/>
      <c r="BD1801" s="14" t="n"/>
      <c r="BE1801" s="18" t="n"/>
      <c r="BF1801" s="16" t="n">
        <v>0</v>
      </c>
      <c r="BG1801" s="18">
        <f>(BE1801-BF1801)+BG1800</f>
        <v/>
      </c>
      <c r="BH1801" s="15" t="n"/>
      <c r="BJ1801" s="86" t="n"/>
      <c r="BK1801" s="86" t="n"/>
      <c r="BL1801" s="24" t="n"/>
      <c r="BM1801" s="24" t="n"/>
      <c r="BN1801" s="24" t="n"/>
      <c r="BO1801" s="24" t="n"/>
      <c r="BP1801" s="24" t="n"/>
      <c r="BQ1801" s="126" t="n"/>
    </row>
    <row r="1802" ht="16.8" customHeight="1" thickBot="1" thickTop="1">
      <c r="A1802" s="15" t="n"/>
      <c r="B1802" s="15" t="n"/>
      <c r="C1802" s="15" t="inlineStr">
        <is>
          <t>Pag. Bolletta Telecom 780344</t>
        </is>
      </c>
      <c r="D1802" s="16" t="n"/>
      <c r="E1802" s="16" t="n"/>
      <c r="F1802" s="16" t="n"/>
      <c r="G1802" s="16" t="n">
        <v>0</v>
      </c>
      <c r="H1802" s="16" t="n"/>
      <c r="I1802" s="4" t="n"/>
      <c r="J1802" s="14" t="n"/>
      <c r="K1802" s="17" t="n"/>
      <c r="L1802" s="16" t="n"/>
      <c r="M1802" s="16" t="n"/>
      <c r="N1802" s="42" t="inlineStr">
        <is>
          <t>GIROCONTO DEL GIORNO</t>
        </is>
      </c>
      <c r="O1802" s="43">
        <f>P1796-O1795-O1796-O1794</f>
        <v/>
      </c>
      <c r="P1802" s="18" t="n"/>
      <c r="Q1802" s="14" t="n"/>
      <c r="R1802" s="18" t="n"/>
      <c r="S1802" s="16">
        <f>G1802</f>
        <v/>
      </c>
      <c r="T1802" s="18">
        <f>(R1802-S1802)+T1801</f>
        <v/>
      </c>
      <c r="U1802" s="15">
        <f>C1802</f>
        <v/>
      </c>
      <c r="W1802" s="14" t="n"/>
      <c r="X1802" s="18" t="n"/>
      <c r="Y1802" s="16" t="n">
        <v>0</v>
      </c>
      <c r="Z1802" s="18">
        <f>(X1802-Y1802)+Z1801</f>
        <v/>
      </c>
      <c r="AA1802" s="15" t="n"/>
      <c r="AB1802" s="24" t="n"/>
      <c r="AC1802" s="15">
        <f>C1802</f>
        <v/>
      </c>
      <c r="AD1802" s="25" t="n"/>
      <c r="AE1802" s="62">
        <f>G1802</f>
        <v/>
      </c>
      <c r="AF1802" s="63">
        <f>AE1802+AF1741</f>
        <v/>
      </c>
      <c r="AG1802" s="25" t="n"/>
      <c r="AH1802" s="24" t="n"/>
      <c r="AI1802" s="26" t="n"/>
      <c r="AJ1802" s="25" t="n"/>
      <c r="AL1802" s="14" t="n"/>
      <c r="AM1802" s="18" t="n"/>
      <c r="AN1802" s="16" t="n">
        <v>0</v>
      </c>
      <c r="AO1802" s="18">
        <f>(AM1802-AN1802)+AO1801</f>
        <v/>
      </c>
      <c r="AP1802" s="15" t="n"/>
      <c r="AR1802" s="14" t="n"/>
      <c r="AS1802" s="18" t="n"/>
      <c r="AT1802" s="16" t="n">
        <v>0</v>
      </c>
      <c r="AU1802" s="18">
        <f>(AS1802-AT1802)+AU1801</f>
        <v/>
      </c>
      <c r="AV1802" s="15" t="n"/>
      <c r="AX1802" s="14" t="n"/>
      <c r="AY1802" s="18" t="n"/>
      <c r="AZ1802" s="16" t="n">
        <v>0</v>
      </c>
      <c r="BA1802" s="18">
        <f>(AY1802-AZ1802)+BA1801</f>
        <v/>
      </c>
      <c r="BB1802" s="15" t="n"/>
      <c r="BD1802" s="14" t="n"/>
      <c r="BE1802" s="18" t="n"/>
      <c r="BF1802" s="16" t="n">
        <v>0</v>
      </c>
      <c r="BG1802" s="18">
        <f>(BE1802-BF1802)+BG1801</f>
        <v/>
      </c>
      <c r="BH1802" s="15" t="n"/>
      <c r="BJ1802" s="86" t="n"/>
      <c r="BK1802" s="86" t="n"/>
      <c r="BL1802" s="24" t="n"/>
      <c r="BM1802" s="24" t="n"/>
      <c r="BN1802" s="24" t="n"/>
      <c r="BO1802" s="24" t="n"/>
      <c r="BP1802" s="24" t="n"/>
      <c r="BQ1802" s="126" t="n"/>
    </row>
    <row r="1803" ht="16.8" customHeight="1" thickTop="1">
      <c r="A1803" s="15" t="n"/>
      <c r="B1803" s="15" t="n"/>
      <c r="C1803" s="15" t="inlineStr">
        <is>
          <t>Pag. Bolletta Telecom</t>
        </is>
      </c>
      <c r="D1803" s="16">
        <f>SUM(G1801:G1803)</f>
        <v/>
      </c>
      <c r="E1803" s="16" t="n"/>
      <c r="F1803" s="16" t="n"/>
      <c r="G1803" s="16" t="n">
        <v>0</v>
      </c>
      <c r="H1803" s="16" t="n"/>
      <c r="I1803" s="4" t="n"/>
      <c r="J1803" s="14" t="n"/>
      <c r="K1803" s="6" t="inlineStr">
        <is>
          <t>C/C ANTICIPI</t>
        </is>
      </c>
      <c r="L1803" s="3">
        <f>N1742</f>
        <v/>
      </c>
      <c r="M1803" s="3" t="n">
        <v>0</v>
      </c>
      <c r="N1803" s="3">
        <f>SUM(L1803:M1803)</f>
        <v/>
      </c>
      <c r="O1803" s="44" t="n"/>
      <c r="P1803" s="18" t="n"/>
      <c r="Q1803" s="14" t="n"/>
      <c r="R1803" s="18" t="n"/>
      <c r="S1803" s="16">
        <f>G1803</f>
        <v/>
      </c>
      <c r="T1803" s="18">
        <f>(R1803-S1803)+T1802</f>
        <v/>
      </c>
      <c r="U1803" s="15">
        <f>C1803</f>
        <v/>
      </c>
      <c r="W1803" s="14" t="n"/>
      <c r="X1803" s="18" t="n"/>
      <c r="Y1803" s="16" t="n">
        <v>0</v>
      </c>
      <c r="Z1803" s="18">
        <f>(X1803-Y1803)+Z1802</f>
        <v/>
      </c>
      <c r="AA1803" s="15" t="n"/>
      <c r="AB1803" s="24" t="n"/>
      <c r="AC1803" s="15">
        <f>C1803</f>
        <v/>
      </c>
      <c r="AD1803" s="25" t="n"/>
      <c r="AE1803" s="62">
        <f>G1803</f>
        <v/>
      </c>
      <c r="AF1803" s="63">
        <f>AE1803+AF1742</f>
        <v/>
      </c>
      <c r="AG1803" s="25" t="n"/>
      <c r="AH1803" s="24" t="n"/>
      <c r="AI1803" s="26" t="n"/>
      <c r="AJ1803" s="25" t="n"/>
      <c r="AL1803" s="14" t="n"/>
      <c r="AM1803" s="18" t="n"/>
      <c r="AN1803" s="16" t="n">
        <v>0</v>
      </c>
      <c r="AO1803" s="18">
        <f>(AM1803-AN1803)+AO1802</f>
        <v/>
      </c>
      <c r="AP1803" s="15" t="n"/>
      <c r="AR1803" s="14" t="n"/>
      <c r="AS1803" s="18" t="n"/>
      <c r="AT1803" s="16" t="n">
        <v>0</v>
      </c>
      <c r="AU1803" s="18">
        <f>(AS1803-AT1803)+AU1802</f>
        <v/>
      </c>
      <c r="AV1803" s="15" t="n"/>
      <c r="AX1803" s="14" t="n"/>
      <c r="AY1803" s="18" t="n"/>
      <c r="AZ1803" s="16" t="n">
        <v>0</v>
      </c>
      <c r="BA1803" s="18">
        <f>(AY1803-AZ1803)+BA1802</f>
        <v/>
      </c>
      <c r="BB1803" s="15" t="n"/>
      <c r="BD1803" s="14" t="n"/>
      <c r="BE1803" s="18" t="n"/>
      <c r="BF1803" s="16" t="n">
        <v>0</v>
      </c>
      <c r="BG1803" s="18">
        <f>(BE1803-BF1803)+BG1802</f>
        <v/>
      </c>
      <c r="BH1803" s="15" t="n"/>
      <c r="BJ1803" s="86" t="n"/>
      <c r="BK1803" s="86" t="n"/>
      <c r="BL1803" s="24" t="n"/>
      <c r="BM1803" s="24" t="n"/>
      <c r="BN1803" s="24" t="n"/>
      <c r="BO1803" s="24" t="n"/>
      <c r="BP1803" s="24" t="n"/>
      <c r="BQ1803" s="126" t="n"/>
    </row>
    <row r="1804" ht="16.8" customHeight="1">
      <c r="A1804" s="15" t="n"/>
      <c r="B1804" s="15" t="n"/>
      <c r="C1804" s="15" t="inlineStr">
        <is>
          <t xml:space="preserve">PAG. BOLLETTA ENEL  </t>
        </is>
      </c>
      <c r="D1804" s="16" t="n"/>
      <c r="E1804" s="16" t="n"/>
      <c r="F1804" s="16" t="n"/>
      <c r="G1804" s="16" t="n">
        <v>0</v>
      </c>
      <c r="H1804" s="16" t="n"/>
      <c r="I1804" s="4" t="n"/>
      <c r="J1804" s="14" t="n"/>
      <c r="K1804" s="6" t="inlineStr">
        <is>
          <t>C/CPOSTALE</t>
        </is>
      </c>
      <c r="L1804" s="3">
        <f>L1743</f>
        <v/>
      </c>
      <c r="M1804" s="3">
        <f>H1811+G1811</f>
        <v/>
      </c>
      <c r="N1804" s="45">
        <f>L1804+M1804</f>
        <v/>
      </c>
      <c r="O1804" s="45">
        <f>BA1828+BG1828</f>
        <v/>
      </c>
      <c r="P1804" s="18" t="n"/>
      <c r="Q1804" s="14" t="n"/>
      <c r="R1804" s="18" t="n"/>
      <c r="S1804" s="16">
        <f>G1804</f>
        <v/>
      </c>
      <c r="T1804" s="18">
        <f>(R1804-S1804)+T1803</f>
        <v/>
      </c>
      <c r="U1804" s="15">
        <f>C1804</f>
        <v/>
      </c>
      <c r="W1804" s="14" t="n"/>
      <c r="X1804" s="18" t="n">
        <v>0</v>
      </c>
      <c r="Y1804" s="16" t="n">
        <v>0</v>
      </c>
      <c r="Z1804" s="18">
        <f>(X1804-Y1804)+Z1803</f>
        <v/>
      </c>
      <c r="AA1804" s="15" t="n"/>
      <c r="AB1804" s="24" t="n"/>
      <c r="AC1804" s="15">
        <f>C1804</f>
        <v/>
      </c>
      <c r="AD1804" s="25" t="n"/>
      <c r="AE1804" s="62">
        <f>G1804</f>
        <v/>
      </c>
      <c r="AF1804" s="63">
        <f>AE1804+AF1743</f>
        <v/>
      </c>
      <c r="AG1804" s="25" t="n"/>
      <c r="AH1804" s="24" t="n"/>
      <c r="AI1804" s="26" t="n"/>
      <c r="AJ1804" s="25" t="n"/>
      <c r="AL1804" s="14" t="n"/>
      <c r="AM1804" s="18" t="n"/>
      <c r="AN1804" s="16" t="n">
        <v>0</v>
      </c>
      <c r="AO1804" s="18">
        <f>(AM1804-AN1804)+AO1803</f>
        <v/>
      </c>
      <c r="AP1804" s="15" t="n"/>
      <c r="AR1804" s="14" t="n"/>
      <c r="AS1804" s="18" t="n"/>
      <c r="AT1804" s="16" t="n">
        <v>0</v>
      </c>
      <c r="AU1804" s="18">
        <f>(AS1804-AT1804)+AU1803</f>
        <v/>
      </c>
      <c r="AV1804" s="15" t="n"/>
      <c r="AX1804" s="14" t="n"/>
      <c r="AY1804" s="18" t="n"/>
      <c r="AZ1804" s="16" t="n">
        <v>0</v>
      </c>
      <c r="BA1804" s="18">
        <f>(AY1804-AZ1804)+BA1803</f>
        <v/>
      </c>
      <c r="BB1804" s="15" t="n"/>
      <c r="BD1804" s="14" t="n"/>
      <c r="BE1804" s="18" t="n"/>
      <c r="BF1804" s="16" t="n">
        <v>0</v>
      </c>
      <c r="BG1804" s="18">
        <f>(BE1804-BF1804)+BG1803</f>
        <v/>
      </c>
      <c r="BH1804" s="15" t="n"/>
      <c r="BJ1804" s="86" t="n"/>
      <c r="BK1804" s="86" t="n"/>
      <c r="BL1804" s="24" t="n"/>
      <c r="BM1804" s="24" t="n"/>
      <c r="BN1804" s="24" t="n"/>
      <c r="BO1804" s="24" t="n"/>
      <c r="BP1804" s="24" t="n"/>
      <c r="BQ1804" s="126" t="n"/>
    </row>
    <row r="1805" ht="16.8" customHeight="1">
      <c r="A1805" s="15" t="n"/>
      <c r="B1805" s="15" t="n"/>
      <c r="C1805" s="15" t="inlineStr">
        <is>
          <t>Locazione immobili</t>
        </is>
      </c>
      <c r="D1805" s="16" t="n"/>
      <c r="E1805" s="16" t="n"/>
      <c r="F1805" s="16" t="n"/>
      <c r="G1805" s="16" t="n">
        <v>0</v>
      </c>
      <c r="H1805" s="16" t="n"/>
      <c r="I1805" s="4" t="n"/>
      <c r="J1805" s="14" t="n"/>
      <c r="K1805" s="6" t="inlineStr">
        <is>
          <t>C/C BANCARIO</t>
        </is>
      </c>
      <c r="L1805" s="3">
        <f>T1828+Z1828+AO1828+AU1828</f>
        <v/>
      </c>
      <c r="M1805" s="16" t="n"/>
      <c r="N1805" s="16" t="n"/>
      <c r="O1805" s="16" t="n"/>
      <c r="P1805" s="18" t="n"/>
      <c r="Q1805" s="14" t="n"/>
      <c r="R1805" s="18" t="n"/>
      <c r="S1805" s="16" t="n">
        <v>0</v>
      </c>
      <c r="T1805" s="18">
        <f>(R1805-S1805)+T1804</f>
        <v/>
      </c>
      <c r="U1805" s="15" t="n"/>
      <c r="W1805" s="14" t="n"/>
      <c r="X1805" s="18" t="n"/>
      <c r="Y1805" s="16" t="n">
        <v>0</v>
      </c>
      <c r="Z1805" s="18">
        <f>(X1805-Y1805)+Z1804</f>
        <v/>
      </c>
      <c r="AA1805" s="15" t="n"/>
      <c r="AB1805" s="24" t="n"/>
      <c r="AC1805" s="15">
        <f>C1805</f>
        <v/>
      </c>
      <c r="AD1805" s="25" t="n"/>
      <c r="AE1805" s="62">
        <f>G1805</f>
        <v/>
      </c>
      <c r="AF1805" s="63">
        <f>AE1805+AF1744</f>
        <v/>
      </c>
      <c r="AG1805" s="25" t="n"/>
      <c r="AH1805" s="24" t="n"/>
      <c r="AI1805" s="26" t="n">
        <v>0</v>
      </c>
      <c r="AJ1805" s="25" t="n"/>
      <c r="AL1805" s="14" t="n"/>
      <c r="AM1805" s="18" t="n"/>
      <c r="AN1805" s="16" t="n">
        <v>0</v>
      </c>
      <c r="AO1805" s="18">
        <f>(AM1805-AN1805)+AO1804</f>
        <v/>
      </c>
      <c r="AP1805" s="15" t="n"/>
      <c r="AR1805" s="14" t="n"/>
      <c r="AS1805" s="18" t="n"/>
      <c r="AT1805" s="16" t="n">
        <v>0</v>
      </c>
      <c r="AU1805" s="18">
        <f>(AS1805-AT1805)+AU1804</f>
        <v/>
      </c>
      <c r="AV1805" s="15" t="n"/>
      <c r="AX1805" s="14" t="n"/>
      <c r="AY1805" s="18" t="n"/>
      <c r="AZ1805" s="16" t="n">
        <v>0</v>
      </c>
      <c r="BA1805" s="18">
        <f>(AY1805-AZ1805)+BA1804</f>
        <v/>
      </c>
      <c r="BB1805" s="15" t="n"/>
      <c r="BD1805" s="14" t="n"/>
      <c r="BE1805" s="18" t="n"/>
      <c r="BF1805" s="16" t="n">
        <v>0</v>
      </c>
      <c r="BG1805" s="18">
        <f>(BE1805-BF1805)+BG1804</f>
        <v/>
      </c>
      <c r="BH1805" s="15" t="n"/>
      <c r="BJ1805" s="86" t="n"/>
      <c r="BK1805" s="86" t="n"/>
      <c r="BL1805" s="24" t="n"/>
      <c r="BM1805" s="24" t="n"/>
      <c r="BN1805" s="24" t="n"/>
      <c r="BO1805" s="24" t="n"/>
      <c r="BP1805" s="24" t="n"/>
      <c r="BQ1805" s="126" t="n"/>
    </row>
    <row r="1806" ht="16.8" customHeight="1">
      <c r="A1806" s="15" t="n"/>
      <c r="B1806" s="15" t="n"/>
      <c r="C1806" s="15" t="inlineStr">
        <is>
          <t>Spese condominiali</t>
        </is>
      </c>
      <c r="D1806" s="16" t="n"/>
      <c r="E1806" s="16" t="n"/>
      <c r="F1806" s="16" t="n"/>
      <c r="G1806" s="16" t="n">
        <v>0</v>
      </c>
      <c r="H1806" s="16" t="n"/>
      <c r="I1806" s="4" t="n"/>
      <c r="J1806" s="14" t="n"/>
      <c r="K1806" s="6" t="inlineStr">
        <is>
          <t>CONTO SOSPESI</t>
        </is>
      </c>
      <c r="L1806" s="3" t="n"/>
      <c r="M1806" s="46" t="inlineStr">
        <is>
          <t>SOSPESI DEL GIORNO</t>
        </is>
      </c>
      <c r="N1806" s="46" t="n"/>
      <c r="O1806" s="16" t="n"/>
      <c r="P1806" s="18" t="n"/>
      <c r="Q1806" s="14" t="n"/>
      <c r="R1806" s="18" t="n"/>
      <c r="S1806" s="16">
        <f>G1806</f>
        <v/>
      </c>
      <c r="T1806" s="18">
        <f>(R1806-S1806)+T1805</f>
        <v/>
      </c>
      <c r="U1806" s="15">
        <f>C1806</f>
        <v/>
      </c>
      <c r="W1806" s="14" t="n"/>
      <c r="X1806" s="18" t="n"/>
      <c r="Y1806" s="16" t="n">
        <v>0</v>
      </c>
      <c r="Z1806" s="18">
        <f>(X1806-Y1806)+Z1805</f>
        <v/>
      </c>
      <c r="AA1806" s="15" t="n"/>
      <c r="AB1806" s="24" t="n"/>
      <c r="AC1806" s="15">
        <f>C1806</f>
        <v/>
      </c>
      <c r="AD1806" s="25" t="n"/>
      <c r="AE1806" s="62">
        <f>G1806</f>
        <v/>
      </c>
      <c r="AF1806" s="63">
        <f>AE1806+AF1745</f>
        <v/>
      </c>
      <c r="AG1806" s="25" t="n"/>
      <c r="AH1806" s="24" t="n"/>
      <c r="AI1806" s="26" t="n"/>
      <c r="AJ1806" s="25" t="n"/>
      <c r="AL1806" s="14" t="n"/>
      <c r="AM1806" s="18" t="n"/>
      <c r="AN1806" s="16" t="n">
        <v>0</v>
      </c>
      <c r="AO1806" s="18">
        <f>(AM1806-AN1806)+AO1805</f>
        <v/>
      </c>
      <c r="AP1806" s="15" t="n"/>
      <c r="AR1806" s="14" t="n"/>
      <c r="AS1806" s="18" t="n"/>
      <c r="AT1806" s="16" t="n">
        <v>0</v>
      </c>
      <c r="AU1806" s="18">
        <f>(AS1806-AT1806)+AU1805</f>
        <v/>
      </c>
      <c r="AV1806" s="15" t="n"/>
      <c r="AX1806" s="14" t="n"/>
      <c r="AY1806" s="18" t="n"/>
      <c r="AZ1806" s="16" t="n">
        <v>0</v>
      </c>
      <c r="BA1806" s="18">
        <f>(AY1806-AZ1806)+BA1805</f>
        <v/>
      </c>
      <c r="BB1806" s="15" t="n"/>
      <c r="BD1806" s="14" t="n"/>
      <c r="BE1806" s="18" t="n"/>
      <c r="BF1806" s="16" t="n">
        <v>0</v>
      </c>
      <c r="BG1806" s="18">
        <f>(BE1806-BF1806)+BG1805</f>
        <v/>
      </c>
      <c r="BH1806" s="15" t="n"/>
      <c r="BJ1806" s="86" t="n"/>
      <c r="BK1806" s="86" t="n"/>
      <c r="BL1806" s="24" t="n"/>
      <c r="BM1806" s="24" t="n"/>
      <c r="BN1806" s="24" t="n"/>
      <c r="BO1806" s="24" t="n"/>
      <c r="BP1806" s="24" t="n"/>
      <c r="BQ1806" s="126" t="n"/>
    </row>
    <row r="1807" ht="16.8" customHeight="1">
      <c r="A1807" s="15" t="n"/>
      <c r="B1807" s="15" t="n"/>
      <c r="C1807" s="15" t="inlineStr">
        <is>
          <t>TOT. SPESE AFFITTO  TEL. LUCE</t>
        </is>
      </c>
      <c r="D1807" s="16">
        <f>SUM(G1801:G1806)</f>
        <v/>
      </c>
      <c r="E1807" s="16" t="n"/>
      <c r="F1807" s="16" t="n"/>
      <c r="G1807" s="16" t="n"/>
      <c r="H1807" s="16" t="n"/>
      <c r="I1807" s="4" t="n">
        <v>58</v>
      </c>
      <c r="J1807" s="14" t="n"/>
      <c r="K1807" s="50" t="inlineStr">
        <is>
          <t>SOMMA SOSPESO 10/11</t>
        </is>
      </c>
      <c r="L1807" s="50" t="n">
        <v>114.5</v>
      </c>
      <c r="M1807" s="16" t="inlineStr">
        <is>
          <t>NOME</t>
        </is>
      </c>
      <c r="N1807" s="16" t="inlineStr">
        <is>
          <t>IMPORTO</t>
        </is>
      </c>
      <c r="O1807" s="16" t="n"/>
      <c r="P1807" s="18" t="n"/>
      <c r="Q1807" s="14" t="n"/>
      <c r="R1807" s="18" t="n"/>
      <c r="S1807" s="16" t="n">
        <v>0</v>
      </c>
      <c r="T1807" s="18">
        <f>(R1807-S1807)+T1806</f>
        <v/>
      </c>
      <c r="U1807" s="15" t="n"/>
      <c r="W1807" s="14" t="n"/>
      <c r="X1807" s="18" t="n"/>
      <c r="Y1807" s="16" t="n"/>
      <c r="Z1807" s="18">
        <f>(X1807-Y1807)+Z1806</f>
        <v/>
      </c>
      <c r="AA1807" s="15" t="n"/>
      <c r="AB1807" s="24" t="n"/>
      <c r="AC1807" s="15">
        <f>C1807</f>
        <v/>
      </c>
      <c r="AD1807" s="25" t="n"/>
      <c r="AE1807" s="62">
        <f>G1807</f>
        <v/>
      </c>
      <c r="AF1807" s="63">
        <f>AE1807+AF1746</f>
        <v/>
      </c>
      <c r="AG1807" s="25" t="n"/>
      <c r="AH1807" s="24" t="n"/>
      <c r="AI1807" s="26" t="n"/>
      <c r="AJ1807" s="25" t="n"/>
      <c r="AL1807" s="14" t="n"/>
      <c r="AM1807" s="18" t="n"/>
      <c r="AN1807" s="16" t="n"/>
      <c r="AO1807" s="18">
        <f>(AM1807-AN1807)+AO1806</f>
        <v/>
      </c>
      <c r="AP1807" s="15" t="n"/>
      <c r="AR1807" s="14" t="n"/>
      <c r="AS1807" s="18" t="n"/>
      <c r="AT1807" s="16" t="n"/>
      <c r="AU1807" s="18">
        <f>(AS1807-AT1807)+AU1806</f>
        <v/>
      </c>
      <c r="AV1807" s="15" t="n"/>
      <c r="AX1807" s="14" t="n"/>
      <c r="AY1807" s="18" t="n"/>
      <c r="AZ1807" s="16" t="n"/>
      <c r="BA1807" s="18">
        <f>(AY1807-AZ1807)+BA1806</f>
        <v/>
      </c>
      <c r="BB1807" s="15" t="n"/>
      <c r="BD1807" s="14" t="n"/>
      <c r="BE1807" s="18" t="n"/>
      <c r="BF1807" s="16" t="n"/>
      <c r="BG1807" s="18">
        <f>(BE1807-BF1807)+BG1806</f>
        <v/>
      </c>
      <c r="BH1807" s="15" t="n"/>
      <c r="BJ1807" s="86" t="n"/>
      <c r="BK1807" s="86" t="n"/>
      <c r="BL1807" s="24" t="n"/>
      <c r="BM1807" s="24" t="n"/>
      <c r="BN1807" s="24" t="n"/>
      <c r="BO1807" s="24" t="n"/>
      <c r="BP1807" s="24" t="n"/>
      <c r="BQ1807" s="126" t="n"/>
    </row>
    <row r="1808" ht="16.8" customHeight="1">
      <c r="A1808" s="15" t="n"/>
      <c r="B1808" s="15" t="n"/>
      <c r="C1808" s="15" t="inlineStr">
        <is>
          <t xml:space="preserve">RIVALSA </t>
        </is>
      </c>
      <c r="D1808" s="16" t="n"/>
      <c r="E1808" s="16" t="n"/>
      <c r="F1808" s="16" t="n"/>
      <c r="G1808" s="16" t="n">
        <v>0</v>
      </c>
      <c r="H1808" s="16" t="n"/>
      <c r="I1808" s="4" t="n">
        <v>511.5</v>
      </c>
      <c r="J1808" s="14" t="n"/>
      <c r="K1808" s="16" t="inlineStr">
        <is>
          <t>SOMMA 31/1</t>
        </is>
      </c>
      <c r="L1808" s="16" t="n">
        <v>511.5</v>
      </c>
      <c r="M1808" s="16" t="n"/>
      <c r="N1808" s="16" t="n">
        <v>0</v>
      </c>
      <c r="O1808" s="16" t="n"/>
      <c r="P1808" s="18" t="n"/>
      <c r="Q1808" s="14" t="n"/>
      <c r="R1808" s="18" t="n"/>
      <c r="S1808" s="16">
        <f>G1808</f>
        <v/>
      </c>
      <c r="T1808" s="18">
        <f>(R1808-S1808)+T1807</f>
        <v/>
      </c>
      <c r="U1808" s="15" t="n"/>
      <c r="W1808" s="14" t="n"/>
      <c r="X1808" s="18" t="n">
        <v>0</v>
      </c>
      <c r="Y1808" s="16" t="n">
        <v>0</v>
      </c>
      <c r="Z1808" s="18">
        <f>(X1808-Y1808)+Z1807</f>
        <v/>
      </c>
      <c r="AA1808" s="15" t="n"/>
      <c r="AB1808" s="24" t="n"/>
      <c r="AC1808" s="15">
        <f>C1808</f>
        <v/>
      </c>
      <c r="AD1808" s="25" t="n"/>
      <c r="AE1808" s="62">
        <f>G1808</f>
        <v/>
      </c>
      <c r="AF1808" s="63">
        <f>AE1808+AF1747</f>
        <v/>
      </c>
      <c r="AG1808" s="25" t="n"/>
      <c r="AH1808" s="24" t="n"/>
      <c r="AI1808" s="26" t="n"/>
      <c r="AJ1808" s="25" t="n"/>
      <c r="AL1808" s="14" t="n"/>
      <c r="AM1808" s="18" t="n"/>
      <c r="AN1808" s="16" t="n"/>
      <c r="AO1808" s="18">
        <f>(AM1808-AN1808)+AO1807</f>
        <v/>
      </c>
      <c r="AP1808" s="15" t="n"/>
      <c r="AR1808" s="14" t="n"/>
      <c r="AS1808" s="18" t="n"/>
      <c r="AT1808" s="16" t="n"/>
      <c r="AU1808" s="18">
        <f>(AS1808-AT1808)+AU1807</f>
        <v/>
      </c>
      <c r="AV1808" s="15" t="n"/>
      <c r="AX1808" s="14" t="n"/>
      <c r="AY1808" s="18" t="n"/>
      <c r="AZ1808" s="16" t="n"/>
      <c r="BA1808" s="18">
        <f>(AY1808-AZ1808)+BA1807</f>
        <v/>
      </c>
      <c r="BB1808" s="15" t="n"/>
      <c r="BD1808" s="14" t="n"/>
      <c r="BE1808" s="18" t="n"/>
      <c r="BF1808" s="16" t="n"/>
      <c r="BG1808" s="18">
        <f>(BE1808-BF1808)+BG1807</f>
        <v/>
      </c>
      <c r="BH1808" s="15" t="n"/>
      <c r="BJ1808" s="86" t="n"/>
      <c r="BK1808" s="86" t="n"/>
      <c r="BL1808" s="24" t="n"/>
      <c r="BM1808" s="24" t="n"/>
      <c r="BN1808" s="24" t="n"/>
      <c r="BO1808" s="24" t="n"/>
      <c r="BP1808" s="24" t="n"/>
      <c r="BQ1808" s="126" t="n"/>
    </row>
    <row r="1809" ht="16.8" customHeight="1">
      <c r="A1809" s="15" t="n"/>
      <c r="B1809" s="15" t="n"/>
      <c r="C1809" s="15" t="inlineStr">
        <is>
          <t>COMMERCIALISTA</t>
        </is>
      </c>
      <c r="D1809" s="16" t="n"/>
      <c r="E1809" s="16" t="n"/>
      <c r="F1809" s="16" t="n"/>
      <c r="G1809" s="16" t="n">
        <v>0</v>
      </c>
      <c r="H1809" s="16" t="n"/>
      <c r="I1809" s="4" t="n">
        <v>1069.5</v>
      </c>
      <c r="J1809" s="14" t="n"/>
      <c r="K1809" s="16" t="inlineStr">
        <is>
          <t>SOMMA 1/2</t>
        </is>
      </c>
      <c r="L1809" s="16" t="n">
        <v>1069.5</v>
      </c>
      <c r="M1809" s="44" t="n"/>
      <c r="N1809" s="16" t="n">
        <v>0</v>
      </c>
      <c r="O1809" s="16" t="n"/>
      <c r="P1809" s="18" t="n"/>
      <c r="Q1809" s="14" t="n"/>
      <c r="R1809" s="18" t="n"/>
      <c r="S1809" s="16">
        <f>G1809</f>
        <v/>
      </c>
      <c r="T1809" s="18">
        <f>(R1809-S1809)+T1808</f>
        <v/>
      </c>
      <c r="U1809" s="15">
        <f>C1809</f>
        <v/>
      </c>
      <c r="W1809" s="14" t="n"/>
      <c r="X1809" s="18" t="n">
        <v>0</v>
      </c>
      <c r="Y1809" s="16" t="n">
        <v>0</v>
      </c>
      <c r="Z1809" s="18">
        <f>(X1809-Y1809)+Z1808</f>
        <v/>
      </c>
      <c r="AA1809" s="15" t="n"/>
      <c r="AB1809" s="24" t="n"/>
      <c r="AC1809" s="15">
        <f>C1809</f>
        <v/>
      </c>
      <c r="AD1809" s="25" t="n"/>
      <c r="AE1809" s="62">
        <f>G1809</f>
        <v/>
      </c>
      <c r="AF1809" s="63">
        <f>AE1809+AF1748</f>
        <v/>
      </c>
      <c r="AG1809" s="25" t="n"/>
      <c r="AH1809" s="24" t="n"/>
      <c r="AI1809" s="26" t="n"/>
      <c r="AJ1809" s="25" t="n"/>
      <c r="AL1809" s="14" t="n"/>
      <c r="AM1809" s="18" t="n"/>
      <c r="AN1809" s="16" t="n">
        <v>0</v>
      </c>
      <c r="AO1809" s="18">
        <f>(AM1809-AN1809)+AO1808</f>
        <v/>
      </c>
      <c r="AP1809" s="15" t="n"/>
      <c r="AR1809" s="14" t="n"/>
      <c r="AS1809" s="18" t="n"/>
      <c r="AT1809" s="16" t="n">
        <v>0</v>
      </c>
      <c r="AU1809" s="18">
        <f>(AS1809-AT1809)+AU1808</f>
        <v/>
      </c>
      <c r="AV1809" s="15" t="n"/>
      <c r="AX1809" s="14" t="n"/>
      <c r="AY1809" s="18" t="n"/>
      <c r="AZ1809" s="16" t="n">
        <v>0</v>
      </c>
      <c r="BA1809" s="18">
        <f>(AY1809-AZ1809)+BA1808</f>
        <v/>
      </c>
      <c r="BB1809" s="15" t="n"/>
      <c r="BD1809" s="14" t="n"/>
      <c r="BE1809" s="18" t="n"/>
      <c r="BF1809" s="16" t="n">
        <v>0</v>
      </c>
      <c r="BG1809" s="18">
        <f>(BE1809-BF1809)+BG1808</f>
        <v/>
      </c>
      <c r="BH1809" s="15" t="n"/>
      <c r="BJ1809" s="86" t="n"/>
      <c r="BK1809" s="86" t="n"/>
      <c r="BL1809" s="24" t="n"/>
      <c r="BM1809" s="24" t="n"/>
      <c r="BN1809" s="24" t="n"/>
      <c r="BO1809" s="24" t="n"/>
      <c r="BP1809" s="24" t="n"/>
      <c r="BQ1809" s="126" t="n"/>
    </row>
    <row r="1810" ht="16.8" customHeight="1">
      <c r="A1810" s="15" t="n"/>
      <c r="B1810" s="15" t="n"/>
      <c r="C1810" s="64" t="inlineStr">
        <is>
          <t>CASSA PREVIDENZA  AGENTI  + QUOTA GAA</t>
        </is>
      </c>
      <c r="D1810" s="16" t="n"/>
      <c r="E1810" s="16" t="n"/>
      <c r="F1810" s="16" t="n"/>
      <c r="G1810" s="16" t="n">
        <v>0</v>
      </c>
      <c r="H1810" s="16" t="n">
        <v>0</v>
      </c>
      <c r="I1810" s="4" t="n">
        <v>1680.49</v>
      </c>
      <c r="J1810" s="14" t="n"/>
      <c r="K1810" s="16" t="inlineStr">
        <is>
          <t>SOMMA 8/2</t>
        </is>
      </c>
      <c r="L1810" s="16" t="n">
        <v>1680.49</v>
      </c>
      <c r="M1810" s="16" t="n"/>
      <c r="N1810" s="16" t="n">
        <v>0</v>
      </c>
      <c r="O1810" s="16" t="n"/>
      <c r="P1810" s="18" t="n"/>
      <c r="Q1810" s="14" t="n"/>
      <c r="R1810" s="18" t="n"/>
      <c r="S1810" s="16">
        <f>G1810</f>
        <v/>
      </c>
      <c r="T1810" s="18">
        <f>(R1810-S1810)+T1809</f>
        <v/>
      </c>
      <c r="U1810" s="15">
        <f>C1810</f>
        <v/>
      </c>
      <c r="W1810" s="14" t="n"/>
      <c r="X1810" s="18" t="n">
        <v>0</v>
      </c>
      <c r="Y1810" s="16" t="n">
        <v>0</v>
      </c>
      <c r="Z1810" s="18">
        <f>(X1810-Y1810)+Z1809</f>
        <v/>
      </c>
      <c r="AA1810" s="15" t="n"/>
      <c r="AB1810" s="24" t="n"/>
      <c r="AC1810" s="15">
        <f>C1810</f>
        <v/>
      </c>
      <c r="AD1810" s="25" t="n"/>
      <c r="AE1810" s="62">
        <f>G1810</f>
        <v/>
      </c>
      <c r="AF1810" s="63">
        <f>AE1810+AF1749</f>
        <v/>
      </c>
      <c r="AG1810" s="25" t="n"/>
      <c r="AH1810" s="24" t="n"/>
      <c r="AI1810" s="26" t="n"/>
      <c r="AJ1810" s="25" t="n"/>
      <c r="AL1810" s="14" t="n"/>
      <c r="AM1810" s="18" t="n"/>
      <c r="AN1810" s="16" t="n">
        <v>0</v>
      </c>
      <c r="AO1810" s="18">
        <f>(AM1810-AN1810)+AO1809</f>
        <v/>
      </c>
      <c r="AP1810" s="15" t="n"/>
      <c r="AR1810" s="14" t="n"/>
      <c r="AS1810" s="18" t="n"/>
      <c r="AT1810" s="16" t="n">
        <v>0</v>
      </c>
      <c r="AU1810" s="18">
        <f>(AS1810-AT1810)+AU1809</f>
        <v/>
      </c>
      <c r="AV1810" s="15" t="n"/>
      <c r="AX1810" s="14" t="n"/>
      <c r="AY1810" s="18" t="n"/>
      <c r="AZ1810" s="16" t="n">
        <v>0</v>
      </c>
      <c r="BA1810" s="18">
        <f>(AY1810-AZ1810)+BA1809</f>
        <v/>
      </c>
      <c r="BB1810" s="15" t="n"/>
      <c r="BD1810" s="14" t="n"/>
      <c r="BE1810" s="18" t="n"/>
      <c r="BF1810" s="16" t="n">
        <v>0</v>
      </c>
      <c r="BG1810" s="18">
        <f>(BE1810-BF1810)+BG1809</f>
        <v/>
      </c>
      <c r="BH1810" s="15" t="n"/>
      <c r="BJ1810" s="86" t="n"/>
      <c r="BK1810" s="86" t="n"/>
      <c r="BL1810" s="24" t="n"/>
      <c r="BM1810" s="24" t="n"/>
      <c r="BN1810" s="24" t="n"/>
      <c r="BO1810" s="24" t="n"/>
      <c r="BP1810" s="24" t="n"/>
      <c r="BQ1810" s="126" t="n"/>
    </row>
    <row r="1811" ht="16.8" customHeight="1">
      <c r="A1811" s="15" t="n"/>
      <c r="B1811" s="15" t="n"/>
      <c r="C1811" s="15" t="inlineStr">
        <is>
          <t>GIROCONTO PROVV. GENERALI</t>
        </is>
      </c>
      <c r="D1811" s="16" t="n"/>
      <c r="E1811" s="16" t="n"/>
      <c r="F1811" s="85" t="n">
        <v>0</v>
      </c>
      <c r="G1811" s="16" t="n">
        <v>0</v>
      </c>
      <c r="H1811" s="16" t="n">
        <v>0</v>
      </c>
      <c r="I1811" s="4" t="n">
        <v>936</v>
      </c>
      <c r="J1811" s="14" t="n"/>
      <c r="K1811" s="30" t="inlineStr">
        <is>
          <t>LEGNANO 25/1</t>
        </is>
      </c>
      <c r="L1811" s="30" t="n">
        <v>294.5</v>
      </c>
      <c r="M1811" s="16" t="n"/>
      <c r="N1811" s="16" t="n">
        <v>0</v>
      </c>
      <c r="O1811" s="16" t="n"/>
      <c r="P1811" s="18" t="n"/>
      <c r="Q1811" s="14" t="n"/>
      <c r="R1811" s="18">
        <f>F1811</f>
        <v/>
      </c>
      <c r="S1811" s="16" t="n">
        <v>0</v>
      </c>
      <c r="T1811" s="18">
        <f>(R1811-S1811)+T1810</f>
        <v/>
      </c>
      <c r="U1811" s="15" t="n"/>
      <c r="W1811" s="14" t="inlineStr">
        <is>
          <t>\</t>
        </is>
      </c>
      <c r="X1811" s="18" t="n">
        <v>0</v>
      </c>
      <c r="Y1811" s="16" t="n"/>
      <c r="Z1811" s="18">
        <f>(X1811-Y1811)+Z1810</f>
        <v/>
      </c>
      <c r="AA1811" s="15" t="n"/>
      <c r="AB1811" s="24" t="n"/>
      <c r="AC1811" s="15">
        <f>C1811</f>
        <v/>
      </c>
      <c r="AD1811" s="25" t="n"/>
      <c r="AE1811" s="62">
        <f>G1811</f>
        <v/>
      </c>
      <c r="AF1811" s="63">
        <f>AE1811+AF1750</f>
        <v/>
      </c>
      <c r="AG1811" s="25" t="n"/>
      <c r="AH1811" s="24" t="n"/>
      <c r="AI1811" s="26" t="n"/>
      <c r="AJ1811" s="25" t="n"/>
      <c r="AL1811" s="14" t="n"/>
      <c r="AM1811" s="18" t="n"/>
      <c r="AN1811" s="16" t="n"/>
      <c r="AO1811" s="18">
        <f>(AM1811-AN1811)+AO1810</f>
        <v/>
      </c>
      <c r="AP1811" s="15" t="n"/>
      <c r="AR1811" s="14" t="n"/>
      <c r="AS1811" s="18" t="n"/>
      <c r="AT1811" s="16" t="n"/>
      <c r="AU1811" s="18">
        <f>(AS1811-AT1811)+AU1810</f>
        <v/>
      </c>
      <c r="AV1811" s="15" t="n"/>
      <c r="AX1811" s="14" t="n"/>
      <c r="AY1811" s="18" t="n"/>
      <c r="AZ1811" s="16" t="n"/>
      <c r="BA1811" s="18">
        <f>(AY1811-AZ1811)+BA1810</f>
        <v/>
      </c>
      <c r="BB1811" s="15" t="n"/>
      <c r="BD1811" s="14" t="n"/>
      <c r="BE1811" s="18">
        <f>H1811</f>
        <v/>
      </c>
      <c r="BF1811" s="16" t="n"/>
      <c r="BG1811" s="18">
        <f>(BE1811-BF1811)+BG1810</f>
        <v/>
      </c>
      <c r="BH1811" s="15" t="n"/>
      <c r="BJ1811" s="86" t="n"/>
      <c r="BK1811" s="86" t="n"/>
      <c r="BL1811" s="24" t="n"/>
      <c r="BM1811" s="24" t="n"/>
      <c r="BN1811" s="24" t="n"/>
      <c r="BO1811" s="24" t="n"/>
      <c r="BP1811" s="24" t="n"/>
      <c r="BQ1811" s="126" t="n"/>
    </row>
    <row r="1812" ht="16.8" customHeight="1">
      <c r="A1812" s="15" t="n"/>
      <c r="B1812" s="15" t="n"/>
      <c r="C1812" s="47" t="inlineStr">
        <is>
          <t>VERSAMENTO PROVV. MATURATE</t>
        </is>
      </c>
      <c r="D1812" s="16" t="n"/>
      <c r="E1812" s="16" t="n"/>
      <c r="F1812" s="1" t="n">
        <v>0</v>
      </c>
      <c r="G1812" s="16" t="n">
        <v>0</v>
      </c>
      <c r="H1812" s="16" t="n"/>
      <c r="I1812" s="4" t="n">
        <v>201.5</v>
      </c>
      <c r="J1812" s="14" t="n"/>
      <c r="K1812" s="148" t="inlineStr">
        <is>
          <t>SOMMA 26/1</t>
        </is>
      </c>
      <c r="L1812" s="67" t="n">
        <v>936</v>
      </c>
      <c r="M1812" s="44" t="n"/>
      <c r="N1812" s="16" t="n">
        <v>0</v>
      </c>
      <c r="O1812" s="16" t="n"/>
      <c r="P1812" s="18" t="n"/>
      <c r="Q1812" s="14" t="n"/>
      <c r="R1812" s="49">
        <f>F1812</f>
        <v/>
      </c>
      <c r="S1812" s="16" t="n">
        <v>0</v>
      </c>
      <c r="T1812" s="18">
        <f>(R1812-S1812)+T1811</f>
        <v/>
      </c>
      <c r="U1812" s="17">
        <f>C1812</f>
        <v/>
      </c>
      <c r="W1812" s="14" t="n"/>
      <c r="X1812" s="18" t="n">
        <v>0</v>
      </c>
      <c r="Y1812" s="16" t="n">
        <v>0</v>
      </c>
      <c r="Z1812" s="18">
        <f>(X1812-Y1812)+Z1811</f>
        <v/>
      </c>
      <c r="AA1812" s="15" t="n"/>
      <c r="AB1812" s="24" t="n"/>
      <c r="AC1812" s="64" t="inlineStr">
        <is>
          <t>QUOTA GAA</t>
        </is>
      </c>
      <c r="AD1812" s="65" t="n"/>
      <c r="AE1812" s="65">
        <f>G1812</f>
        <v/>
      </c>
      <c r="AF1812" s="63">
        <f>AE1812+AF1751</f>
        <v/>
      </c>
      <c r="AG1812" s="25" t="n"/>
      <c r="AH1812" s="24" t="n"/>
      <c r="AI1812" s="26" t="n"/>
      <c r="AJ1812" s="25" t="n"/>
      <c r="AL1812" s="14" t="n"/>
      <c r="AM1812" s="18" t="n">
        <v>0</v>
      </c>
      <c r="AN1812" s="16" t="n">
        <v>0</v>
      </c>
      <c r="AO1812" s="18">
        <f>(AM1812-AN1812)+AO1811</f>
        <v/>
      </c>
      <c r="AP1812" s="15" t="n"/>
      <c r="AR1812" s="14" t="n"/>
      <c r="AS1812" s="18" t="n"/>
      <c r="AT1812" s="16" t="n">
        <v>0</v>
      </c>
      <c r="AU1812" s="18">
        <f>(AS1812-AT1812)+AU1811</f>
        <v/>
      </c>
      <c r="AV1812" s="15" t="n"/>
      <c r="AX1812" s="14" t="n"/>
      <c r="AY1812" s="18" t="n"/>
      <c r="AZ1812" s="16" t="n">
        <v>0</v>
      </c>
      <c r="BA1812" s="18">
        <f>(AY1812-AZ1812)+BA1811</f>
        <v/>
      </c>
      <c r="BB1812" s="15" t="n"/>
      <c r="BD1812" s="14" t="n"/>
      <c r="BE1812" s="18" t="n"/>
      <c r="BF1812" s="16" t="n">
        <v>0</v>
      </c>
      <c r="BG1812" s="18">
        <f>(BE1812-BF1812)+BG1811</f>
        <v/>
      </c>
      <c r="BH1812" s="15" t="n"/>
      <c r="BJ1812" s="86" t="n"/>
      <c r="BK1812" s="86" t="n"/>
      <c r="BL1812" s="24" t="n"/>
      <c r="BM1812" s="24" t="n"/>
      <c r="BN1812" s="24" t="n"/>
      <c r="BO1812" s="24" t="n"/>
      <c r="BP1812" s="24" t="n"/>
      <c r="BQ1812" s="126" t="n"/>
    </row>
    <row r="1813" ht="16.8" customHeight="1">
      <c r="A1813" s="15" t="n"/>
      <c r="B1813" s="15" t="n"/>
      <c r="C1813" s="15" t="inlineStr">
        <is>
          <t>TASSE</t>
        </is>
      </c>
      <c r="D1813" s="16" t="n"/>
      <c r="E1813" s="16" t="n"/>
      <c r="F1813" s="16" t="n"/>
      <c r="G1813" s="16" t="n">
        <v>0</v>
      </c>
      <c r="H1813" s="16" t="n"/>
      <c r="I1813" s="4" t="n">
        <v>210.5</v>
      </c>
      <c r="J1813" s="14" t="n"/>
      <c r="K1813" s="30" t="inlineStr">
        <is>
          <t>SOMMA L. 30/1</t>
        </is>
      </c>
      <c r="L1813" t="n">
        <v>201.5</v>
      </c>
      <c r="M1813" s="25" t="inlineStr">
        <is>
          <t>GALLARATE 2/2</t>
        </is>
      </c>
      <c r="N1813" s="83" t="n">
        <v>700</v>
      </c>
      <c r="O1813" s="16" t="n"/>
      <c r="P1813" s="18" t="n"/>
      <c r="Q1813" s="14" t="n"/>
      <c r="R1813" s="18" t="n"/>
      <c r="S1813" s="16">
        <f>G1813</f>
        <v/>
      </c>
      <c r="T1813" s="18">
        <f>(R1813-S1813)+T1812</f>
        <v/>
      </c>
      <c r="U1813" s="15" t="inlineStr">
        <is>
          <t>Tasse</t>
        </is>
      </c>
      <c r="W1813" s="14" t="n"/>
      <c r="X1813" s="18" t="n"/>
      <c r="Y1813" s="16" t="n">
        <v>0</v>
      </c>
      <c r="Z1813" s="18">
        <f>(X1813-Y1813)+Z1812</f>
        <v/>
      </c>
      <c r="AA1813" s="15" t="n"/>
      <c r="AB1813" s="24" t="n"/>
      <c r="AC1813" s="15">
        <f>C1813</f>
        <v/>
      </c>
      <c r="AD1813" s="25" t="n"/>
      <c r="AE1813" s="62">
        <f>G1813</f>
        <v/>
      </c>
      <c r="AF1813" s="63">
        <f>AE1813+AF1752</f>
        <v/>
      </c>
      <c r="AG1813" s="25" t="n"/>
      <c r="AH1813" s="24" t="n"/>
      <c r="AI1813" s="26" t="n"/>
      <c r="AJ1813" s="25" t="n"/>
      <c r="AL1813" s="14" t="n"/>
      <c r="AM1813" s="18" t="n">
        <v>0</v>
      </c>
      <c r="AN1813" s="16" t="n">
        <v>0</v>
      </c>
      <c r="AO1813" s="18">
        <f>(AM1813-AN1813)+AO1812</f>
        <v/>
      </c>
      <c r="AP1813" s="15" t="n"/>
      <c r="AR1813" s="14" t="n"/>
      <c r="AS1813" s="18" t="n">
        <v>0</v>
      </c>
      <c r="AT1813" s="16" t="n">
        <v>0</v>
      </c>
      <c r="AU1813" s="18">
        <f>(AS1813-AT1813)+AU1812</f>
        <v/>
      </c>
      <c r="AV1813" s="15" t="n"/>
      <c r="AX1813" s="14" t="n"/>
      <c r="AY1813" s="18" t="n">
        <v>0</v>
      </c>
      <c r="AZ1813" s="16" t="n">
        <v>0</v>
      </c>
      <c r="BA1813" s="18">
        <f>(AY1813-AZ1813)+BA1812</f>
        <v/>
      </c>
      <c r="BB1813" s="15" t="n"/>
      <c r="BD1813" s="14" t="n"/>
      <c r="BE1813" s="18" t="n">
        <v>0</v>
      </c>
      <c r="BF1813" s="16" t="n">
        <v>0</v>
      </c>
      <c r="BG1813" s="18">
        <f>(BE1813-BF1813)+BG1812</f>
        <v/>
      </c>
      <c r="BH1813" s="15" t="n"/>
      <c r="BJ1813" s="86" t="n"/>
      <c r="BK1813" s="86" t="n"/>
      <c r="BL1813" s="24" t="n"/>
      <c r="BM1813" s="24" t="n"/>
      <c r="BN1813" s="24" t="n"/>
      <c r="BO1813" s="24" t="n"/>
      <c r="BP1813" s="24" t="n"/>
      <c r="BQ1813" s="126" t="n"/>
    </row>
    <row r="1814" ht="16.8" customHeight="1">
      <c r="A1814" s="15" t="n"/>
      <c r="B1814" s="15" t="n"/>
      <c r="C1814" s="15" t="inlineStr">
        <is>
          <t>PREL.  ACC. PER AMM-  GIGI</t>
        </is>
      </c>
      <c r="D1814" s="16" t="n"/>
      <c r="E1814" s="16" t="n"/>
      <c r="F1814" s="16" t="n">
        <v>0</v>
      </c>
      <c r="G1814" s="16" t="n">
        <v>0</v>
      </c>
      <c r="H1814" s="16" t="n"/>
      <c r="I1814" s="4">
        <f>SUM(I1807:I1813)</f>
        <v/>
      </c>
      <c r="J1814" s="14" t="n"/>
      <c r="K1814" s="16" t="inlineStr">
        <is>
          <t>BON. 6/2 VETRARIA MOREA</t>
        </is>
      </c>
      <c r="L1814" s="16" t="n">
        <v>9</v>
      </c>
      <c r="M1814" s="16" t="n"/>
      <c r="N1814" s="67" t="n">
        <v>0</v>
      </c>
      <c r="O1814" s="16" t="n"/>
      <c r="P1814" s="18" t="n"/>
      <c r="Q1814" s="14" t="n"/>
      <c r="R1814" s="18" t="n"/>
      <c r="S1814" s="16">
        <f>G1814</f>
        <v/>
      </c>
      <c r="T1814" s="18">
        <f>(R1814-S1814)+T1813</f>
        <v/>
      </c>
      <c r="U1814" s="15">
        <f>C1814</f>
        <v/>
      </c>
      <c r="W1814" s="14" t="n"/>
      <c r="X1814" s="18" t="n"/>
      <c r="Y1814" s="16" t="n">
        <v>0</v>
      </c>
      <c r="Z1814" s="18">
        <f>(X1814-Y1814)+Z1813</f>
        <v/>
      </c>
      <c r="AA1814" s="15" t="n"/>
      <c r="AB1814" s="24" t="n"/>
      <c r="AC1814" s="15">
        <f>C1814</f>
        <v/>
      </c>
      <c r="AD1814" s="25" t="n"/>
      <c r="AE1814" s="62">
        <f>G1814</f>
        <v/>
      </c>
      <c r="AF1814" s="63">
        <f>AE1814+AF1753</f>
        <v/>
      </c>
      <c r="AG1814" s="25" t="n"/>
      <c r="AH1814" s="24" t="n"/>
      <c r="AI1814" s="26" t="n"/>
      <c r="AJ1814" s="25" t="n"/>
      <c r="AL1814" s="14" t="n"/>
      <c r="AM1814" s="18" t="n">
        <v>0</v>
      </c>
      <c r="AN1814" s="16" t="n">
        <v>0</v>
      </c>
      <c r="AO1814" s="18">
        <f>(AM1814-AN1814)+AO1813</f>
        <v/>
      </c>
      <c r="AP1814" s="15" t="n"/>
      <c r="AR1814" s="14" t="n"/>
      <c r="AS1814" s="18" t="n">
        <v>0</v>
      </c>
      <c r="AT1814" s="16" t="n">
        <v>0</v>
      </c>
      <c r="AU1814" s="18">
        <f>(AS1814-AT1814)+AU1813</f>
        <v/>
      </c>
      <c r="AV1814" s="15" t="n"/>
      <c r="AX1814" s="14" t="n"/>
      <c r="AY1814" s="18" t="n">
        <v>0</v>
      </c>
      <c r="AZ1814" s="16" t="n">
        <v>0</v>
      </c>
      <c r="BA1814" s="18">
        <f>(AY1814-AZ1814)+BA1813</f>
        <v/>
      </c>
      <c r="BB1814" s="15" t="n"/>
      <c r="BD1814" s="14" t="n"/>
      <c r="BE1814" s="18" t="n">
        <v>0</v>
      </c>
      <c r="BF1814" s="16" t="n">
        <v>0</v>
      </c>
      <c r="BG1814" s="18">
        <f>(BE1814-BF1814)+BG1813</f>
        <v/>
      </c>
      <c r="BH1814" s="15" t="n"/>
      <c r="BJ1814" s="86" t="n"/>
      <c r="BK1814" s="86" t="n"/>
      <c r="BL1814" s="24" t="n"/>
      <c r="BM1814" s="24" t="n"/>
      <c r="BN1814" s="24" t="n"/>
      <c r="BO1814" s="24" t="n"/>
      <c r="BP1814" s="24" t="n"/>
      <c r="BQ1814" s="126" t="n"/>
    </row>
    <row r="1815" ht="16.8" customHeight="1">
      <c r="A1815" s="15" t="n"/>
      <c r="B1815" s="15" t="n"/>
      <c r="C1815" s="15" t="inlineStr">
        <is>
          <t>PREL.  ACC. PER AMM-. RENZO</t>
        </is>
      </c>
      <c r="D1815" s="16" t="n"/>
      <c r="E1815" s="16" t="n"/>
      <c r="F1815" s="16" t="n">
        <v>0</v>
      </c>
      <c r="G1815" s="16" t="n">
        <v>0</v>
      </c>
      <c r="H1815" s="16" t="n"/>
      <c r="I1815" s="4" t="n"/>
      <c r="J1815" s="14" t="n"/>
      <c r="K1815" s="44" t="inlineStr">
        <is>
          <t>DI VITO 8/2</t>
        </is>
      </c>
      <c r="L1815" s="16" t="n">
        <v>600</v>
      </c>
      <c r="M1815" s="16" t="n"/>
      <c r="N1815" s="16" t="n">
        <v>0</v>
      </c>
      <c r="O1815" s="16" t="n"/>
      <c r="P1815" s="18" t="n"/>
      <c r="Q1815" s="14" t="n"/>
      <c r="R1815" s="18" t="n">
        <v>0</v>
      </c>
      <c r="S1815" s="16">
        <f>G1815</f>
        <v/>
      </c>
      <c r="T1815" s="18">
        <f>(R1815-S1815)+T1814</f>
        <v/>
      </c>
      <c r="U1815" s="15">
        <f>C1815</f>
        <v/>
      </c>
      <c r="W1815" s="14" t="n"/>
      <c r="X1815" s="18" t="n">
        <v>0</v>
      </c>
      <c r="Y1815" s="16" t="n"/>
      <c r="Z1815" s="18">
        <f>(X1815-Y1815)+Z1814</f>
        <v/>
      </c>
      <c r="AA1815" s="15" t="n"/>
      <c r="AB1815" s="24" t="n"/>
      <c r="AC1815" s="15">
        <f>C1815</f>
        <v/>
      </c>
      <c r="AD1815" s="25" t="n"/>
      <c r="AE1815" s="62">
        <f>G1815</f>
        <v/>
      </c>
      <c r="AF1815" s="63">
        <f>AE1815+AF1754</f>
        <v/>
      </c>
      <c r="AG1815" s="25" t="n"/>
      <c r="AH1815" s="24" t="n"/>
      <c r="AI1815" s="26" t="n"/>
      <c r="AJ1815" s="25" t="n"/>
      <c r="AL1815" s="14" t="n"/>
      <c r="AM1815" s="18" t="n">
        <v>0</v>
      </c>
      <c r="AN1815" s="16" t="n"/>
      <c r="AO1815" s="18">
        <f>(AM1815-AN1815)+AO1814</f>
        <v/>
      </c>
      <c r="AP1815" s="15" t="n"/>
      <c r="AR1815" s="14" t="n"/>
      <c r="AS1815" s="18" t="n">
        <v>0</v>
      </c>
      <c r="AT1815" s="16" t="n"/>
      <c r="AU1815" s="18">
        <f>(AS1815-AT1815)+AU1814</f>
        <v/>
      </c>
      <c r="AV1815" s="15" t="n"/>
      <c r="AX1815" s="14" t="n"/>
      <c r="AY1815" s="18" t="n">
        <v>0</v>
      </c>
      <c r="AZ1815" s="16" t="n"/>
      <c r="BA1815" s="18">
        <f>(AY1815-AZ1815)+BA1814</f>
        <v/>
      </c>
      <c r="BB1815" s="15" t="n"/>
      <c r="BD1815" s="14" t="n"/>
      <c r="BE1815" s="18" t="n">
        <v>0</v>
      </c>
      <c r="BF1815" s="16" t="n"/>
      <c r="BG1815" s="18">
        <f>(BE1815-BF1815)+BG1814</f>
        <v/>
      </c>
      <c r="BH1815" s="15" t="n"/>
      <c r="BJ1815" s="86" t="n"/>
      <c r="BK1815" s="86" t="n"/>
      <c r="BL1815" s="24" t="n"/>
      <c r="BM1815" s="24" t="n"/>
      <c r="BN1815" s="24" t="n"/>
      <c r="BO1815" s="24" t="n"/>
      <c r="BP1815" s="24" t="n"/>
      <c r="BQ1815" s="126" t="n"/>
    </row>
    <row r="1816" ht="16.8" customHeight="1">
      <c r="A1816" s="15" t="n"/>
      <c r="B1816" s="15" t="n"/>
      <c r="C1816" s="15" t="inlineStr">
        <is>
          <t>VERSAMENTO</t>
        </is>
      </c>
      <c r="D1816" s="16" t="n"/>
      <c r="E1816" s="16" t="n"/>
      <c r="F1816" s="16" t="n">
        <v>0</v>
      </c>
      <c r="G1816" s="16" t="n"/>
      <c r="H1816" s="16" t="n"/>
      <c r="I1816" s="4" t="n"/>
      <c r="J1816" s="14" t="n"/>
      <c r="K1816" s="16" t="inlineStr">
        <is>
          <t>RAMPINI 8/2</t>
        </is>
      </c>
      <c r="L1816" s="16" t="n">
        <v>0.5</v>
      </c>
      <c r="M1816" s="44" t="inlineStr">
        <is>
          <t>GALLARATE 5/2</t>
        </is>
      </c>
      <c r="N1816" s="16" t="n">
        <v>364.5</v>
      </c>
      <c r="O1816" s="16" t="n"/>
      <c r="P1816" s="18" t="n"/>
      <c r="Q1816" s="14" t="n"/>
      <c r="R1816" s="18" t="n">
        <v>0</v>
      </c>
      <c r="S1816" s="16" t="n">
        <v>0</v>
      </c>
      <c r="T1816" s="18">
        <f>(R1816-S1816)+T1815</f>
        <v/>
      </c>
      <c r="U1816" s="15" t="n"/>
      <c r="W1816" s="14" t="n"/>
      <c r="X1816" s="18">
        <f>F1816</f>
        <v/>
      </c>
      <c r="Y1816" s="16" t="n">
        <v>0</v>
      </c>
      <c r="Z1816" s="18">
        <f>(X1816-Y1816)+Z1815</f>
        <v/>
      </c>
      <c r="AA1816" s="15">
        <f>C1816</f>
        <v/>
      </c>
      <c r="AB1816" s="24" t="n"/>
      <c r="AC1816" s="15" t="n"/>
      <c r="AD1816" s="25" t="n"/>
      <c r="AE1816" s="62" t="n"/>
      <c r="AF1816" s="63" t="n"/>
      <c r="AG1816" s="25" t="n"/>
      <c r="AH1816" s="24" t="n"/>
      <c r="AI1816" s="26" t="n"/>
      <c r="AJ1816" s="25" t="n"/>
      <c r="AL1816" s="14" t="n"/>
      <c r="AM1816" s="18" t="n">
        <v>0</v>
      </c>
      <c r="AN1816" s="16" t="n"/>
      <c r="AO1816" s="18">
        <f>(AM1816-AN1816)+AO1815</f>
        <v/>
      </c>
      <c r="AP1816" s="15" t="n"/>
      <c r="AR1816" s="14" t="n"/>
      <c r="AS1816" s="18" t="n">
        <v>0</v>
      </c>
      <c r="AT1816" s="16" t="n"/>
      <c r="AU1816" s="18">
        <f>(AS1816-AT1816)+AU1815</f>
        <v/>
      </c>
      <c r="AV1816" s="15" t="n"/>
      <c r="AX1816" s="14" t="n"/>
      <c r="AY1816" s="18" t="n">
        <v>0</v>
      </c>
      <c r="AZ1816" s="16" t="n"/>
      <c r="BA1816" s="18">
        <f>(AY1816-AZ1816)+BA1815</f>
        <v/>
      </c>
      <c r="BB1816" s="15" t="n"/>
      <c r="BD1816" s="14" t="n"/>
      <c r="BE1816" s="18" t="n">
        <v>0</v>
      </c>
      <c r="BF1816" s="16" t="n"/>
      <c r="BG1816" s="18">
        <f>(BE1816-BF1816)+BG1815</f>
        <v/>
      </c>
      <c r="BH1816" s="15" t="n"/>
      <c r="BJ1816" s="86" t="n"/>
      <c r="BK1816" s="86" t="n"/>
      <c r="BL1816" s="24" t="n"/>
      <c r="BM1816" s="24" t="n"/>
      <c r="BN1816" s="24" t="n"/>
      <c r="BO1816" s="24" t="n"/>
      <c r="BP1816" s="24" t="n"/>
      <c r="BQ1816" s="126" t="n"/>
    </row>
    <row r="1817" ht="16.8" customHeight="1">
      <c r="A1817" s="15" t="n"/>
      <c r="B1817" s="15" t="n"/>
      <c r="C1817" s="15" t="inlineStr">
        <is>
          <t>VERSAMENTO</t>
        </is>
      </c>
      <c r="D1817" s="16" t="n"/>
      <c r="E1817" s="16" t="n"/>
      <c r="F1817" s="16" t="n">
        <v>0</v>
      </c>
      <c r="G1817" s="16" t="n"/>
      <c r="H1817" s="16" t="n">
        <v>0</v>
      </c>
      <c r="I1817" s="4" t="n"/>
      <c r="J1817" s="14" t="n"/>
      <c r="K1817" s="16" t="inlineStr">
        <is>
          <t>LEGNANO 1/2</t>
        </is>
      </c>
      <c r="L1817" s="16" t="n">
        <v>236.02</v>
      </c>
      <c r="M1817" s="16" t="inlineStr">
        <is>
          <t>REBELLATO DI VITO FABIO 6/2</t>
        </is>
      </c>
      <c r="N1817" s="16" t="n">
        <v>100</v>
      </c>
      <c r="O1817" s="16" t="n"/>
      <c r="P1817" s="18" t="n"/>
      <c r="Q1817" s="14" t="n"/>
      <c r="R1817" s="18" t="n">
        <v>0</v>
      </c>
      <c r="S1817" s="16" t="n">
        <v>0</v>
      </c>
      <c r="T1817" s="18">
        <f>(R1817-S1817)+T1816</f>
        <v/>
      </c>
      <c r="U1817" s="15" t="n"/>
      <c r="W1817" s="14" t="n"/>
      <c r="X1817" s="18">
        <f>F1817</f>
        <v/>
      </c>
      <c r="Y1817" s="16" t="n"/>
      <c r="Z1817" s="18">
        <f>(X1817-Y1817)+Z1816</f>
        <v/>
      </c>
      <c r="AA1817" s="15" t="n"/>
      <c r="AB1817" s="24" t="n"/>
      <c r="AC1817" s="15" t="n"/>
      <c r="AD1817" s="25" t="n"/>
      <c r="AE1817" s="62" t="n"/>
      <c r="AF1817" s="63" t="n"/>
      <c r="AG1817" s="25" t="n"/>
      <c r="AH1817" s="24" t="n"/>
      <c r="AI1817" s="26" t="n"/>
      <c r="AJ1817" s="25" t="n"/>
      <c r="AL1817" s="14" t="n"/>
      <c r="AM1817" s="18" t="n">
        <v>0</v>
      </c>
      <c r="AN1817" s="16" t="n"/>
      <c r="AO1817" s="18">
        <f>(AM1817-AN1817)+AO1816</f>
        <v/>
      </c>
      <c r="AP1817" s="15" t="n"/>
      <c r="AR1817" s="14" t="n"/>
      <c r="AS1817" s="18" t="n">
        <v>0</v>
      </c>
      <c r="AT1817" s="16" t="n"/>
      <c r="AU1817" s="18">
        <f>(AS1817-AT1817)+AU1816</f>
        <v/>
      </c>
      <c r="AV1817" s="15" t="n"/>
      <c r="AX1817" s="14" t="n"/>
      <c r="AY1817" s="18" t="n">
        <v>0</v>
      </c>
      <c r="AZ1817" s="16" t="n"/>
      <c r="BA1817" s="18">
        <f>(AY1817-AZ1817)+BA1816</f>
        <v/>
      </c>
      <c r="BB1817" s="15" t="n"/>
      <c r="BD1817" s="14" t="n"/>
      <c r="BE1817" s="18" t="n">
        <v>0</v>
      </c>
      <c r="BF1817" s="16" t="n"/>
      <c r="BG1817" s="18">
        <f>(BE1817-BF1817)+BG1816</f>
        <v/>
      </c>
      <c r="BH1817" s="15" t="n"/>
      <c r="BJ1817" s="86" t="n"/>
      <c r="BK1817" s="86" t="n"/>
      <c r="BL1817" s="24" t="n"/>
      <c r="BM1817" s="24" t="n"/>
      <c r="BN1817" s="24" t="n"/>
      <c r="BO1817" s="24" t="n"/>
      <c r="BP1817" s="24" t="n"/>
      <c r="BQ1817" s="126" t="n"/>
    </row>
    <row r="1818" ht="16.8" customHeight="1">
      <c r="A1818" s="15" t="n"/>
      <c r="B1818" s="15" t="n"/>
      <c r="C1818" s="15" t="inlineStr">
        <is>
          <t>VERSAMENTO</t>
        </is>
      </c>
      <c r="D1818" s="16" t="n"/>
      <c r="E1818" s="16" t="n"/>
      <c r="F1818" s="16" t="n">
        <v>0</v>
      </c>
      <c r="G1818" s="16" t="n"/>
      <c r="H1818" s="16" t="n"/>
      <c r="I1818" s="4" t="n"/>
      <c r="J1818" s="14" t="n"/>
      <c r="K1818" s="16" t="inlineStr">
        <is>
          <t>BONIFICO 8/2 CAMPO ANTONINO</t>
        </is>
      </c>
      <c r="L1818" s="16" t="n">
        <v>0.01</v>
      </c>
      <c r="M1818" s="44" t="inlineStr">
        <is>
          <t>PRETTO STEFANIA 6/2</t>
        </is>
      </c>
      <c r="N1818" s="16" t="n">
        <v>319</v>
      </c>
      <c r="O1818" s="16" t="n"/>
      <c r="P1818" s="18" t="n"/>
      <c r="Q1818" s="14" t="n"/>
      <c r="R1818" s="18" t="n">
        <v>0</v>
      </c>
      <c r="S1818" s="16" t="n">
        <v>0</v>
      </c>
      <c r="T1818" s="18">
        <f>(R1818-S1818)+T1817</f>
        <v/>
      </c>
      <c r="U1818" s="15" t="n"/>
      <c r="W1818" s="14" t="n"/>
      <c r="X1818" s="18">
        <f>F1818</f>
        <v/>
      </c>
      <c r="Y1818" s="16" t="n"/>
      <c r="Z1818" s="18">
        <f>(X1818-Y1818)+Z1817</f>
        <v/>
      </c>
      <c r="AA1818" s="15" t="n"/>
      <c r="AB1818" s="24" t="n"/>
      <c r="AC1818" s="15" t="n"/>
      <c r="AD1818" s="25" t="n"/>
      <c r="AE1818" s="62" t="n"/>
      <c r="AF1818" s="63" t="n"/>
      <c r="AG1818" s="25" t="n"/>
      <c r="AH1818" s="24" t="n"/>
      <c r="AI1818" s="26" t="n"/>
      <c r="AJ1818" s="25" t="n"/>
      <c r="AL1818" s="14" t="n"/>
      <c r="AM1818" s="18" t="n">
        <v>0</v>
      </c>
      <c r="AN1818" s="16" t="n"/>
      <c r="AO1818" s="18">
        <f>(AM1818-AN1818)+AO1817</f>
        <v/>
      </c>
      <c r="AP1818" s="15" t="n"/>
      <c r="AR1818" s="14" t="n"/>
      <c r="AS1818" s="18" t="n">
        <v>0</v>
      </c>
      <c r="AT1818" s="16" t="n"/>
      <c r="AU1818" s="18">
        <f>(AS1818-AT1818)+AU1817</f>
        <v/>
      </c>
      <c r="AV1818" s="15" t="n"/>
      <c r="AX1818" s="14" t="n"/>
      <c r="AY1818" s="18" t="n">
        <v>0</v>
      </c>
      <c r="AZ1818" s="16" t="n"/>
      <c r="BA1818" s="18">
        <f>(AY1818-AZ1818)+BA1817</f>
        <v/>
      </c>
      <c r="BB1818" s="15" t="n"/>
      <c r="BD1818" s="14" t="n"/>
      <c r="BE1818" s="18" t="n">
        <v>0</v>
      </c>
      <c r="BF1818" s="16" t="n"/>
      <c r="BG1818" s="18">
        <f>(BE1818-BF1818)+BG1817</f>
        <v/>
      </c>
      <c r="BH1818" s="15" t="n"/>
      <c r="BJ1818" s="86" t="n"/>
      <c r="BK1818" s="86" t="n"/>
      <c r="BL1818" s="24" t="n"/>
      <c r="BM1818" s="24" t="n"/>
      <c r="BN1818" s="24" t="n"/>
      <c r="BO1818" s="24" t="n"/>
      <c r="BP1818" s="24" t="n"/>
      <c r="BQ1818" s="126" t="n"/>
    </row>
    <row r="1819" ht="16.8" customHeight="1">
      <c r="A1819" s="15" t="n"/>
      <c r="B1819" s="15" t="n"/>
      <c r="C1819" s="15" t="inlineStr">
        <is>
          <t>VERSAMENTO</t>
        </is>
      </c>
      <c r="D1819" s="16" t="n"/>
      <c r="E1819" s="16" t="n"/>
      <c r="F1819" s="16" t="n">
        <v>0</v>
      </c>
      <c r="G1819" s="16" t="n">
        <v>0</v>
      </c>
      <c r="H1819" s="16" t="n"/>
      <c r="I1819" s="4" t="n"/>
      <c r="J1819" s="14" t="n"/>
      <c r="K1819" s="17" t="inlineStr">
        <is>
          <t>SOSPESI PARTICOLARI</t>
        </is>
      </c>
      <c r="L1819" s="51">
        <f>AI1828</f>
        <v/>
      </c>
      <c r="M1819" s="16" t="inlineStr">
        <is>
          <t>SOMMA 7/2</t>
        </is>
      </c>
      <c r="N1819" s="16" t="n">
        <v>307.5</v>
      </c>
      <c r="O1819" s="16" t="n"/>
      <c r="P1819" s="18" t="n"/>
      <c r="Q1819" s="14" t="n"/>
      <c r="R1819" s="18" t="n">
        <v>0</v>
      </c>
      <c r="S1819" s="16" t="n">
        <v>0</v>
      </c>
      <c r="T1819" s="18">
        <f>(R1819-S1819)+T1818</f>
        <v/>
      </c>
      <c r="U1819" s="15" t="n"/>
      <c r="W1819" s="14" t="n"/>
      <c r="X1819" s="18">
        <f>F1819</f>
        <v/>
      </c>
      <c r="Y1819" s="16" t="n">
        <v>0</v>
      </c>
      <c r="Z1819" s="18">
        <f>(X1819-Y1819)+Z1818</f>
        <v/>
      </c>
      <c r="AA1819" s="15">
        <f>C1819</f>
        <v/>
      </c>
      <c r="AB1819" s="24" t="n"/>
      <c r="AC1819" s="15" t="n"/>
      <c r="AD1819" s="25" t="n"/>
      <c r="AE1819" s="62" t="n"/>
      <c r="AF1819" s="63" t="n"/>
      <c r="AG1819" s="25" t="n"/>
      <c r="AH1819" s="24" t="n"/>
      <c r="AI1819" s="26" t="n"/>
      <c r="AJ1819" s="25" t="n"/>
      <c r="AL1819" s="14" t="n"/>
      <c r="AM1819" s="18" t="n">
        <v>0</v>
      </c>
      <c r="AN1819" s="16" t="n"/>
      <c r="AO1819" s="18">
        <f>(AM1819-AN1819)+AO1818</f>
        <v/>
      </c>
      <c r="AP1819" s="15" t="n"/>
      <c r="AR1819" s="14" t="n"/>
      <c r="AS1819" s="18" t="n">
        <v>0</v>
      </c>
      <c r="AT1819" s="16" t="n"/>
      <c r="AU1819" s="18">
        <f>(AS1819-AT1819)+AU1818</f>
        <v/>
      </c>
      <c r="AV1819" s="15" t="n"/>
      <c r="AX1819" s="14" t="n"/>
      <c r="AY1819" s="18" t="n">
        <v>0</v>
      </c>
      <c r="AZ1819" s="16" t="n"/>
      <c r="BA1819" s="18">
        <f>(AY1819-AZ1819)+BA1818</f>
        <v/>
      </c>
      <c r="BB1819" s="15" t="n"/>
      <c r="BD1819" s="14" t="n"/>
      <c r="BE1819" s="18" t="n">
        <v>0</v>
      </c>
      <c r="BF1819" s="16" t="n"/>
      <c r="BG1819" s="18">
        <f>(BE1819-BF1819)+BG1818</f>
        <v/>
      </c>
      <c r="BH1819" s="15" t="n"/>
      <c r="BJ1819" s="86" t="n"/>
      <c r="BK1819" s="86" t="n"/>
      <c r="BL1819" s="24" t="n"/>
      <c r="BM1819" s="24" t="n"/>
      <c r="BN1819" s="24" t="n"/>
      <c r="BO1819" s="24" t="n"/>
      <c r="BP1819" s="24" t="n"/>
      <c r="BQ1819" s="126" t="n"/>
    </row>
    <row r="1820" ht="16.8" customHeight="1">
      <c r="A1820" s="15" t="n"/>
      <c r="B1820" s="15" t="n"/>
      <c r="C1820" s="68" t="inlineStr">
        <is>
          <t>VERSAMENTO</t>
        </is>
      </c>
      <c r="D1820" s="16" t="n"/>
      <c r="E1820" s="16" t="n"/>
      <c r="F1820" s="16" t="n">
        <v>0</v>
      </c>
      <c r="G1820" s="16" t="n"/>
      <c r="H1820" s="16" t="n"/>
      <c r="I1820" s="4" t="n"/>
      <c r="J1820" s="14" t="n"/>
      <c r="K1820" s="17" t="inlineStr">
        <is>
          <t>TOTALE SOSPESI</t>
        </is>
      </c>
      <c r="L1820" s="16">
        <f>SUM(L1807:L1819)</f>
        <v/>
      </c>
      <c r="M1820" s="16" t="n"/>
      <c r="N1820" s="16" t="n"/>
      <c r="O1820" s="16" t="n"/>
      <c r="P1820" s="18" t="n"/>
      <c r="Q1820" s="14" t="n"/>
      <c r="R1820" s="18" t="n">
        <v>0</v>
      </c>
      <c r="S1820" s="16" t="n"/>
      <c r="T1820" s="18">
        <f>(R1820-S1820)+T1819</f>
        <v/>
      </c>
      <c r="U1820" s="15" t="n"/>
      <c r="W1820" s="14" t="n"/>
      <c r="X1820" s="18" t="n">
        <v>0</v>
      </c>
      <c r="Y1820" s="16" t="n"/>
      <c r="Z1820" s="18">
        <f>(X1820-Y1820)+Z1819</f>
        <v/>
      </c>
      <c r="AA1820" s="15">
        <f>C1820</f>
        <v/>
      </c>
      <c r="AB1820" s="24" t="n"/>
      <c r="AC1820" s="15" t="n"/>
      <c r="AD1820" s="25" t="n"/>
      <c r="AE1820" s="62" t="n"/>
      <c r="AF1820" s="63" t="n"/>
      <c r="AG1820" s="25" t="n"/>
      <c r="AH1820" s="24" t="n"/>
      <c r="AI1820" s="26" t="n"/>
      <c r="AJ1820" s="25" t="n"/>
      <c r="AL1820" s="14" t="n"/>
      <c r="AM1820" s="18" t="n">
        <v>0</v>
      </c>
      <c r="AN1820" s="16" t="n"/>
      <c r="AO1820" s="18">
        <f>(AM1820-AN1820)+AO1819</f>
        <v/>
      </c>
      <c r="AP1820" s="15" t="n"/>
      <c r="AR1820" s="14" t="n"/>
      <c r="AS1820" s="18" t="n">
        <v>0</v>
      </c>
      <c r="AT1820" s="16" t="n"/>
      <c r="AU1820" s="18">
        <f>(AS1820-AT1820)+AU1819</f>
        <v/>
      </c>
      <c r="AV1820" s="15">
        <f>C1820</f>
        <v/>
      </c>
      <c r="AX1820" s="14" t="n"/>
      <c r="AY1820" s="18" t="n">
        <v>0</v>
      </c>
      <c r="AZ1820" s="16" t="n"/>
      <c r="BA1820" s="18">
        <f>(AY1820-AZ1820)+BA1819</f>
        <v/>
      </c>
      <c r="BB1820" s="15" t="n"/>
      <c r="BD1820" s="14" t="n"/>
      <c r="BE1820" s="18" t="n">
        <v>0</v>
      </c>
      <c r="BF1820" s="16" t="n"/>
      <c r="BG1820" s="18">
        <f>(BE1820-BF1820)+BG1819</f>
        <v/>
      </c>
      <c r="BH1820" s="15" t="n"/>
      <c r="BJ1820" s="86" t="n"/>
      <c r="BK1820" s="86" t="n"/>
      <c r="BL1820" s="24" t="n"/>
      <c r="BM1820" s="24" t="n"/>
      <c r="BN1820" s="24" t="n"/>
      <c r="BO1820" s="24" t="n"/>
      <c r="BP1820" s="24" t="n"/>
      <c r="BQ1820" s="126" t="n"/>
    </row>
    <row r="1821" ht="16.8" customHeight="1">
      <c r="A1821" s="15" t="n"/>
      <c r="B1821" s="15" t="n"/>
      <c r="C1821" s="15" t="inlineStr">
        <is>
          <t>BONIFICI</t>
        </is>
      </c>
      <c r="D1821" s="16" t="n"/>
      <c r="E1821" s="16" t="n"/>
      <c r="F1821" s="16">
        <f>'BONIFICI GENERALI '!B1454+'BONIFICI CATTOLICA'!B1350+'BONIFICI TUTELA'!B882</f>
        <v/>
      </c>
      <c r="G1821" s="85">
        <f>F1811</f>
        <v/>
      </c>
      <c r="H1821" s="16" t="n"/>
      <c r="I1821" s="4" t="n"/>
      <c r="J1821" s="14" t="n"/>
      <c r="K1821" s="17" t="inlineStr">
        <is>
          <t>SOSPESI DEL GIORNO</t>
        </is>
      </c>
      <c r="L1821" s="16">
        <f>SUM(N1808:N1821)</f>
        <v/>
      </c>
      <c r="M1821" s="44" t="n"/>
      <c r="N1821" s="16" t="n"/>
      <c r="O1821" s="16" t="n"/>
      <c r="P1821" s="18" t="n"/>
      <c r="Q1821" s="14" t="n"/>
      <c r="R1821" s="18" t="n">
        <v>0</v>
      </c>
      <c r="S1821" s="16" t="n"/>
      <c r="T1821" s="18">
        <f>(R1821-S1821)+T1820</f>
        <v/>
      </c>
      <c r="U1821" s="15" t="n"/>
      <c r="W1821" s="14" t="n"/>
      <c r="X1821" s="18">
        <f>F1821</f>
        <v/>
      </c>
      <c r="Y1821" s="16">
        <f>G1821</f>
        <v/>
      </c>
      <c r="Z1821" s="18">
        <f>(X1821-Y1821)+Z1820</f>
        <v/>
      </c>
      <c r="AA1821" s="15">
        <f>C1821</f>
        <v/>
      </c>
      <c r="AB1821" s="24" t="n"/>
      <c r="AC1821" s="15" t="n"/>
      <c r="AD1821" s="25" t="n"/>
      <c r="AE1821" s="62" t="n"/>
      <c r="AF1821" s="63" t="n"/>
      <c r="AG1821" s="25" t="n"/>
      <c r="AH1821" s="24" t="n"/>
      <c r="AI1821" s="26" t="n"/>
      <c r="AJ1821" s="25" t="n"/>
      <c r="AL1821" s="14" t="n"/>
      <c r="AM1821" s="18" t="n">
        <v>0</v>
      </c>
      <c r="AN1821" s="16" t="n"/>
      <c r="AO1821" s="18">
        <f>(AM1821-AN1821)+AO1820</f>
        <v/>
      </c>
      <c r="AP1821" s="15" t="n"/>
      <c r="AR1821" s="14" t="n"/>
      <c r="AS1821" s="18" t="n">
        <v>0</v>
      </c>
      <c r="AT1821" s="16" t="n"/>
      <c r="AU1821" s="18">
        <f>(AS1821-AT1821)+AU1820</f>
        <v/>
      </c>
      <c r="AV1821" s="15">
        <f>C1821</f>
        <v/>
      </c>
      <c r="AX1821" s="14" t="n"/>
      <c r="AY1821" s="18" t="n">
        <v>0</v>
      </c>
      <c r="AZ1821" s="16" t="n"/>
      <c r="BA1821" s="18">
        <f>(AY1821-AZ1821)+BA1820</f>
        <v/>
      </c>
      <c r="BB1821" s="15" t="n"/>
      <c r="BD1821" s="14" t="n"/>
      <c r="BE1821" s="18" t="n">
        <v>0</v>
      </c>
      <c r="BF1821" s="16" t="n"/>
      <c r="BG1821" s="18">
        <f>(BE1821-BF1821)+BG1820</f>
        <v/>
      </c>
      <c r="BH1821" s="15" t="n"/>
      <c r="BJ1821" s="86" t="n"/>
      <c r="BK1821" s="86" t="n"/>
      <c r="BL1821" s="24" t="n"/>
      <c r="BM1821" s="24" t="n"/>
      <c r="BN1821" s="24" t="n"/>
      <c r="BO1821" s="24" t="n"/>
      <c r="BP1821" s="24" t="n"/>
      <c r="BQ1821" s="126" t="n"/>
    </row>
    <row r="1822" ht="16.8" customHeight="1">
      <c r="A1822" s="15" t="n"/>
      <c r="B1822" s="15" t="n"/>
      <c r="C1822" s="47" t="inlineStr">
        <is>
          <t>PREL .PROVVIGIONI MATURATE</t>
        </is>
      </c>
      <c r="D1822" s="16" t="n"/>
      <c r="E1822" s="16" t="n"/>
      <c r="F1822" s="16" t="n">
        <v>0</v>
      </c>
      <c r="G1822" s="1">
        <f>F1812</f>
        <v/>
      </c>
      <c r="H1822" s="16">
        <f>G1822-D1713-D1714-D1716</f>
        <v/>
      </c>
      <c r="I1822" s="4" t="n"/>
      <c r="J1822" s="14" t="n"/>
      <c r="K1822" s="53">
        <f>A1771</f>
        <v/>
      </c>
      <c r="L1822" s="3">
        <f>D1771+D1772-E1776+D1773-E1773+D1776-E1771+B1774</f>
        <v/>
      </c>
      <c r="M1822" s="3" t="n"/>
      <c r="N1822" s="3" t="n"/>
      <c r="O1822" s="16" t="n"/>
      <c r="P1822" s="18" t="n"/>
      <c r="Q1822" s="14" t="n"/>
      <c r="R1822" s="18" t="n"/>
      <c r="S1822" s="16" t="n"/>
      <c r="T1822" s="18">
        <f>(R1822-S1822)+T1821</f>
        <v/>
      </c>
      <c r="U1822" s="15" t="n"/>
      <c r="W1822" s="14" t="n"/>
      <c r="X1822" s="18" t="n"/>
      <c r="Y1822" s="1">
        <f>G1822</f>
        <v/>
      </c>
      <c r="Z1822" s="18">
        <f>(X1822-Y1822)+Z1821</f>
        <v/>
      </c>
      <c r="AA1822" s="15">
        <f>C1822</f>
        <v/>
      </c>
      <c r="AB1822" s="24" t="n"/>
      <c r="AC1822" s="15" t="inlineStr">
        <is>
          <t>BOLLO AUTO</t>
        </is>
      </c>
      <c r="AD1822" s="25" t="n"/>
      <c r="AE1822" s="62">
        <f>H1823</f>
        <v/>
      </c>
      <c r="AF1822" s="63">
        <f>AE1822+AF1761</f>
        <v/>
      </c>
      <c r="AG1822" s="25" t="n"/>
      <c r="AH1822" s="24" t="n"/>
      <c r="AI1822" s="26" t="n"/>
      <c r="AJ1822" s="25" t="n"/>
      <c r="AL1822" s="14" t="n"/>
      <c r="AM1822" s="18" t="n"/>
      <c r="AN1822" s="25" t="n">
        <v>0</v>
      </c>
      <c r="AO1822" s="18">
        <f>(AM1822-AN1822)+AO1821</f>
        <v/>
      </c>
      <c r="AP1822" s="15" t="n"/>
      <c r="AR1822" s="14" t="n"/>
      <c r="AS1822" s="18" t="n"/>
      <c r="AT1822" s="25" t="n">
        <v>0</v>
      </c>
      <c r="AU1822" s="18">
        <f>(AS1822-AT1822)+AU1821</f>
        <v/>
      </c>
      <c r="AV1822" s="15" t="n"/>
      <c r="AX1822" s="14" t="n"/>
      <c r="AY1822" s="18" t="n"/>
      <c r="AZ1822" s="25" t="n">
        <v>0</v>
      </c>
      <c r="BA1822" s="18">
        <f>(AY1822-AZ1822)+BA1821</f>
        <v/>
      </c>
      <c r="BB1822" s="15" t="n"/>
      <c r="BD1822" s="14" t="n"/>
      <c r="BE1822" s="18" t="n"/>
      <c r="BF1822" s="25" t="n">
        <v>0</v>
      </c>
      <c r="BG1822" s="18">
        <f>(BE1822-BF1822)+BG1821</f>
        <v/>
      </c>
      <c r="BH1822" s="15" t="n"/>
      <c r="BJ1822" s="86" t="n"/>
      <c r="BK1822" s="86" t="n"/>
      <c r="BL1822" s="24" t="n"/>
      <c r="BM1822" s="24" t="n"/>
      <c r="BN1822" s="24" t="n"/>
      <c r="BO1822" s="24" t="n"/>
      <c r="BP1822" s="24" t="n"/>
      <c r="BQ1822" s="126" t="n"/>
    </row>
    <row r="1823" ht="16.8" customHeight="1">
      <c r="A1823" s="15" t="n"/>
      <c r="B1823" s="15" t="n"/>
      <c r="C1823" s="15" t="inlineStr">
        <is>
          <t>Spese manutenzione auto</t>
        </is>
      </c>
      <c r="D1823" s="16" t="n"/>
      <c r="E1823" s="16" t="n">
        <v>0</v>
      </c>
      <c r="F1823" s="16" t="n">
        <v>0</v>
      </c>
      <c r="G1823" s="16" t="n">
        <v>0</v>
      </c>
      <c r="H1823" s="16" t="n"/>
      <c r="I1823" s="4" t="n"/>
      <c r="J1823" s="14" t="n"/>
      <c r="K1823" s="17" t="n"/>
      <c r="L1823" s="16" t="n"/>
      <c r="M1823" s="16" t="n"/>
      <c r="N1823" s="16" t="n"/>
      <c r="O1823" s="16" t="n"/>
      <c r="P1823" s="18" t="n"/>
      <c r="Q1823" s="14" t="n"/>
      <c r="R1823" s="18" t="n"/>
      <c r="S1823" s="16">
        <f>G1823</f>
        <v/>
      </c>
      <c r="T1823" s="18">
        <f>(R1823-S1823)+T1822</f>
        <v/>
      </c>
      <c r="U1823" s="15">
        <f>C1823</f>
        <v/>
      </c>
      <c r="W1823" s="14" t="n"/>
      <c r="X1823" s="18" t="n"/>
      <c r="Y1823" s="16" t="n">
        <v>0</v>
      </c>
      <c r="Z1823" s="18">
        <f>(X1823-Y1823)+Z1822</f>
        <v/>
      </c>
      <c r="AA1823" s="15" t="n"/>
      <c r="AB1823" s="24" t="n"/>
      <c r="AC1823" s="15">
        <f>C1823</f>
        <v/>
      </c>
      <c r="AD1823" s="25" t="n"/>
      <c r="AE1823" s="62">
        <f>G1823</f>
        <v/>
      </c>
      <c r="AF1823" s="63">
        <f>AE1823+AF1762</f>
        <v/>
      </c>
      <c r="AG1823" s="25" t="n"/>
      <c r="AH1823" s="24" t="n"/>
      <c r="AI1823" s="26" t="n"/>
      <c r="AJ1823" s="25" t="n"/>
      <c r="AL1823" s="14" t="n"/>
      <c r="AM1823" s="18" t="n"/>
      <c r="AN1823" s="16" t="n"/>
      <c r="AO1823" s="18">
        <f>(AM1823-AN1823)+AO1822</f>
        <v/>
      </c>
      <c r="AP1823" s="15" t="n"/>
      <c r="AR1823" s="14" t="n"/>
      <c r="AS1823" s="18" t="n"/>
      <c r="AT1823" s="16" t="n"/>
      <c r="AU1823" s="18">
        <f>(AS1823-AT1823)+AU1822</f>
        <v/>
      </c>
      <c r="AV1823" s="15" t="n"/>
      <c r="AX1823" s="14" t="n"/>
      <c r="AY1823" s="18" t="n"/>
      <c r="AZ1823" s="16" t="n"/>
      <c r="BA1823" s="18">
        <f>(AY1823-AZ1823)+BA1822</f>
        <v/>
      </c>
      <c r="BB1823" s="15" t="n"/>
      <c r="BD1823" s="14" t="n"/>
      <c r="BE1823" s="18" t="n"/>
      <c r="BF1823" s="16" t="n"/>
      <c r="BG1823" s="18">
        <f>(BE1823-BF1823)+BG1822</f>
        <v/>
      </c>
      <c r="BH1823" s="15" t="n"/>
      <c r="BJ1823" s="86" t="n"/>
      <c r="BK1823" s="86" t="n"/>
      <c r="BL1823" s="24" t="n"/>
      <c r="BM1823" s="24" t="n"/>
      <c r="BN1823" s="24" t="n"/>
      <c r="BO1823" s="24" t="n"/>
      <c r="BP1823" s="24" t="n"/>
      <c r="BQ1823" s="126" t="n"/>
    </row>
    <row r="1824" ht="16.8" customHeight="1">
      <c r="A1824" s="15" t="n"/>
      <c r="B1824" s="15" t="n"/>
      <c r="C1824" s="15" t="inlineStr">
        <is>
          <t>Spese alberghi etc</t>
        </is>
      </c>
      <c r="D1824" s="16" t="n">
        <v>0</v>
      </c>
      <c r="E1824" s="16" t="n"/>
      <c r="F1824" s="16" t="n">
        <v>0</v>
      </c>
      <c r="G1824" s="16" t="n">
        <v>0</v>
      </c>
      <c r="H1824" s="16" t="n"/>
      <c r="I1824" s="4" t="n"/>
      <c r="J1824" s="14" t="n"/>
      <c r="K1824" s="17" t="n"/>
      <c r="L1824" s="16" t="n">
        <v>0</v>
      </c>
      <c r="M1824" s="16" t="n"/>
      <c r="N1824" s="16" t="n"/>
      <c r="O1824" s="16" t="n"/>
      <c r="P1824" s="18" t="n"/>
      <c r="Q1824" s="14" t="n"/>
      <c r="R1824" s="18" t="n"/>
      <c r="S1824" s="16" t="n">
        <v>0</v>
      </c>
      <c r="T1824" s="18">
        <f>(R1824-S1824)+T1823</f>
        <v/>
      </c>
      <c r="U1824" s="15">
        <f>C1824</f>
        <v/>
      </c>
      <c r="W1824" s="14" t="n"/>
      <c r="X1824" s="18" t="n">
        <v>0</v>
      </c>
      <c r="Y1824" s="16" t="n">
        <v>0</v>
      </c>
      <c r="Z1824" s="18">
        <f>(X1824-Y1824)+Z1823</f>
        <v/>
      </c>
      <c r="AA1824" s="15" t="n"/>
      <c r="AB1824" s="24" t="n"/>
      <c r="AC1824" s="15">
        <f>C1824</f>
        <v/>
      </c>
      <c r="AD1824" s="25" t="n"/>
      <c r="AE1824" s="62">
        <f>G1824</f>
        <v/>
      </c>
      <c r="AF1824" s="63">
        <f>AE1824+AF1763</f>
        <v/>
      </c>
      <c r="AG1824" s="25" t="n"/>
      <c r="AH1824" s="24" t="n"/>
      <c r="AI1824" s="26" t="n"/>
      <c r="AJ1824" s="25" t="n"/>
      <c r="AL1824" s="14" t="n"/>
      <c r="AM1824" s="18" t="n"/>
      <c r="AN1824" s="16" t="n">
        <v>0</v>
      </c>
      <c r="AO1824" s="18">
        <f>(AM1824-AN1824)+AO1823</f>
        <v/>
      </c>
      <c r="AP1824" s="15" t="n"/>
      <c r="AR1824" s="14" t="n"/>
      <c r="AS1824" s="18" t="n"/>
      <c r="AT1824" s="16" t="n">
        <v>0</v>
      </c>
      <c r="AU1824" s="18">
        <f>(AS1824-AT1824)+AU1823</f>
        <v/>
      </c>
      <c r="AV1824" s="15" t="n"/>
      <c r="AX1824" s="14" t="n"/>
      <c r="AY1824" s="18" t="n"/>
      <c r="AZ1824" s="16" t="n">
        <v>0</v>
      </c>
      <c r="BA1824" s="18">
        <f>(AY1824-AZ1824)+BA1823</f>
        <v/>
      </c>
      <c r="BB1824" s="15" t="n"/>
      <c r="BD1824" s="14" t="n"/>
      <c r="BE1824" s="18" t="n"/>
      <c r="BF1824" s="16" t="n">
        <v>0</v>
      </c>
      <c r="BG1824" s="18">
        <f>(BE1824-BF1824)+BG1823</f>
        <v/>
      </c>
      <c r="BH1824" s="15" t="n"/>
      <c r="BJ1824" s="86" t="n"/>
      <c r="BK1824" s="86" t="n"/>
      <c r="BL1824" s="24" t="n"/>
      <c r="BM1824" s="24" t="n"/>
      <c r="BN1824" s="24" t="n"/>
      <c r="BO1824" s="24" t="n"/>
      <c r="BP1824" s="24" t="n"/>
      <c r="BQ1824" s="126" t="n"/>
    </row>
    <row r="1825" ht="16.8" customHeight="1">
      <c r="A1825" s="15" t="n"/>
      <c r="B1825" s="15" t="n"/>
      <c r="C1825" s="15" t="n"/>
      <c r="D1825" s="16">
        <f>SUM(G1823:G1825)</f>
        <v/>
      </c>
      <c r="E1825" s="16" t="n">
        <v>0</v>
      </c>
      <c r="F1825" s="16" t="n"/>
      <c r="G1825" s="16" t="n">
        <v>0</v>
      </c>
      <c r="H1825" s="16" t="n"/>
      <c r="I1825" s="4" t="n"/>
      <c r="J1825" s="14" t="n"/>
      <c r="K1825" s="6" t="inlineStr">
        <is>
          <t>TOTALE SOMMA</t>
        </is>
      </c>
      <c r="L1825" s="3">
        <f>SUM(L1805:L1819)+N1804+L1821+L1822</f>
        <v/>
      </c>
      <c r="M1825" s="3">
        <f>SUM(O1774:O1793)+N1803</f>
        <v/>
      </c>
      <c r="N1825" s="16" t="n"/>
      <c r="O1825" s="16" t="n"/>
      <c r="P1825" s="18" t="n"/>
      <c r="Q1825" s="14" t="n"/>
      <c r="R1825" s="18" t="n"/>
      <c r="S1825" s="16" t="n">
        <v>0</v>
      </c>
      <c r="T1825" s="18">
        <f>(R1825-S1825)+T1824</f>
        <v/>
      </c>
      <c r="U1825" s="15" t="n"/>
      <c r="W1825" s="14" t="n"/>
      <c r="X1825" s="18" t="n">
        <v>0</v>
      </c>
      <c r="Y1825" s="16" t="n">
        <v>0</v>
      </c>
      <c r="Z1825" s="18">
        <f>(X1825-Y1825)+Z1824</f>
        <v/>
      </c>
      <c r="AA1825" s="15" t="n"/>
      <c r="AB1825" s="24" t="n"/>
      <c r="AC1825" s="15">
        <f>C1825</f>
        <v/>
      </c>
      <c r="AD1825" s="25" t="n"/>
      <c r="AE1825" s="62">
        <f>G1825</f>
        <v/>
      </c>
      <c r="AF1825" s="63">
        <f>AE1825+AF1764</f>
        <v/>
      </c>
      <c r="AG1825" s="25" t="n"/>
      <c r="AH1825" s="24" t="inlineStr">
        <is>
          <t>TOTALE SOSPESI</t>
        </is>
      </c>
      <c r="AI1825" s="26">
        <f>SUM(AI1772:AI1824)</f>
        <v/>
      </c>
      <c r="AJ1825" s="25" t="n"/>
      <c r="AL1825" s="14" t="n"/>
      <c r="AM1825" s="18" t="n"/>
      <c r="AN1825" s="16" t="n">
        <v>0</v>
      </c>
      <c r="AO1825" s="18">
        <f>(AM1825-AN1825)+AO1824</f>
        <v/>
      </c>
      <c r="AP1825" s="15" t="n"/>
      <c r="AR1825" s="14" t="n"/>
      <c r="AS1825" s="18" t="n"/>
      <c r="AT1825" s="16" t="n">
        <v>0</v>
      </c>
      <c r="AU1825" s="18">
        <f>(AS1825-AT1825)+AU1824</f>
        <v/>
      </c>
      <c r="AV1825" s="16" t="n"/>
      <c r="AX1825" s="14" t="n"/>
      <c r="AY1825" s="18" t="n"/>
      <c r="AZ1825" s="16" t="n">
        <v>0</v>
      </c>
      <c r="BA1825" s="18">
        <f>(AY1825-AZ1825)+BA1824</f>
        <v/>
      </c>
      <c r="BB1825" s="15" t="n"/>
      <c r="BD1825" s="14" t="n"/>
      <c r="BE1825" s="18" t="n"/>
      <c r="BF1825" s="16" t="n">
        <v>0</v>
      </c>
      <c r="BG1825" s="18">
        <f>(BE1825-BF1825)+BG1824</f>
        <v/>
      </c>
      <c r="BH1825" s="15" t="n"/>
      <c r="BJ1825" s="86" t="n"/>
      <c r="BK1825" s="86" t="n"/>
      <c r="BL1825" s="24" t="n"/>
      <c r="BM1825" s="24" t="n"/>
      <c r="BN1825" s="24" t="n"/>
      <c r="BO1825" s="24" t="n"/>
      <c r="BP1825" s="24" t="n"/>
      <c r="BQ1825" s="126" t="n"/>
    </row>
    <row r="1826" ht="16.8" customHeight="1">
      <c r="A1826" s="15" t="n"/>
      <c r="B1826" s="15" t="n"/>
      <c r="C1826" s="64" t="inlineStr">
        <is>
          <t>BONIFICO CATTOLICA</t>
        </is>
      </c>
      <c r="D1826" s="16" t="n"/>
      <c r="E1826" s="16" t="n">
        <v>0</v>
      </c>
      <c r="F1826" s="16" t="n"/>
      <c r="G1826" s="16" t="n">
        <v>0</v>
      </c>
      <c r="H1826" s="16" t="n">
        <v>0</v>
      </c>
      <c r="I1826" s="84">
        <f>I1828-I1777</f>
        <v/>
      </c>
      <c r="J1826" s="14" t="n"/>
      <c r="K1826" s="6" t="inlineStr">
        <is>
          <t>SALDO C-D</t>
        </is>
      </c>
      <c r="L1826" s="3">
        <f>L1825-M1825</f>
        <v/>
      </c>
      <c r="M1826" s="16" t="n"/>
      <c r="N1826" s="16" t="n"/>
      <c r="O1826" s="16" t="n"/>
      <c r="P1826" s="18" t="n"/>
      <c r="Q1826" s="14" t="n"/>
      <c r="R1826" s="18" t="n"/>
      <c r="S1826" s="16" t="n">
        <v>0</v>
      </c>
      <c r="T1826" s="18">
        <f>(R1826-S1826)+T1825</f>
        <v/>
      </c>
      <c r="U1826" s="15" t="n"/>
      <c r="W1826" s="14" t="n"/>
      <c r="X1826" s="18" t="n"/>
      <c r="Y1826" s="16" t="n">
        <v>0</v>
      </c>
      <c r="Z1826" s="18">
        <f>(X1826-Y1826)+Z1825</f>
        <v/>
      </c>
      <c r="AA1826" s="15" t="n"/>
      <c r="AB1826" s="24" t="n"/>
      <c r="AC1826" s="71" t="inlineStr">
        <is>
          <t>TOTALE SPESE AD OGGI</t>
        </is>
      </c>
      <c r="AD1826" s="65" t="n"/>
      <c r="AE1826" s="65" t="n">
        <v>0</v>
      </c>
      <c r="AF1826" s="63">
        <f>SUM(AF1778:AF1825)</f>
        <v/>
      </c>
      <c r="AG1826" s="25" t="n"/>
      <c r="AH1826" s="24" t="inlineStr">
        <is>
          <t>SOSPESI VERSATI</t>
        </is>
      </c>
      <c r="AI1826" s="26" t="n"/>
      <c r="AJ1826" s="25">
        <f>SUM(AJ1772:AJ1825)</f>
        <v/>
      </c>
      <c r="AL1826" s="14" t="n"/>
      <c r="AM1826" s="18" t="n"/>
      <c r="AN1826" s="16" t="n"/>
      <c r="AO1826" s="18">
        <f>(AM1826-AN1826)+AO1825</f>
        <v/>
      </c>
      <c r="AP1826" s="15" t="n"/>
      <c r="AR1826" s="14" t="n"/>
      <c r="AS1826" s="18" t="n"/>
      <c r="AT1826" s="16" t="n">
        <v>0</v>
      </c>
      <c r="AU1826" s="18">
        <f>(AS1826-AT1826)+AU1825</f>
        <v/>
      </c>
      <c r="AV1826" s="15" t="n"/>
      <c r="AX1826" s="14" t="n"/>
      <c r="AY1826" s="18" t="n"/>
      <c r="AZ1826" s="16" t="n"/>
      <c r="BA1826" s="18">
        <f>(AY1826-AZ1826)+BA1825</f>
        <v/>
      </c>
      <c r="BB1826" s="15" t="n"/>
      <c r="BD1826" s="14" t="n"/>
      <c r="BE1826" s="18" t="n"/>
      <c r="BF1826" s="16" t="n"/>
      <c r="BG1826" s="18">
        <f>(BE1826-BF1826)+BG1825</f>
        <v/>
      </c>
      <c r="BH1826" s="15" t="n"/>
      <c r="BJ1826" s="86" t="n"/>
      <c r="BK1826" s="86" t="n"/>
      <c r="BL1826" s="24" t="n"/>
      <c r="BM1826" s="24" t="n"/>
      <c r="BN1826" s="24" t="n"/>
      <c r="BO1826" s="24" t="n"/>
      <c r="BP1826" s="24" t="n"/>
      <c r="BQ1826" s="126" t="n"/>
    </row>
    <row r="1827" ht="16.8" customHeight="1">
      <c r="A1827" s="15" t="n"/>
      <c r="B1827" s="15" t="n"/>
      <c r="C1827" s="64" t="inlineStr">
        <is>
          <t>BONIFICO GENERALI</t>
        </is>
      </c>
      <c r="D1827" s="16" t="n"/>
      <c r="E1827" s="16" t="n"/>
      <c r="F1827" s="16" t="n"/>
      <c r="G1827" s="16" t="n">
        <v>0</v>
      </c>
      <c r="H1827" s="16" t="n">
        <v>0</v>
      </c>
      <c r="I1827" s="4" t="n"/>
      <c r="J1827" s="14" t="n"/>
      <c r="K1827" s="6" t="inlineStr">
        <is>
          <t>SALDO CATTOLICA</t>
        </is>
      </c>
      <c r="L1827" s="55">
        <f>D1828+E1828+A1828+B1828+B1775</f>
        <v/>
      </c>
      <c r="M1827" s="16" t="n"/>
      <c r="N1827" s="16" t="n"/>
      <c r="O1827" s="56" t="n"/>
      <c r="P1827" s="18" t="n"/>
      <c r="Q1827" s="14" t="n"/>
      <c r="R1827" s="18" t="n"/>
      <c r="S1827" s="16" t="n">
        <v>0</v>
      </c>
      <c r="T1827" s="18">
        <f>(R1827-S1827)+T1826</f>
        <v/>
      </c>
      <c r="U1827" s="15" t="n"/>
      <c r="W1827" s="14" t="n"/>
      <c r="X1827" s="18" t="n"/>
      <c r="Y1827" s="16" t="n">
        <v>0</v>
      </c>
      <c r="Z1827" s="18">
        <f>(X1827-Y1827)+Z1826</f>
        <v/>
      </c>
      <c r="AA1827" s="15" t="n"/>
      <c r="AB1827" s="24" t="n"/>
      <c r="AC1827" s="71" t="inlineStr">
        <is>
          <t>TOTALE PROVVIGIONI AD OGGI</t>
        </is>
      </c>
      <c r="AD1827" s="65" t="n"/>
      <c r="AE1827" s="65">
        <f>G1827</f>
        <v/>
      </c>
      <c r="AF1827" s="63">
        <f>AF1766+AD1771+AD1772</f>
        <v/>
      </c>
      <c r="AG1827" s="25" t="n"/>
      <c r="AH1827" s="24" t="n"/>
      <c r="AI1827" s="26" t="n"/>
      <c r="AJ1827" s="25" t="n"/>
      <c r="AL1827" s="14" t="n"/>
      <c r="AM1827" s="18" t="n"/>
      <c r="AN1827" s="16" t="n"/>
      <c r="AO1827" s="18">
        <f>(AM1827-AN1827)+AO1826</f>
        <v/>
      </c>
      <c r="AP1827" s="15" t="n"/>
      <c r="AR1827" s="14" t="n"/>
      <c r="AS1827" s="18" t="n"/>
      <c r="AT1827" s="16" t="n"/>
      <c r="AU1827" s="18">
        <f>(AS1827-AT1827)+AU1826</f>
        <v/>
      </c>
      <c r="AV1827" s="15" t="n"/>
      <c r="AX1827" s="14" t="n"/>
      <c r="AY1827" s="18" t="n"/>
      <c r="AZ1827" s="16" t="n"/>
      <c r="BA1827" s="18">
        <f>(AY1827-AZ1827)+BA1826</f>
        <v/>
      </c>
      <c r="BB1827" s="15" t="n"/>
      <c r="BD1827" s="14" t="n"/>
      <c r="BE1827" s="18" t="n"/>
      <c r="BF1827" s="16" t="n"/>
      <c r="BG1827" s="18">
        <f>(BE1827-BF1827)+BG1826</f>
        <v/>
      </c>
      <c r="BH1827" s="15" t="n"/>
      <c r="BJ1827" s="86" t="n"/>
      <c r="BK1827" s="86" t="n"/>
      <c r="BL1827" s="24" t="n"/>
      <c r="BM1827" s="24" t="n"/>
      <c r="BN1827" s="24" t="n"/>
      <c r="BO1827" s="24" t="n"/>
      <c r="BP1827" s="24" t="n"/>
      <c r="BQ1827" s="126" t="n"/>
    </row>
    <row r="1828" ht="16.8" customHeight="1">
      <c r="A1828" s="92">
        <f>D1773-D1775+A1767-E1773-G1827</f>
        <v/>
      </c>
      <c r="B1828" s="44">
        <f>D1776-D1778+B1767</f>
        <v/>
      </c>
      <c r="C1828" s="57" t="inlineStr">
        <is>
          <t>Check = controllo Saldo Cattolica</t>
        </is>
      </c>
      <c r="D1828" s="44">
        <f>D1771-D1774-E1771+D1767</f>
        <v/>
      </c>
      <c r="E1828" s="44">
        <f>D1772-D1777+E1767</f>
        <v/>
      </c>
      <c r="F1828" s="72">
        <f>D1774+D1775+D1777+F1767-E1775</f>
        <v/>
      </c>
      <c r="G1828" s="81">
        <f>D1774+D1775-E1775+D1777+G1767</f>
        <v/>
      </c>
      <c r="H1828" s="44">
        <f>G1822+G1821+H1767</f>
        <v/>
      </c>
      <c r="I1828" s="79">
        <f>G1828-H1828</f>
        <v/>
      </c>
      <c r="J1828" s="58" t="n"/>
      <c r="K1828" s="6" t="inlineStr">
        <is>
          <t>SALDO PROVVIGIONALE</t>
        </is>
      </c>
      <c r="L1828" s="3">
        <f>L1826-L1827</f>
        <v/>
      </c>
      <c r="M1828" s="27" t="inlineStr">
        <is>
          <t>DIFF. S.DO CATTOLICA</t>
        </is>
      </c>
      <c r="N1828" s="27">
        <f>O1828-L1827</f>
        <v/>
      </c>
      <c r="O1828" s="44">
        <f>Z1828+AU1828+N1804+SUM(L1807:L1818)+SUM(N1808:N1818)+L1822-D1774-D1777-D1773+E1775</f>
        <v/>
      </c>
      <c r="P1828" s="18" t="n"/>
      <c r="Q1828" s="58" t="n"/>
      <c r="R1828" s="59" t="n"/>
      <c r="S1828" s="44" t="n"/>
      <c r="T1828" s="59">
        <f>(R1828-S1828)+T1827</f>
        <v/>
      </c>
      <c r="U1828" s="57" t="n"/>
      <c r="W1828" s="58" t="n"/>
      <c r="X1828" s="59" t="n"/>
      <c r="Y1828" s="44" t="n">
        <v>0</v>
      </c>
      <c r="Z1828" s="59">
        <f>(X1828-Y1828)+Z1827</f>
        <v/>
      </c>
      <c r="AA1828" s="57" t="n"/>
      <c r="AB1828" s="60" t="n"/>
      <c r="AC1828" s="60" t="inlineStr">
        <is>
          <t>UTILE NETTO</t>
        </is>
      </c>
      <c r="AD1828" s="23">
        <f>SUM(AD1771:AD1827)-SUM(AE1771:AE1825)+AD1767</f>
        <v/>
      </c>
      <c r="AE1828" s="23">
        <f>AF1814+AF1815</f>
        <v/>
      </c>
      <c r="AF1828" s="23">
        <f>AD1828+AE1828</f>
        <v/>
      </c>
      <c r="AG1828" s="23" t="inlineStr">
        <is>
          <t>UTILE LORDO</t>
        </is>
      </c>
      <c r="AH1828" s="60" t="inlineStr">
        <is>
          <t>SALDO</t>
        </is>
      </c>
      <c r="AI1828" s="61">
        <f>AI1825-AJ1826</f>
        <v/>
      </c>
      <c r="AJ1828" s="23" t="n"/>
      <c r="AL1828" s="58" t="n"/>
      <c r="AM1828" s="59" t="n"/>
      <c r="AN1828" s="44" t="n"/>
      <c r="AO1828" s="59">
        <f>(AM1828-AN1828)+AO1827</f>
        <v/>
      </c>
      <c r="AP1828" s="57" t="n"/>
      <c r="AR1828" s="58" t="n"/>
      <c r="AS1828" s="59" t="n"/>
      <c r="AT1828" s="44" t="n"/>
      <c r="AU1828" s="59">
        <f>(AS1828-AT1828)+AU1827</f>
        <v/>
      </c>
      <c r="AV1828" s="57" t="n"/>
      <c r="AX1828" s="58" t="n"/>
      <c r="AY1828" s="59" t="n"/>
      <c r="AZ1828" s="44" t="n"/>
      <c r="BA1828" s="59">
        <f>(AY1828-AZ1828)+BA1827</f>
        <v/>
      </c>
      <c r="BB1828" s="57" t="n"/>
      <c r="BD1828" s="58" t="n"/>
      <c r="BE1828" s="59" t="n"/>
      <c r="BF1828" s="44" t="n"/>
      <c r="BG1828" s="59">
        <f>(BE1828-BF1828)+BG1827</f>
        <v/>
      </c>
      <c r="BH1828" s="57" t="n"/>
      <c r="BJ1828" s="21">
        <f>SUM(BJ1772:BJ1827)</f>
        <v/>
      </c>
      <c r="BK1828" s="21" t="n"/>
      <c r="BL1828" s="89">
        <f>SUM(BL1771:BL1827)</f>
        <v/>
      </c>
      <c r="BM1828" s="8" t="inlineStr">
        <is>
          <t>TOTALE GENERALI</t>
        </is>
      </c>
      <c r="BN1828" s="89">
        <f>SUM(BN1771:BN1827)</f>
        <v/>
      </c>
      <c r="BO1828" s="8">
        <f>SUM(BO1772:BO1827)</f>
        <v/>
      </c>
      <c r="BP1828" s="8">
        <f>BL1828+BN1828</f>
        <v/>
      </c>
      <c r="BQ1828" s="8" t="n"/>
    </row>
    <row r="1829" ht="16.8" customHeight="1">
      <c r="C1829" s="7" t="inlineStr">
        <is>
          <t>COPIA</t>
        </is>
      </c>
    </row>
    <row r="1831" ht="16.8" customHeight="1">
      <c r="A1831" s="2" t="n"/>
      <c r="B1831" s="2" t="n"/>
      <c r="C1831" s="2" t="inlineStr">
        <is>
          <t>DESCRIZIONE</t>
        </is>
      </c>
      <c r="D1831" s="3" t="inlineStr">
        <is>
          <t>CASSA E.</t>
        </is>
      </c>
      <c r="E1831" s="3" t="inlineStr">
        <is>
          <t>CASSA U.</t>
        </is>
      </c>
      <c r="F1831" s="3" t="n"/>
      <c r="G1831" s="3" t="inlineStr">
        <is>
          <t>BANCA U.</t>
        </is>
      </c>
      <c r="H1831" s="104" t="inlineStr">
        <is>
          <t>PROVVIGIONI</t>
        </is>
      </c>
      <c r="I1831" s="76" t="n"/>
      <c r="J1831" s="5" t="inlineStr">
        <is>
          <t>DATA</t>
        </is>
      </c>
      <c r="K1831" s="6" t="inlineStr">
        <is>
          <t>DESCRIZIONE</t>
        </is>
      </c>
      <c r="L1831" s="3" t="inlineStr">
        <is>
          <t>ENTRATE</t>
        </is>
      </c>
      <c r="M1831" s="3" t="inlineStr">
        <is>
          <t>USCITE</t>
        </is>
      </c>
      <c r="N1831" s="3" t="inlineStr">
        <is>
          <t xml:space="preserve">PREL. </t>
        </is>
      </c>
      <c r="O1831" s="3" t="inlineStr">
        <is>
          <t>TOTALE</t>
        </is>
      </c>
      <c r="P1831" s="3" t="inlineStr">
        <is>
          <t>BUDGET</t>
        </is>
      </c>
      <c r="Q1831" s="5" t="inlineStr">
        <is>
          <t>DATA</t>
        </is>
      </c>
      <c r="R1831" s="3" t="inlineStr">
        <is>
          <t>ENTRATE</t>
        </is>
      </c>
      <c r="S1831" s="3" t="inlineStr">
        <is>
          <t>USCITE</t>
        </is>
      </c>
      <c r="T1831" s="3" t="inlineStr">
        <is>
          <t>SALDO</t>
        </is>
      </c>
      <c r="U1831" s="2" t="inlineStr">
        <is>
          <t>CONTO A3T  10223</t>
        </is>
      </c>
      <c r="W1831" s="5" t="inlineStr">
        <is>
          <t>DATA</t>
        </is>
      </c>
      <c r="X1831" s="3" t="inlineStr">
        <is>
          <t>ENTRATE</t>
        </is>
      </c>
      <c r="Y1831" s="3" t="inlineStr">
        <is>
          <t>USCITE</t>
        </is>
      </c>
      <c r="Z1831" s="3" t="inlineStr">
        <is>
          <t>SALDO</t>
        </is>
      </c>
      <c r="AA1831" s="2" t="inlineStr">
        <is>
          <t>CONTO SEPARATO 10226</t>
        </is>
      </c>
      <c r="AB1831" s="8" t="inlineStr">
        <is>
          <t>DATA</t>
        </is>
      </c>
      <c r="AC1831" s="9" t="inlineStr">
        <is>
          <t>DESCRIZIONE</t>
        </is>
      </c>
      <c r="AD1831" s="10" t="inlineStr">
        <is>
          <t xml:space="preserve">ENTRATE </t>
        </is>
      </c>
      <c r="AE1831" s="10" t="inlineStr">
        <is>
          <t>USCITE</t>
        </is>
      </c>
      <c r="AF1831" s="11" t="inlineStr">
        <is>
          <t>TOTALI</t>
        </is>
      </c>
      <c r="AG1831" s="11" t="inlineStr">
        <is>
          <t>FINE MESE</t>
        </is>
      </c>
      <c r="AH1831" s="12" t="inlineStr">
        <is>
          <t>CARTELLA SOSPESI</t>
        </is>
      </c>
      <c r="AI1831" s="13" t="n"/>
      <c r="AJ1831" s="11" t="n"/>
      <c r="AL1831" s="5" t="inlineStr">
        <is>
          <t>DATA</t>
        </is>
      </c>
      <c r="AM1831" s="3" t="inlineStr">
        <is>
          <t>ENTRATE</t>
        </is>
      </c>
      <c r="AN1831" s="3" t="inlineStr">
        <is>
          <t>USCITE</t>
        </is>
      </c>
      <c r="AO1831" s="3" t="inlineStr">
        <is>
          <t>SALDO</t>
        </is>
      </c>
      <c r="AP1831" s="2" t="inlineStr">
        <is>
          <t>CONTO A3T 2</t>
        </is>
      </c>
      <c r="AR1831" s="5" t="inlineStr">
        <is>
          <t>DATA</t>
        </is>
      </c>
      <c r="AS1831" s="3" t="inlineStr">
        <is>
          <t>ENTRATE</t>
        </is>
      </c>
      <c r="AT1831" s="3" t="inlineStr">
        <is>
          <t>USCITE</t>
        </is>
      </c>
      <c r="AU1831" s="3" t="inlineStr">
        <is>
          <t>SALDO</t>
        </is>
      </c>
      <c r="AV1831" s="2" t="inlineStr">
        <is>
          <t>CONTO SEPARATO 2</t>
        </is>
      </c>
      <c r="AX1831" s="5" t="inlineStr">
        <is>
          <t>DATA</t>
        </is>
      </c>
      <c r="AY1831" s="3" t="inlineStr">
        <is>
          <t>ENTRATE</t>
        </is>
      </c>
      <c r="AZ1831" s="3" t="inlineStr">
        <is>
          <t>USCITE</t>
        </is>
      </c>
      <c r="BA1831" s="3" t="inlineStr">
        <is>
          <t>SALDO</t>
        </is>
      </c>
      <c r="BB1831" s="2" t="inlineStr">
        <is>
          <t>CCP AMICONE</t>
        </is>
      </c>
      <c r="BD1831" s="5" t="inlineStr">
        <is>
          <t>DATA</t>
        </is>
      </c>
      <c r="BE1831" s="3" t="inlineStr">
        <is>
          <t>ENTRATE</t>
        </is>
      </c>
      <c r="BF1831" s="3" t="inlineStr">
        <is>
          <t>USCITE</t>
        </is>
      </c>
      <c r="BG1831" s="3" t="inlineStr">
        <is>
          <t>SALDO</t>
        </is>
      </c>
      <c r="BH1831" s="2" t="inlineStr">
        <is>
          <t>CCP A.R.L.</t>
        </is>
      </c>
      <c r="BJ1831" s="21" t="inlineStr">
        <is>
          <t>A/B CONT CATTOLICA</t>
        </is>
      </c>
      <c r="BK1831" s="21" t="inlineStr">
        <is>
          <t>DATA</t>
        </is>
      </c>
      <c r="BL1831" s="8" t="inlineStr">
        <is>
          <t>CATTOLICA</t>
        </is>
      </c>
      <c r="BM1831" s="8" t="inlineStr">
        <is>
          <t>DATA</t>
        </is>
      </c>
      <c r="BN1831" s="8" t="inlineStr">
        <is>
          <t>GENERALI</t>
        </is>
      </c>
      <c r="BO1831" s="8" t="inlineStr">
        <is>
          <t>ASSEGNI /CONTANTI</t>
        </is>
      </c>
      <c r="BP1831" s="8" t="inlineStr">
        <is>
          <t>DATA</t>
        </is>
      </c>
      <c r="BQ1831" s="9" t="inlineStr">
        <is>
          <t>NOTE</t>
        </is>
      </c>
    </row>
    <row r="1832" ht="16.8" customHeight="1">
      <c r="A1832" s="14" t="n">
        <v>45332</v>
      </c>
      <c r="B1832" s="15" t="inlineStr">
        <is>
          <t>GENERTEL</t>
        </is>
      </c>
      <c r="C1832" s="15" t="inlineStr">
        <is>
          <t>Incasso CATTOLICA</t>
        </is>
      </c>
      <c r="D1832" s="16" t="n">
        <v>0</v>
      </c>
      <c r="E1832" s="16" t="n">
        <v>0</v>
      </c>
      <c r="F1832" s="16" t="n"/>
      <c r="G1832" s="16" t="n"/>
      <c r="H1832" s="105" t="n"/>
      <c r="I1832" s="4" t="n"/>
      <c r="J1832" s="14">
        <f>A1832</f>
        <v/>
      </c>
      <c r="K1832" s="17" t="inlineStr">
        <is>
          <t>PROVVIGIONI</t>
        </is>
      </c>
      <c r="L1832" s="16">
        <f>D1835+D1838+D1836+D1839</f>
        <v/>
      </c>
      <c r="M1832" s="16" t="n"/>
      <c r="N1832" s="82">
        <f>L1832+L1833-M1833</f>
        <v/>
      </c>
      <c r="O1832" s="80">
        <f>D1835+D1838+D1836-E1836-E1835+O1771</f>
        <v/>
      </c>
      <c r="P1832" s="18" t="n"/>
      <c r="Q1832" s="14">
        <f>J1832</f>
        <v/>
      </c>
      <c r="R1832" s="18" t="n"/>
      <c r="S1832" s="16" t="n"/>
      <c r="T1832" s="18">
        <f>T1828</f>
        <v/>
      </c>
      <c r="U1832" s="15" t="n"/>
      <c r="W1832" s="14">
        <f>A1832</f>
        <v/>
      </c>
      <c r="X1832" s="18" t="n"/>
      <c r="Y1832" s="16" t="n"/>
      <c r="Z1832" s="18">
        <f>Z1828</f>
        <v/>
      </c>
      <c r="AA1832" s="15" t="n"/>
      <c r="AB1832" s="19">
        <f>A1832</f>
        <v/>
      </c>
      <c r="AC1832" s="12" t="inlineStr">
        <is>
          <t>PROVV. + PROVV. COL 10</t>
        </is>
      </c>
      <c r="AD1832" s="11">
        <f>N1832</f>
        <v/>
      </c>
      <c r="AE1832" s="11" t="n"/>
      <c r="AF1832" s="20" t="n"/>
      <c r="AG1832" s="20" t="n"/>
      <c r="AH1832" s="21" t="inlineStr">
        <is>
          <t>NOME</t>
        </is>
      </c>
      <c r="AI1832" s="22" t="inlineStr">
        <is>
          <t>IMPORTO</t>
        </is>
      </c>
      <c r="AJ1832" s="23" t="inlineStr">
        <is>
          <t>VERSAMENTI</t>
        </is>
      </c>
      <c r="AL1832" s="14">
        <f>A1832</f>
        <v/>
      </c>
      <c r="AM1832" s="18" t="n"/>
      <c r="AN1832" s="16" t="n"/>
      <c r="AO1832" s="18" t="n">
        <v>0</v>
      </c>
      <c r="AP1832" s="15" t="n"/>
      <c r="AR1832" s="14">
        <f>A1832</f>
        <v/>
      </c>
      <c r="AS1832" s="18" t="n"/>
      <c r="AT1832" s="16" t="n"/>
      <c r="AU1832" s="18" t="n">
        <v>0</v>
      </c>
      <c r="AV1832" s="15" t="n"/>
      <c r="AX1832" s="14">
        <f>A1832</f>
        <v/>
      </c>
      <c r="AY1832" s="18" t="n"/>
      <c r="AZ1832" s="16" t="n"/>
      <c r="BA1832" s="18">
        <f>BA1828</f>
        <v/>
      </c>
      <c r="BB1832" s="15" t="n"/>
      <c r="BD1832" s="14">
        <f>AX1832</f>
        <v/>
      </c>
      <c r="BE1832" s="18" t="n"/>
      <c r="BF1832" s="16" t="n"/>
      <c r="BG1832" s="18">
        <f>BG1828</f>
        <v/>
      </c>
      <c r="BH1832" s="15" t="n"/>
      <c r="BJ1832" s="87">
        <f>A1832</f>
        <v/>
      </c>
      <c r="BK1832" s="87">
        <f>A1832</f>
        <v/>
      </c>
      <c r="BL1832" s="24" t="inlineStr">
        <is>
          <t>BONIFICI</t>
        </is>
      </c>
      <c r="BM1832" s="88">
        <f>BK1832</f>
        <v/>
      </c>
      <c r="BN1832" s="24" t="inlineStr">
        <is>
          <t>BONIFICI</t>
        </is>
      </c>
      <c r="BO1832" s="24" t="n"/>
      <c r="BP1832" s="88">
        <f>BK1832</f>
        <v/>
      </c>
      <c r="BQ1832" s="126" t="n"/>
    </row>
    <row r="1833" ht="16.8" customHeight="1">
      <c r="A1833" s="15" t="n"/>
      <c r="B1833" s="15" t="n"/>
      <c r="C1833" s="15" t="inlineStr">
        <is>
          <t>Incasso UCA</t>
        </is>
      </c>
      <c r="D1833" s="16" t="n">
        <v>0</v>
      </c>
      <c r="E1833" s="16" t="n"/>
      <c r="F1833" s="16" t="n"/>
      <c r="G1833" s="16" t="n"/>
      <c r="H1833" s="105" t="inlineStr">
        <is>
          <t>CATTOLICA</t>
        </is>
      </c>
      <c r="I1833" s="4" t="n"/>
      <c r="J1833" s="14" t="n"/>
      <c r="K1833" s="17" t="inlineStr">
        <is>
          <t>PROVVIGIONI COL 10</t>
        </is>
      </c>
      <c r="L1833" s="16" t="n">
        <v>0</v>
      </c>
      <c r="M1833" s="16">
        <f>E1836</f>
        <v/>
      </c>
      <c r="N1833" s="16" t="n"/>
      <c r="O1833" s="16" t="n"/>
      <c r="P1833" s="18" t="n"/>
      <c r="Q1833" s="14" t="n"/>
      <c r="R1833" s="18" t="n"/>
      <c r="S1833" s="16" t="n"/>
      <c r="T1833" s="18">
        <f>(R1833-S1833)+T1832</f>
        <v/>
      </c>
      <c r="U1833" s="15" t="n"/>
      <c r="W1833" s="14" t="n"/>
      <c r="X1833" s="18" t="n"/>
      <c r="Y1833" s="16" t="n"/>
      <c r="Z1833" s="18">
        <f>(X1833-Y1833)+Z1832</f>
        <v/>
      </c>
      <c r="AA1833" s="15" t="n"/>
      <c r="AB1833" s="24" t="n"/>
      <c r="AC1833" s="24" t="inlineStr">
        <is>
          <t>RICAVI DIVERSI</t>
        </is>
      </c>
      <c r="AD1833" s="25" t="n"/>
      <c r="AE1833" s="25" t="n"/>
      <c r="AF1833" s="25" t="n"/>
      <c r="AG1833" s="25" t="n"/>
      <c r="AH1833" s="12" t="inlineStr">
        <is>
          <t>RIPORTO</t>
        </is>
      </c>
      <c r="AI1833" s="26">
        <f>AI1828</f>
        <v/>
      </c>
      <c r="AJ1833" s="25" t="n"/>
      <c r="AL1833" s="14" t="n"/>
      <c r="AM1833" s="18" t="n"/>
      <c r="AN1833" s="16" t="n"/>
      <c r="AO1833" s="18">
        <f>(AM1833-AN1833)+AO1832</f>
        <v/>
      </c>
      <c r="AP1833" s="15" t="n"/>
      <c r="AR1833" s="14" t="n"/>
      <c r="AS1833" s="18" t="n"/>
      <c r="AT1833" s="16" t="n"/>
      <c r="AU1833" s="18">
        <f>(AS1833-AT1833)+AU1832</f>
        <v/>
      </c>
      <c r="AV1833" s="15" t="n"/>
      <c r="AX1833" s="14" t="n"/>
      <c r="AY1833" s="18" t="n"/>
      <c r="AZ1833" s="16" t="n"/>
      <c r="BA1833" s="18">
        <f>(AY1833-AZ1833)+BA1832</f>
        <v/>
      </c>
      <c r="BB1833" s="15" t="n"/>
      <c r="BD1833" s="14" t="n"/>
      <c r="BE1833" s="18" t="n"/>
      <c r="BF1833" s="16" t="n"/>
      <c r="BG1833" s="18">
        <f>(BE1833-BF1833)+BG1832</f>
        <v/>
      </c>
      <c r="BH1833" s="15" t="n"/>
      <c r="BJ1833" s="86" t="n">
        <v>0</v>
      </c>
      <c r="BK1833" s="90" t="n"/>
      <c r="BL1833" s="24" t="n">
        <v>0</v>
      </c>
      <c r="BM1833" s="91" t="n"/>
      <c r="BN1833" s="24" t="n">
        <v>0</v>
      </c>
      <c r="BO1833" s="24" t="n">
        <v>0</v>
      </c>
      <c r="BP1833" s="91" t="n"/>
      <c r="BQ1833" s="126" t="n"/>
    </row>
    <row r="1834" ht="16.8" customHeight="1">
      <c r="A1834" s="15" t="n"/>
      <c r="B1834" s="15" t="n"/>
      <c r="C1834" s="15" t="inlineStr">
        <is>
          <t>Incassi GENERALI</t>
        </is>
      </c>
      <c r="D1834" s="16" t="n">
        <v>2139.5</v>
      </c>
      <c r="E1834" s="16" t="n">
        <v>0</v>
      </c>
      <c r="F1834" s="16" t="n"/>
      <c r="G1834" s="16" t="n"/>
      <c r="H1834" s="105">
        <f>D1835+H1773</f>
        <v/>
      </c>
      <c r="I1834" s="4" t="n"/>
      <c r="J1834" s="14" t="n"/>
      <c r="K1834" s="17" t="inlineStr">
        <is>
          <t>SALDO CATTOLICA</t>
        </is>
      </c>
      <c r="L1834" s="16">
        <f>D1832+D1833+D1834+D1837-D1835-D1836-D1838-D1839-E1834-E1832+B1835</f>
        <v/>
      </c>
      <c r="M1834" s="16" t="n">
        <v>0</v>
      </c>
      <c r="N1834" s="16" t="n"/>
      <c r="O1834" s="16" t="n">
        <v>0</v>
      </c>
      <c r="P1834" s="18" t="n"/>
      <c r="Q1834" s="14" t="n"/>
      <c r="R1834" s="18" t="n"/>
      <c r="S1834" s="16" t="n"/>
      <c r="T1834" s="18">
        <f>(R1834-S1834)+T1833</f>
        <v/>
      </c>
      <c r="U1834" s="15" t="n"/>
      <c r="W1834" s="14" t="n"/>
      <c r="X1834" s="18" t="n"/>
      <c r="Y1834" s="16" t="n"/>
      <c r="Z1834" s="18">
        <f>(X1834-Y1834)+Z1833</f>
        <v/>
      </c>
      <c r="AA1834" s="15" t="n"/>
      <c r="AB1834" s="24" t="n"/>
      <c r="AC1834" s="24" t="n"/>
      <c r="AD1834" s="25" t="n"/>
      <c r="AE1834" s="25" t="n"/>
      <c r="AF1834" s="25" t="n"/>
      <c r="AG1834" s="25" t="n"/>
      <c r="AH1834" s="24" t="n"/>
      <c r="AI1834" s="26" t="n"/>
      <c r="AJ1834" s="25" t="n"/>
      <c r="AL1834" s="14" t="n"/>
      <c r="AM1834" s="18" t="n"/>
      <c r="AN1834" s="16" t="n"/>
      <c r="AO1834" s="18">
        <f>(AM1834-AN1834)+AO1833</f>
        <v/>
      </c>
      <c r="AP1834" s="15" t="n"/>
      <c r="AR1834" s="14" t="n"/>
      <c r="AS1834" s="18" t="n"/>
      <c r="AT1834" s="16" t="n"/>
      <c r="AU1834" s="18">
        <f>(AS1834-AT1834)+AU1833</f>
        <v/>
      </c>
      <c r="AV1834" s="15" t="n"/>
      <c r="AX1834" s="14" t="n"/>
      <c r="AY1834" s="18" t="n"/>
      <c r="AZ1834" s="16" t="n"/>
      <c r="BA1834" s="18">
        <f>(AY1834-AZ1834)+BA1833</f>
        <v/>
      </c>
      <c r="BB1834" s="15" t="n"/>
      <c r="BD1834" s="14" t="n"/>
      <c r="BE1834" s="18" t="n"/>
      <c r="BF1834" s="16" t="n"/>
      <c r="BG1834" s="18">
        <f>(BE1834-BF1834)+BG1833</f>
        <v/>
      </c>
      <c r="BH1834" s="15" t="n"/>
      <c r="BJ1834" s="86" t="n">
        <v>0</v>
      </c>
      <c r="BK1834" s="90" t="n"/>
      <c r="BL1834" s="24" t="n">
        <v>0</v>
      </c>
      <c r="BM1834" s="91" t="n"/>
      <c r="BN1834" s="24" t="n">
        <v>0</v>
      </c>
      <c r="BO1834" s="24" t="n">
        <v>0</v>
      </c>
      <c r="BP1834" s="91" t="n"/>
      <c r="BQ1834" s="126" t="n"/>
    </row>
    <row r="1835" ht="16.8" customHeight="1">
      <c r="A1835" s="15" t="n"/>
      <c r="B1835" s="15" t="n">
        <v>0</v>
      </c>
      <c r="C1835" s="15" t="inlineStr">
        <is>
          <t>Provvigioni CATTOLICA</t>
        </is>
      </c>
      <c r="D1835" s="16" t="n">
        <v>0</v>
      </c>
      <c r="E1835" s="16" t="n"/>
      <c r="F1835" s="16" t="n"/>
      <c r="G1835" s="16" t="n"/>
      <c r="H1835" s="105" t="inlineStr">
        <is>
          <t>GENERALI</t>
        </is>
      </c>
      <c r="I1835" s="4" t="n"/>
      <c r="J1835" s="14" t="n"/>
      <c r="K1835" s="17">
        <f>C1874</f>
        <v/>
      </c>
      <c r="L1835" s="16" t="n"/>
      <c r="M1835" s="16">
        <f>10*(L1832+L1833-M1833)/100</f>
        <v/>
      </c>
      <c r="N1835" s="16">
        <f>G1874</f>
        <v/>
      </c>
      <c r="O1835" s="16">
        <f>O1774+M1835-N1835</f>
        <v/>
      </c>
      <c r="P1835" s="18">
        <f>P1774+M1835</f>
        <v/>
      </c>
      <c r="Q1835" s="14" t="n"/>
      <c r="R1835" s="18" t="n"/>
      <c r="S1835" s="16" t="n"/>
      <c r="T1835" s="18">
        <f>(R1835-S1835)+T1834</f>
        <v/>
      </c>
      <c r="U1835" s="15" t="n"/>
      <c r="W1835" s="14" t="n"/>
      <c r="X1835" s="18" t="n"/>
      <c r="Y1835" s="16" t="n"/>
      <c r="Z1835" s="18">
        <f>(X1835-Y1835)+Z1834</f>
        <v/>
      </c>
      <c r="AA1835" s="15" t="n"/>
      <c r="AB1835" s="24" t="n"/>
      <c r="AC1835" s="24" t="n"/>
      <c r="AD1835" s="25" t="n"/>
      <c r="AE1835" s="25" t="n"/>
      <c r="AF1835" s="25" t="n"/>
      <c r="AG1835" s="25" t="n"/>
      <c r="AH1835" s="17" t="n"/>
      <c r="AI1835" s="16" t="n">
        <v>0</v>
      </c>
      <c r="AJ1835" s="25" t="n"/>
      <c r="AL1835" s="14" t="n"/>
      <c r="AM1835" s="18" t="n"/>
      <c r="AN1835" s="16" t="n"/>
      <c r="AO1835" s="18">
        <f>(AM1835-AN1835)+AO1834</f>
        <v/>
      </c>
      <c r="AP1835" s="15" t="n"/>
      <c r="AR1835" s="14" t="n"/>
      <c r="AS1835" s="18" t="n"/>
      <c r="AT1835" s="16" t="n"/>
      <c r="AU1835" s="18">
        <f>(AS1835-AT1835)+AU1834</f>
        <v/>
      </c>
      <c r="AV1835" s="15" t="n"/>
      <c r="AX1835" s="14" t="n"/>
      <c r="AY1835" s="18" t="n"/>
      <c r="AZ1835" s="16" t="n"/>
      <c r="BA1835" s="18">
        <f>(AY1835-AZ1835)+BA1834</f>
        <v/>
      </c>
      <c r="BB1835" s="15" t="n"/>
      <c r="BD1835" s="14" t="n"/>
      <c r="BE1835" s="18" t="n"/>
      <c r="BF1835" s="16" t="n"/>
      <c r="BG1835" s="18">
        <f>(BE1835-BF1835)+BG1834</f>
        <v/>
      </c>
      <c r="BH1835" s="15" t="n"/>
      <c r="BJ1835" s="86" t="n">
        <v>0</v>
      </c>
      <c r="BK1835" s="90" t="n"/>
      <c r="BL1835" s="24" t="n">
        <v>0</v>
      </c>
      <c r="BM1835" s="91" t="n"/>
      <c r="BN1835" s="24" t="n">
        <v>0</v>
      </c>
      <c r="BO1835" s="24" t="n">
        <v>0</v>
      </c>
      <c r="BP1835" s="91" t="n"/>
      <c r="BQ1835" s="126" t="n"/>
    </row>
    <row r="1836" ht="16.8" customHeight="1">
      <c r="A1836" s="15" t="n"/>
      <c r="B1836" s="16">
        <f>B1835+B1775</f>
        <v/>
      </c>
      <c r="C1836" s="15" t="inlineStr">
        <is>
          <t>Provvigioni GENERALI</t>
        </is>
      </c>
      <c r="D1836" s="16" t="n">
        <v>385.01</v>
      </c>
      <c r="E1836" s="16" t="n">
        <v>0</v>
      </c>
      <c r="F1836" s="16" t="n"/>
      <c r="G1836" s="16" t="n"/>
      <c r="H1836" s="105">
        <f>D1836+H1775</f>
        <v/>
      </c>
      <c r="I1836" s="4" t="n"/>
      <c r="J1836" s="14" t="n"/>
      <c r="K1836" s="17">
        <f>C1844</f>
        <v/>
      </c>
      <c r="L1836" s="16" t="n"/>
      <c r="M1836" s="16">
        <f>8.37*(L1832+L1833-M1833)/100</f>
        <v/>
      </c>
      <c r="N1836" s="16">
        <f>D1844</f>
        <v/>
      </c>
      <c r="O1836" s="16">
        <f>O1775+M1836-N1836</f>
        <v/>
      </c>
      <c r="P1836" s="18">
        <f>P1775+M1836</f>
        <v/>
      </c>
      <c r="Q1836" s="14" t="n"/>
      <c r="R1836" s="18" t="n"/>
      <c r="S1836" s="16" t="n"/>
      <c r="T1836" s="18">
        <f>(R1836-S1836)+T1835</f>
        <v/>
      </c>
      <c r="U1836" s="15" t="n"/>
      <c r="W1836" s="14" t="n"/>
      <c r="X1836" s="18" t="n"/>
      <c r="Y1836" s="16" t="n"/>
      <c r="Z1836" s="18">
        <f>(X1836-Y1836)+Z1835</f>
        <v/>
      </c>
      <c r="AA1836" s="15" t="n"/>
      <c r="AB1836" s="24" t="n"/>
      <c r="AC1836" s="17" t="n"/>
      <c r="AD1836" s="25" t="n"/>
      <c r="AE1836" s="25" t="n"/>
      <c r="AF1836" s="25" t="n"/>
      <c r="AG1836" s="25" t="n"/>
      <c r="AH1836" s="24" t="n"/>
      <c r="AI1836" s="26" t="n"/>
      <c r="AJ1836" s="25" t="n"/>
      <c r="AL1836" s="14" t="n"/>
      <c r="AM1836" s="18" t="n"/>
      <c r="AN1836" s="16" t="n"/>
      <c r="AO1836" s="18">
        <f>(AM1836-AN1836)+AO1835</f>
        <v/>
      </c>
      <c r="AP1836" s="15" t="n"/>
      <c r="AR1836" s="14" t="n"/>
      <c r="AS1836" s="18" t="n"/>
      <c r="AT1836" s="16" t="n"/>
      <c r="AU1836" s="18">
        <f>(AS1836-AT1836)+AU1835</f>
        <v/>
      </c>
      <c r="AV1836" s="15" t="n"/>
      <c r="AX1836" s="14" t="n"/>
      <c r="AY1836" s="18" t="n"/>
      <c r="AZ1836" s="16" t="n"/>
      <c r="BA1836" s="18">
        <f>(AY1836-AZ1836)+BA1835</f>
        <v/>
      </c>
      <c r="BB1836" s="15" t="n"/>
      <c r="BD1836" s="14" t="n"/>
      <c r="BE1836" s="18" t="n"/>
      <c r="BF1836" s="16" t="n"/>
      <c r="BG1836" s="18">
        <f>(BE1836-BF1836)+BG1835</f>
        <v/>
      </c>
      <c r="BH1836" s="15" t="n"/>
      <c r="BJ1836" s="86" t="n">
        <v>0</v>
      </c>
      <c r="BK1836" s="90" t="n"/>
      <c r="BL1836" s="24" t="n">
        <v>0</v>
      </c>
      <c r="BM1836" s="91" t="n"/>
      <c r="BN1836" s="24" t="n">
        <v>0</v>
      </c>
      <c r="BO1836" s="24" t="n"/>
      <c r="BP1836" s="24" t="n"/>
      <c r="BQ1836" s="126" t="n"/>
    </row>
    <row r="1837" ht="16.8" customHeight="1">
      <c r="A1837" s="15" t="n"/>
      <c r="B1837" s="15" t="n"/>
      <c r="C1837" s="15" t="inlineStr">
        <is>
          <t>Incasso TUTELA LEGALE</t>
        </is>
      </c>
      <c r="D1837" s="16" t="n">
        <v>0</v>
      </c>
      <c r="E1837" s="16" t="n">
        <v>0</v>
      </c>
      <c r="F1837" s="16" t="n"/>
      <c r="G1837" s="16" t="n"/>
      <c r="H1837" s="105" t="inlineStr">
        <is>
          <t>UCA</t>
        </is>
      </c>
      <c r="I1837" s="77" t="inlineStr">
        <is>
          <t>check provv.</t>
        </is>
      </c>
      <c r="J1837" s="14" t="n"/>
      <c r="K1837" s="15">
        <f>C1861</f>
        <v/>
      </c>
      <c r="L1837" s="16" t="n"/>
      <c r="M1837" s="16">
        <f>15.35*(L1832+L1833-M1833)/100</f>
        <v/>
      </c>
      <c r="N1837" s="16">
        <f>D1861</f>
        <v/>
      </c>
      <c r="O1837" s="16">
        <f>O1776+M1837-N1837</f>
        <v/>
      </c>
      <c r="P1837" s="18">
        <f>P1776+M1837</f>
        <v/>
      </c>
      <c r="Q1837" s="14" t="n"/>
      <c r="R1837" s="18" t="n"/>
      <c r="S1837" s="16" t="n"/>
      <c r="T1837" s="18">
        <f>(R1837-S1837)+T1836</f>
        <v/>
      </c>
      <c r="U1837" s="15" t="n"/>
      <c r="W1837" s="14" t="n"/>
      <c r="X1837" s="18" t="n"/>
      <c r="Y1837" s="16" t="n"/>
      <c r="Z1837" s="18">
        <f>(X1837-Y1837)+Z1836</f>
        <v/>
      </c>
      <c r="AA1837" s="15" t="n"/>
      <c r="AB1837" s="24" t="n"/>
      <c r="AC1837" s="17" t="n"/>
      <c r="AD1837" s="25" t="n"/>
      <c r="AE1837" s="25" t="n"/>
      <c r="AF1837" s="25" t="n"/>
      <c r="AG1837" s="25" t="n"/>
      <c r="AH1837" s="24" t="n"/>
      <c r="AI1837" s="26" t="n"/>
      <c r="AJ1837" s="25" t="n"/>
      <c r="AL1837" s="14" t="n"/>
      <c r="AM1837" s="18" t="n"/>
      <c r="AN1837" s="16" t="n"/>
      <c r="AO1837" s="18">
        <f>(AM1837-AN1837)+AO1836</f>
        <v/>
      </c>
      <c r="AP1837" s="15" t="n"/>
      <c r="AR1837" s="14" t="n"/>
      <c r="AS1837" s="18" t="n"/>
      <c r="AT1837" s="16" t="n"/>
      <c r="AU1837" s="18">
        <f>(AS1837-AT1837)+AU1836</f>
        <v/>
      </c>
      <c r="AV1837" s="15" t="n"/>
      <c r="AX1837" s="14" t="n"/>
      <c r="AY1837" s="18" t="n"/>
      <c r="AZ1837" s="16" t="n"/>
      <c r="BA1837" s="18">
        <f>(AY1837-AZ1837)+BA1836</f>
        <v/>
      </c>
      <c r="BB1837" s="15" t="n"/>
      <c r="BD1837" s="14" t="n"/>
      <c r="BE1837" s="18" t="n"/>
      <c r="BF1837" s="16" t="n"/>
      <c r="BG1837" s="18">
        <f>(BE1837-BF1837)+BG1836</f>
        <v/>
      </c>
      <c r="BH1837" s="15" t="n"/>
      <c r="BJ1837" s="86" t="n">
        <v>0</v>
      </c>
      <c r="BK1837" s="90" t="n"/>
      <c r="BL1837" s="24" t="n">
        <v>0</v>
      </c>
      <c r="BM1837" s="91" t="n"/>
      <c r="BN1837" s="24" t="n">
        <v>0</v>
      </c>
      <c r="BO1837" s="24" t="n"/>
      <c r="BP1837" s="24" t="n"/>
      <c r="BQ1837" s="126" t="n"/>
    </row>
    <row r="1838" ht="16.8" customHeight="1">
      <c r="A1838" s="15" t="n"/>
      <c r="B1838" s="15" t="inlineStr">
        <is>
          <t>***</t>
        </is>
      </c>
      <c r="C1838" s="15" t="inlineStr">
        <is>
          <t>Provvigioni UCA</t>
        </is>
      </c>
      <c r="D1838" s="16" t="n">
        <v>0</v>
      </c>
      <c r="E1838" s="16" t="n"/>
      <c r="F1838" s="16" t="n"/>
      <c r="G1838" s="16" t="n"/>
      <c r="H1838" s="105">
        <f>D1838+H1777</f>
        <v/>
      </c>
      <c r="I1838" s="78">
        <f>D1835+D1836-E1836+D1838</f>
        <v/>
      </c>
      <c r="J1838" s="14" t="n"/>
      <c r="K1838" s="15" t="inlineStr">
        <is>
          <t>Benzina auto gigi e papà</t>
        </is>
      </c>
      <c r="L1838" s="16" t="n"/>
      <c r="M1838" s="16">
        <f>2.6*(L1832+L1833-M1833)/100</f>
        <v/>
      </c>
      <c r="N1838" s="16">
        <f>D1849</f>
        <v/>
      </c>
      <c r="O1838" s="16">
        <f>O1777+M1838-N1838</f>
        <v/>
      </c>
      <c r="P1838" s="18">
        <f>P1777+M1838</f>
        <v/>
      </c>
      <c r="Q1838" s="14" t="n"/>
      <c r="R1838" s="18" t="n"/>
      <c r="S1838" s="16" t="n"/>
      <c r="T1838" s="18">
        <f>(R1838-S1838)+T1837</f>
        <v/>
      </c>
      <c r="U1838" s="15" t="n"/>
      <c r="W1838" s="14" t="n"/>
      <c r="X1838" s="18" t="n"/>
      <c r="Y1838" s="16" t="n"/>
      <c r="Z1838" s="18">
        <f>(X1838-Y1838)+Z1837</f>
        <v/>
      </c>
      <c r="AA1838" s="15" t="n"/>
      <c r="AB1838" s="24" t="n"/>
      <c r="AC1838" s="17" t="n"/>
      <c r="AD1838" s="25" t="n"/>
      <c r="AE1838" s="25" t="n"/>
      <c r="AF1838" s="25" t="n"/>
      <c r="AG1838" s="25" t="n"/>
      <c r="AH1838" s="24" t="n"/>
      <c r="AI1838" s="26" t="n"/>
      <c r="AJ1838" s="25" t="n"/>
      <c r="AL1838" s="14" t="n"/>
      <c r="AM1838" s="18" t="n"/>
      <c r="AN1838" s="16" t="n"/>
      <c r="AO1838" s="18">
        <f>(AM1838-AN1838)+AO1837</f>
        <v/>
      </c>
      <c r="AP1838" s="15" t="n"/>
      <c r="AR1838" s="14" t="n"/>
      <c r="AS1838" s="18" t="n"/>
      <c r="AT1838" s="16" t="n"/>
      <c r="AU1838" s="18">
        <f>(AS1838-AT1838)+AU1837</f>
        <v/>
      </c>
      <c r="AV1838" s="15" t="n"/>
      <c r="AX1838" s="14" t="n"/>
      <c r="AY1838" s="18" t="n"/>
      <c r="AZ1838" s="16" t="n"/>
      <c r="BA1838" s="18">
        <f>(AY1838-AZ1838)+BA1837</f>
        <v/>
      </c>
      <c r="BB1838" s="15" t="n"/>
      <c r="BD1838" s="14" t="n"/>
      <c r="BE1838" s="18" t="n"/>
      <c r="BF1838" s="16" t="n"/>
      <c r="BG1838" s="18">
        <f>(BE1838-BF1838)+BG1837</f>
        <v/>
      </c>
      <c r="BH1838" s="15" t="n"/>
      <c r="BJ1838" s="86" t="n">
        <v>0</v>
      </c>
      <c r="BK1838" s="90" t="n"/>
      <c r="BL1838" s="24" t="n">
        <v>0</v>
      </c>
      <c r="BM1838" s="91" t="n"/>
      <c r="BN1838" s="24" t="n">
        <v>0</v>
      </c>
      <c r="BO1838" s="24" t="n"/>
      <c r="BP1838" s="24" t="n"/>
      <c r="BQ1838" s="126" t="n"/>
    </row>
    <row r="1839" ht="16.8" customHeight="1">
      <c r="A1839" s="15" t="n"/>
      <c r="B1839" s="15" t="n"/>
      <c r="C1839" s="15" t="inlineStr">
        <is>
          <t>Provvigioni TUTELA LEGALE</t>
        </is>
      </c>
      <c r="D1839" s="16" t="n">
        <v>0</v>
      </c>
      <c r="E1839" s="16" t="n"/>
      <c r="F1839" s="16" t="n"/>
      <c r="G1839" s="16" t="n">
        <v>0</v>
      </c>
      <c r="H1839" s="105" t="inlineStr">
        <is>
          <t>TUTELA</t>
        </is>
      </c>
      <c r="I1839" s="4" t="n"/>
      <c r="J1839" s="14" t="n"/>
      <c r="K1839" s="15" t="inlineStr">
        <is>
          <t>Spese bancari einteressi passivi e spese postali</t>
        </is>
      </c>
      <c r="L1839" s="16" t="n"/>
      <c r="M1839" s="16">
        <f>2.6*(L1832+L1833-M1833)/100</f>
        <v/>
      </c>
      <c r="N1839" s="16">
        <f>G1850+H1850</f>
        <v/>
      </c>
      <c r="O1839" s="16">
        <f>O1778+M1839-N1839</f>
        <v/>
      </c>
      <c r="P1839" s="18">
        <f>P1778+M1839</f>
        <v/>
      </c>
      <c r="Q1839" s="14" t="n"/>
      <c r="R1839" s="18" t="n"/>
      <c r="S1839" s="16">
        <f>G1839</f>
        <v/>
      </c>
      <c r="T1839" s="18">
        <f>(R1839-S1839)+T1838</f>
        <v/>
      </c>
      <c r="U1839" s="15">
        <f>C1839</f>
        <v/>
      </c>
      <c r="W1839" s="14" t="n"/>
      <c r="X1839" s="18" t="n"/>
      <c r="Y1839" s="16" t="n">
        <v>0</v>
      </c>
      <c r="Z1839" s="18">
        <f>(X1839-Y1839)+Z1838</f>
        <v/>
      </c>
      <c r="AA1839" s="15" t="n"/>
      <c r="AB1839" s="24" t="n"/>
      <c r="AC1839" s="15">
        <f>C1839</f>
        <v/>
      </c>
      <c r="AD1839" s="25" t="n"/>
      <c r="AE1839" s="62">
        <f>G1839</f>
        <v/>
      </c>
      <c r="AF1839" s="63">
        <f>AE1839+AF1778</f>
        <v/>
      </c>
      <c r="AG1839" s="25" t="n"/>
      <c r="AH1839" s="17" t="n"/>
      <c r="AI1839" s="16" t="n">
        <v>0</v>
      </c>
      <c r="AJ1839" s="25" t="n"/>
      <c r="AL1839" s="14" t="n"/>
      <c r="AM1839" s="18" t="n"/>
      <c r="AN1839" s="16" t="n">
        <v>0</v>
      </c>
      <c r="AO1839" s="18">
        <f>(AM1839-AN1839)+AO1838</f>
        <v/>
      </c>
      <c r="AP1839" s="15" t="n"/>
      <c r="AR1839" s="14" t="n"/>
      <c r="AS1839" s="18" t="n"/>
      <c r="AT1839" s="16" t="n">
        <v>0</v>
      </c>
      <c r="AU1839" s="18">
        <f>(AS1839-AT1839)+AU1838</f>
        <v/>
      </c>
      <c r="AV1839" s="15" t="n"/>
      <c r="AX1839" s="14" t="n"/>
      <c r="AY1839" s="18" t="n"/>
      <c r="AZ1839" s="16" t="n">
        <v>0</v>
      </c>
      <c r="BA1839" s="18">
        <f>(AY1839-AZ1839)+BA1838</f>
        <v/>
      </c>
      <c r="BB1839" s="15" t="n"/>
      <c r="BD1839" s="14" t="n"/>
      <c r="BE1839" s="18" t="n"/>
      <c r="BF1839" s="16" t="n">
        <v>0</v>
      </c>
      <c r="BG1839" s="18">
        <f>(BE1839-BF1839)+BG1838</f>
        <v/>
      </c>
      <c r="BH1839" s="15" t="n"/>
      <c r="BJ1839" s="86" t="n">
        <v>0</v>
      </c>
      <c r="BK1839" s="90" t="n"/>
      <c r="BL1839" s="24" t="n">
        <v>0</v>
      </c>
      <c r="BM1839" s="91" t="n"/>
      <c r="BN1839" s="24" t="n">
        <v>0</v>
      </c>
      <c r="BO1839" s="24" t="n"/>
      <c r="BP1839" s="24" t="n"/>
      <c r="BQ1839" s="126" t="n"/>
    </row>
    <row r="1840" ht="16.8" customHeight="1">
      <c r="A1840" s="15" t="n"/>
      <c r="B1840" s="15" t="n"/>
      <c r="C1840" s="15" t="inlineStr">
        <is>
          <t xml:space="preserve">PAG. PROVV. SILVIO CATTANEO MESE DI </t>
        </is>
      </c>
      <c r="D1840" s="16" t="n"/>
      <c r="E1840" s="16" t="n"/>
      <c r="F1840" s="16" t="n"/>
      <c r="G1840" s="16" t="n">
        <v>0</v>
      </c>
      <c r="H1840" s="105">
        <f>D1839+H1779</f>
        <v/>
      </c>
      <c r="I1840" s="4" t="n"/>
      <c r="J1840" s="14" t="n"/>
      <c r="K1840" s="15" t="inlineStr">
        <is>
          <t>Telepass</t>
        </is>
      </c>
      <c r="L1840" s="16" t="n"/>
      <c r="M1840" s="16">
        <f>0.46*(L1832+L1833-M1833)/100</f>
        <v/>
      </c>
      <c r="N1840" s="16">
        <f>G1854</f>
        <v/>
      </c>
      <c r="O1840" s="16">
        <f>O1779+M1840-N1840</f>
        <v/>
      </c>
      <c r="P1840" s="18">
        <f>P1779+M1840</f>
        <v/>
      </c>
      <c r="Q1840" s="14" t="n"/>
      <c r="R1840" s="18" t="n"/>
      <c r="S1840" s="16">
        <f>G1840</f>
        <v/>
      </c>
      <c r="T1840" s="18">
        <f>(R1840-S1840)+T1839</f>
        <v/>
      </c>
      <c r="U1840" s="15">
        <f>C1840</f>
        <v/>
      </c>
      <c r="W1840" s="14" t="n"/>
      <c r="X1840" s="18" t="n"/>
      <c r="Y1840" s="16" t="n">
        <v>0</v>
      </c>
      <c r="Z1840" s="18">
        <f>(X1840-Y1840)+Z1839</f>
        <v/>
      </c>
      <c r="AA1840" s="15" t="n"/>
      <c r="AB1840" s="24" t="n"/>
      <c r="AC1840" s="15">
        <f>C1840</f>
        <v/>
      </c>
      <c r="AD1840" s="25" t="n"/>
      <c r="AE1840" s="62">
        <f>G1840</f>
        <v/>
      </c>
      <c r="AF1840" s="63">
        <f>AE1840+AF1779</f>
        <v/>
      </c>
      <c r="AG1840" s="25" t="n"/>
      <c r="AH1840" s="16" t="n"/>
      <c r="AI1840" s="16" t="n">
        <v>0</v>
      </c>
      <c r="AJ1840" s="25" t="n"/>
      <c r="AL1840" s="14" t="n"/>
      <c r="AM1840" s="18" t="n">
        <v>0</v>
      </c>
      <c r="AN1840" s="16" t="n">
        <v>0</v>
      </c>
      <c r="AO1840" s="18">
        <f>(AM1840-AN1840)+AO1839</f>
        <v/>
      </c>
      <c r="AP1840" s="15" t="n"/>
      <c r="AR1840" s="14" t="n"/>
      <c r="AS1840" s="18" t="n">
        <v>0</v>
      </c>
      <c r="AT1840" s="16" t="n">
        <v>0</v>
      </c>
      <c r="AU1840" s="18">
        <f>(AS1840-AT1840)+AU1839</f>
        <v/>
      </c>
      <c r="AV1840" s="15" t="n"/>
      <c r="AX1840" s="14" t="n"/>
      <c r="AY1840" s="18" t="n">
        <v>0</v>
      </c>
      <c r="AZ1840" s="16" t="n">
        <v>0</v>
      </c>
      <c r="BA1840" s="18">
        <f>(AY1840-AZ1840)+BA1839</f>
        <v/>
      </c>
      <c r="BB1840" s="15" t="n"/>
      <c r="BD1840" s="14" t="n"/>
      <c r="BE1840" s="18" t="n">
        <v>0</v>
      </c>
      <c r="BF1840" s="16" t="n">
        <v>0</v>
      </c>
      <c r="BG1840" s="18">
        <f>(BE1840-BF1840)+BG1839</f>
        <v/>
      </c>
      <c r="BH1840" s="15" t="n"/>
      <c r="BJ1840" s="86" t="n">
        <v>0</v>
      </c>
      <c r="BK1840" s="90" t="n"/>
      <c r="BL1840" s="24" t="n">
        <v>0</v>
      </c>
      <c r="BM1840" s="91" t="n"/>
      <c r="BN1840" s="24" t="n">
        <v>0</v>
      </c>
      <c r="BO1840" s="24" t="n"/>
      <c r="BP1840" s="24" t="n"/>
      <c r="BQ1840" s="126" t="n"/>
    </row>
    <row r="1841" ht="16.8" customHeight="1">
      <c r="A1841" s="15" t="n"/>
      <c r="B1841" s="15" t="n"/>
      <c r="C1841" s="15" t="inlineStr">
        <is>
          <t>PAG. PROVV. AMICONE RENZO MESE DI</t>
        </is>
      </c>
      <c r="D1841" s="16" t="n"/>
      <c r="E1841" s="16" t="n"/>
      <c r="F1841" s="16" t="n"/>
      <c r="G1841" s="16" t="n">
        <v>0</v>
      </c>
      <c r="H1841" s="105" t="n"/>
      <c r="I1841" s="4" t="n"/>
      <c r="J1841" s="14" t="n"/>
      <c r="K1841" s="15" t="inlineStr">
        <is>
          <t>Spese telefonia</t>
        </is>
      </c>
      <c r="L1841" s="16" t="n"/>
      <c r="M1841" s="16">
        <f>0.28*(L1832+L1833-M1833)/100</f>
        <v/>
      </c>
      <c r="N1841" s="16">
        <f>D1864</f>
        <v/>
      </c>
      <c r="O1841" s="16">
        <f>O1780+M1841-N1841</f>
        <v/>
      </c>
      <c r="P1841" s="18">
        <f>P1780+M1841</f>
        <v/>
      </c>
      <c r="Q1841" s="14" t="n"/>
      <c r="R1841" s="18" t="n"/>
      <c r="S1841" s="16">
        <f>G1841</f>
        <v/>
      </c>
      <c r="T1841" s="18">
        <f>(R1841-S1841)+T1840</f>
        <v/>
      </c>
      <c r="U1841" s="15">
        <f>C1841</f>
        <v/>
      </c>
      <c r="W1841" s="14" t="n"/>
      <c r="X1841" s="18" t="n"/>
      <c r="Y1841" s="16" t="n">
        <v>0</v>
      </c>
      <c r="Z1841" s="18">
        <f>(X1841-Y1841)+Z1840</f>
        <v/>
      </c>
      <c r="AA1841" s="15" t="n"/>
      <c r="AB1841" s="24" t="n"/>
      <c r="AC1841" s="15">
        <f>C1841</f>
        <v/>
      </c>
      <c r="AD1841" s="25" t="n"/>
      <c r="AE1841" s="62">
        <f>G1841</f>
        <v/>
      </c>
      <c r="AF1841" s="63">
        <f>AE1841+AF1780</f>
        <v/>
      </c>
      <c r="AG1841" s="25" t="n"/>
      <c r="AH1841" s="24" t="n"/>
      <c r="AI1841" s="26" t="n"/>
      <c r="AJ1841" s="25" t="n"/>
      <c r="AL1841" s="14" t="n"/>
      <c r="AM1841" s="18" t="n"/>
      <c r="AN1841" s="16" t="n">
        <v>0</v>
      </c>
      <c r="AO1841" s="18">
        <f>(AM1841-AN1841)+AO1840</f>
        <v/>
      </c>
      <c r="AP1841" s="15" t="n"/>
      <c r="AR1841" s="14" t="n"/>
      <c r="AS1841" s="18" t="n"/>
      <c r="AT1841" s="16" t="n">
        <v>0</v>
      </c>
      <c r="AU1841" s="18">
        <f>(AS1841-AT1841)+AU1840</f>
        <v/>
      </c>
      <c r="AV1841" s="15" t="n"/>
      <c r="AX1841" s="14" t="n"/>
      <c r="AY1841" s="18" t="n"/>
      <c r="AZ1841" s="16" t="n">
        <v>0</v>
      </c>
      <c r="BA1841" s="18">
        <f>(AY1841-AZ1841)+BA1840</f>
        <v/>
      </c>
      <c r="BB1841" s="15" t="n"/>
      <c r="BD1841" s="14" t="n"/>
      <c r="BE1841" s="18" t="n"/>
      <c r="BF1841" s="16" t="n">
        <v>0</v>
      </c>
      <c r="BG1841" s="18">
        <f>(BE1841-BF1841)+BG1840</f>
        <v/>
      </c>
      <c r="BH1841" s="15" t="n"/>
      <c r="BJ1841" s="86" t="n">
        <v>0</v>
      </c>
      <c r="BK1841" s="90" t="n"/>
      <c r="BL1841" s="24" t="n">
        <v>0</v>
      </c>
      <c r="BM1841" s="24" t="n"/>
      <c r="BN1841" s="24" t="n"/>
      <c r="BO1841" s="24" t="n"/>
      <c r="BP1841" s="24" t="n"/>
      <c r="BQ1841" s="126" t="n"/>
    </row>
    <row r="1842" ht="16.8" customHeight="1">
      <c r="A1842" s="15" t="n"/>
      <c r="B1842" s="15" t="n"/>
      <c r="C1842" s="15" t="inlineStr">
        <is>
          <t>PAG. PROVV. VINCENZO  DI VITO</t>
        </is>
      </c>
      <c r="D1842" s="16" t="n"/>
      <c r="E1842" s="16" t="n"/>
      <c r="F1842" s="16" t="n"/>
      <c r="G1842" s="16" t="n">
        <v>0</v>
      </c>
      <c r="H1842" s="105" t="n"/>
      <c r="I1842" s="4" t="n"/>
      <c r="J1842" s="14" t="n"/>
      <c r="K1842" s="15">
        <f>C1852</f>
        <v/>
      </c>
      <c r="L1842" s="16" t="n"/>
      <c r="M1842" s="16">
        <f>0.28*(L1832+L1833-M1833)/100</f>
        <v/>
      </c>
      <c r="N1842" s="16">
        <f>G1852</f>
        <v/>
      </c>
      <c r="O1842" s="16">
        <f>O1781+M1842-N1842</f>
        <v/>
      </c>
      <c r="P1842" s="18">
        <f>P1781+M1842</f>
        <v/>
      </c>
      <c r="Q1842" s="14" t="n"/>
      <c r="R1842" s="18" t="n"/>
      <c r="S1842" s="16">
        <f>G1842</f>
        <v/>
      </c>
      <c r="T1842" s="18">
        <f>(R1842-S1842)+T1841</f>
        <v/>
      </c>
      <c r="U1842" s="15">
        <f>C1842</f>
        <v/>
      </c>
      <c r="W1842" s="14" t="n"/>
      <c r="X1842" s="18" t="n"/>
      <c r="Y1842" s="16" t="n">
        <v>0</v>
      </c>
      <c r="Z1842" s="18">
        <f>(X1842-Y1842)+Z1841</f>
        <v/>
      </c>
      <c r="AA1842" s="15" t="n"/>
      <c r="AB1842" s="24" t="n"/>
      <c r="AC1842" s="15">
        <f>C1842</f>
        <v/>
      </c>
      <c r="AD1842" s="25" t="n"/>
      <c r="AE1842" s="62">
        <f>G1842</f>
        <v/>
      </c>
      <c r="AF1842" s="63">
        <f>AE1842+AF1781</f>
        <v/>
      </c>
      <c r="AG1842" s="25" t="n"/>
      <c r="AH1842" s="24" t="n"/>
      <c r="AI1842" s="26" t="n"/>
      <c r="AJ1842" s="25" t="n"/>
      <c r="AL1842" s="14" t="n"/>
      <c r="AM1842" s="18" t="n"/>
      <c r="AN1842" s="16" t="n">
        <v>0</v>
      </c>
      <c r="AO1842" s="18">
        <f>(AM1842-AN1842)+AO1841</f>
        <v/>
      </c>
      <c r="AP1842" s="15" t="n"/>
      <c r="AR1842" s="14" t="n"/>
      <c r="AS1842" s="18" t="n"/>
      <c r="AT1842" s="16" t="n">
        <v>0</v>
      </c>
      <c r="AU1842" s="18">
        <f>(AS1842-AT1842)+AU1841</f>
        <v/>
      </c>
      <c r="AV1842" s="15" t="n"/>
      <c r="AX1842" s="14" t="n"/>
      <c r="AY1842" s="18" t="n"/>
      <c r="AZ1842" s="16" t="n">
        <v>0</v>
      </c>
      <c r="BA1842" s="18">
        <f>(AY1842-AZ1842)+BA1841</f>
        <v/>
      </c>
      <c r="BB1842" s="15" t="n"/>
      <c r="BD1842" s="14" t="n"/>
      <c r="BE1842" s="18" t="n"/>
      <c r="BF1842" s="16" t="n">
        <v>0</v>
      </c>
      <c r="BG1842" s="18">
        <f>(BE1842-BF1842)+BG1841</f>
        <v/>
      </c>
      <c r="BH1842" s="15" t="n"/>
      <c r="BJ1842" s="86" t="n">
        <v>0</v>
      </c>
      <c r="BK1842" s="90" t="n"/>
      <c r="BL1842" s="24" t="n"/>
      <c r="BM1842" s="24" t="n"/>
      <c r="BN1842" s="24" t="n"/>
      <c r="BO1842" s="24" t="n"/>
      <c r="BP1842" s="24" t="n"/>
      <c r="BQ1842" s="126" t="n"/>
    </row>
    <row r="1843" ht="16.8" customHeight="1">
      <c r="A1843" s="15" t="n"/>
      <c r="B1843" s="15" t="n"/>
      <c r="C1843" s="15" t="inlineStr">
        <is>
          <t>PAG. PROVV. FRANCESCOMARCHESOLI</t>
        </is>
      </c>
      <c r="D1843" s="16" t="n"/>
      <c r="E1843" s="16" t="n"/>
      <c r="F1843" s="16" t="n"/>
      <c r="G1843" s="16" t="n">
        <v>0</v>
      </c>
      <c r="H1843" s="16" t="n"/>
      <c r="I1843" s="4" t="n"/>
      <c r="J1843" s="14" t="n"/>
      <c r="K1843" s="15">
        <f>C1855</f>
        <v/>
      </c>
      <c r="L1843" s="16" t="n"/>
      <c r="M1843" s="16">
        <f>0.28*(L1832+L1833-M1833)/100</f>
        <v/>
      </c>
      <c r="N1843" s="16">
        <f>G1855</f>
        <v/>
      </c>
      <c r="O1843" s="16">
        <f>O1782+M1843-N1843</f>
        <v/>
      </c>
      <c r="P1843" s="18">
        <f>P1782+M1843</f>
        <v/>
      </c>
      <c r="Q1843" s="14" t="n"/>
      <c r="R1843" s="18" t="n"/>
      <c r="S1843" s="16">
        <f>G1843</f>
        <v/>
      </c>
      <c r="T1843" s="18">
        <f>(R1843-S1843)+T1842</f>
        <v/>
      </c>
      <c r="U1843" s="15">
        <f>C1843</f>
        <v/>
      </c>
      <c r="W1843" s="14" t="n"/>
      <c r="X1843" s="18" t="n"/>
      <c r="Y1843" s="16" t="n">
        <v>0</v>
      </c>
      <c r="Z1843" s="18">
        <f>(X1843-Y1843)+Z1842</f>
        <v/>
      </c>
      <c r="AA1843" s="15" t="n"/>
      <c r="AB1843" s="24" t="n"/>
      <c r="AC1843" s="15">
        <f>C1843</f>
        <v/>
      </c>
      <c r="AD1843" s="25" t="n"/>
      <c r="AE1843" s="62">
        <f>G1843</f>
        <v/>
      </c>
      <c r="AF1843" s="63">
        <f>AE1843+AF1782</f>
        <v/>
      </c>
      <c r="AG1843" s="25" t="n"/>
      <c r="AH1843" s="24" t="n"/>
      <c r="AI1843" s="26" t="n"/>
      <c r="AJ1843" s="25" t="n"/>
      <c r="AL1843" s="14" t="n"/>
      <c r="AM1843" s="18" t="n"/>
      <c r="AN1843" s="16" t="n">
        <v>0</v>
      </c>
      <c r="AO1843" s="18">
        <f>(AM1843-AN1843)+AO1842</f>
        <v/>
      </c>
      <c r="AP1843" s="15" t="n"/>
      <c r="AR1843" s="14" t="n"/>
      <c r="AS1843" s="18" t="n"/>
      <c r="AT1843" s="16" t="n">
        <v>0</v>
      </c>
      <c r="AU1843" s="18">
        <f>(AS1843-AT1843)+AU1842</f>
        <v/>
      </c>
      <c r="AV1843" s="15" t="n"/>
      <c r="AX1843" s="14" t="n"/>
      <c r="AY1843" s="18" t="n"/>
      <c r="AZ1843" s="16" t="n">
        <v>0</v>
      </c>
      <c r="BA1843" s="18">
        <f>(AY1843-AZ1843)+BA1842</f>
        <v/>
      </c>
      <c r="BB1843" s="15" t="n"/>
      <c r="BD1843" s="14" t="n"/>
      <c r="BE1843" s="18" t="n"/>
      <c r="BF1843" s="16" t="n">
        <v>0</v>
      </c>
      <c r="BG1843" s="18">
        <f>(BE1843-BF1843)+BG1842</f>
        <v/>
      </c>
      <c r="BH1843" s="15" t="n"/>
      <c r="BJ1843" s="86" t="n">
        <v>0</v>
      </c>
      <c r="BK1843" s="90" t="n"/>
      <c r="BL1843" s="24" t="n"/>
      <c r="BM1843" s="24" t="n"/>
      <c r="BN1843" s="24" t="n"/>
      <c r="BO1843" s="24" t="n"/>
      <c r="BP1843" s="24" t="n"/>
      <c r="BQ1843" s="126" t="n"/>
    </row>
    <row r="1844" ht="16.8" customHeight="1">
      <c r="A1844" s="15" t="n"/>
      <c r="B1844" s="15" t="n"/>
      <c r="C1844" s="15" t="inlineStr">
        <is>
          <t>TOT. PAG. PRODUTTORI</t>
        </is>
      </c>
      <c r="D1844" s="16">
        <f>SUM(G1836:G1843)+E1839+E1840+E1841+E1842+E1843</f>
        <v/>
      </c>
      <c r="E1844" s="16" t="n"/>
      <c r="F1844" s="16" t="n"/>
      <c r="G1844" s="16" t="n"/>
      <c r="H1844" s="16" t="n"/>
      <c r="I1844" s="4" t="n"/>
      <c r="J1844" s="14" t="n"/>
      <c r="K1844" s="15">
        <f>C1865</f>
        <v/>
      </c>
      <c r="L1844" s="16" t="n"/>
      <c r="M1844" s="16">
        <f>0.46*(L1832+L1833-M1833)/100</f>
        <v/>
      </c>
      <c r="N1844" s="16">
        <f>G1865</f>
        <v/>
      </c>
      <c r="O1844" s="16">
        <f>O1783+M1844-N1844</f>
        <v/>
      </c>
      <c r="P1844" s="18">
        <f>P1783+M1844</f>
        <v/>
      </c>
      <c r="Q1844" s="14" t="n"/>
      <c r="R1844" s="18" t="n"/>
      <c r="S1844" s="16" t="n">
        <v>0</v>
      </c>
      <c r="T1844" s="18">
        <f>(R1844-S1844)+T1843</f>
        <v/>
      </c>
      <c r="U1844" s="15" t="n"/>
      <c r="W1844" s="14" t="n"/>
      <c r="X1844" s="18" t="n"/>
      <c r="Y1844" s="16" t="n">
        <v>0</v>
      </c>
      <c r="Z1844" s="18">
        <f>(X1844-Y1844)+Z1843</f>
        <v/>
      </c>
      <c r="AA1844" s="15" t="n"/>
      <c r="AB1844" s="24" t="n"/>
      <c r="AC1844" s="15" t="n"/>
      <c r="AD1844" s="25" t="n"/>
      <c r="AE1844" s="62" t="n"/>
      <c r="AF1844" s="63" t="n"/>
      <c r="AG1844" s="25" t="n"/>
      <c r="AH1844" s="24" t="n"/>
      <c r="AI1844" s="26" t="n"/>
      <c r="AJ1844" s="25" t="n"/>
      <c r="AL1844" s="14" t="n"/>
      <c r="AM1844" s="18" t="n"/>
      <c r="AN1844" s="16" t="n">
        <v>0</v>
      </c>
      <c r="AO1844" s="18">
        <f>(AM1844-AN1844)+AO1843</f>
        <v/>
      </c>
      <c r="AP1844" s="15" t="n"/>
      <c r="AR1844" s="14" t="n"/>
      <c r="AS1844" s="18" t="n"/>
      <c r="AT1844" s="16" t="n">
        <v>0</v>
      </c>
      <c r="AU1844" s="18">
        <f>(AS1844-AT1844)+AU1843</f>
        <v/>
      </c>
      <c r="AV1844" s="15" t="n"/>
      <c r="AX1844" s="14" t="n"/>
      <c r="AY1844" s="18" t="n"/>
      <c r="AZ1844" s="16" t="n">
        <v>0</v>
      </c>
      <c r="BA1844" s="18">
        <f>(AY1844-AZ1844)+BA1843</f>
        <v/>
      </c>
      <c r="BB1844" s="15" t="n"/>
      <c r="BD1844" s="14" t="n"/>
      <c r="BE1844" s="18" t="n"/>
      <c r="BF1844" s="16" t="n">
        <v>0</v>
      </c>
      <c r="BG1844" s="18">
        <f>(BE1844-BF1844)+BG1843</f>
        <v/>
      </c>
      <c r="BH1844" s="15" t="n"/>
      <c r="BJ1844" s="86" t="n">
        <v>0</v>
      </c>
      <c r="BK1844" s="90" t="n"/>
      <c r="BL1844" s="24" t="n"/>
      <c r="BM1844" s="24" t="n"/>
      <c r="BN1844" s="24" t="n"/>
      <c r="BO1844" s="24" t="n"/>
      <c r="BP1844" s="24" t="n"/>
      <c r="BQ1844" s="126" t="n"/>
    </row>
    <row r="1845" ht="16.8" customHeight="1">
      <c r="A1845" s="15" t="n"/>
      <c r="B1845" s="15" t="n"/>
      <c r="C1845" s="15" t="inlineStr">
        <is>
          <t>Sinistro</t>
        </is>
      </c>
      <c r="D1845" s="16" t="n"/>
      <c r="E1845" s="16" t="n"/>
      <c r="F1845" s="16" t="n"/>
      <c r="G1845" s="16" t="n"/>
      <c r="H1845" s="16">
        <f>SUM(H1832:H1844)</f>
        <v/>
      </c>
      <c r="I1845" s="4" t="n"/>
      <c r="J1845" s="14" t="n"/>
      <c r="K1845" s="15" t="inlineStr">
        <is>
          <t>Locazioni immobiliari</t>
        </is>
      </c>
      <c r="L1845" s="16" t="n"/>
      <c r="M1845" s="16">
        <f>14.4*(L1832+L1833-M1833)/100</f>
        <v/>
      </c>
      <c r="N1845" s="16">
        <f>G1866</f>
        <v/>
      </c>
      <c r="O1845" s="16">
        <f>O1784+M1845-N1845</f>
        <v/>
      </c>
      <c r="P1845" s="18">
        <f>P1784+M1845</f>
        <v/>
      </c>
      <c r="Q1845" s="14" t="n"/>
      <c r="R1845" s="18" t="n"/>
      <c r="S1845" s="16" t="n">
        <v>0</v>
      </c>
      <c r="T1845" s="18">
        <f>(R1845-S1845)+T1844</f>
        <v/>
      </c>
      <c r="U1845" s="15" t="n"/>
      <c r="W1845" s="14" t="n"/>
      <c r="X1845" s="18" t="n"/>
      <c r="Y1845" s="16" t="n">
        <v>0</v>
      </c>
      <c r="Z1845" s="18">
        <f>(X1845-Y1845)+Z1844</f>
        <v/>
      </c>
      <c r="AA1845" s="15">
        <f>C1845</f>
        <v/>
      </c>
      <c r="AB1845" s="24" t="n"/>
      <c r="AC1845" s="15" t="n"/>
      <c r="AD1845" s="25" t="n"/>
      <c r="AE1845" s="62" t="n"/>
      <c r="AF1845" s="63" t="n"/>
      <c r="AG1845" s="25" t="n"/>
      <c r="AH1845" s="24" t="n"/>
      <c r="AI1845" s="26" t="n"/>
      <c r="AJ1845" s="25" t="n"/>
      <c r="AL1845" s="14" t="n"/>
      <c r="AM1845" s="18" t="n"/>
      <c r="AN1845" s="16" t="n">
        <v>0</v>
      </c>
      <c r="AO1845" s="18">
        <f>(AM1845-AN1845)+AO1844</f>
        <v/>
      </c>
      <c r="AP1845" s="15" t="n"/>
      <c r="AR1845" s="14" t="n"/>
      <c r="AS1845" s="18" t="n"/>
      <c r="AT1845" s="16" t="n">
        <v>0</v>
      </c>
      <c r="AU1845" s="18">
        <f>(AS1845-AT1845)+AU1844</f>
        <v/>
      </c>
      <c r="AV1845" s="15" t="n"/>
      <c r="AX1845" s="14" t="n"/>
      <c r="AY1845" s="18" t="n"/>
      <c r="AZ1845" s="16" t="n">
        <v>0</v>
      </c>
      <c r="BA1845" s="18">
        <f>(AY1845-AZ1845)+BA1844</f>
        <v/>
      </c>
      <c r="BB1845" s="15" t="n"/>
      <c r="BD1845" s="14" t="n"/>
      <c r="BE1845" s="18" t="n"/>
      <c r="BF1845" s="16" t="n">
        <v>0</v>
      </c>
      <c r="BG1845" s="18">
        <f>(BE1845-BF1845)+BG1844</f>
        <v/>
      </c>
      <c r="BH1845" s="15" t="n"/>
      <c r="BJ1845" s="86" t="n">
        <v>0</v>
      </c>
      <c r="BK1845" s="90" t="n"/>
      <c r="BL1845" s="24" t="n"/>
      <c r="BM1845" s="24" t="n"/>
      <c r="BN1845" s="24" t="n"/>
      <c r="BO1845" s="24" t="n"/>
      <c r="BP1845" s="24" t="n"/>
      <c r="BQ1845" s="126" t="n"/>
    </row>
    <row r="1846" ht="16.8" customHeight="1">
      <c r="A1846" s="15" t="n"/>
      <c r="B1846" s="15" t="n"/>
      <c r="C1846" s="15" t="inlineStr">
        <is>
          <t>SINISTRO</t>
        </is>
      </c>
      <c r="D1846" s="16">
        <f>E1845+G1845</f>
        <v/>
      </c>
      <c r="E1846" s="16" t="n"/>
      <c r="F1846" s="16" t="n"/>
      <c r="G1846" s="16" t="n"/>
      <c r="H1846" s="16" t="n"/>
      <c r="I1846" s="4" t="n"/>
      <c r="J1846" s="14" t="n"/>
      <c r="K1846" s="15">
        <f>C1867</f>
        <v/>
      </c>
      <c r="L1846" s="16">
        <f>D1855</f>
        <v/>
      </c>
      <c r="M1846" s="16">
        <f>1.4*(L1832+L1833-M1833)/100</f>
        <v/>
      </c>
      <c r="N1846" s="16">
        <f>G1867</f>
        <v/>
      </c>
      <c r="O1846" s="16">
        <f>O1785+M1846-N1846</f>
        <v/>
      </c>
      <c r="P1846" s="18">
        <f>P1785+M1846</f>
        <v/>
      </c>
      <c r="Q1846" s="14" t="n"/>
      <c r="R1846" s="18" t="n"/>
      <c r="S1846" s="16" t="n">
        <v>0</v>
      </c>
      <c r="T1846" s="18">
        <f>(R1846-S1846)+T1845</f>
        <v/>
      </c>
      <c r="U1846" s="15" t="n"/>
      <c r="W1846" s="14" t="n"/>
      <c r="X1846" s="18" t="n"/>
      <c r="Y1846" s="16" t="n">
        <v>0</v>
      </c>
      <c r="Z1846" s="18">
        <f>(X1846-Y1846)+Z1845</f>
        <v/>
      </c>
      <c r="AA1846" s="15" t="n"/>
      <c r="AB1846" s="24" t="n"/>
      <c r="AC1846" s="64" t="inlineStr">
        <is>
          <t>INTERESSI PASSIIVI</t>
        </is>
      </c>
      <c r="AD1846" s="65" t="n"/>
      <c r="AE1846" s="65">
        <f>H1850</f>
        <v/>
      </c>
      <c r="AF1846" s="63">
        <f>AE1846+AF1785</f>
        <v/>
      </c>
      <c r="AG1846" s="25" t="n"/>
      <c r="AH1846" s="24" t="n"/>
      <c r="AI1846" s="26" t="n"/>
      <c r="AJ1846" s="25" t="n">
        <v>0</v>
      </c>
      <c r="AL1846" s="14" t="n"/>
      <c r="AM1846" s="18" t="n"/>
      <c r="AN1846" s="16" t="n">
        <v>0</v>
      </c>
      <c r="AO1846" s="18">
        <f>(AM1846-AN1846)+AO1845</f>
        <v/>
      </c>
      <c r="AP1846" s="15" t="n"/>
      <c r="AR1846" s="14" t="n"/>
      <c r="AS1846" s="18" t="n"/>
      <c r="AT1846" s="16" t="n">
        <v>0</v>
      </c>
      <c r="AU1846" s="18">
        <f>(AS1846-AT1846)+AU1845</f>
        <v/>
      </c>
      <c r="AV1846" s="15" t="n"/>
      <c r="AX1846" s="14" t="n"/>
      <c r="AY1846" s="18" t="n"/>
      <c r="AZ1846" s="16" t="n">
        <v>0</v>
      </c>
      <c r="BA1846" s="18">
        <f>(AY1846-AZ1846)+BA1845</f>
        <v/>
      </c>
      <c r="BB1846" s="15" t="n"/>
      <c r="BD1846" s="14" t="n"/>
      <c r="BE1846" s="18" t="n"/>
      <c r="BF1846" s="16" t="n">
        <v>0</v>
      </c>
      <c r="BG1846" s="18">
        <f>(BE1846-BF1846)+BG1845</f>
        <v/>
      </c>
      <c r="BH1846" s="15" t="n"/>
      <c r="BJ1846" s="86" t="n"/>
      <c r="BK1846" s="86" t="n"/>
      <c r="BL1846" s="24" t="n"/>
      <c r="BM1846" s="24" t="n"/>
      <c r="BN1846" s="24" t="n"/>
      <c r="BO1846" s="24" t="n"/>
      <c r="BP1846" s="24" t="n"/>
      <c r="BQ1846" s="126" t="n"/>
    </row>
    <row r="1847" ht="16.8" customHeight="1">
      <c r="A1847" s="15" t="n"/>
      <c r="B1847" s="15" t="n"/>
      <c r="C1847" s="15" t="inlineStr">
        <is>
          <t xml:space="preserve">Francobolli    </t>
        </is>
      </c>
      <c r="D1847" s="16" t="n"/>
      <c r="E1847" s="16" t="n"/>
      <c r="F1847" s="16" t="n"/>
      <c r="G1847" s="16" t="n">
        <v>0</v>
      </c>
      <c r="H1847" s="16" t="n"/>
      <c r="I1847" s="4" t="n"/>
      <c r="J1847" s="14" t="n"/>
      <c r="K1847" s="15">
        <f>C1869</f>
        <v/>
      </c>
      <c r="L1847" s="16" t="n"/>
      <c r="M1847" s="16">
        <f>0*(L1832+L1833-M1833)/100</f>
        <v/>
      </c>
      <c r="N1847" s="16">
        <f>G1869</f>
        <v/>
      </c>
      <c r="O1847" s="16">
        <f>O1786+M1847-N1847</f>
        <v/>
      </c>
      <c r="P1847" s="18">
        <f>P1786+M1847</f>
        <v/>
      </c>
      <c r="Q1847" s="14" t="n"/>
      <c r="R1847" s="18" t="n"/>
      <c r="S1847" s="16">
        <f>G1847</f>
        <v/>
      </c>
      <c r="T1847" s="18">
        <f>(R1847-S1847)+T1846</f>
        <v/>
      </c>
      <c r="U1847" s="15">
        <f>C1847</f>
        <v/>
      </c>
      <c r="W1847" s="14" t="n"/>
      <c r="X1847" s="18" t="n"/>
      <c r="Y1847" s="16" t="n"/>
      <c r="Z1847" s="18">
        <f>(X1847-Y1847)+Z1846</f>
        <v/>
      </c>
      <c r="AA1847" s="15" t="n"/>
      <c r="AB1847" s="24" t="n"/>
      <c r="AC1847" s="15">
        <f>C1847</f>
        <v/>
      </c>
      <c r="AD1847" s="25" t="n"/>
      <c r="AE1847" s="62">
        <f>G1847</f>
        <v/>
      </c>
      <c r="AF1847" s="63">
        <f>AE1847+AF1786</f>
        <v/>
      </c>
      <c r="AG1847" s="25" t="n"/>
      <c r="AH1847" s="24" t="n"/>
      <c r="AI1847" s="26" t="n"/>
      <c r="AJ1847" s="25" t="n"/>
      <c r="AL1847" s="14" t="n"/>
      <c r="AM1847" s="18" t="n"/>
      <c r="AN1847" s="16" t="n"/>
      <c r="AO1847" s="18">
        <f>(AM1847-AN1847)+AO1846</f>
        <v/>
      </c>
      <c r="AP1847" s="15" t="n"/>
      <c r="AR1847" s="14" t="n"/>
      <c r="AS1847" s="18" t="n"/>
      <c r="AT1847" s="16" t="n"/>
      <c r="AU1847" s="18">
        <f>(AS1847-AT1847)+AU1846</f>
        <v/>
      </c>
      <c r="AV1847" s="15" t="n"/>
      <c r="AX1847" s="14" t="n"/>
      <c r="AY1847" s="18" t="n"/>
      <c r="AZ1847" s="16" t="n"/>
      <c r="BA1847" s="18">
        <f>(AY1847-AZ1847)+BA1846</f>
        <v/>
      </c>
      <c r="BB1847" s="15" t="n"/>
      <c r="BD1847" s="14" t="n"/>
      <c r="BE1847" s="18" t="n"/>
      <c r="BF1847" s="16" t="n"/>
      <c r="BG1847" s="18">
        <f>(BE1847-BF1847)+BG1846</f>
        <v/>
      </c>
      <c r="BH1847" s="15" t="n"/>
      <c r="BJ1847" s="86" t="n"/>
      <c r="BK1847" s="86" t="n"/>
      <c r="BL1847" s="24" t="n"/>
      <c r="BM1847" s="24" t="n"/>
      <c r="BN1847" s="24" t="n"/>
      <c r="BO1847" s="24" t="n"/>
      <c r="BP1847" s="24" t="n"/>
      <c r="BQ1847" s="126" t="n"/>
    </row>
    <row r="1848" ht="16.8" customHeight="1">
      <c r="A1848" s="15" t="n"/>
      <c r="B1848" s="15" t="n"/>
      <c r="C1848" s="15" t="inlineStr">
        <is>
          <t xml:space="preserve">PAG. FATT. SOMMESE PETROLI </t>
        </is>
      </c>
      <c r="D1848" s="16" t="n"/>
      <c r="E1848" s="16" t="n"/>
      <c r="F1848" s="16" t="n"/>
      <c r="G1848" s="16" t="n">
        <v>0</v>
      </c>
      <c r="H1848" s="16" t="n"/>
      <c r="I1848" s="4" t="n"/>
      <c r="J1848" s="14" t="n"/>
      <c r="K1848" s="15">
        <f>C1870</f>
        <v/>
      </c>
      <c r="L1848" s="16" t="n"/>
      <c r="M1848" s="16">
        <f>1.86*(L1832+L1833-M1833)/100</f>
        <v/>
      </c>
      <c r="N1848" s="16">
        <f>G1870</f>
        <v/>
      </c>
      <c r="O1848" s="16">
        <f>O1787+M1848-N1848</f>
        <v/>
      </c>
      <c r="P1848" s="18">
        <f>P1787+M1848</f>
        <v/>
      </c>
      <c r="Q1848" s="14" t="n"/>
      <c r="R1848" s="18" t="n"/>
      <c r="S1848" s="16">
        <f>G1848</f>
        <v/>
      </c>
      <c r="T1848" s="18">
        <f>(R1848-S1848)+T1847</f>
        <v/>
      </c>
      <c r="U1848" s="15">
        <f>C1848</f>
        <v/>
      </c>
      <c r="W1848" s="14" t="n"/>
      <c r="X1848" s="18" t="n"/>
      <c r="Y1848" s="16" t="n">
        <v>0</v>
      </c>
      <c r="Z1848" s="18">
        <f>(X1848-Y1848)+Z1847</f>
        <v/>
      </c>
      <c r="AA1848" s="15" t="n"/>
      <c r="AB1848" s="24" t="n"/>
      <c r="AC1848" s="15">
        <f>C1848</f>
        <v/>
      </c>
      <c r="AD1848" s="25" t="n"/>
      <c r="AE1848" s="62">
        <f>G1848</f>
        <v/>
      </c>
      <c r="AF1848" s="63">
        <f>AE1848+AF1787</f>
        <v/>
      </c>
      <c r="AG1848" s="25" t="n"/>
      <c r="AH1848" s="24" t="n"/>
      <c r="AI1848" s="26" t="n"/>
      <c r="AJ1848" s="25" t="n"/>
      <c r="AL1848" s="14" t="n"/>
      <c r="AM1848" s="18" t="n"/>
      <c r="AN1848" s="16" t="n">
        <v>0</v>
      </c>
      <c r="AO1848" s="18">
        <f>(AM1848-AN1848)+AO1847</f>
        <v/>
      </c>
      <c r="AP1848" s="15" t="n"/>
      <c r="AR1848" s="14" t="n"/>
      <c r="AS1848" s="18" t="n"/>
      <c r="AT1848" s="16" t="n">
        <v>0</v>
      </c>
      <c r="AU1848" s="18">
        <f>(AS1848-AT1848)+AU1847</f>
        <v/>
      </c>
      <c r="AV1848" s="15" t="n"/>
      <c r="AX1848" s="14" t="n"/>
      <c r="AY1848" s="18" t="n"/>
      <c r="AZ1848" s="16" t="n">
        <v>0</v>
      </c>
      <c r="BA1848" s="18">
        <f>(AY1848-AZ1848)+BA1847</f>
        <v/>
      </c>
      <c r="BB1848" s="15" t="n"/>
      <c r="BD1848" s="14" t="n"/>
      <c r="BE1848" s="18" t="n"/>
      <c r="BF1848" s="16" t="n">
        <v>0</v>
      </c>
      <c r="BG1848" s="18">
        <f>(BE1848-BF1848)+BG1847</f>
        <v/>
      </c>
      <c r="BH1848" s="15" t="n"/>
      <c r="BJ1848" s="86" t="n"/>
      <c r="BK1848" s="86" t="n"/>
      <c r="BL1848" s="24" t="n"/>
      <c r="BM1848" s="24" t="n"/>
      <c r="BN1848" s="24" t="n"/>
      <c r="BO1848" s="24" t="n"/>
      <c r="BP1848" s="24" t="n"/>
      <c r="BQ1848" s="126" t="n"/>
    </row>
    <row r="1849" ht="16.8" customHeight="1">
      <c r="A1849" s="15" t="n"/>
      <c r="B1849" s="15" t="n"/>
      <c r="C1849" s="15" t="inlineStr">
        <is>
          <t>Benzina auto papa'</t>
        </is>
      </c>
      <c r="D1849" s="16">
        <f>SUM(G1848:G1849)</f>
        <v/>
      </c>
      <c r="E1849" s="16" t="n">
        <v>0</v>
      </c>
      <c r="F1849" s="16" t="n"/>
      <c r="G1849" s="16" t="n">
        <v>0</v>
      </c>
      <c r="H1849" s="16" t="n"/>
      <c r="I1849" s="4" t="n"/>
      <c r="J1849" s="14" t="n"/>
      <c r="K1849" s="15">
        <f>C1871</f>
        <v/>
      </c>
      <c r="L1849" s="16" t="n">
        <v>0</v>
      </c>
      <c r="M1849" s="16">
        <f>0.7*(L1832+L1833-M1833)/100</f>
        <v/>
      </c>
      <c r="N1849" s="16">
        <f>G1871</f>
        <v/>
      </c>
      <c r="O1849" s="16">
        <f>O1788+M1849-N1849</f>
        <v/>
      </c>
      <c r="P1849" s="18">
        <f>P1788+M1849</f>
        <v/>
      </c>
      <c r="Q1849" s="14" t="n"/>
      <c r="R1849" s="18" t="n"/>
      <c r="S1849" s="16">
        <f>G1849</f>
        <v/>
      </c>
      <c r="T1849" s="18">
        <f>(R1849-S1849)+T1848</f>
        <v/>
      </c>
      <c r="U1849" s="15">
        <f>C1849</f>
        <v/>
      </c>
      <c r="W1849" s="14" t="n"/>
      <c r="X1849" s="18" t="n"/>
      <c r="Y1849" s="16" t="n">
        <v>0</v>
      </c>
      <c r="Z1849" s="18">
        <f>(X1849-Y1849)+Z1848</f>
        <v/>
      </c>
      <c r="AA1849" s="15" t="n"/>
      <c r="AB1849" s="24" t="n"/>
      <c r="AC1849" s="15">
        <f>C1849</f>
        <v/>
      </c>
      <c r="AD1849" s="25" t="n"/>
      <c r="AE1849" s="62">
        <f>G1849</f>
        <v/>
      </c>
      <c r="AF1849" s="63">
        <f>AE1849+AF1788</f>
        <v/>
      </c>
      <c r="AG1849" s="25" t="n"/>
      <c r="AH1849" s="24" t="n"/>
      <c r="AI1849" s="26" t="n">
        <v>0</v>
      </c>
      <c r="AJ1849" s="25" t="n"/>
      <c r="AL1849" s="14" t="n"/>
      <c r="AM1849" s="18" t="n"/>
      <c r="AN1849" s="16" t="n">
        <v>0</v>
      </c>
      <c r="AO1849" s="18">
        <f>(AM1849-AN1849)+AO1848</f>
        <v/>
      </c>
      <c r="AP1849" s="15" t="n"/>
      <c r="AR1849" s="14" t="n"/>
      <c r="AS1849" s="18" t="n"/>
      <c r="AT1849" s="16" t="n">
        <v>0</v>
      </c>
      <c r="AU1849" s="18">
        <f>(AS1849-AT1849)+AU1848</f>
        <v/>
      </c>
      <c r="AV1849" s="15" t="n"/>
      <c r="AX1849" s="14" t="n"/>
      <c r="AY1849" s="18" t="n"/>
      <c r="AZ1849" s="16" t="n">
        <v>0</v>
      </c>
      <c r="BA1849" s="18">
        <f>(AY1849-AZ1849)+BA1848</f>
        <v/>
      </c>
      <c r="BB1849" s="15" t="n"/>
      <c r="BD1849" s="14" t="n"/>
      <c r="BE1849" s="18" t="n"/>
      <c r="BF1849" s="16" t="n">
        <v>0</v>
      </c>
      <c r="BG1849" s="18">
        <f>(BE1849-BF1849)+BG1848</f>
        <v/>
      </c>
      <c r="BH1849" s="15" t="n"/>
      <c r="BJ1849" s="86" t="n"/>
      <c r="BK1849" s="86" t="n"/>
      <c r="BL1849" s="24" t="n"/>
      <c r="BM1849" s="24" t="n"/>
      <c r="BN1849" s="24" t="n"/>
      <c r="BO1849" s="24" t="n"/>
      <c r="BP1849" s="24" t="n"/>
      <c r="BQ1849" s="126" t="n"/>
    </row>
    <row r="1850" ht="16.8" customHeight="1">
      <c r="A1850" s="15" t="n"/>
      <c r="B1850" s="15" t="n"/>
      <c r="C1850" s="28" t="inlineStr">
        <is>
          <t>COMM. BPM 10226 DAL 2/2 AL9/2</t>
        </is>
      </c>
      <c r="D1850" s="16" t="n"/>
      <c r="E1850" s="16" t="n">
        <v>0</v>
      </c>
      <c r="F1850" s="16" t="n">
        <v>0</v>
      </c>
      <c r="G1850" s="16" t="n">
        <v>5.5</v>
      </c>
      <c r="H1850" s="27" t="n">
        <v>0</v>
      </c>
      <c r="I1850" s="4" t="n"/>
      <c r="J1850" s="14" t="n"/>
      <c r="K1850" s="15">
        <f>C1875</f>
        <v/>
      </c>
      <c r="L1850" s="16" t="n">
        <v>0</v>
      </c>
      <c r="M1850" s="16">
        <f>18.82*(L1832+L1833-M1833)/100</f>
        <v/>
      </c>
      <c r="N1850" s="16">
        <f>G1875</f>
        <v/>
      </c>
      <c r="O1850" s="16">
        <f>O1789+M1850-N1850</f>
        <v/>
      </c>
      <c r="P1850" s="18">
        <f>P1789+M1850</f>
        <v/>
      </c>
      <c r="Q1850" s="14" t="n"/>
      <c r="R1850" s="18" t="n"/>
      <c r="S1850" s="16" t="n">
        <v>0</v>
      </c>
      <c r="T1850" s="18">
        <f>(R1850-S1850)+T1849</f>
        <v/>
      </c>
      <c r="U1850" s="15">
        <f>C1850</f>
        <v/>
      </c>
      <c r="W1850" s="14" t="n"/>
      <c r="X1850" s="18" t="n"/>
      <c r="Y1850" s="16">
        <f>G1850</f>
        <v/>
      </c>
      <c r="Z1850" s="18">
        <f>(X1850-Y1850)+Z1849</f>
        <v/>
      </c>
      <c r="AA1850" s="15">
        <f>C1850</f>
        <v/>
      </c>
      <c r="AB1850" s="24" t="n"/>
      <c r="AC1850" s="15">
        <f>C1850</f>
        <v/>
      </c>
      <c r="AD1850" s="25" t="n"/>
      <c r="AE1850" s="62" t="n">
        <v>0</v>
      </c>
      <c r="AF1850" s="63">
        <f>AE1850+AF1789</f>
        <v/>
      </c>
      <c r="AG1850" s="25" t="n"/>
      <c r="AH1850" s="24" t="n"/>
      <c r="AI1850" s="26" t="n"/>
      <c r="AJ1850" s="25" t="n"/>
      <c r="AL1850" s="14" t="n"/>
      <c r="AM1850" s="18" t="n"/>
      <c r="AN1850" s="16" t="n">
        <v>0</v>
      </c>
      <c r="AO1850" s="18">
        <f>(AM1850-AN1850)+AO1849</f>
        <v/>
      </c>
      <c r="AP1850" s="15" t="n"/>
      <c r="AR1850" s="14" t="n"/>
      <c r="AS1850" s="18" t="n"/>
      <c r="AT1850" s="16" t="n">
        <v>0</v>
      </c>
      <c r="AU1850" s="18">
        <f>(AS1850-AT1850)+AU1849</f>
        <v/>
      </c>
      <c r="AV1850" s="15">
        <f>C1850</f>
        <v/>
      </c>
      <c r="AX1850" s="14" t="n"/>
      <c r="AY1850" s="18" t="n"/>
      <c r="AZ1850" s="16" t="n">
        <v>0</v>
      </c>
      <c r="BA1850" s="18">
        <f>(AY1850-AZ1850)+BA1849</f>
        <v/>
      </c>
      <c r="BB1850" s="15" t="n"/>
      <c r="BD1850" s="14" t="n"/>
      <c r="BE1850" s="18" t="n"/>
      <c r="BF1850" s="16" t="n">
        <v>0</v>
      </c>
      <c r="BG1850" s="18">
        <f>(BE1850-BF1850)+BG1849</f>
        <v/>
      </c>
      <c r="BH1850" s="15" t="n"/>
      <c r="BJ1850" s="86" t="n"/>
      <c r="BK1850" s="86" t="n"/>
      <c r="BL1850" s="24" t="n"/>
      <c r="BM1850" s="24" t="n"/>
      <c r="BN1850" s="24" t="n"/>
      <c r="BO1850" s="24" t="n"/>
      <c r="BP1850" s="24" t="n"/>
      <c r="BQ1850" s="126" t="n"/>
    </row>
    <row r="1851" ht="16.8" customHeight="1">
      <c r="A1851" s="15" t="n"/>
      <c r="B1851" s="15" t="n"/>
      <c r="C1851" s="15" t="n"/>
      <c r="D1851" s="16" t="n"/>
      <c r="E1851" s="16" t="n"/>
      <c r="F1851" s="16" t="n"/>
      <c r="G1851" s="16" t="n">
        <v>0</v>
      </c>
      <c r="H1851" s="27" t="n">
        <v>0</v>
      </c>
      <c r="I1851" s="4" t="n"/>
      <c r="J1851" s="14" t="n"/>
      <c r="K1851" s="15">
        <f>C1876</f>
        <v/>
      </c>
      <c r="L1851" s="16" t="n">
        <v>0</v>
      </c>
      <c r="M1851" s="16">
        <f>18.82*(L1832+L1833-M1833)/100</f>
        <v/>
      </c>
      <c r="N1851" s="29">
        <f>G1876</f>
        <v/>
      </c>
      <c r="O1851" s="16">
        <f>O1790+M1851-N1851</f>
        <v/>
      </c>
      <c r="P1851" s="18">
        <f>P1790+M1851</f>
        <v/>
      </c>
      <c r="Q1851" s="14" t="n"/>
      <c r="R1851" s="18" t="n"/>
      <c r="S1851" s="16">
        <f>G1851</f>
        <v/>
      </c>
      <c r="T1851" s="18">
        <f>(R1851-S1851)+T1850</f>
        <v/>
      </c>
      <c r="U1851" s="15">
        <f>C1851</f>
        <v/>
      </c>
      <c r="W1851" s="14" t="n"/>
      <c r="X1851" s="18" t="n"/>
      <c r="Y1851" s="16" t="n">
        <v>0</v>
      </c>
      <c r="Z1851" s="18">
        <f>(X1851-Y1851)+Z1850</f>
        <v/>
      </c>
      <c r="AA1851" s="15" t="n"/>
      <c r="AB1851" s="24" t="n"/>
      <c r="AC1851" s="15">
        <f>C1851</f>
        <v/>
      </c>
      <c r="AD1851" s="25" t="n"/>
      <c r="AE1851" s="62">
        <f>G1851</f>
        <v/>
      </c>
      <c r="AF1851" s="63">
        <f>AE1851+AF1790</f>
        <v/>
      </c>
      <c r="AG1851" s="25" t="n"/>
      <c r="AH1851" s="24" t="n"/>
      <c r="AI1851" s="26" t="n"/>
      <c r="AJ1851" s="25" t="n"/>
      <c r="AL1851" s="14" t="n"/>
      <c r="AM1851" s="18" t="n"/>
      <c r="AN1851" s="16" t="n">
        <v>0</v>
      </c>
      <c r="AO1851" s="18">
        <f>(AM1851-AN1851)+AO1850</f>
        <v/>
      </c>
      <c r="AP1851" s="15" t="n"/>
      <c r="AR1851" s="14" t="n"/>
      <c r="AS1851" s="18" t="n"/>
      <c r="AT1851" s="16" t="n">
        <v>0</v>
      </c>
      <c r="AU1851" s="18">
        <f>(AS1851-AT1851)+AU1850</f>
        <v/>
      </c>
      <c r="AV1851" s="15" t="n"/>
      <c r="AX1851" s="14" t="n"/>
      <c r="AY1851" s="18" t="n"/>
      <c r="AZ1851" s="16" t="n">
        <v>0</v>
      </c>
      <c r="BA1851" s="18">
        <f>(AY1851-AZ1851)+BA1850</f>
        <v/>
      </c>
      <c r="BB1851" s="15" t="n"/>
      <c r="BD1851" s="14" t="n"/>
      <c r="BE1851" s="18" t="n"/>
      <c r="BF1851" s="16" t="n">
        <v>0</v>
      </c>
      <c r="BG1851" s="18">
        <f>(BE1851-BF1851)+BG1850</f>
        <v/>
      </c>
      <c r="BH1851" s="15" t="n"/>
      <c r="BJ1851" s="86" t="n"/>
      <c r="BK1851" s="86" t="n"/>
      <c r="BL1851" s="24" t="n"/>
      <c r="BM1851" s="24" t="n"/>
      <c r="BN1851" s="24" t="n"/>
      <c r="BO1851" s="24" t="n"/>
      <c r="BP1851" s="24" t="n"/>
      <c r="BQ1851" s="126" t="n"/>
    </row>
    <row r="1852" ht="16.8" customHeight="1">
      <c r="A1852" s="15" t="n"/>
      <c r="B1852" s="15" t="n"/>
      <c r="C1852" s="28" t="inlineStr">
        <is>
          <t>Materiale pulizia</t>
        </is>
      </c>
      <c r="D1852" s="16" t="n"/>
      <c r="E1852" s="16" t="n"/>
      <c r="F1852" s="16" t="n"/>
      <c r="G1852" s="16" t="n">
        <v>0</v>
      </c>
      <c r="H1852" s="16" t="n"/>
      <c r="I1852" s="4" t="n"/>
      <c r="J1852" s="14" t="n"/>
      <c r="K1852" s="15">
        <f>C1847</f>
        <v/>
      </c>
      <c r="L1852" s="16" t="n">
        <v>0</v>
      </c>
      <c r="M1852" s="16">
        <f>0.5*(L1832+L1833-M1833)/100</f>
        <v/>
      </c>
      <c r="N1852" s="16">
        <f>G1847</f>
        <v/>
      </c>
      <c r="O1852" s="16">
        <f>O1791+M1852-N1852</f>
        <v/>
      </c>
      <c r="P1852" s="18">
        <f>P1791+M1852</f>
        <v/>
      </c>
      <c r="Q1852" s="14" t="n"/>
      <c r="R1852" s="18" t="n"/>
      <c r="S1852" s="16">
        <f>G1852</f>
        <v/>
      </c>
      <c r="T1852" s="18">
        <f>(R1852-S1852)+T1851</f>
        <v/>
      </c>
      <c r="U1852" s="15">
        <f>C1852</f>
        <v/>
      </c>
      <c r="W1852" s="14" t="n"/>
      <c r="X1852" s="18" t="n"/>
      <c r="Y1852" s="16" t="n">
        <v>0</v>
      </c>
      <c r="Z1852" s="18">
        <f>(X1852-Y1852)+Z1851</f>
        <v/>
      </c>
      <c r="AA1852" s="15" t="n"/>
      <c r="AB1852" s="24" t="n"/>
      <c r="AC1852" s="15">
        <f>C1852</f>
        <v/>
      </c>
      <c r="AD1852" s="25" t="n"/>
      <c r="AE1852" s="62">
        <f>G1852</f>
        <v/>
      </c>
      <c r="AF1852" s="63">
        <f>AE1852+AF1791</f>
        <v/>
      </c>
      <c r="AG1852" s="25" t="n"/>
      <c r="AH1852" s="24" t="n"/>
      <c r="AI1852" s="26" t="n"/>
      <c r="AJ1852" s="25" t="n"/>
      <c r="AL1852" s="14" t="n"/>
      <c r="AM1852" s="18" t="n"/>
      <c r="AN1852" s="16" t="n">
        <v>0</v>
      </c>
      <c r="AO1852" s="18">
        <f>(AM1852-AN1852)+AO1851</f>
        <v/>
      </c>
      <c r="AP1852" s="15" t="n"/>
      <c r="AR1852" s="14" t="n"/>
      <c r="AS1852" s="18" t="n"/>
      <c r="AT1852" s="16" t="n">
        <v>0</v>
      </c>
      <c r="AU1852" s="18">
        <f>(AS1852-AT1852)+AU1851</f>
        <v/>
      </c>
      <c r="AV1852" s="15" t="n"/>
      <c r="AX1852" s="14" t="n"/>
      <c r="AY1852" s="18" t="n"/>
      <c r="AZ1852" s="16" t="n">
        <v>0</v>
      </c>
      <c r="BA1852" s="18">
        <f>(AY1852-AZ1852)+BA1851</f>
        <v/>
      </c>
      <c r="BB1852" s="15" t="n"/>
      <c r="BD1852" s="14" t="n"/>
      <c r="BE1852" s="18" t="n"/>
      <c r="BF1852" s="16" t="n">
        <v>0</v>
      </c>
      <c r="BG1852" s="18">
        <f>(BE1852-BF1852)+BG1851</f>
        <v/>
      </c>
      <c r="BH1852" s="15" t="n"/>
      <c r="BJ1852" s="86" t="n"/>
      <c r="BK1852" s="86" t="n"/>
      <c r="BL1852" s="24" t="n"/>
      <c r="BM1852" s="24" t="n"/>
      <c r="BN1852" s="24" t="n"/>
      <c r="BO1852" s="24" t="n"/>
      <c r="BP1852" s="24" t="n"/>
      <c r="BQ1852" s="126" t="n"/>
    </row>
    <row r="1853" ht="16.8" customHeight="1">
      <c r="A1853" s="15" t="n"/>
      <c r="B1853" s="15" t="n"/>
      <c r="C1853" s="15" t="inlineStr">
        <is>
          <t xml:space="preserve">Assicurazioni </t>
        </is>
      </c>
      <c r="D1853" s="16" t="n"/>
      <c r="E1853" s="16" t="n"/>
      <c r="F1853" s="16" t="n"/>
      <c r="G1853" s="16" t="n">
        <v>0</v>
      </c>
      <c r="H1853" s="16" t="n"/>
      <c r="I1853" s="4" t="n"/>
      <c r="J1853" s="14" t="n"/>
      <c r="K1853" s="17">
        <f>C1853</f>
        <v/>
      </c>
      <c r="L1853" s="16" t="n">
        <v>0</v>
      </c>
      <c r="M1853" s="16">
        <f>0.5*(L1832+L1833-M1833)/100</f>
        <v/>
      </c>
      <c r="N1853" s="16">
        <f>G1853</f>
        <v/>
      </c>
      <c r="O1853" s="16">
        <f>O1792+M1853-N1853</f>
        <v/>
      </c>
      <c r="P1853" s="18">
        <f>P1792+M1853</f>
        <v/>
      </c>
      <c r="Q1853" s="14" t="n"/>
      <c r="R1853" s="18" t="n"/>
      <c r="S1853" s="16">
        <f>G1853</f>
        <v/>
      </c>
      <c r="T1853" s="18">
        <f>(R1853-S1853)+T1852</f>
        <v/>
      </c>
      <c r="U1853" s="15">
        <f>C1853</f>
        <v/>
      </c>
      <c r="W1853" s="14" t="n"/>
      <c r="X1853" s="18" t="n"/>
      <c r="Y1853" s="16" t="n">
        <v>0</v>
      </c>
      <c r="Z1853" s="18">
        <f>(X1853-Y1853)+Z1852</f>
        <v/>
      </c>
      <c r="AA1853" s="15" t="n"/>
      <c r="AB1853" s="24" t="n"/>
      <c r="AC1853" s="15">
        <f>C1853</f>
        <v/>
      </c>
      <c r="AD1853" s="25" t="n"/>
      <c r="AE1853" s="62">
        <f>G1853</f>
        <v/>
      </c>
      <c r="AF1853" s="63">
        <f>AE1853+AF1792</f>
        <v/>
      </c>
      <c r="AG1853" s="25" t="n"/>
      <c r="AH1853" s="24" t="n"/>
      <c r="AI1853" s="26" t="n"/>
      <c r="AJ1853" s="25" t="n"/>
      <c r="AL1853" s="14" t="n"/>
      <c r="AM1853" s="18" t="n"/>
      <c r="AN1853" s="16" t="n">
        <v>0</v>
      </c>
      <c r="AO1853" s="18">
        <f>(AM1853-AN1853)+AO1852</f>
        <v/>
      </c>
      <c r="AP1853" s="15" t="n"/>
      <c r="AR1853" s="14" t="n"/>
      <c r="AS1853" s="18" t="n"/>
      <c r="AT1853" s="16" t="n">
        <v>0</v>
      </c>
      <c r="AU1853" s="18">
        <f>(AS1853-AT1853)+AU1852</f>
        <v/>
      </c>
      <c r="AV1853" s="15" t="n"/>
      <c r="AX1853" s="14" t="n"/>
      <c r="AY1853" s="18" t="n"/>
      <c r="AZ1853" s="16" t="n">
        <v>0</v>
      </c>
      <c r="BA1853" s="18">
        <f>(AY1853-AZ1853)+BA1852</f>
        <v/>
      </c>
      <c r="BB1853" s="15" t="n"/>
      <c r="BD1853" s="14" t="n"/>
      <c r="BE1853" s="18" t="n"/>
      <c r="BF1853" s="16" t="n">
        <v>0</v>
      </c>
      <c r="BG1853" s="18">
        <f>(BE1853-BF1853)+BG1852</f>
        <v/>
      </c>
      <c r="BH1853" s="15" t="n"/>
      <c r="BJ1853" s="86" t="n"/>
      <c r="BK1853" s="86" t="n"/>
      <c r="BL1853" s="24" t="n"/>
      <c r="BM1853" s="24" t="n"/>
      <c r="BN1853" s="24" t="n"/>
      <c r="BO1853" s="24" t="n"/>
      <c r="BP1853" s="24" t="n"/>
      <c r="BQ1853" s="126" t="n"/>
    </row>
    <row r="1854" ht="16.8" customHeight="1">
      <c r="A1854" s="15" t="n"/>
      <c r="B1854" s="15" t="n"/>
      <c r="C1854" s="15" t="inlineStr">
        <is>
          <t>Telepass</t>
        </is>
      </c>
      <c r="D1854" s="16" t="n"/>
      <c r="E1854" s="16" t="n"/>
      <c r="F1854" s="16" t="n"/>
      <c r="G1854" s="16" t="n">
        <v>0</v>
      </c>
      <c r="H1854" s="16" t="n"/>
      <c r="I1854" s="4" t="n"/>
      <c r="J1854" s="14" t="n"/>
      <c r="K1854" s="17" t="inlineStr">
        <is>
          <t>Spese varie (manutenziona auto+ alberghi + varie+ cancelleria)</t>
        </is>
      </c>
      <c r="L1854" s="16" t="n"/>
      <c r="M1854" s="16">
        <f>2.32*(L1832+L1833-M1833)/100</f>
        <v/>
      </c>
      <c r="N1854" s="16">
        <f>H1888+H1887+G1886</f>
        <v/>
      </c>
      <c r="O1854" s="16">
        <f>O1793+M1854-N1854</f>
        <v/>
      </c>
      <c r="P1854" s="18">
        <f>P1793+M1854</f>
        <v/>
      </c>
      <c r="Q1854" s="14" t="n"/>
      <c r="R1854" s="18" t="n"/>
      <c r="S1854" s="16">
        <f>G1854</f>
        <v/>
      </c>
      <c r="T1854" s="18">
        <f>(R1854-S1854)+T1853</f>
        <v/>
      </c>
      <c r="U1854" s="15">
        <f>C1854</f>
        <v/>
      </c>
      <c r="W1854" s="14" t="n"/>
      <c r="X1854" s="18" t="n"/>
      <c r="Y1854" s="16" t="n">
        <v>0</v>
      </c>
      <c r="Z1854" s="18">
        <f>(X1854-Y1854)+Z1853</f>
        <v/>
      </c>
      <c r="AA1854" s="15" t="n"/>
      <c r="AB1854" s="24" t="n"/>
      <c r="AC1854" s="15">
        <f>C1854</f>
        <v/>
      </c>
      <c r="AD1854" s="25" t="n"/>
      <c r="AE1854" s="62">
        <f>G1854</f>
        <v/>
      </c>
      <c r="AF1854" s="63">
        <f>AE1854+AF1793</f>
        <v/>
      </c>
      <c r="AG1854" s="25" t="n"/>
      <c r="AH1854" s="24" t="n"/>
      <c r="AI1854" s="26" t="n"/>
      <c r="AJ1854" s="25" t="n"/>
      <c r="AL1854" s="14" t="n"/>
      <c r="AM1854" s="18" t="n"/>
      <c r="AN1854" s="16" t="n">
        <v>0</v>
      </c>
      <c r="AO1854" s="18">
        <f>(AM1854-AN1854)+AO1853</f>
        <v/>
      </c>
      <c r="AP1854" s="15" t="n"/>
      <c r="AR1854" s="14" t="n"/>
      <c r="AS1854" s="18" t="n"/>
      <c r="AT1854" s="16" t="n">
        <v>0</v>
      </c>
      <c r="AU1854" s="18">
        <f>(AS1854-AT1854)+AU1853</f>
        <v/>
      </c>
      <c r="AV1854" s="15" t="n"/>
      <c r="AX1854" s="14" t="n"/>
      <c r="AY1854" s="18" t="n"/>
      <c r="AZ1854" s="16" t="n">
        <v>0</v>
      </c>
      <c r="BA1854" s="18">
        <f>(AY1854-AZ1854)+BA1853</f>
        <v/>
      </c>
      <c r="BB1854" s="15" t="n"/>
      <c r="BD1854" s="14" t="n"/>
      <c r="BE1854" s="18" t="n"/>
      <c r="BF1854" s="16" t="n">
        <v>0</v>
      </c>
      <c r="BG1854" s="18">
        <f>(BE1854-BF1854)+BG1853</f>
        <v/>
      </c>
      <c r="BH1854" s="15" t="n"/>
      <c r="BJ1854" s="86" t="n"/>
      <c r="BK1854" s="86" t="n"/>
      <c r="BL1854" s="24" t="n"/>
      <c r="BM1854" s="24" t="n"/>
      <c r="BN1854" s="24" t="n"/>
      <c r="BO1854" s="24" t="n"/>
      <c r="BP1854" s="24" t="n"/>
      <c r="BQ1854" s="126" t="n"/>
    </row>
    <row r="1855" ht="16.8" customHeight="1">
      <c r="A1855" s="15" t="n"/>
      <c r="B1855" s="15" t="n"/>
      <c r="C1855" s="28" t="inlineStr">
        <is>
          <t>Pubblicità</t>
        </is>
      </c>
      <c r="D1855" s="16" t="n">
        <v>0</v>
      </c>
      <c r="E1855" s="16" t="n"/>
      <c r="F1855" s="16" t="n"/>
      <c r="G1855" s="16" t="n">
        <v>0</v>
      </c>
      <c r="H1855" s="16" t="n"/>
      <c r="I1855" s="4" t="n"/>
      <c r="J1855" s="14" t="n"/>
      <c r="K1855" s="17" t="n"/>
      <c r="L1855" s="16" t="n"/>
      <c r="M1855" s="16" t="n"/>
      <c r="N1855" s="16" t="inlineStr">
        <is>
          <t>DISPON. BANCARIA</t>
        </is>
      </c>
      <c r="O1855" s="16">
        <f>T1889+AO1889</f>
        <v/>
      </c>
      <c r="P1855" s="18" t="n"/>
      <c r="Q1855" s="14" t="n"/>
      <c r="R1855" s="18" t="n"/>
      <c r="S1855" s="16" t="n">
        <v>0</v>
      </c>
      <c r="T1855" s="18">
        <f>(R1855-S1855)+T1854</f>
        <v/>
      </c>
      <c r="U1855" s="15">
        <f>C1855</f>
        <v/>
      </c>
      <c r="W1855" s="14" t="n"/>
      <c r="X1855" s="18" t="n"/>
      <c r="Y1855" s="16" t="n">
        <v>0</v>
      </c>
      <c r="Z1855" s="18">
        <f>(X1855-Y1855)+Z1854</f>
        <v/>
      </c>
      <c r="AA1855" s="15" t="n"/>
      <c r="AB1855" s="24" t="n"/>
      <c r="AC1855" s="15">
        <f>C1855</f>
        <v/>
      </c>
      <c r="AD1855" s="25" t="n"/>
      <c r="AE1855" s="62">
        <f>G1855</f>
        <v/>
      </c>
      <c r="AF1855" s="63">
        <f>AE1855+AF1794</f>
        <v/>
      </c>
      <c r="AG1855" s="25" t="n"/>
      <c r="AH1855" s="24" t="n"/>
      <c r="AI1855" s="26" t="n"/>
      <c r="AJ1855" s="25" t="n"/>
      <c r="AL1855" s="14" t="n"/>
      <c r="AM1855" s="18" t="n"/>
      <c r="AN1855" s="16" t="n"/>
      <c r="AO1855" s="18">
        <f>(AM1855-AN1855)+AO1854</f>
        <v/>
      </c>
      <c r="AP1855" s="15" t="n"/>
      <c r="AR1855" s="14" t="n"/>
      <c r="AS1855" s="18" t="n"/>
      <c r="AT1855" s="16" t="n"/>
      <c r="AU1855" s="18">
        <f>(AS1855-AT1855)+AU1854</f>
        <v/>
      </c>
      <c r="AV1855" s="15" t="n"/>
      <c r="AX1855" s="14" t="n"/>
      <c r="AY1855" s="18" t="n"/>
      <c r="AZ1855" s="16" t="n"/>
      <c r="BA1855" s="18">
        <f>(AY1855-AZ1855)+BA1854</f>
        <v/>
      </c>
      <c r="BB1855" s="15" t="n"/>
      <c r="BD1855" s="14" t="n"/>
      <c r="BE1855" s="18" t="n"/>
      <c r="BF1855" s="16" t="n"/>
      <c r="BG1855" s="18">
        <f>(BE1855-BF1855)+BG1854</f>
        <v/>
      </c>
      <c r="BH1855" s="15" t="n"/>
      <c r="BJ1855" s="86" t="n"/>
      <c r="BK1855" s="86" t="n"/>
      <c r="BL1855" s="24" t="n"/>
      <c r="BM1855" s="24" t="n"/>
      <c r="BN1855" s="24" t="n"/>
      <c r="BO1855" s="24" t="n"/>
      <c r="BP1855" s="24" t="n"/>
      <c r="BQ1855" s="126" t="n"/>
    </row>
    <row r="1856" ht="16.8" customHeight="1">
      <c r="A1856" s="15" t="n"/>
      <c r="B1856" s="66" t="n"/>
      <c r="C1856" s="15" t="inlineStr">
        <is>
          <t xml:space="preserve">PAG. STIP.           MARZIA </t>
        </is>
      </c>
      <c r="D1856" s="67" t="n"/>
      <c r="E1856" s="16" t="n">
        <v>0</v>
      </c>
      <c r="F1856" s="16" t="n"/>
      <c r="G1856" s="16" t="n">
        <v>0</v>
      </c>
      <c r="H1856" s="16" t="n"/>
      <c r="I1856" s="4" t="n"/>
      <c r="J1856" s="14" t="n"/>
      <c r="K1856" s="17" t="n"/>
      <c r="L1856" s="16" t="n"/>
      <c r="M1856" s="16" t="n">
        <v>0</v>
      </c>
      <c r="N1856" s="16" t="inlineStr">
        <is>
          <t>SOSPESI PARTICOLARI</t>
        </is>
      </c>
      <c r="O1856" s="31">
        <f>L1880</f>
        <v/>
      </c>
      <c r="P1856" s="32">
        <f>SUM(P1835:P1854)</f>
        <v/>
      </c>
      <c r="Q1856" s="14" t="n"/>
      <c r="R1856" s="18" t="n"/>
      <c r="S1856" s="16">
        <f>G1856</f>
        <v/>
      </c>
      <c r="T1856" s="18">
        <f>(R1856-S1856)+T1855</f>
        <v/>
      </c>
      <c r="U1856" s="15">
        <f>C1856</f>
        <v/>
      </c>
      <c r="W1856" s="14" t="n"/>
      <c r="X1856" s="18" t="n"/>
      <c r="Y1856" s="16" t="n">
        <v>0</v>
      </c>
      <c r="Z1856" s="18">
        <f>(X1856-Y1856)+Z1855</f>
        <v/>
      </c>
      <c r="AA1856" s="15" t="n"/>
      <c r="AB1856" s="24" t="n"/>
      <c r="AC1856" s="15">
        <f>C1856</f>
        <v/>
      </c>
      <c r="AD1856" s="25" t="n"/>
      <c r="AE1856" s="62">
        <f>G1856</f>
        <v/>
      </c>
      <c r="AF1856" s="63">
        <f>AE1856+AF1795</f>
        <v/>
      </c>
      <c r="AG1856" s="25" t="n"/>
      <c r="AH1856" s="24" t="n"/>
      <c r="AI1856" s="26" t="n"/>
      <c r="AJ1856" s="25" t="n"/>
      <c r="AL1856" s="14" t="n"/>
      <c r="AM1856" s="18" t="n"/>
      <c r="AN1856" s="16" t="n">
        <v>0</v>
      </c>
      <c r="AO1856" s="18">
        <f>(AM1856-AN1856)+AO1855</f>
        <v/>
      </c>
      <c r="AP1856" s="15" t="n"/>
      <c r="AR1856" s="14" t="n"/>
      <c r="AS1856" s="18" t="n"/>
      <c r="AT1856" s="16" t="n">
        <v>0</v>
      </c>
      <c r="AU1856" s="18">
        <f>(AS1856-AT1856)+AU1855</f>
        <v/>
      </c>
      <c r="AV1856" s="15" t="n"/>
      <c r="AX1856" s="14" t="n"/>
      <c r="AY1856" s="18" t="n"/>
      <c r="AZ1856" s="16" t="n">
        <v>0</v>
      </c>
      <c r="BA1856" s="18">
        <f>(AY1856-AZ1856)+BA1855</f>
        <v/>
      </c>
      <c r="BB1856" s="15" t="n"/>
      <c r="BD1856" s="14" t="n"/>
      <c r="BE1856" s="18" t="n"/>
      <c r="BF1856" s="16" t="n">
        <v>0</v>
      </c>
      <c r="BG1856" s="18">
        <f>(BE1856-BF1856)+BG1855</f>
        <v/>
      </c>
      <c r="BH1856" s="15" t="n"/>
      <c r="BJ1856" s="86" t="n"/>
      <c r="BK1856" s="86" t="n"/>
      <c r="BL1856" s="24" t="n"/>
      <c r="BM1856" s="24" t="n"/>
      <c r="BN1856" s="24" t="n"/>
      <c r="BO1856" s="24" t="n"/>
      <c r="BP1856" s="24" t="n"/>
      <c r="BQ1856" s="126" t="n"/>
    </row>
    <row r="1857" ht="16.8" customHeight="1">
      <c r="A1857" s="15" t="n"/>
      <c r="B1857" s="15" t="n"/>
      <c r="C1857" s="15" t="inlineStr">
        <is>
          <t xml:space="preserve">PAG. STIP.           DEBORAH </t>
        </is>
      </c>
      <c r="D1857" s="16" t="n"/>
      <c r="E1857" s="16" t="n">
        <v>0</v>
      </c>
      <c r="F1857" s="16" t="n"/>
      <c r="G1857" s="16" t="n">
        <v>0</v>
      </c>
      <c r="H1857" s="16" t="n"/>
      <c r="I1857" s="4" t="n"/>
      <c r="J1857" s="14" t="n"/>
      <c r="K1857" s="17" t="n"/>
      <c r="L1857" s="16" t="n"/>
      <c r="M1857" s="16" t="n">
        <v>0</v>
      </c>
      <c r="N1857" s="16" t="inlineStr">
        <is>
          <t>SOSPESI</t>
        </is>
      </c>
      <c r="O1857" s="16">
        <f>SUM(L1868:L1879)+L1882</f>
        <v/>
      </c>
      <c r="P1857" s="33">
        <f>SUM(O1835:O1854)</f>
        <v/>
      </c>
      <c r="Q1857" s="14" t="n"/>
      <c r="R1857" s="18" t="n"/>
      <c r="S1857" s="16">
        <f>G1857</f>
        <v/>
      </c>
      <c r="T1857" s="18">
        <f>(R1857-S1857)+T1856</f>
        <v/>
      </c>
      <c r="U1857" s="15">
        <f>C1857</f>
        <v/>
      </c>
      <c r="W1857" s="14" t="n"/>
      <c r="X1857" s="18" t="n"/>
      <c r="Y1857" s="16" t="n">
        <v>0</v>
      </c>
      <c r="Z1857" s="18">
        <f>(X1857-Y1857)+Z1856</f>
        <v/>
      </c>
      <c r="AA1857" s="15" t="n"/>
      <c r="AB1857" s="24" t="n"/>
      <c r="AC1857" s="15">
        <f>C1857</f>
        <v/>
      </c>
      <c r="AD1857" s="25" t="n"/>
      <c r="AE1857" s="62">
        <f>G1857</f>
        <v/>
      </c>
      <c r="AF1857" s="63">
        <f>AE1857+AF1796</f>
        <v/>
      </c>
      <c r="AG1857" s="25" t="n"/>
      <c r="AH1857" s="24" t="n"/>
      <c r="AI1857" s="26" t="n"/>
      <c r="AJ1857" s="25" t="n"/>
      <c r="AL1857" s="14" t="n"/>
      <c r="AM1857" s="18" t="n"/>
      <c r="AN1857" s="16" t="n">
        <v>0</v>
      </c>
      <c r="AO1857" s="18">
        <f>(AM1857-AN1857)+AO1856</f>
        <v/>
      </c>
      <c r="AP1857" s="15" t="n"/>
      <c r="AR1857" s="14" t="n"/>
      <c r="AS1857" s="18" t="n"/>
      <c r="AT1857" s="16" t="n">
        <v>0</v>
      </c>
      <c r="AU1857" s="18">
        <f>(AS1857-AT1857)+AU1856</f>
        <v/>
      </c>
      <c r="AV1857" s="15" t="n"/>
      <c r="AX1857" s="14" t="n"/>
      <c r="AY1857" s="18" t="n"/>
      <c r="AZ1857" s="16" t="n">
        <v>0</v>
      </c>
      <c r="BA1857" s="18">
        <f>(AY1857-AZ1857)+BA1856</f>
        <v/>
      </c>
      <c r="BB1857" s="15" t="n"/>
      <c r="BD1857" s="14" t="n"/>
      <c r="BE1857" s="18" t="n"/>
      <c r="BF1857" s="16" t="n">
        <v>0</v>
      </c>
      <c r="BG1857" s="18">
        <f>(BE1857-BF1857)+BG1856</f>
        <v/>
      </c>
      <c r="BH1857" s="15" t="n"/>
      <c r="BJ1857" s="86" t="n"/>
      <c r="BK1857" s="86" t="n"/>
      <c r="BL1857" s="24" t="n"/>
      <c r="BM1857" s="24" t="n"/>
      <c r="BN1857" s="24" t="n"/>
      <c r="BO1857" s="24" t="n"/>
      <c r="BP1857" s="24" t="n"/>
      <c r="BQ1857" s="126" t="n"/>
    </row>
    <row r="1858" ht="16.8" customHeight="1">
      <c r="A1858" s="15" t="n"/>
      <c r="B1858" s="15" t="n"/>
      <c r="C1858" s="15" t="inlineStr">
        <is>
          <t xml:space="preserve">PAG. STIP.           DORIANA BONIFICO </t>
        </is>
      </c>
      <c r="D1858" s="16" t="n"/>
      <c r="E1858" s="16" t="n">
        <v>0</v>
      </c>
      <c r="F1858" s="16" t="n"/>
      <c r="G1858" s="16" t="n">
        <v>0</v>
      </c>
      <c r="H1858" s="16" t="n"/>
      <c r="I1858" s="4" t="n"/>
      <c r="J1858" s="14" t="n"/>
      <c r="K1858" s="17" t="n"/>
      <c r="L1858" s="16" t="n"/>
      <c r="M1858" s="16" t="n"/>
      <c r="N1858" s="16" t="inlineStr">
        <is>
          <t>GIROCONTO SINO AD OGGI</t>
        </is>
      </c>
      <c r="O1858" s="34">
        <f>O1797+O1798-F1873-F1872</f>
        <v/>
      </c>
      <c r="P1858" s="35">
        <f>O1797+O1798+O1859-F1873-F1872-O1856-O1857</f>
        <v/>
      </c>
      <c r="Q1858" s="14" t="n"/>
      <c r="R1858" s="18" t="n"/>
      <c r="S1858" s="16">
        <f>G1858</f>
        <v/>
      </c>
      <c r="T1858" s="18">
        <f>(R1858-S1858)+T1857</f>
        <v/>
      </c>
      <c r="U1858" s="15" t="n"/>
      <c r="W1858" s="14" t="n"/>
      <c r="X1858" s="18" t="n"/>
      <c r="Y1858" s="16" t="n"/>
      <c r="Z1858" s="18">
        <f>(X1858-Y1858)+Z1857</f>
        <v/>
      </c>
      <c r="AA1858" s="15" t="n"/>
      <c r="AB1858" s="24" t="n"/>
      <c r="AC1858" s="15">
        <f>C1858</f>
        <v/>
      </c>
      <c r="AD1858" s="25" t="n"/>
      <c r="AE1858" s="62">
        <f>G1858</f>
        <v/>
      </c>
      <c r="AF1858" s="63">
        <f>AE1858+AF1797</f>
        <v/>
      </c>
      <c r="AG1858" s="25" t="n"/>
      <c r="AH1858" s="24" t="n"/>
      <c r="AI1858" s="26" t="n"/>
      <c r="AJ1858" s="25" t="n"/>
      <c r="AL1858" s="14" t="n"/>
      <c r="AM1858" s="18" t="n"/>
      <c r="AN1858" s="16" t="n"/>
      <c r="AO1858" s="18">
        <f>(AM1858-AN1858)+AO1857</f>
        <v/>
      </c>
      <c r="AP1858" s="15" t="n"/>
      <c r="AR1858" s="14" t="n"/>
      <c r="AS1858" s="18" t="n"/>
      <c r="AT1858" s="16" t="n"/>
      <c r="AU1858" s="18">
        <f>(AS1858-AT1858)+AU1857</f>
        <v/>
      </c>
      <c r="AV1858" s="15" t="n"/>
      <c r="AX1858" s="14" t="n"/>
      <c r="AY1858" s="18" t="n"/>
      <c r="AZ1858" s="16" t="n"/>
      <c r="BA1858" s="18">
        <f>(AY1858-AZ1858)+BA1857</f>
        <v/>
      </c>
      <c r="BB1858" s="15" t="n"/>
      <c r="BD1858" s="14" t="n"/>
      <c r="BE1858" s="18" t="n"/>
      <c r="BF1858" s="16" t="n"/>
      <c r="BG1858" s="18">
        <f>(BE1858-BF1858)+BG1857</f>
        <v/>
      </c>
      <c r="BH1858" s="15" t="n"/>
      <c r="BJ1858" s="86" t="n"/>
      <c r="BK1858" s="86" t="n"/>
      <c r="BL1858" s="24" t="n"/>
      <c r="BM1858" s="24" t="n"/>
      <c r="BN1858" s="24" t="n"/>
      <c r="BO1858" s="24" t="n"/>
      <c r="BP1858" s="24" t="n"/>
      <c r="BQ1858" s="126" t="n"/>
    </row>
    <row r="1859" ht="16.8" customHeight="1">
      <c r="A1859" s="15" t="n"/>
      <c r="B1859" s="15" t="n"/>
      <c r="C1859" s="15" t="inlineStr">
        <is>
          <t xml:space="preserve">PAG. STIP.           STEFANIA  BONIFICO </t>
        </is>
      </c>
      <c r="D1859" s="16" t="n"/>
      <c r="E1859" s="16" t="n">
        <v>0</v>
      </c>
      <c r="F1859" s="16" t="n"/>
      <c r="G1859" s="16" t="n">
        <v>0</v>
      </c>
      <c r="H1859" s="16" t="n"/>
      <c r="I1859" s="4" t="n"/>
      <c r="J1859" s="14" t="n"/>
      <c r="K1859" s="6" t="inlineStr">
        <is>
          <t>TOTALE GIORNATA</t>
        </is>
      </c>
      <c r="L1859" s="3">
        <f>SUM(L1832:L1858)</f>
        <v/>
      </c>
      <c r="M1859" s="3">
        <f>SUM(M1832:M1858)</f>
        <v/>
      </c>
      <c r="N1859" s="16" t="inlineStr">
        <is>
          <t>G.C. GIORNO</t>
        </is>
      </c>
      <c r="O1859" s="16">
        <f>N1832-L1833</f>
        <v/>
      </c>
      <c r="P1859" s="18" t="n"/>
      <c r="Q1859" s="14" t="n"/>
      <c r="R1859" s="18" t="n"/>
      <c r="S1859" s="16">
        <f>G1859</f>
        <v/>
      </c>
      <c r="T1859" s="18">
        <f>(R1859-S1859)+T1858</f>
        <v/>
      </c>
      <c r="U1859" s="15">
        <f>C1859</f>
        <v/>
      </c>
      <c r="W1859" s="14" t="n"/>
      <c r="X1859" s="18" t="n"/>
      <c r="Y1859" s="16" t="n">
        <v>0</v>
      </c>
      <c r="Z1859" s="18">
        <f>(X1859-Y1859)+Z1858</f>
        <v/>
      </c>
      <c r="AA1859" s="15" t="n"/>
      <c r="AB1859" s="24" t="n"/>
      <c r="AC1859" s="15">
        <f>C1859</f>
        <v/>
      </c>
      <c r="AD1859" s="25" t="n"/>
      <c r="AE1859" s="62">
        <f>G1859</f>
        <v/>
      </c>
      <c r="AF1859" s="63">
        <f>AE1859+AF1798</f>
        <v/>
      </c>
      <c r="AG1859" s="25" t="n"/>
      <c r="AH1859" s="24" t="n"/>
      <c r="AI1859" s="26" t="n"/>
      <c r="AJ1859" s="25" t="n"/>
      <c r="AL1859" s="14" t="n"/>
      <c r="AM1859" s="18" t="n"/>
      <c r="AN1859" s="16" t="n">
        <v>0</v>
      </c>
      <c r="AO1859" s="18">
        <f>(AM1859-AN1859)+AO1858</f>
        <v/>
      </c>
      <c r="AP1859" s="15" t="n"/>
      <c r="AR1859" s="14" t="n"/>
      <c r="AS1859" s="18" t="n"/>
      <c r="AT1859" s="16" t="n">
        <v>0</v>
      </c>
      <c r="AU1859" s="18">
        <f>(AS1859-AT1859)+AU1858</f>
        <v/>
      </c>
      <c r="AV1859" s="15" t="n"/>
      <c r="AX1859" s="14" t="n"/>
      <c r="AY1859" s="18" t="n"/>
      <c r="AZ1859" s="16" t="n">
        <v>0</v>
      </c>
      <c r="BA1859" s="18">
        <f>(AY1859-AZ1859)+BA1858</f>
        <v/>
      </c>
      <c r="BB1859" s="15" t="n"/>
      <c r="BD1859" s="14" t="n"/>
      <c r="BE1859" s="18" t="n"/>
      <c r="BF1859" s="16" t="n">
        <v>0</v>
      </c>
      <c r="BG1859" s="18">
        <f>(BE1859-BF1859)+BG1858</f>
        <v/>
      </c>
      <c r="BH1859" s="15" t="n"/>
      <c r="BJ1859" s="86" t="n"/>
      <c r="BK1859" s="86" t="n"/>
      <c r="BL1859" s="24" t="n"/>
      <c r="BM1859" s="24" t="n"/>
      <c r="BN1859" s="24" t="n"/>
      <c r="BO1859" s="24" t="n"/>
      <c r="BP1859" s="24" t="n"/>
      <c r="BQ1859" s="126" t="n"/>
    </row>
    <row r="1860" ht="16.8" customHeight="1">
      <c r="A1860" s="15" t="n"/>
      <c r="B1860" s="15" t="n"/>
      <c r="C1860" s="15" t="inlineStr">
        <is>
          <t>Pagamento contributi impiegate</t>
        </is>
      </c>
      <c r="D1860" s="16" t="n"/>
      <c r="E1860" s="16" t="n"/>
      <c r="F1860" s="16" t="n"/>
      <c r="G1860" s="16" t="n">
        <v>0</v>
      </c>
      <c r="H1860" s="16" t="n"/>
      <c r="I1860" s="4" t="n"/>
      <c r="J1860" s="14" t="n"/>
      <c r="K1860" s="6" t="inlineStr">
        <is>
          <t>RIPORTO</t>
        </is>
      </c>
      <c r="L1860" s="3">
        <f>L1800</f>
        <v/>
      </c>
      <c r="M1860" s="3">
        <f>M1800</f>
        <v/>
      </c>
      <c r="N1860" s="16" t="inlineStr">
        <is>
          <t>SO. VERS/PREL.</t>
        </is>
      </c>
      <c r="O1860" s="36">
        <f>(O1856+O1857)-(O1795+O1796)</f>
        <v/>
      </c>
      <c r="P1860" s="37">
        <f>O1859-O1860</f>
        <v/>
      </c>
      <c r="Q1860" s="14" t="n"/>
      <c r="R1860" s="18" t="n"/>
      <c r="S1860" s="16">
        <f>G1860</f>
        <v/>
      </c>
      <c r="T1860" s="18">
        <f>(R1860-S1860)+T1859</f>
        <v/>
      </c>
      <c r="U1860" s="15">
        <f>C1860</f>
        <v/>
      </c>
      <c r="W1860" s="14" t="n"/>
      <c r="X1860" s="18" t="n"/>
      <c r="Y1860" s="16" t="n">
        <v>0</v>
      </c>
      <c r="Z1860" s="18">
        <f>(X1860-Y1860)+Z1859</f>
        <v/>
      </c>
      <c r="AA1860" s="15" t="n"/>
      <c r="AB1860" s="24" t="n"/>
      <c r="AC1860" s="15">
        <f>C1860</f>
        <v/>
      </c>
      <c r="AD1860" s="25" t="n"/>
      <c r="AE1860" s="62">
        <f>G1860</f>
        <v/>
      </c>
      <c r="AF1860" s="63">
        <f>AE1860+AF1799</f>
        <v/>
      </c>
      <c r="AG1860" s="25" t="n"/>
      <c r="AH1860" s="24" t="n"/>
      <c r="AI1860" s="26" t="n"/>
      <c r="AJ1860" s="25" t="n"/>
      <c r="AL1860" s="14" t="n"/>
      <c r="AM1860" s="18" t="n"/>
      <c r="AN1860" s="16" t="n">
        <v>0</v>
      </c>
      <c r="AO1860" s="18">
        <f>(AM1860-AN1860)+AO1859</f>
        <v/>
      </c>
      <c r="AP1860" s="15" t="n"/>
      <c r="AR1860" s="14" t="n"/>
      <c r="AS1860" s="18" t="n"/>
      <c r="AT1860" s="16" t="n">
        <v>0</v>
      </c>
      <c r="AU1860" s="18">
        <f>(AS1860-AT1860)+AU1859</f>
        <v/>
      </c>
      <c r="AV1860" s="15" t="n"/>
      <c r="AX1860" s="14" t="n"/>
      <c r="AY1860" s="18" t="n"/>
      <c r="AZ1860" s="16" t="n">
        <v>0</v>
      </c>
      <c r="BA1860" s="18">
        <f>(AY1860-AZ1860)+BA1859</f>
        <v/>
      </c>
      <c r="BB1860" s="15" t="n"/>
      <c r="BD1860" s="14" t="n"/>
      <c r="BE1860" s="18" t="n"/>
      <c r="BF1860" s="16" t="n">
        <v>0</v>
      </c>
      <c r="BG1860" s="18">
        <f>(BE1860-BF1860)+BG1859</f>
        <v/>
      </c>
      <c r="BH1860" s="15" t="n"/>
      <c r="BJ1860" s="86" t="n"/>
      <c r="BK1860" s="86" t="n"/>
      <c r="BL1860" s="24" t="n"/>
      <c r="BM1860" s="24" t="n"/>
      <c r="BN1860" s="24" t="n"/>
      <c r="BO1860" s="24" t="n"/>
      <c r="BP1860" s="24" t="n"/>
      <c r="BQ1860" s="126" t="n"/>
    </row>
    <row r="1861" ht="16.8" customHeight="1" thickBot="1">
      <c r="A1861" s="15" t="n"/>
      <c r="B1861" s="15" t="n"/>
      <c r="C1861" s="15" t="inlineStr">
        <is>
          <t>TOT. PAG. IMPIEGATE</t>
        </is>
      </c>
      <c r="D1861" s="16">
        <f>SUM(G1856:G1860)+SUM(E1856:E1860)</f>
        <v/>
      </c>
      <c r="E1861" s="16" t="n"/>
      <c r="F1861" s="16" t="n"/>
      <c r="G1861" s="16" t="n"/>
      <c r="H1861" s="16" t="n"/>
      <c r="I1861" s="4" t="n"/>
      <c r="J1861" s="14" t="n"/>
      <c r="K1861" s="6" t="inlineStr">
        <is>
          <t>TOTALE AD OGGI</t>
        </is>
      </c>
      <c r="L1861" s="3">
        <f>L1859+L1860</f>
        <v/>
      </c>
      <c r="M1861" s="3">
        <f>M1859+M1860</f>
        <v/>
      </c>
      <c r="N1861" s="16" t="inlineStr">
        <is>
          <t>DIFF. GIROCONTO E SOSPESI AUMENTATI O DIMINUITI</t>
        </is>
      </c>
      <c r="O1861" s="38">
        <f>O1858+O1859-O1860</f>
        <v/>
      </c>
      <c r="P1861" s="39">
        <f>O1861-O1858</f>
        <v/>
      </c>
      <c r="Q1861" s="14" t="n"/>
      <c r="R1861" s="18" t="n"/>
      <c r="S1861" s="16" t="n">
        <v>0</v>
      </c>
      <c r="T1861" s="18">
        <f>(R1861-S1861)+T1860</f>
        <v/>
      </c>
      <c r="U1861" s="15" t="n"/>
      <c r="W1861" s="14" t="n"/>
      <c r="X1861" s="18" t="n"/>
      <c r="Y1861" s="16" t="n"/>
      <c r="Z1861" s="18">
        <f>(X1861-Y1861)+Z1860</f>
        <v/>
      </c>
      <c r="AA1861" s="15" t="n"/>
      <c r="AB1861" s="24" t="n"/>
      <c r="AC1861" s="15" t="n"/>
      <c r="AD1861" s="25" t="n"/>
      <c r="AE1861" s="62">
        <f>G1861</f>
        <v/>
      </c>
      <c r="AF1861" s="63">
        <f>AE1861+AF1800</f>
        <v/>
      </c>
      <c r="AG1861" s="25" t="n"/>
      <c r="AH1861" s="24" t="n"/>
      <c r="AI1861" s="26" t="n"/>
      <c r="AJ1861" s="25" t="n"/>
      <c r="AL1861" s="14" t="n"/>
      <c r="AM1861" s="18" t="n"/>
      <c r="AN1861" s="16" t="n"/>
      <c r="AO1861" s="18">
        <f>(AM1861-AN1861)+AO1860</f>
        <v/>
      </c>
      <c r="AP1861" s="15" t="n"/>
      <c r="AR1861" s="14" t="n"/>
      <c r="AS1861" s="18" t="n"/>
      <c r="AT1861" s="16" t="n"/>
      <c r="AU1861" s="18">
        <f>(AS1861-AT1861)+AU1860</f>
        <v/>
      </c>
      <c r="AV1861" s="15" t="n"/>
      <c r="AX1861" s="14" t="n"/>
      <c r="AY1861" s="18" t="n"/>
      <c r="AZ1861" s="16" t="n"/>
      <c r="BA1861" s="18">
        <f>(AY1861-AZ1861)+BA1860</f>
        <v/>
      </c>
      <c r="BB1861" s="15" t="n"/>
      <c r="BD1861" s="14" t="n"/>
      <c r="BE1861" s="18" t="n"/>
      <c r="BF1861" s="16" t="n"/>
      <c r="BG1861" s="18">
        <f>(BE1861-BF1861)+BG1860</f>
        <v/>
      </c>
      <c r="BH1861" s="15" t="n"/>
      <c r="BJ1861" s="86" t="n"/>
      <c r="BK1861" s="86" t="n"/>
      <c r="BL1861" s="24" t="n"/>
      <c r="BM1861" s="24" t="n"/>
      <c r="BN1861" s="24" t="n"/>
      <c r="BO1861" s="24" t="n"/>
      <c r="BP1861" s="24" t="n"/>
      <c r="BQ1861" s="126" t="n"/>
    </row>
    <row r="1862" ht="16.8" customHeight="1" thickBot="1" thickTop="1">
      <c r="A1862" s="15" t="n"/>
      <c r="B1862" s="15" t="n"/>
      <c r="C1862" s="15" t="inlineStr">
        <is>
          <t>Pag. Bolletta Telecom  780820</t>
        </is>
      </c>
      <c r="D1862" s="16" t="n"/>
      <c r="E1862" s="16" t="n"/>
      <c r="F1862" s="16" t="n"/>
      <c r="G1862" s="16" t="n">
        <v>0</v>
      </c>
      <c r="H1862" s="16" t="n"/>
      <c r="I1862" s="4" t="n"/>
      <c r="J1862" s="14" t="n"/>
      <c r="K1862" s="6" t="inlineStr">
        <is>
          <t>SALDO</t>
        </is>
      </c>
      <c r="L1862" s="3">
        <f>L1861-M1861</f>
        <v/>
      </c>
      <c r="M1862" s="40" t="n"/>
      <c r="N1862" s="29" t="inlineStr">
        <is>
          <t>RISCONTRO</t>
        </is>
      </c>
      <c r="O1862" s="41">
        <f>O1855+O1856+O1857+O1863</f>
        <v/>
      </c>
      <c r="P1862" s="18" t="n"/>
      <c r="Q1862" s="14" t="n"/>
      <c r="R1862" s="18" t="n"/>
      <c r="S1862" s="16">
        <f>G1862</f>
        <v/>
      </c>
      <c r="T1862" s="18">
        <f>(R1862-S1862)+T1861</f>
        <v/>
      </c>
      <c r="U1862" s="15">
        <f>C1862</f>
        <v/>
      </c>
      <c r="W1862" s="14" t="n"/>
      <c r="X1862" s="18" t="n"/>
      <c r="Y1862" s="16" t="n">
        <v>0</v>
      </c>
      <c r="Z1862" s="18">
        <f>(X1862-Y1862)+Z1861</f>
        <v/>
      </c>
      <c r="AA1862" s="15" t="n"/>
      <c r="AB1862" s="24" t="n"/>
      <c r="AC1862" s="15">
        <f>C1862</f>
        <v/>
      </c>
      <c r="AD1862" s="25" t="n"/>
      <c r="AE1862" s="62">
        <f>G1862</f>
        <v/>
      </c>
      <c r="AF1862" s="63">
        <f>AE1862+AF1801</f>
        <v/>
      </c>
      <c r="AG1862" s="25" t="n"/>
      <c r="AH1862" s="24" t="n"/>
      <c r="AI1862" s="26" t="n"/>
      <c r="AJ1862" s="25" t="n"/>
      <c r="AL1862" s="14" t="n"/>
      <c r="AM1862" s="18" t="n"/>
      <c r="AN1862" s="16" t="n">
        <v>0</v>
      </c>
      <c r="AO1862" s="18">
        <f>(AM1862-AN1862)+AO1861</f>
        <v/>
      </c>
      <c r="AP1862" s="15" t="n"/>
      <c r="AR1862" s="14" t="n"/>
      <c r="AS1862" s="18" t="n"/>
      <c r="AT1862" s="16" t="n">
        <v>0</v>
      </c>
      <c r="AU1862" s="18">
        <f>(AS1862-AT1862)+AU1861</f>
        <v/>
      </c>
      <c r="AV1862" s="15" t="n"/>
      <c r="AX1862" s="14" t="n"/>
      <c r="AY1862" s="18" t="n"/>
      <c r="AZ1862" s="16" t="n">
        <v>0</v>
      </c>
      <c r="BA1862" s="18">
        <f>(AY1862-AZ1862)+BA1861</f>
        <v/>
      </c>
      <c r="BB1862" s="15" t="n"/>
      <c r="BD1862" s="14" t="n"/>
      <c r="BE1862" s="18" t="n"/>
      <c r="BF1862" s="16" t="n">
        <v>0</v>
      </c>
      <c r="BG1862" s="18">
        <f>(BE1862-BF1862)+BG1861</f>
        <v/>
      </c>
      <c r="BH1862" s="15" t="n"/>
      <c r="BJ1862" s="86" t="n"/>
      <c r="BK1862" s="86" t="n"/>
      <c r="BL1862" s="24" t="n"/>
      <c r="BM1862" s="24" t="n"/>
      <c r="BN1862" s="24" t="n"/>
      <c r="BO1862" s="24" t="n"/>
      <c r="BP1862" s="24" t="n"/>
      <c r="BQ1862" s="126" t="n"/>
    </row>
    <row r="1863" ht="16.8" customHeight="1" thickBot="1" thickTop="1">
      <c r="A1863" s="15" t="n"/>
      <c r="B1863" s="15" t="n"/>
      <c r="C1863" s="15" t="inlineStr">
        <is>
          <t>Pag. Bolletta Telecom 780344</t>
        </is>
      </c>
      <c r="D1863" s="16" t="n"/>
      <c r="E1863" s="16" t="n"/>
      <c r="F1863" s="16" t="n"/>
      <c r="G1863" s="16" t="n">
        <v>0</v>
      </c>
      <c r="H1863" s="16" t="n"/>
      <c r="I1863" s="4" t="n"/>
      <c r="J1863" s="14" t="n"/>
      <c r="K1863" s="17" t="n"/>
      <c r="L1863" s="16" t="n"/>
      <c r="M1863" s="16" t="n"/>
      <c r="N1863" s="42" t="inlineStr">
        <is>
          <t>GIROCONTO DEL GIORNO</t>
        </is>
      </c>
      <c r="O1863" s="43">
        <f>P1857-O1856-O1857-O1855</f>
        <v/>
      </c>
      <c r="P1863" s="18" t="n"/>
      <c r="Q1863" s="14" t="n"/>
      <c r="R1863" s="18" t="n"/>
      <c r="S1863" s="16">
        <f>G1863</f>
        <v/>
      </c>
      <c r="T1863" s="18">
        <f>(R1863-S1863)+T1862</f>
        <v/>
      </c>
      <c r="U1863" s="15">
        <f>C1863</f>
        <v/>
      </c>
      <c r="W1863" s="14" t="n"/>
      <c r="X1863" s="18" t="n"/>
      <c r="Y1863" s="16" t="n">
        <v>0</v>
      </c>
      <c r="Z1863" s="18">
        <f>(X1863-Y1863)+Z1862</f>
        <v/>
      </c>
      <c r="AA1863" s="15" t="n"/>
      <c r="AB1863" s="24" t="n"/>
      <c r="AC1863" s="15">
        <f>C1863</f>
        <v/>
      </c>
      <c r="AD1863" s="25" t="n"/>
      <c r="AE1863" s="62">
        <f>G1863</f>
        <v/>
      </c>
      <c r="AF1863" s="63">
        <f>AE1863+AF1802</f>
        <v/>
      </c>
      <c r="AG1863" s="25" t="n"/>
      <c r="AH1863" s="24" t="n"/>
      <c r="AI1863" s="26" t="n"/>
      <c r="AJ1863" s="25" t="n"/>
      <c r="AL1863" s="14" t="n"/>
      <c r="AM1863" s="18" t="n"/>
      <c r="AN1863" s="16" t="n">
        <v>0</v>
      </c>
      <c r="AO1863" s="18">
        <f>(AM1863-AN1863)+AO1862</f>
        <v/>
      </c>
      <c r="AP1863" s="15" t="n"/>
      <c r="AR1863" s="14" t="n"/>
      <c r="AS1863" s="18" t="n"/>
      <c r="AT1863" s="16" t="n">
        <v>0</v>
      </c>
      <c r="AU1863" s="18">
        <f>(AS1863-AT1863)+AU1862</f>
        <v/>
      </c>
      <c r="AV1863" s="15" t="n"/>
      <c r="AX1863" s="14" t="n"/>
      <c r="AY1863" s="18" t="n"/>
      <c r="AZ1863" s="16" t="n">
        <v>0</v>
      </c>
      <c r="BA1863" s="18">
        <f>(AY1863-AZ1863)+BA1862</f>
        <v/>
      </c>
      <c r="BB1863" s="15" t="n"/>
      <c r="BD1863" s="14" t="n"/>
      <c r="BE1863" s="18" t="n"/>
      <c r="BF1863" s="16" t="n">
        <v>0</v>
      </c>
      <c r="BG1863" s="18">
        <f>(BE1863-BF1863)+BG1862</f>
        <v/>
      </c>
      <c r="BH1863" s="15" t="n"/>
      <c r="BJ1863" s="86" t="n"/>
      <c r="BK1863" s="86" t="n"/>
      <c r="BL1863" s="24" t="n"/>
      <c r="BM1863" s="24" t="n"/>
      <c r="BN1863" s="24" t="n"/>
      <c r="BO1863" s="24" t="n"/>
      <c r="BP1863" s="24" t="n"/>
      <c r="BQ1863" s="126" t="n"/>
    </row>
    <row r="1864" ht="16.8" customHeight="1" thickTop="1">
      <c r="A1864" s="15" t="n"/>
      <c r="B1864" s="15" t="n"/>
      <c r="C1864" s="15" t="inlineStr">
        <is>
          <t>Pag. Bolletta Telecom</t>
        </is>
      </c>
      <c r="D1864" s="16">
        <f>SUM(G1862:G1864)</f>
        <v/>
      </c>
      <c r="E1864" s="16" t="n"/>
      <c r="F1864" s="16" t="n"/>
      <c r="G1864" s="16" t="n">
        <v>0</v>
      </c>
      <c r="H1864" s="16" t="n"/>
      <c r="I1864" s="4" t="n"/>
      <c r="J1864" s="14" t="n"/>
      <c r="K1864" s="6" t="inlineStr">
        <is>
          <t>C/C ANTICIPI</t>
        </is>
      </c>
      <c r="L1864" s="3">
        <f>N1803</f>
        <v/>
      </c>
      <c r="M1864" s="3" t="n">
        <v>0</v>
      </c>
      <c r="N1864" s="3">
        <f>SUM(L1864:M1864)</f>
        <v/>
      </c>
      <c r="O1864" s="44" t="n"/>
      <c r="P1864" s="18" t="n"/>
      <c r="Q1864" s="14" t="n"/>
      <c r="R1864" s="18" t="n"/>
      <c r="S1864" s="16">
        <f>G1864</f>
        <v/>
      </c>
      <c r="T1864" s="18">
        <f>(R1864-S1864)+T1863</f>
        <v/>
      </c>
      <c r="U1864" s="15">
        <f>C1864</f>
        <v/>
      </c>
      <c r="W1864" s="14" t="n"/>
      <c r="X1864" s="18" t="n"/>
      <c r="Y1864" s="16" t="n">
        <v>0</v>
      </c>
      <c r="Z1864" s="18">
        <f>(X1864-Y1864)+Z1863</f>
        <v/>
      </c>
      <c r="AA1864" s="15" t="n"/>
      <c r="AB1864" s="24" t="n"/>
      <c r="AC1864" s="15">
        <f>C1864</f>
        <v/>
      </c>
      <c r="AD1864" s="25" t="n"/>
      <c r="AE1864" s="62">
        <f>G1864</f>
        <v/>
      </c>
      <c r="AF1864" s="63">
        <f>AE1864+AF1803</f>
        <v/>
      </c>
      <c r="AG1864" s="25" t="n"/>
      <c r="AH1864" s="24" t="n"/>
      <c r="AI1864" s="26" t="n"/>
      <c r="AJ1864" s="25" t="n"/>
      <c r="AL1864" s="14" t="n"/>
      <c r="AM1864" s="18" t="n"/>
      <c r="AN1864" s="16" t="n">
        <v>0</v>
      </c>
      <c r="AO1864" s="18">
        <f>(AM1864-AN1864)+AO1863</f>
        <v/>
      </c>
      <c r="AP1864" s="15" t="n"/>
      <c r="AR1864" s="14" t="n"/>
      <c r="AS1864" s="18" t="n"/>
      <c r="AT1864" s="16" t="n">
        <v>0</v>
      </c>
      <c r="AU1864" s="18">
        <f>(AS1864-AT1864)+AU1863</f>
        <v/>
      </c>
      <c r="AV1864" s="15" t="n"/>
      <c r="AX1864" s="14" t="n"/>
      <c r="AY1864" s="18" t="n"/>
      <c r="AZ1864" s="16" t="n">
        <v>0</v>
      </c>
      <c r="BA1864" s="18">
        <f>(AY1864-AZ1864)+BA1863</f>
        <v/>
      </c>
      <c r="BB1864" s="15" t="n"/>
      <c r="BD1864" s="14" t="n"/>
      <c r="BE1864" s="18" t="n"/>
      <c r="BF1864" s="16" t="n">
        <v>0</v>
      </c>
      <c r="BG1864" s="18">
        <f>(BE1864-BF1864)+BG1863</f>
        <v/>
      </c>
      <c r="BH1864" s="15" t="n"/>
      <c r="BJ1864" s="86" t="n"/>
      <c r="BK1864" s="86" t="n"/>
      <c r="BL1864" s="24" t="n"/>
      <c r="BM1864" s="24" t="n"/>
      <c r="BN1864" s="24" t="n"/>
      <c r="BO1864" s="24" t="n"/>
      <c r="BP1864" s="24" t="n"/>
      <c r="BQ1864" s="126" t="n"/>
    </row>
    <row r="1865" ht="16.8" customHeight="1">
      <c r="A1865" s="15" t="n"/>
      <c r="B1865" s="15" t="n"/>
      <c r="C1865" s="15" t="inlineStr">
        <is>
          <t xml:space="preserve">PAG. BOLLETTA ENEL  </t>
        </is>
      </c>
      <c r="D1865" s="16" t="n"/>
      <c r="E1865" s="16" t="n"/>
      <c r="F1865" s="16" t="n"/>
      <c r="G1865" s="16" t="n">
        <v>0</v>
      </c>
      <c r="H1865" s="16" t="n"/>
      <c r="I1865" s="4" t="n"/>
      <c r="J1865" s="14" t="n"/>
      <c r="K1865" s="6" t="inlineStr">
        <is>
          <t>C/CPOSTALE</t>
        </is>
      </c>
      <c r="L1865" s="3">
        <f>L1804</f>
        <v/>
      </c>
      <c r="M1865" s="3">
        <f>H1872+G1872</f>
        <v/>
      </c>
      <c r="N1865" s="45">
        <f>L1865+M1865</f>
        <v/>
      </c>
      <c r="O1865" s="45">
        <f>BA1889+BG1889</f>
        <v/>
      </c>
      <c r="P1865" s="18" t="n"/>
      <c r="Q1865" s="14" t="n"/>
      <c r="R1865" s="18" t="n"/>
      <c r="S1865" s="16">
        <f>G1865</f>
        <v/>
      </c>
      <c r="T1865" s="18">
        <f>(R1865-S1865)+T1864</f>
        <v/>
      </c>
      <c r="U1865" s="15">
        <f>C1865</f>
        <v/>
      </c>
      <c r="W1865" s="14" t="n"/>
      <c r="X1865" s="18" t="n">
        <v>0</v>
      </c>
      <c r="Y1865" s="16" t="n">
        <v>0</v>
      </c>
      <c r="Z1865" s="18">
        <f>(X1865-Y1865)+Z1864</f>
        <v/>
      </c>
      <c r="AA1865" s="15" t="n"/>
      <c r="AB1865" s="24" t="n"/>
      <c r="AC1865" s="15">
        <f>C1865</f>
        <v/>
      </c>
      <c r="AD1865" s="25" t="n"/>
      <c r="AE1865" s="62">
        <f>G1865</f>
        <v/>
      </c>
      <c r="AF1865" s="63">
        <f>AE1865+AF1804</f>
        <v/>
      </c>
      <c r="AG1865" s="25" t="n"/>
      <c r="AH1865" s="24" t="n"/>
      <c r="AI1865" s="26" t="n"/>
      <c r="AJ1865" s="25" t="n"/>
      <c r="AL1865" s="14" t="n"/>
      <c r="AM1865" s="18" t="n"/>
      <c r="AN1865" s="16" t="n">
        <v>0</v>
      </c>
      <c r="AO1865" s="18">
        <f>(AM1865-AN1865)+AO1864</f>
        <v/>
      </c>
      <c r="AP1865" s="15" t="n"/>
      <c r="AR1865" s="14" t="n"/>
      <c r="AS1865" s="18" t="n"/>
      <c r="AT1865" s="16" t="n">
        <v>0</v>
      </c>
      <c r="AU1865" s="18">
        <f>(AS1865-AT1865)+AU1864</f>
        <v/>
      </c>
      <c r="AV1865" s="15" t="n"/>
      <c r="AX1865" s="14" t="n"/>
      <c r="AY1865" s="18" t="n"/>
      <c r="AZ1865" s="16" t="n">
        <v>0</v>
      </c>
      <c r="BA1865" s="18">
        <f>(AY1865-AZ1865)+BA1864</f>
        <v/>
      </c>
      <c r="BB1865" s="15" t="n"/>
      <c r="BD1865" s="14" t="n"/>
      <c r="BE1865" s="18" t="n"/>
      <c r="BF1865" s="16" t="n">
        <v>0</v>
      </c>
      <c r="BG1865" s="18">
        <f>(BE1865-BF1865)+BG1864</f>
        <v/>
      </c>
      <c r="BH1865" s="15" t="n"/>
      <c r="BJ1865" s="86" t="n"/>
      <c r="BK1865" s="86" t="n"/>
      <c r="BL1865" s="24" t="n"/>
      <c r="BM1865" s="24" t="n"/>
      <c r="BN1865" s="24" t="n"/>
      <c r="BO1865" s="24" t="n"/>
      <c r="BP1865" s="24" t="n"/>
      <c r="BQ1865" s="126" t="n"/>
    </row>
    <row r="1866" ht="16.8" customHeight="1">
      <c r="A1866" s="15" t="n"/>
      <c r="B1866" s="15" t="n"/>
      <c r="C1866" s="15" t="inlineStr">
        <is>
          <t>Locazione immobili</t>
        </is>
      </c>
      <c r="D1866" s="16" t="n"/>
      <c r="E1866" s="16" t="n"/>
      <c r="F1866" s="16" t="n"/>
      <c r="G1866" s="16" t="n">
        <v>0</v>
      </c>
      <c r="H1866" s="16" t="n"/>
      <c r="I1866" s="4" t="n"/>
      <c r="J1866" s="14" t="n"/>
      <c r="K1866" s="6" t="inlineStr">
        <is>
          <t>C/C BANCARIO</t>
        </is>
      </c>
      <c r="L1866" s="3">
        <f>T1889+Z1889+AO1889+AU1889</f>
        <v/>
      </c>
      <c r="M1866" s="16" t="n"/>
      <c r="N1866" s="16" t="n"/>
      <c r="O1866" s="16" t="n"/>
      <c r="P1866" s="18" t="n"/>
      <c r="Q1866" s="14" t="n"/>
      <c r="R1866" s="18" t="n"/>
      <c r="S1866" s="16" t="n">
        <v>0</v>
      </c>
      <c r="T1866" s="18">
        <f>(R1866-S1866)+T1865</f>
        <v/>
      </c>
      <c r="U1866" s="15" t="n"/>
      <c r="W1866" s="14" t="n"/>
      <c r="X1866" s="18" t="n"/>
      <c r="Y1866" s="16" t="n">
        <v>0</v>
      </c>
      <c r="Z1866" s="18">
        <f>(X1866-Y1866)+Z1865</f>
        <v/>
      </c>
      <c r="AA1866" s="15" t="n"/>
      <c r="AB1866" s="24" t="n"/>
      <c r="AC1866" s="15">
        <f>C1866</f>
        <v/>
      </c>
      <c r="AD1866" s="25" t="n"/>
      <c r="AE1866" s="62">
        <f>G1866</f>
        <v/>
      </c>
      <c r="AF1866" s="63">
        <f>AE1866+AF1805</f>
        <v/>
      </c>
      <c r="AG1866" s="25" t="n"/>
      <c r="AH1866" s="24" t="n"/>
      <c r="AI1866" s="26" t="n">
        <v>0</v>
      </c>
      <c r="AJ1866" s="25" t="n"/>
      <c r="AL1866" s="14" t="n"/>
      <c r="AM1866" s="18" t="n"/>
      <c r="AN1866" s="16" t="n">
        <v>0</v>
      </c>
      <c r="AO1866" s="18">
        <f>(AM1866-AN1866)+AO1865</f>
        <v/>
      </c>
      <c r="AP1866" s="15" t="n"/>
      <c r="AR1866" s="14" t="n"/>
      <c r="AS1866" s="18" t="n"/>
      <c r="AT1866" s="16" t="n">
        <v>0</v>
      </c>
      <c r="AU1866" s="18">
        <f>(AS1866-AT1866)+AU1865</f>
        <v/>
      </c>
      <c r="AV1866" s="15" t="n"/>
      <c r="AX1866" s="14" t="n"/>
      <c r="AY1866" s="18" t="n"/>
      <c r="AZ1866" s="16" t="n">
        <v>0</v>
      </c>
      <c r="BA1866" s="18">
        <f>(AY1866-AZ1866)+BA1865</f>
        <v/>
      </c>
      <c r="BB1866" s="15" t="n"/>
      <c r="BD1866" s="14" t="n"/>
      <c r="BE1866" s="18" t="n"/>
      <c r="BF1866" s="16" t="n">
        <v>0</v>
      </c>
      <c r="BG1866" s="18">
        <f>(BE1866-BF1866)+BG1865</f>
        <v/>
      </c>
      <c r="BH1866" s="15" t="n"/>
      <c r="BJ1866" s="86" t="n"/>
      <c r="BK1866" s="86" t="n"/>
      <c r="BL1866" s="24" t="n"/>
      <c r="BM1866" s="24" t="n"/>
      <c r="BN1866" s="24" t="n"/>
      <c r="BO1866" s="24" t="n"/>
      <c r="BP1866" s="24" t="n"/>
      <c r="BQ1866" s="126" t="n"/>
    </row>
    <row r="1867" ht="16.8" customHeight="1">
      <c r="A1867" s="15" t="n"/>
      <c r="B1867" s="15" t="n"/>
      <c r="C1867" s="15" t="inlineStr">
        <is>
          <t>Spese condominiali</t>
        </is>
      </c>
      <c r="D1867" s="16" t="n"/>
      <c r="E1867" s="16" t="n"/>
      <c r="F1867" s="16" t="n"/>
      <c r="G1867" s="16" t="n">
        <v>0</v>
      </c>
      <c r="H1867" s="16" t="n"/>
      <c r="I1867" s="4" t="n"/>
      <c r="J1867" s="14" t="n"/>
      <c r="K1867" s="6" t="inlineStr">
        <is>
          <t>CONTO SOSPESI</t>
        </is>
      </c>
      <c r="L1867" s="3" t="n"/>
      <c r="M1867" s="46" t="inlineStr">
        <is>
          <t>SOSPESI DEL GIORNO</t>
        </is>
      </c>
      <c r="N1867" s="46" t="n"/>
      <c r="O1867" s="16" t="n"/>
      <c r="P1867" s="18" t="n"/>
      <c r="Q1867" s="14" t="n"/>
      <c r="R1867" s="18" t="n"/>
      <c r="S1867" s="16">
        <f>G1867</f>
        <v/>
      </c>
      <c r="T1867" s="18">
        <f>(R1867-S1867)+T1866</f>
        <v/>
      </c>
      <c r="U1867" s="15">
        <f>C1867</f>
        <v/>
      </c>
      <c r="W1867" s="14" t="n"/>
      <c r="X1867" s="18" t="n"/>
      <c r="Y1867" s="16" t="n">
        <v>0</v>
      </c>
      <c r="Z1867" s="18">
        <f>(X1867-Y1867)+Z1866</f>
        <v/>
      </c>
      <c r="AA1867" s="15" t="n"/>
      <c r="AB1867" s="24" t="n"/>
      <c r="AC1867" s="15">
        <f>C1867</f>
        <v/>
      </c>
      <c r="AD1867" s="25" t="n"/>
      <c r="AE1867" s="62">
        <f>G1867</f>
        <v/>
      </c>
      <c r="AF1867" s="63">
        <f>AE1867+AF1806</f>
        <v/>
      </c>
      <c r="AG1867" s="25" t="n"/>
      <c r="AH1867" s="24" t="n"/>
      <c r="AI1867" s="26" t="n"/>
      <c r="AJ1867" s="25" t="n"/>
      <c r="AL1867" s="14" t="n"/>
      <c r="AM1867" s="18" t="n"/>
      <c r="AN1867" s="16" t="n">
        <v>0</v>
      </c>
      <c r="AO1867" s="18">
        <f>(AM1867-AN1867)+AO1866</f>
        <v/>
      </c>
      <c r="AP1867" s="15" t="n"/>
      <c r="AR1867" s="14" t="n"/>
      <c r="AS1867" s="18" t="n"/>
      <c r="AT1867" s="16" t="n">
        <v>0</v>
      </c>
      <c r="AU1867" s="18">
        <f>(AS1867-AT1867)+AU1866</f>
        <v/>
      </c>
      <c r="AV1867" s="15" t="n"/>
      <c r="AX1867" s="14" t="n"/>
      <c r="AY1867" s="18" t="n"/>
      <c r="AZ1867" s="16" t="n">
        <v>0</v>
      </c>
      <c r="BA1867" s="18">
        <f>(AY1867-AZ1867)+BA1866</f>
        <v/>
      </c>
      <c r="BB1867" s="15" t="n"/>
      <c r="BD1867" s="14" t="n"/>
      <c r="BE1867" s="18" t="n"/>
      <c r="BF1867" s="16" t="n">
        <v>0</v>
      </c>
      <c r="BG1867" s="18">
        <f>(BE1867-BF1867)+BG1866</f>
        <v/>
      </c>
      <c r="BH1867" s="15" t="n"/>
      <c r="BJ1867" s="86" t="n"/>
      <c r="BK1867" s="86" t="n"/>
      <c r="BL1867" s="24" t="n"/>
      <c r="BM1867" s="24" t="n"/>
      <c r="BN1867" s="24" t="n"/>
      <c r="BO1867" s="24" t="n"/>
      <c r="BP1867" s="24" t="n"/>
      <c r="BQ1867" s="126" t="n"/>
    </row>
    <row r="1868" ht="16.8" customHeight="1">
      <c r="A1868" s="15" t="n"/>
      <c r="B1868" s="15" t="n"/>
      <c r="C1868" s="15" t="inlineStr">
        <is>
          <t>TOT. SPESE AFFITTO  TEL. LUCE</t>
        </is>
      </c>
      <c r="D1868" s="16">
        <f>SUM(G1862:G1867)</f>
        <v/>
      </c>
      <c r="E1868" s="16" t="n"/>
      <c r="F1868" s="16" t="n"/>
      <c r="G1868" s="16" t="n"/>
      <c r="H1868" s="16" t="n"/>
      <c r="I1868" s="4" t="n"/>
      <c r="J1868" s="14" t="n"/>
      <c r="K1868" s="50" t="inlineStr">
        <is>
          <t>SOMMA SOSPESO 10/11</t>
        </is>
      </c>
      <c r="L1868" s="50" t="n">
        <v>114.5</v>
      </c>
      <c r="M1868" s="16" t="inlineStr">
        <is>
          <t>NOME</t>
        </is>
      </c>
      <c r="N1868" s="16" t="inlineStr">
        <is>
          <t>IMPORTO</t>
        </is>
      </c>
      <c r="O1868" s="16" t="n"/>
      <c r="P1868" s="18" t="n"/>
      <c r="Q1868" s="14" t="n"/>
      <c r="R1868" s="18" t="n"/>
      <c r="S1868" s="16" t="n">
        <v>0</v>
      </c>
      <c r="T1868" s="18">
        <f>(R1868-S1868)+T1867</f>
        <v/>
      </c>
      <c r="U1868" s="15" t="n"/>
      <c r="W1868" s="14" t="n"/>
      <c r="X1868" s="18" t="n"/>
      <c r="Y1868" s="16" t="n"/>
      <c r="Z1868" s="18">
        <f>(X1868-Y1868)+Z1867</f>
        <v/>
      </c>
      <c r="AA1868" s="15" t="n"/>
      <c r="AB1868" s="24" t="n"/>
      <c r="AC1868" s="15">
        <f>C1868</f>
        <v/>
      </c>
      <c r="AD1868" s="25" t="n"/>
      <c r="AE1868" s="62">
        <f>G1868</f>
        <v/>
      </c>
      <c r="AF1868" s="63">
        <f>AE1868+AF1807</f>
        <v/>
      </c>
      <c r="AG1868" s="25" t="n"/>
      <c r="AH1868" s="24" t="n"/>
      <c r="AI1868" s="26" t="n"/>
      <c r="AJ1868" s="25" t="n"/>
      <c r="AL1868" s="14" t="n"/>
      <c r="AM1868" s="18" t="n"/>
      <c r="AN1868" s="16" t="n"/>
      <c r="AO1868" s="18">
        <f>(AM1868-AN1868)+AO1867</f>
        <v/>
      </c>
      <c r="AP1868" s="15" t="n"/>
      <c r="AR1868" s="14" t="n"/>
      <c r="AS1868" s="18" t="n"/>
      <c r="AT1868" s="16" t="n"/>
      <c r="AU1868" s="18">
        <f>(AS1868-AT1868)+AU1867</f>
        <v/>
      </c>
      <c r="AV1868" s="15" t="n"/>
      <c r="AX1868" s="14" t="n"/>
      <c r="AY1868" s="18" t="n"/>
      <c r="AZ1868" s="16" t="n"/>
      <c r="BA1868" s="18">
        <f>(AY1868-AZ1868)+BA1867</f>
        <v/>
      </c>
      <c r="BB1868" s="15" t="n"/>
      <c r="BD1868" s="14" t="n"/>
      <c r="BE1868" s="18" t="n"/>
      <c r="BF1868" s="16" t="n"/>
      <c r="BG1868" s="18">
        <f>(BE1868-BF1868)+BG1867</f>
        <v/>
      </c>
      <c r="BH1868" s="15" t="n"/>
      <c r="BJ1868" s="86" t="n"/>
      <c r="BK1868" s="86" t="n"/>
      <c r="BL1868" s="24" t="n"/>
      <c r="BM1868" s="24" t="n"/>
      <c r="BN1868" s="24" t="n"/>
      <c r="BO1868" s="24" t="n"/>
      <c r="BP1868" s="24" t="n"/>
      <c r="BQ1868" s="126" t="n"/>
    </row>
    <row r="1869" ht="16.8" customHeight="1">
      <c r="A1869" s="15" t="n"/>
      <c r="B1869" s="15" t="n"/>
      <c r="C1869" s="15" t="inlineStr">
        <is>
          <t xml:space="preserve">RIVALSA </t>
        </is>
      </c>
      <c r="D1869" s="16" t="n"/>
      <c r="E1869" s="16" t="n"/>
      <c r="F1869" s="16" t="n"/>
      <c r="G1869" s="16" t="n">
        <v>0</v>
      </c>
      <c r="H1869" s="16" t="n"/>
      <c r="I1869" s="4" t="n"/>
      <c r="J1869" s="14" t="n"/>
      <c r="K1869" s="30" t="inlineStr">
        <is>
          <t>LEGNANO 25/1</t>
        </is>
      </c>
      <c r="L1869" s="30" t="n">
        <v>294.5</v>
      </c>
      <c r="M1869" s="16" t="inlineStr">
        <is>
          <t>RHO 9/2</t>
        </is>
      </c>
      <c r="N1869" s="16" t="n">
        <v>320</v>
      </c>
      <c r="O1869" s="16" t="n"/>
      <c r="P1869" s="18" t="n"/>
      <c r="Q1869" s="14" t="n"/>
      <c r="R1869" s="18" t="n"/>
      <c r="S1869" s="16">
        <f>G1869</f>
        <v/>
      </c>
      <c r="T1869" s="18">
        <f>(R1869-S1869)+T1868</f>
        <v/>
      </c>
      <c r="U1869" s="15" t="n"/>
      <c r="W1869" s="14" t="n"/>
      <c r="X1869" s="18" t="n">
        <v>0</v>
      </c>
      <c r="Y1869" s="16" t="n">
        <v>0</v>
      </c>
      <c r="Z1869" s="18">
        <f>(X1869-Y1869)+Z1868</f>
        <v/>
      </c>
      <c r="AA1869" s="15" t="n"/>
      <c r="AB1869" s="24" t="n"/>
      <c r="AC1869" s="15">
        <f>C1869</f>
        <v/>
      </c>
      <c r="AD1869" s="25" t="n"/>
      <c r="AE1869" s="62">
        <f>G1869</f>
        <v/>
      </c>
      <c r="AF1869" s="63">
        <f>AE1869+AF1808</f>
        <v/>
      </c>
      <c r="AG1869" s="25" t="n"/>
      <c r="AH1869" s="24" t="n"/>
      <c r="AI1869" s="26" t="n"/>
      <c r="AJ1869" s="25" t="n"/>
      <c r="AL1869" s="14" t="n"/>
      <c r="AM1869" s="18" t="n"/>
      <c r="AN1869" s="16" t="n"/>
      <c r="AO1869" s="18">
        <f>(AM1869-AN1869)+AO1868</f>
        <v/>
      </c>
      <c r="AP1869" s="15" t="n"/>
      <c r="AR1869" s="14" t="n"/>
      <c r="AS1869" s="18" t="n"/>
      <c r="AT1869" s="16" t="n"/>
      <c r="AU1869" s="18">
        <f>(AS1869-AT1869)+AU1868</f>
        <v/>
      </c>
      <c r="AV1869" s="15" t="n"/>
      <c r="AX1869" s="14" t="n"/>
      <c r="AY1869" s="18" t="n"/>
      <c r="AZ1869" s="16" t="n"/>
      <c r="BA1869" s="18">
        <f>(AY1869-AZ1869)+BA1868</f>
        <v/>
      </c>
      <c r="BB1869" s="15" t="n"/>
      <c r="BD1869" s="14" t="n"/>
      <c r="BE1869" s="18" t="n"/>
      <c r="BF1869" s="16" t="n"/>
      <c r="BG1869" s="18">
        <f>(BE1869-BF1869)+BG1868</f>
        <v/>
      </c>
      <c r="BH1869" s="15" t="n"/>
      <c r="BJ1869" s="86" t="n"/>
      <c r="BK1869" s="86" t="n"/>
      <c r="BL1869" s="24" t="n"/>
      <c r="BM1869" s="24" t="n"/>
      <c r="BN1869" s="24" t="n"/>
      <c r="BO1869" s="24" t="n"/>
      <c r="BP1869" s="24" t="n"/>
      <c r="BQ1869" s="126" t="n"/>
    </row>
    <row r="1870" ht="16.8" customHeight="1">
      <c r="A1870" s="15" t="n"/>
      <c r="B1870" s="15" t="n"/>
      <c r="C1870" s="15" t="inlineStr">
        <is>
          <t>COMMERCIALISTA</t>
        </is>
      </c>
      <c r="D1870" s="16" t="n"/>
      <c r="E1870" s="16" t="n"/>
      <c r="F1870" s="16" t="n"/>
      <c r="G1870" s="16" t="n">
        <v>0</v>
      </c>
      <c r="H1870" s="16" t="n"/>
      <c r="I1870" s="4" t="n"/>
      <c r="J1870" s="14" t="n"/>
      <c r="K1870" s="16" t="inlineStr">
        <is>
          <t>LEGNANO 1/2</t>
        </is>
      </c>
      <c r="L1870" s="16" t="n">
        <v>236.02</v>
      </c>
      <c r="M1870" s="44" t="inlineStr">
        <is>
          <t>GALLARATE 9/2</t>
        </is>
      </c>
      <c r="N1870" s="16" t="n">
        <v>1105</v>
      </c>
      <c r="O1870" s="16" t="n"/>
      <c r="P1870" s="18" t="n"/>
      <c r="Q1870" s="14" t="n"/>
      <c r="R1870" s="18" t="n"/>
      <c r="S1870" s="16">
        <f>G1870</f>
        <v/>
      </c>
      <c r="T1870" s="18">
        <f>(R1870-S1870)+T1869</f>
        <v/>
      </c>
      <c r="U1870" s="15">
        <f>C1870</f>
        <v/>
      </c>
      <c r="W1870" s="14" t="n"/>
      <c r="X1870" s="18" t="n">
        <v>0</v>
      </c>
      <c r="Y1870" s="16" t="n">
        <v>0</v>
      </c>
      <c r="Z1870" s="18">
        <f>(X1870-Y1870)+Z1869</f>
        <v/>
      </c>
      <c r="AA1870" s="15" t="n"/>
      <c r="AB1870" s="24" t="n"/>
      <c r="AC1870" s="15">
        <f>C1870</f>
        <v/>
      </c>
      <c r="AD1870" s="25" t="n"/>
      <c r="AE1870" s="62">
        <f>G1870</f>
        <v/>
      </c>
      <c r="AF1870" s="63">
        <f>AE1870+AF1809</f>
        <v/>
      </c>
      <c r="AG1870" s="25" t="n"/>
      <c r="AH1870" s="24" t="n"/>
      <c r="AI1870" s="26" t="n"/>
      <c r="AJ1870" s="25" t="n"/>
      <c r="AL1870" s="14" t="n"/>
      <c r="AM1870" s="18" t="n"/>
      <c r="AN1870" s="16" t="n">
        <v>0</v>
      </c>
      <c r="AO1870" s="18">
        <f>(AM1870-AN1870)+AO1869</f>
        <v/>
      </c>
      <c r="AP1870" s="15" t="n"/>
      <c r="AR1870" s="14" t="n"/>
      <c r="AS1870" s="18" t="n"/>
      <c r="AT1870" s="16" t="n">
        <v>0</v>
      </c>
      <c r="AU1870" s="18">
        <f>(AS1870-AT1870)+AU1869</f>
        <v/>
      </c>
      <c r="AV1870" s="15" t="n"/>
      <c r="AX1870" s="14" t="n"/>
      <c r="AY1870" s="18" t="n"/>
      <c r="AZ1870" s="16" t="n">
        <v>0</v>
      </c>
      <c r="BA1870" s="18">
        <f>(AY1870-AZ1870)+BA1869</f>
        <v/>
      </c>
      <c r="BB1870" s="15" t="n"/>
      <c r="BD1870" s="14" t="n"/>
      <c r="BE1870" s="18" t="n"/>
      <c r="BF1870" s="16" t="n">
        <v>0</v>
      </c>
      <c r="BG1870" s="18">
        <f>(BE1870-BF1870)+BG1869</f>
        <v/>
      </c>
      <c r="BH1870" s="15" t="n"/>
      <c r="BJ1870" s="86" t="n"/>
      <c r="BK1870" s="86" t="n"/>
      <c r="BL1870" s="24" t="n"/>
      <c r="BM1870" s="24" t="n"/>
      <c r="BN1870" s="24" t="n"/>
      <c r="BO1870" s="24" t="n"/>
      <c r="BP1870" s="24" t="n"/>
      <c r="BQ1870" s="126" t="n"/>
    </row>
    <row r="1871" ht="16.8" customHeight="1">
      <c r="A1871" s="15" t="n"/>
      <c r="B1871" s="15" t="n"/>
      <c r="C1871" s="64" t="inlineStr">
        <is>
          <t>CASSA PREVIDENZA  AGENTI  + QUOTA GAA</t>
        </is>
      </c>
      <c r="D1871" s="16" t="n"/>
      <c r="E1871" s="16" t="n"/>
      <c r="F1871" s="16" t="n"/>
      <c r="G1871" s="16" t="n">
        <v>0</v>
      </c>
      <c r="H1871" s="16" t="n">
        <v>0</v>
      </c>
      <c r="I1871" s="4" t="n"/>
      <c r="J1871" s="14" t="n"/>
      <c r="K1871" s="16" t="inlineStr">
        <is>
          <t>SOMMA 7/2</t>
        </is>
      </c>
      <c r="L1871" s="16" t="n">
        <v>307.5</v>
      </c>
      <c r="M1871" s="16" t="inlineStr">
        <is>
          <t>AGOS  9/2</t>
        </is>
      </c>
      <c r="N1871" s="16" t="n">
        <v>638.5</v>
      </c>
      <c r="O1871" s="16" t="n"/>
      <c r="P1871" s="18" t="n"/>
      <c r="Q1871" s="14" t="n"/>
      <c r="R1871" s="18" t="n"/>
      <c r="S1871" s="16">
        <f>G1871</f>
        <v/>
      </c>
      <c r="T1871" s="18">
        <f>(R1871-S1871)+T1870</f>
        <v/>
      </c>
      <c r="U1871" s="15">
        <f>C1871</f>
        <v/>
      </c>
      <c r="W1871" s="14" t="n"/>
      <c r="X1871" s="18" t="n">
        <v>0</v>
      </c>
      <c r="Y1871" s="16" t="n">
        <v>0</v>
      </c>
      <c r="Z1871" s="18">
        <f>(X1871-Y1871)+Z1870</f>
        <v/>
      </c>
      <c r="AA1871" s="15" t="n"/>
      <c r="AB1871" s="24" t="n"/>
      <c r="AC1871" s="15">
        <f>C1871</f>
        <v/>
      </c>
      <c r="AD1871" s="25" t="n"/>
      <c r="AE1871" s="62">
        <f>G1871</f>
        <v/>
      </c>
      <c r="AF1871" s="63">
        <f>AE1871+AF1810</f>
        <v/>
      </c>
      <c r="AG1871" s="25" t="n"/>
      <c r="AH1871" s="24" t="n"/>
      <c r="AI1871" s="26" t="n"/>
      <c r="AJ1871" s="25" t="n"/>
      <c r="AL1871" s="14" t="n"/>
      <c r="AM1871" s="18" t="n"/>
      <c r="AN1871" s="16" t="n">
        <v>0</v>
      </c>
      <c r="AO1871" s="18">
        <f>(AM1871-AN1871)+AO1870</f>
        <v/>
      </c>
      <c r="AP1871" s="15" t="n"/>
      <c r="AR1871" s="14" t="n"/>
      <c r="AS1871" s="18" t="n"/>
      <c r="AT1871" s="16" t="n">
        <v>0</v>
      </c>
      <c r="AU1871" s="18">
        <f>(AS1871-AT1871)+AU1870</f>
        <v/>
      </c>
      <c r="AV1871" s="15" t="n"/>
      <c r="AX1871" s="14" t="n"/>
      <c r="AY1871" s="18" t="n"/>
      <c r="AZ1871" s="16" t="n">
        <v>0</v>
      </c>
      <c r="BA1871" s="18">
        <f>(AY1871-AZ1871)+BA1870</f>
        <v/>
      </c>
      <c r="BB1871" s="15" t="n"/>
      <c r="BD1871" s="14" t="n"/>
      <c r="BE1871" s="18" t="n"/>
      <c r="BF1871" s="16" t="n">
        <v>0</v>
      </c>
      <c r="BG1871" s="18">
        <f>(BE1871-BF1871)+BG1870</f>
        <v/>
      </c>
      <c r="BH1871" s="15" t="n"/>
      <c r="BJ1871" s="86" t="n"/>
      <c r="BK1871" s="86" t="n"/>
      <c r="BL1871" s="24" t="n"/>
      <c r="BM1871" s="24" t="n"/>
      <c r="BN1871" s="24" t="n"/>
      <c r="BO1871" s="24" t="n"/>
      <c r="BP1871" s="24" t="n"/>
      <c r="BQ1871" s="126" t="n"/>
    </row>
    <row r="1872" ht="16.8" customHeight="1">
      <c r="A1872" s="15" t="n"/>
      <c r="B1872" s="15" t="n"/>
      <c r="C1872" s="15" t="inlineStr">
        <is>
          <t>GIROCONTO PROVV. GENERALI</t>
        </is>
      </c>
      <c r="D1872" s="16" t="n"/>
      <c r="E1872" s="16" t="n"/>
      <c r="F1872" s="85" t="n">
        <v>0</v>
      </c>
      <c r="G1872" s="16" t="n">
        <v>0</v>
      </c>
      <c r="H1872" s="16" t="n">
        <v>0</v>
      </c>
      <c r="I1872" s="4" t="n"/>
      <c r="J1872" s="14" t="n"/>
      <c r="K1872" s="16" t="inlineStr">
        <is>
          <t>REBELLATO DI VITO FABIO 6/2</t>
        </is>
      </c>
      <c r="L1872" s="16" t="n">
        <v>100</v>
      </c>
      <c r="M1872" s="16" t="inlineStr">
        <is>
          <t>POL. A3T SRL 9/2</t>
        </is>
      </c>
      <c r="N1872" s="16" t="n">
        <v>387.96</v>
      </c>
      <c r="O1872" s="16" t="n"/>
      <c r="P1872" s="18" t="n"/>
      <c r="Q1872" s="14" t="n"/>
      <c r="R1872" s="18">
        <f>F1872</f>
        <v/>
      </c>
      <c r="S1872" s="16" t="n">
        <v>0</v>
      </c>
      <c r="T1872" s="18">
        <f>(R1872-S1872)+T1871</f>
        <v/>
      </c>
      <c r="U1872" s="15" t="n"/>
      <c r="W1872" s="14" t="inlineStr">
        <is>
          <t>\</t>
        </is>
      </c>
      <c r="X1872" s="18" t="n">
        <v>0</v>
      </c>
      <c r="Y1872" s="16" t="n"/>
      <c r="Z1872" s="18">
        <f>(X1872-Y1872)+Z1871</f>
        <v/>
      </c>
      <c r="AA1872" s="15" t="n"/>
      <c r="AB1872" s="24" t="n"/>
      <c r="AC1872" s="15">
        <f>C1872</f>
        <v/>
      </c>
      <c r="AD1872" s="25" t="n"/>
      <c r="AE1872" s="62">
        <f>G1872</f>
        <v/>
      </c>
      <c r="AF1872" s="63">
        <f>AE1872+AF1811</f>
        <v/>
      </c>
      <c r="AG1872" s="25" t="n"/>
      <c r="AH1872" s="24" t="n"/>
      <c r="AI1872" s="26" t="n"/>
      <c r="AJ1872" s="25" t="n"/>
      <c r="AL1872" s="14" t="n"/>
      <c r="AM1872" s="18" t="n"/>
      <c r="AN1872" s="16" t="n"/>
      <c r="AO1872" s="18">
        <f>(AM1872-AN1872)+AO1871</f>
        <v/>
      </c>
      <c r="AP1872" s="15" t="n"/>
      <c r="AR1872" s="14" t="n"/>
      <c r="AS1872" s="18" t="n"/>
      <c r="AT1872" s="16" t="n"/>
      <c r="AU1872" s="18">
        <f>(AS1872-AT1872)+AU1871</f>
        <v/>
      </c>
      <c r="AV1872" s="15" t="n"/>
      <c r="AX1872" s="14" t="n"/>
      <c r="AY1872" s="18" t="n"/>
      <c r="AZ1872" s="16" t="n"/>
      <c r="BA1872" s="18">
        <f>(AY1872-AZ1872)+BA1871</f>
        <v/>
      </c>
      <c r="BB1872" s="15" t="n"/>
      <c r="BD1872" s="14" t="n"/>
      <c r="BE1872" s="18">
        <f>H1872</f>
        <v/>
      </c>
      <c r="BF1872" s="16" t="n"/>
      <c r="BG1872" s="18">
        <f>(BE1872-BF1872)+BG1871</f>
        <v/>
      </c>
      <c r="BH1872" s="15" t="n"/>
      <c r="BJ1872" s="86" t="n"/>
      <c r="BK1872" s="86" t="n"/>
      <c r="BL1872" s="24" t="n"/>
      <c r="BM1872" s="24" t="n"/>
      <c r="BN1872" s="24" t="n"/>
      <c r="BO1872" s="24" t="n"/>
      <c r="BP1872" s="24" t="n"/>
      <c r="BQ1872" s="126" t="n"/>
    </row>
    <row r="1873" ht="16.8" customHeight="1">
      <c r="A1873" s="15" t="n"/>
      <c r="B1873" s="15" t="n"/>
      <c r="C1873" s="47" t="inlineStr">
        <is>
          <t>VERSAMENTO PROVV. MATURATE</t>
        </is>
      </c>
      <c r="D1873" s="16" t="n"/>
      <c r="E1873" s="16" t="n"/>
      <c r="F1873" s="1" t="n">
        <v>0</v>
      </c>
      <c r="G1873" s="16" t="n">
        <v>0</v>
      </c>
      <c r="H1873" s="16" t="n"/>
      <c r="I1873" s="4" t="n"/>
      <c r="J1873" s="14" t="n"/>
      <c r="K1873" s="44" t="inlineStr">
        <is>
          <t>VERS. SOMMA 9/2</t>
        </is>
      </c>
      <c r="L1873" s="16" t="n">
        <v>0.99</v>
      </c>
      <c r="M1873" s="44" t="inlineStr">
        <is>
          <t>BONIFICO CACCIA 9/2</t>
        </is>
      </c>
      <c r="N1873" s="16" t="n">
        <v>0.18</v>
      </c>
      <c r="O1873" s="16" t="n"/>
      <c r="P1873" s="18" t="n"/>
      <c r="Q1873" s="14" t="n"/>
      <c r="R1873" s="49">
        <f>F1873</f>
        <v/>
      </c>
      <c r="S1873" s="16" t="n">
        <v>0</v>
      </c>
      <c r="T1873" s="18">
        <f>(R1873-S1873)+T1872</f>
        <v/>
      </c>
      <c r="U1873" s="17">
        <f>C1873</f>
        <v/>
      </c>
      <c r="W1873" s="14" t="n"/>
      <c r="X1873" s="18" t="n">
        <v>0</v>
      </c>
      <c r="Y1873" s="16" t="n">
        <v>0</v>
      </c>
      <c r="Z1873" s="18">
        <f>(X1873-Y1873)+Z1872</f>
        <v/>
      </c>
      <c r="AA1873" s="15" t="n"/>
      <c r="AB1873" s="24" t="n"/>
      <c r="AC1873" s="64" t="inlineStr">
        <is>
          <t>QUOTA GAA</t>
        </is>
      </c>
      <c r="AD1873" s="65" t="n"/>
      <c r="AE1873" s="65">
        <f>G1873</f>
        <v/>
      </c>
      <c r="AF1873" s="63">
        <f>AE1873+AF1812</f>
        <v/>
      </c>
      <c r="AG1873" s="25" t="n"/>
      <c r="AH1873" s="24" t="n"/>
      <c r="AI1873" s="26" t="n"/>
      <c r="AJ1873" s="25" t="n"/>
      <c r="AL1873" s="14" t="n"/>
      <c r="AM1873" s="18" t="n">
        <v>0</v>
      </c>
      <c r="AN1873" s="16" t="n">
        <v>0</v>
      </c>
      <c r="AO1873" s="18">
        <f>(AM1873-AN1873)+AO1872</f>
        <v/>
      </c>
      <c r="AP1873" s="15" t="n"/>
      <c r="AR1873" s="14" t="n"/>
      <c r="AS1873" s="18" t="n"/>
      <c r="AT1873" s="16" t="n">
        <v>0</v>
      </c>
      <c r="AU1873" s="18">
        <f>(AS1873-AT1873)+AU1872</f>
        <v/>
      </c>
      <c r="AV1873" s="15" t="n"/>
      <c r="AX1873" s="14" t="n"/>
      <c r="AY1873" s="18" t="n"/>
      <c r="AZ1873" s="16" t="n">
        <v>0</v>
      </c>
      <c r="BA1873" s="18">
        <f>(AY1873-AZ1873)+BA1872</f>
        <v/>
      </c>
      <c r="BB1873" s="15" t="n"/>
      <c r="BD1873" s="14" t="n"/>
      <c r="BE1873" s="18" t="n"/>
      <c r="BF1873" s="16" t="n">
        <v>0</v>
      </c>
      <c r="BG1873" s="18">
        <f>(BE1873-BF1873)+BG1872</f>
        <v/>
      </c>
      <c r="BH1873" s="15" t="n"/>
      <c r="BJ1873" s="86" t="n"/>
      <c r="BK1873" s="86" t="n"/>
      <c r="BL1873" s="24" t="n"/>
      <c r="BM1873" s="24" t="n"/>
      <c r="BN1873" s="24" t="n"/>
      <c r="BO1873" s="24" t="n"/>
      <c r="BP1873" s="24" t="n"/>
      <c r="BQ1873" s="126" t="n"/>
    </row>
    <row r="1874" ht="16.8" customHeight="1">
      <c r="A1874" s="15" t="n"/>
      <c r="B1874" s="15" t="n"/>
      <c r="C1874" s="15" t="inlineStr">
        <is>
          <t>TASSE</t>
        </is>
      </c>
      <c r="D1874" s="16" t="n"/>
      <c r="E1874" s="16" t="n"/>
      <c r="F1874" s="16" t="n"/>
      <c r="G1874" s="16" t="n">
        <v>0</v>
      </c>
      <c r="H1874" s="16" t="n"/>
      <c r="I1874" s="4" t="n"/>
      <c r="J1874" s="14" t="n"/>
      <c r="K1874" s="25" t="inlineStr">
        <is>
          <t>GALLARATE 2/2</t>
        </is>
      </c>
      <c r="L1874" s="83" t="n">
        <v>700</v>
      </c>
      <c r="M1874" s="16" t="inlineStr">
        <is>
          <t>AGOS  9/2</t>
        </is>
      </c>
      <c r="N1874" s="83" t="n">
        <v>1222.5</v>
      </c>
      <c r="O1874" s="16" t="n"/>
      <c r="P1874" s="18" t="n"/>
      <c r="Q1874" s="14" t="n"/>
      <c r="R1874" s="18" t="n"/>
      <c r="S1874" s="16">
        <f>G1874</f>
        <v/>
      </c>
      <c r="T1874" s="18">
        <f>(R1874-S1874)+T1873</f>
        <v/>
      </c>
      <c r="U1874" s="15" t="inlineStr">
        <is>
          <t>Tasse</t>
        </is>
      </c>
      <c r="W1874" s="14" t="n"/>
      <c r="X1874" s="18" t="n"/>
      <c r="Y1874" s="16" t="n">
        <v>0</v>
      </c>
      <c r="Z1874" s="18">
        <f>(X1874-Y1874)+Z1873</f>
        <v/>
      </c>
      <c r="AA1874" s="15" t="n"/>
      <c r="AB1874" s="24" t="n"/>
      <c r="AC1874" s="15">
        <f>C1874</f>
        <v/>
      </c>
      <c r="AD1874" s="25" t="n"/>
      <c r="AE1874" s="62">
        <f>G1874</f>
        <v/>
      </c>
      <c r="AF1874" s="63">
        <f>AE1874+AF1813</f>
        <v/>
      </c>
      <c r="AG1874" s="25" t="n"/>
      <c r="AH1874" s="24" t="n"/>
      <c r="AI1874" s="26" t="n"/>
      <c r="AJ1874" s="25" t="n"/>
      <c r="AL1874" s="14" t="n"/>
      <c r="AM1874" s="18" t="n">
        <v>0</v>
      </c>
      <c r="AN1874" s="16" t="n">
        <v>0</v>
      </c>
      <c r="AO1874" s="18">
        <f>(AM1874-AN1874)+AO1873</f>
        <v/>
      </c>
      <c r="AP1874" s="15" t="n"/>
      <c r="AR1874" s="14" t="n"/>
      <c r="AS1874" s="18" t="n">
        <v>0</v>
      </c>
      <c r="AT1874" s="16" t="n">
        <v>0</v>
      </c>
      <c r="AU1874" s="18">
        <f>(AS1874-AT1874)+AU1873</f>
        <v/>
      </c>
      <c r="AV1874" s="15" t="n"/>
      <c r="AX1874" s="14" t="n"/>
      <c r="AY1874" s="18" t="n">
        <v>0</v>
      </c>
      <c r="AZ1874" s="16" t="n">
        <v>0</v>
      </c>
      <c r="BA1874" s="18">
        <f>(AY1874-AZ1874)+BA1873</f>
        <v/>
      </c>
      <c r="BB1874" s="15" t="n"/>
      <c r="BD1874" s="14" t="n"/>
      <c r="BE1874" s="18" t="n">
        <v>0</v>
      </c>
      <c r="BF1874" s="16" t="n">
        <v>0</v>
      </c>
      <c r="BG1874" s="18">
        <f>(BE1874-BF1874)+BG1873</f>
        <v/>
      </c>
      <c r="BH1874" s="15" t="n"/>
      <c r="BJ1874" s="86" t="n"/>
      <c r="BK1874" s="86" t="n"/>
      <c r="BL1874" s="24" t="n"/>
      <c r="BM1874" s="24" t="n"/>
      <c r="BN1874" s="24" t="n"/>
      <c r="BO1874" s="24" t="n"/>
      <c r="BP1874" s="24" t="n"/>
      <c r="BQ1874" s="126" t="n"/>
    </row>
    <row r="1875" ht="16.8" customHeight="1">
      <c r="A1875" s="15" t="n"/>
      <c r="B1875" s="15" t="n"/>
      <c r="C1875" s="15" t="inlineStr">
        <is>
          <t>PREL.  ACC. PER AMM-  GIGI</t>
        </is>
      </c>
      <c r="D1875" s="16" t="n"/>
      <c r="E1875" s="16" t="n"/>
      <c r="F1875" s="16" t="n">
        <v>0</v>
      </c>
      <c r="G1875" s="16" t="n">
        <v>0</v>
      </c>
      <c r="H1875" s="16" t="n"/>
      <c r="I1875" s="4" t="n"/>
      <c r="J1875" s="14" t="n"/>
      <c r="K1875" s="16" t="inlineStr">
        <is>
          <t>BON. 6/2 VETRARIA MOREA</t>
        </is>
      </c>
      <c r="L1875" s="16" t="n">
        <v>9</v>
      </c>
      <c r="M1875" s="16" t="n"/>
      <c r="N1875" s="67" t="n">
        <v>0</v>
      </c>
      <c r="O1875" s="16" t="n"/>
      <c r="P1875" s="18" t="n"/>
      <c r="Q1875" s="14" t="n"/>
      <c r="R1875" s="18" t="n"/>
      <c r="S1875" s="16">
        <f>G1875</f>
        <v/>
      </c>
      <c r="T1875" s="18">
        <f>(R1875-S1875)+T1874</f>
        <v/>
      </c>
      <c r="U1875" s="15">
        <f>C1875</f>
        <v/>
      </c>
      <c r="W1875" s="14" t="n"/>
      <c r="X1875" s="18" t="n"/>
      <c r="Y1875" s="16" t="n">
        <v>0</v>
      </c>
      <c r="Z1875" s="18">
        <f>(X1875-Y1875)+Z1874</f>
        <v/>
      </c>
      <c r="AA1875" s="15" t="n"/>
      <c r="AB1875" s="24" t="n"/>
      <c r="AC1875" s="15">
        <f>C1875</f>
        <v/>
      </c>
      <c r="AD1875" s="25" t="n"/>
      <c r="AE1875" s="62">
        <f>G1875</f>
        <v/>
      </c>
      <c r="AF1875" s="63">
        <f>AE1875+AF1814</f>
        <v/>
      </c>
      <c r="AG1875" s="25" t="n"/>
      <c r="AH1875" s="24" t="n"/>
      <c r="AI1875" s="26" t="n"/>
      <c r="AJ1875" s="25" t="n"/>
      <c r="AL1875" s="14" t="n"/>
      <c r="AM1875" s="18" t="n">
        <v>0</v>
      </c>
      <c r="AN1875" s="16" t="n">
        <v>0</v>
      </c>
      <c r="AO1875" s="18">
        <f>(AM1875-AN1875)+AO1874</f>
        <v/>
      </c>
      <c r="AP1875" s="15" t="n"/>
      <c r="AR1875" s="14" t="n"/>
      <c r="AS1875" s="18" t="n">
        <v>0</v>
      </c>
      <c r="AT1875" s="16" t="n">
        <v>0</v>
      </c>
      <c r="AU1875" s="18">
        <f>(AS1875-AT1875)+AU1874</f>
        <v/>
      </c>
      <c r="AV1875" s="15" t="n"/>
      <c r="AX1875" s="14" t="n"/>
      <c r="AY1875" s="18" t="n">
        <v>0</v>
      </c>
      <c r="AZ1875" s="16" t="n">
        <v>0</v>
      </c>
      <c r="BA1875" s="18">
        <f>(AY1875-AZ1875)+BA1874</f>
        <v/>
      </c>
      <c r="BB1875" s="15" t="n"/>
      <c r="BD1875" s="14" t="n"/>
      <c r="BE1875" s="18" t="n">
        <v>0</v>
      </c>
      <c r="BF1875" s="16" t="n">
        <v>0</v>
      </c>
      <c r="BG1875" s="18">
        <f>(BE1875-BF1875)+BG1874</f>
        <v/>
      </c>
      <c r="BH1875" s="15" t="n"/>
      <c r="BJ1875" s="86" t="n"/>
      <c r="BK1875" s="86" t="n"/>
      <c r="BL1875" s="24" t="n"/>
      <c r="BM1875" s="24" t="n"/>
      <c r="BN1875" s="24" t="n"/>
      <c r="BO1875" s="24" t="n"/>
      <c r="BP1875" s="24" t="n"/>
      <c r="BQ1875" s="126" t="n"/>
    </row>
    <row r="1876" ht="16.8" customHeight="1">
      <c r="A1876" s="15" t="n"/>
      <c r="B1876" s="15" t="n"/>
      <c r="C1876" s="15" t="inlineStr">
        <is>
          <t>PREL.  ACC. PER AMM-. RENZO</t>
        </is>
      </c>
      <c r="D1876" s="16" t="n"/>
      <c r="E1876" s="16" t="n"/>
      <c r="F1876" s="16" t="n">
        <v>0</v>
      </c>
      <c r="G1876" s="16" t="n">
        <v>0</v>
      </c>
      <c r="H1876" s="16" t="n"/>
      <c r="I1876" s="4" t="n"/>
      <c r="J1876" s="14" t="n"/>
      <c r="K1876" s="44" t="inlineStr">
        <is>
          <t>DI VITO 8/2</t>
        </is>
      </c>
      <c r="L1876" s="16" t="n">
        <v>600</v>
      </c>
      <c r="M1876" s="16" t="n"/>
      <c r="N1876" s="16" t="n">
        <v>0</v>
      </c>
      <c r="O1876" s="16" t="n"/>
      <c r="P1876" s="18" t="n"/>
      <c r="Q1876" s="14" t="n"/>
      <c r="R1876" s="18" t="n">
        <v>0</v>
      </c>
      <c r="S1876" s="16">
        <f>G1876</f>
        <v/>
      </c>
      <c r="T1876" s="18">
        <f>(R1876-S1876)+T1875</f>
        <v/>
      </c>
      <c r="U1876" s="15">
        <f>C1876</f>
        <v/>
      </c>
      <c r="W1876" s="14" t="n"/>
      <c r="X1876" s="18" t="n">
        <v>0</v>
      </c>
      <c r="Y1876" s="16" t="n"/>
      <c r="Z1876" s="18">
        <f>(X1876-Y1876)+Z1875</f>
        <v/>
      </c>
      <c r="AA1876" s="15" t="n"/>
      <c r="AB1876" s="24" t="n"/>
      <c r="AC1876" s="15">
        <f>C1876</f>
        <v/>
      </c>
      <c r="AD1876" s="25" t="n"/>
      <c r="AE1876" s="62">
        <f>G1876</f>
        <v/>
      </c>
      <c r="AF1876" s="63">
        <f>AE1876+AF1815</f>
        <v/>
      </c>
      <c r="AG1876" s="25" t="n"/>
      <c r="AH1876" s="24" t="n"/>
      <c r="AI1876" s="26" t="n"/>
      <c r="AJ1876" s="25" t="n"/>
      <c r="AL1876" s="14" t="n"/>
      <c r="AM1876" s="18" t="n">
        <v>0</v>
      </c>
      <c r="AN1876" s="16" t="n"/>
      <c r="AO1876" s="18">
        <f>(AM1876-AN1876)+AO1875</f>
        <v/>
      </c>
      <c r="AP1876" s="15" t="n"/>
      <c r="AR1876" s="14" t="n"/>
      <c r="AS1876" s="18" t="n">
        <v>0</v>
      </c>
      <c r="AT1876" s="16" t="n"/>
      <c r="AU1876" s="18">
        <f>(AS1876-AT1876)+AU1875</f>
        <v/>
      </c>
      <c r="AV1876" s="15" t="n"/>
      <c r="AX1876" s="14" t="n"/>
      <c r="AY1876" s="18" t="n">
        <v>0</v>
      </c>
      <c r="AZ1876" s="16" t="n"/>
      <c r="BA1876" s="18">
        <f>(AY1876-AZ1876)+BA1875</f>
        <v/>
      </c>
      <c r="BB1876" s="15" t="n"/>
      <c r="BD1876" s="14" t="n"/>
      <c r="BE1876" s="18" t="n">
        <v>0</v>
      </c>
      <c r="BF1876" s="16" t="n"/>
      <c r="BG1876" s="18">
        <f>(BE1876-BF1876)+BG1875</f>
        <v/>
      </c>
      <c r="BH1876" s="15" t="n"/>
      <c r="BJ1876" s="86" t="n"/>
      <c r="BK1876" s="86" t="n"/>
      <c r="BL1876" s="24" t="n"/>
      <c r="BM1876" s="24" t="n"/>
      <c r="BN1876" s="24" t="n"/>
      <c r="BO1876" s="24" t="n"/>
      <c r="BP1876" s="24" t="n"/>
      <c r="BQ1876" s="126" t="n"/>
    </row>
    <row r="1877" ht="16.8" customHeight="1">
      <c r="A1877" s="15" t="n"/>
      <c r="B1877" s="15" t="n"/>
      <c r="C1877" s="15" t="inlineStr">
        <is>
          <t>VERS.  31/1 511,50+ 1/2 1.069,50+ 30/1  201,50</t>
        </is>
      </c>
      <c r="D1877" s="16" t="n"/>
      <c r="E1877" s="16" t="n"/>
      <c r="F1877" s="16" t="n">
        <v>4666.5</v>
      </c>
      <c r="G1877" s="16" t="n"/>
      <c r="H1877" s="16" t="n"/>
      <c r="I1877" s="4" t="n"/>
      <c r="J1877" s="14" t="n"/>
      <c r="K1877" s="16" t="inlineStr">
        <is>
          <t>RAMPINI 8/2</t>
        </is>
      </c>
      <c r="L1877" s="16" t="n">
        <v>0.5</v>
      </c>
      <c r="M1877" s="44" t="n"/>
      <c r="N1877" s="16" t="n">
        <v>0</v>
      </c>
      <c r="O1877" s="16" t="n"/>
      <c r="P1877" s="18" t="n"/>
      <c r="Q1877" s="14" t="n"/>
      <c r="R1877" s="18" t="n">
        <v>0</v>
      </c>
      <c r="S1877" s="16" t="n">
        <v>0</v>
      </c>
      <c r="T1877" s="18">
        <f>(R1877-S1877)+T1876</f>
        <v/>
      </c>
      <c r="U1877" s="15" t="n"/>
      <c r="W1877" s="14" t="n"/>
      <c r="X1877" s="18">
        <f>F1877</f>
        <v/>
      </c>
      <c r="Y1877" s="16" t="n">
        <v>0</v>
      </c>
      <c r="Z1877" s="18">
        <f>(X1877-Y1877)+Z1876</f>
        <v/>
      </c>
      <c r="AA1877" s="15">
        <f>C1877</f>
        <v/>
      </c>
      <c r="AB1877" s="24" t="n"/>
      <c r="AC1877" s="15" t="n"/>
      <c r="AD1877" s="25" t="n"/>
      <c r="AE1877" s="62" t="n"/>
      <c r="AF1877" s="63" t="n"/>
      <c r="AG1877" s="25" t="n"/>
      <c r="AH1877" s="24" t="n"/>
      <c r="AI1877" s="26" t="n"/>
      <c r="AJ1877" s="25" t="n"/>
      <c r="AL1877" s="14" t="n"/>
      <c r="AM1877" s="18" t="n">
        <v>0</v>
      </c>
      <c r="AN1877" s="16" t="n"/>
      <c r="AO1877" s="18">
        <f>(AM1877-AN1877)+AO1876</f>
        <v/>
      </c>
      <c r="AP1877" s="15" t="n"/>
      <c r="AR1877" s="14" t="n"/>
      <c r="AS1877" s="18" t="n">
        <v>0</v>
      </c>
      <c r="AT1877" s="16" t="n"/>
      <c r="AU1877" s="18">
        <f>(AS1877-AT1877)+AU1876</f>
        <v/>
      </c>
      <c r="AV1877" s="15" t="n"/>
      <c r="AX1877" s="14" t="n"/>
      <c r="AY1877" s="18" t="n">
        <v>0</v>
      </c>
      <c r="AZ1877" s="16" t="n"/>
      <c r="BA1877" s="18">
        <f>(AY1877-AZ1877)+BA1876</f>
        <v/>
      </c>
      <c r="BB1877" s="15" t="n"/>
      <c r="BD1877" s="14" t="n"/>
      <c r="BE1877" s="18" t="n">
        <v>0</v>
      </c>
      <c r="BF1877" s="16" t="n"/>
      <c r="BG1877" s="18">
        <f>(BE1877-BF1877)+BG1876</f>
        <v/>
      </c>
      <c r="BH1877" s="15" t="n"/>
      <c r="BJ1877" s="86" t="n"/>
      <c r="BK1877" s="86" t="n"/>
      <c r="BL1877" s="24" t="n"/>
      <c r="BM1877" s="24" t="n"/>
      <c r="BN1877" s="24" t="n"/>
      <c r="BO1877" s="24" t="n"/>
      <c r="BP1877" s="24" t="n"/>
      <c r="BQ1877" s="126" t="n"/>
    </row>
    <row r="1878" ht="16.8" customHeight="1">
      <c r="A1878" s="15" t="n"/>
      <c r="B1878" s="15" t="n"/>
      <c r="C1878" s="15" t="inlineStr">
        <is>
          <t xml:space="preserve">   "   26/1  936 + 1.680,49 8/2 + 9/2   268,50 </t>
        </is>
      </c>
      <c r="D1878" s="16" t="n"/>
      <c r="E1878" s="16" t="n"/>
      <c r="F1878" s="16" t="n">
        <v>0</v>
      </c>
      <c r="G1878" s="16" t="n"/>
      <c r="H1878" s="16" t="n">
        <v>0</v>
      </c>
      <c r="I1878" s="4" t="n"/>
      <c r="J1878" s="14" t="n"/>
      <c r="K1878" s="44" t="inlineStr">
        <is>
          <t>GALLARATE 5/2</t>
        </is>
      </c>
      <c r="L1878" s="16" t="n">
        <v>364.5</v>
      </c>
      <c r="M1878" s="16" t="n"/>
      <c r="N1878" s="16" t="n">
        <v>0</v>
      </c>
      <c r="O1878" s="16" t="n"/>
      <c r="P1878" s="18" t="n"/>
      <c r="Q1878" s="14" t="n"/>
      <c r="R1878" s="18" t="n">
        <v>0</v>
      </c>
      <c r="S1878" s="16" t="n">
        <v>0</v>
      </c>
      <c r="T1878" s="18">
        <f>(R1878-S1878)+T1877</f>
        <v/>
      </c>
      <c r="U1878" s="15" t="n"/>
      <c r="W1878" s="14" t="n"/>
      <c r="X1878" s="18">
        <f>F1878</f>
        <v/>
      </c>
      <c r="Y1878" s="16" t="n"/>
      <c r="Z1878" s="18">
        <f>(X1878-Y1878)+Z1877</f>
        <v/>
      </c>
      <c r="AA1878" s="15">
        <f>C1878</f>
        <v/>
      </c>
      <c r="AB1878" s="24" t="n"/>
      <c r="AC1878" s="15" t="n"/>
      <c r="AD1878" s="25" t="n"/>
      <c r="AE1878" s="62" t="n"/>
      <c r="AF1878" s="63" t="n"/>
      <c r="AG1878" s="25" t="n"/>
      <c r="AH1878" s="24" t="n"/>
      <c r="AI1878" s="26" t="n"/>
      <c r="AJ1878" s="25" t="n"/>
      <c r="AL1878" s="14" t="n"/>
      <c r="AM1878" s="18" t="n">
        <v>0</v>
      </c>
      <c r="AN1878" s="16" t="n"/>
      <c r="AO1878" s="18">
        <f>(AM1878-AN1878)+AO1877</f>
        <v/>
      </c>
      <c r="AP1878" s="15" t="n"/>
      <c r="AR1878" s="14" t="n"/>
      <c r="AS1878" s="18" t="n">
        <v>0</v>
      </c>
      <c r="AT1878" s="16" t="n"/>
      <c r="AU1878" s="18">
        <f>(AS1878-AT1878)+AU1877</f>
        <v/>
      </c>
      <c r="AV1878" s="15" t="n"/>
      <c r="AX1878" s="14" t="n"/>
      <c r="AY1878" s="18" t="n">
        <v>0</v>
      </c>
      <c r="AZ1878" s="16" t="n"/>
      <c r="BA1878" s="18">
        <f>(AY1878-AZ1878)+BA1877</f>
        <v/>
      </c>
      <c r="BB1878" s="15" t="n"/>
      <c r="BD1878" s="14" t="n"/>
      <c r="BE1878" s="18" t="n">
        <v>0</v>
      </c>
      <c r="BF1878" s="16" t="n"/>
      <c r="BG1878" s="18">
        <f>(BE1878-BF1878)+BG1877</f>
        <v/>
      </c>
      <c r="BH1878" s="15" t="n"/>
      <c r="BJ1878" s="86" t="n"/>
      <c r="BK1878" s="86" t="n"/>
      <c r="BL1878" s="24" t="n"/>
      <c r="BM1878" s="24" t="n"/>
      <c r="BN1878" s="24" t="n"/>
      <c r="BO1878" s="24" t="n"/>
      <c r="BP1878" s="24" t="n"/>
      <c r="BQ1878" s="126" t="n"/>
    </row>
    <row r="1879" ht="16.8" customHeight="1">
      <c r="A1879" s="15" t="n"/>
      <c r="B1879" s="15" t="n"/>
      <c r="C1879" s="15" t="inlineStr">
        <is>
          <t>VERSAMENTO</t>
        </is>
      </c>
      <c r="D1879" s="16" t="n"/>
      <c r="E1879" s="16" t="n"/>
      <c r="F1879" s="16" t="n">
        <v>0</v>
      </c>
      <c r="G1879" s="16" t="n"/>
      <c r="H1879" s="16" t="n"/>
      <c r="I1879" s="4" t="n"/>
      <c r="J1879" s="14" t="n"/>
      <c r="K1879" s="16" t="inlineStr">
        <is>
          <t>BONIFICO 8/2 CAMPO ANTONINO</t>
        </is>
      </c>
      <c r="L1879" s="16" t="n">
        <v>0.01</v>
      </c>
      <c r="M1879" s="44" t="n"/>
      <c r="N1879" s="16" t="n">
        <v>0</v>
      </c>
      <c r="O1879" s="16" t="n"/>
      <c r="P1879" s="18" t="n"/>
      <c r="Q1879" s="14" t="n"/>
      <c r="R1879" s="18" t="n">
        <v>0</v>
      </c>
      <c r="S1879" s="16" t="n">
        <v>0</v>
      </c>
      <c r="T1879" s="18">
        <f>(R1879-S1879)+T1878</f>
        <v/>
      </c>
      <c r="U1879" s="15" t="n"/>
      <c r="W1879" s="14" t="n"/>
      <c r="X1879" s="18">
        <f>F1879</f>
        <v/>
      </c>
      <c r="Y1879" s="16" t="n"/>
      <c r="Z1879" s="18">
        <f>(X1879-Y1879)+Z1878</f>
        <v/>
      </c>
      <c r="AA1879" s="15" t="n"/>
      <c r="AB1879" s="24" t="n"/>
      <c r="AC1879" s="15" t="n"/>
      <c r="AD1879" s="25" t="n"/>
      <c r="AE1879" s="62" t="n"/>
      <c r="AF1879" s="63" t="n"/>
      <c r="AG1879" s="25" t="n"/>
      <c r="AH1879" s="24" t="n"/>
      <c r="AI1879" s="26" t="n"/>
      <c r="AJ1879" s="25" t="n"/>
      <c r="AL1879" s="14" t="n"/>
      <c r="AM1879" s="18" t="n">
        <v>0</v>
      </c>
      <c r="AN1879" s="16" t="n"/>
      <c r="AO1879" s="18">
        <f>(AM1879-AN1879)+AO1878</f>
        <v/>
      </c>
      <c r="AP1879" s="15" t="n"/>
      <c r="AR1879" s="14" t="n"/>
      <c r="AS1879" s="18" t="n">
        <v>0</v>
      </c>
      <c r="AT1879" s="16" t="n"/>
      <c r="AU1879" s="18">
        <f>(AS1879-AT1879)+AU1878</f>
        <v/>
      </c>
      <c r="AV1879" s="15" t="n"/>
      <c r="AX1879" s="14" t="n"/>
      <c r="AY1879" s="18" t="n">
        <v>0</v>
      </c>
      <c r="AZ1879" s="16" t="n"/>
      <c r="BA1879" s="18">
        <f>(AY1879-AZ1879)+BA1878</f>
        <v/>
      </c>
      <c r="BB1879" s="15" t="n"/>
      <c r="BD1879" s="14" t="n"/>
      <c r="BE1879" s="18" t="n">
        <v>0</v>
      </c>
      <c r="BF1879" s="16" t="n"/>
      <c r="BG1879" s="18">
        <f>(BE1879-BF1879)+BG1878</f>
        <v/>
      </c>
      <c r="BH1879" s="15" t="n"/>
      <c r="BJ1879" s="86" t="n"/>
      <c r="BK1879" s="86" t="n"/>
      <c r="BL1879" s="24" t="n"/>
      <c r="BM1879" s="24" t="n"/>
      <c r="BN1879" s="24" t="n"/>
      <c r="BO1879" s="24" t="n"/>
      <c r="BP1879" s="24" t="n"/>
      <c r="BQ1879" s="126" t="n"/>
    </row>
    <row r="1880" ht="16.8" customHeight="1">
      <c r="A1880" s="15" t="n"/>
      <c r="B1880" s="15" t="n"/>
      <c r="C1880" s="15" t="inlineStr">
        <is>
          <t>VERSAMENTO</t>
        </is>
      </c>
      <c r="D1880" s="16" t="n"/>
      <c r="E1880" s="16" t="n"/>
      <c r="F1880" s="16" t="n">
        <v>0</v>
      </c>
      <c r="G1880" s="16" t="n">
        <v>0</v>
      </c>
      <c r="H1880" s="16" t="n"/>
      <c r="I1880" s="4" t="n"/>
      <c r="J1880" s="14" t="n"/>
      <c r="K1880" s="17" t="inlineStr">
        <is>
          <t>SOSPESI PARTICOLARI</t>
        </is>
      </c>
      <c r="L1880" s="51">
        <f>AI1889</f>
        <v/>
      </c>
      <c r="M1880" s="16" t="n"/>
      <c r="N1880" s="16" t="n">
        <v>0</v>
      </c>
      <c r="O1880" s="16" t="n"/>
      <c r="P1880" s="18" t="n"/>
      <c r="Q1880" s="14" t="n"/>
      <c r="R1880" s="18" t="n">
        <v>0</v>
      </c>
      <c r="S1880" s="16" t="n">
        <v>0</v>
      </c>
      <c r="T1880" s="18">
        <f>(R1880-S1880)+T1879</f>
        <v/>
      </c>
      <c r="U1880" s="15" t="n"/>
      <c r="W1880" s="14" t="n"/>
      <c r="X1880" s="18">
        <f>F1880</f>
        <v/>
      </c>
      <c r="Y1880" s="16" t="n">
        <v>0</v>
      </c>
      <c r="Z1880" s="18">
        <f>(X1880-Y1880)+Z1879</f>
        <v/>
      </c>
      <c r="AA1880" s="15">
        <f>C1880</f>
        <v/>
      </c>
      <c r="AB1880" s="24" t="n"/>
      <c r="AC1880" s="15" t="n"/>
      <c r="AD1880" s="25" t="n"/>
      <c r="AE1880" s="62" t="n"/>
      <c r="AF1880" s="63" t="n"/>
      <c r="AG1880" s="25" t="n"/>
      <c r="AH1880" s="24" t="n"/>
      <c r="AI1880" s="26" t="n"/>
      <c r="AJ1880" s="25" t="n"/>
      <c r="AL1880" s="14" t="n"/>
      <c r="AM1880" s="18" t="n">
        <v>0</v>
      </c>
      <c r="AN1880" s="16" t="n"/>
      <c r="AO1880" s="18">
        <f>(AM1880-AN1880)+AO1879</f>
        <v/>
      </c>
      <c r="AP1880" s="15" t="n"/>
      <c r="AR1880" s="14" t="n"/>
      <c r="AS1880" s="18" t="n">
        <v>0</v>
      </c>
      <c r="AT1880" s="16" t="n"/>
      <c r="AU1880" s="18">
        <f>(AS1880-AT1880)+AU1879</f>
        <v/>
      </c>
      <c r="AV1880" s="15" t="n"/>
      <c r="AX1880" s="14" t="n"/>
      <c r="AY1880" s="18" t="n">
        <v>0</v>
      </c>
      <c r="AZ1880" s="16" t="n"/>
      <c r="BA1880" s="18">
        <f>(AY1880-AZ1880)+BA1879</f>
        <v/>
      </c>
      <c r="BB1880" s="15" t="n"/>
      <c r="BD1880" s="14" t="n"/>
      <c r="BE1880" s="18" t="n">
        <v>0</v>
      </c>
      <c r="BF1880" s="16" t="n"/>
      <c r="BG1880" s="18">
        <f>(BE1880-BF1880)+BG1879</f>
        <v/>
      </c>
      <c r="BH1880" s="15" t="n"/>
      <c r="BJ1880" s="86" t="n"/>
      <c r="BK1880" s="86" t="n"/>
      <c r="BL1880" s="24" t="n"/>
      <c r="BM1880" s="24" t="n"/>
      <c r="BN1880" s="24" t="n"/>
      <c r="BO1880" s="24" t="n"/>
      <c r="BP1880" s="24" t="n"/>
      <c r="BQ1880" s="126" t="n"/>
    </row>
    <row r="1881" ht="16.8" customHeight="1">
      <c r="A1881" s="15" t="n"/>
      <c r="B1881" s="15" t="n"/>
      <c r="C1881" s="68" t="inlineStr">
        <is>
          <t>VERSAMENTO</t>
        </is>
      </c>
      <c r="D1881" s="16" t="n"/>
      <c r="E1881" s="16" t="n"/>
      <c r="F1881" s="16" t="n">
        <v>0</v>
      </c>
      <c r="G1881" s="16" t="n"/>
      <c r="H1881" s="16" t="n"/>
      <c r="I1881" s="4" t="n"/>
      <c r="J1881" s="14" t="n"/>
      <c r="K1881" s="17" t="inlineStr">
        <is>
          <t>TOTALE SOSPESI</t>
        </is>
      </c>
      <c r="L1881" s="16">
        <f>SUM(L1868:L1880)</f>
        <v/>
      </c>
      <c r="M1881" s="16" t="n"/>
      <c r="N1881" s="16" t="n"/>
      <c r="O1881" s="16" t="n"/>
      <c r="P1881" s="18" t="n"/>
      <c r="Q1881" s="14" t="n"/>
      <c r="R1881" s="18" t="n">
        <v>0</v>
      </c>
      <c r="S1881" s="16" t="n"/>
      <c r="T1881" s="18">
        <f>(R1881-S1881)+T1880</f>
        <v/>
      </c>
      <c r="U1881" s="15" t="n"/>
      <c r="W1881" s="14" t="n"/>
      <c r="X1881" s="18" t="n">
        <v>0</v>
      </c>
      <c r="Y1881" s="16" t="n"/>
      <c r="Z1881" s="18">
        <f>(X1881-Y1881)+Z1880</f>
        <v/>
      </c>
      <c r="AA1881" s="15">
        <f>C1881</f>
        <v/>
      </c>
      <c r="AB1881" s="24" t="n"/>
      <c r="AC1881" s="15" t="n"/>
      <c r="AD1881" s="25" t="n"/>
      <c r="AE1881" s="62" t="n"/>
      <c r="AF1881" s="63" t="n"/>
      <c r="AG1881" s="25" t="n"/>
      <c r="AH1881" s="24" t="n"/>
      <c r="AI1881" s="26" t="n"/>
      <c r="AJ1881" s="25" t="n"/>
      <c r="AL1881" s="14" t="n"/>
      <c r="AM1881" s="18" t="n">
        <v>0</v>
      </c>
      <c r="AN1881" s="16" t="n"/>
      <c r="AO1881" s="18">
        <f>(AM1881-AN1881)+AO1880</f>
        <v/>
      </c>
      <c r="AP1881" s="15" t="n"/>
      <c r="AR1881" s="14" t="n"/>
      <c r="AS1881" s="18" t="n">
        <v>0</v>
      </c>
      <c r="AT1881" s="16" t="n"/>
      <c r="AU1881" s="18">
        <f>(AS1881-AT1881)+AU1880</f>
        <v/>
      </c>
      <c r="AV1881" s="15">
        <f>C1881</f>
        <v/>
      </c>
      <c r="AX1881" s="14" t="n"/>
      <c r="AY1881" s="18" t="n">
        <v>0</v>
      </c>
      <c r="AZ1881" s="16" t="n"/>
      <c r="BA1881" s="18">
        <f>(AY1881-AZ1881)+BA1880</f>
        <v/>
      </c>
      <c r="BB1881" s="15" t="n"/>
      <c r="BD1881" s="14" t="n"/>
      <c r="BE1881" s="18" t="n">
        <v>0</v>
      </c>
      <c r="BF1881" s="16" t="n"/>
      <c r="BG1881" s="18">
        <f>(BE1881-BF1881)+BG1880</f>
        <v/>
      </c>
      <c r="BH1881" s="15" t="n"/>
      <c r="BJ1881" s="86" t="n"/>
      <c r="BK1881" s="86" t="n"/>
      <c r="BL1881" s="24" t="n"/>
      <c r="BM1881" s="24" t="n"/>
      <c r="BN1881" s="24" t="n"/>
      <c r="BO1881" s="24" t="n"/>
      <c r="BP1881" s="24" t="n"/>
      <c r="BQ1881" s="126" t="n"/>
    </row>
    <row r="1882" ht="16.8" customHeight="1">
      <c r="A1882" s="15" t="n"/>
      <c r="B1882" s="15" t="n"/>
      <c r="C1882" s="15" t="inlineStr">
        <is>
          <t>BONIFICI</t>
        </is>
      </c>
      <c r="D1882" s="16" t="n"/>
      <c r="E1882" s="16" t="n"/>
      <c r="F1882" s="16">
        <f>'BONIFICI GENERALI '!B1506+'BONIFICI CATTOLICA'!B1402+'BONIFICI TUTELA'!B934</f>
        <v/>
      </c>
      <c r="G1882" s="85">
        <f>F1872</f>
        <v/>
      </c>
      <c r="H1882" s="16" t="n"/>
      <c r="I1882" s="4" t="n"/>
      <c r="J1882" s="14" t="n"/>
      <c r="K1882" s="17" t="inlineStr">
        <is>
          <t>SOSPESI DEL GIORNO</t>
        </is>
      </c>
      <c r="L1882" s="16">
        <f>SUM(N1869:N1882)</f>
        <v/>
      </c>
      <c r="M1882" s="44" t="n"/>
      <c r="N1882" s="16" t="n"/>
      <c r="O1882" s="16" t="n"/>
      <c r="P1882" s="18" t="n"/>
      <c r="Q1882" s="14" t="n"/>
      <c r="R1882" s="18" t="n">
        <v>0</v>
      </c>
      <c r="S1882" s="16" t="n"/>
      <c r="T1882" s="18">
        <f>(R1882-S1882)+T1881</f>
        <v/>
      </c>
      <c r="U1882" s="15" t="n"/>
      <c r="W1882" s="14" t="n"/>
      <c r="X1882" s="18">
        <f>F1882</f>
        <v/>
      </c>
      <c r="Y1882" s="16">
        <f>G1882</f>
        <v/>
      </c>
      <c r="Z1882" s="18">
        <f>(X1882-Y1882)+Z1881</f>
        <v/>
      </c>
      <c r="AA1882" s="15">
        <f>C1882</f>
        <v/>
      </c>
      <c r="AB1882" s="24" t="n"/>
      <c r="AC1882" s="15" t="n"/>
      <c r="AD1882" s="25" t="n"/>
      <c r="AE1882" s="62" t="n"/>
      <c r="AF1882" s="63" t="n"/>
      <c r="AG1882" s="25" t="n"/>
      <c r="AH1882" s="24" t="n"/>
      <c r="AI1882" s="26" t="n"/>
      <c r="AJ1882" s="25" t="n"/>
      <c r="AL1882" s="14" t="n"/>
      <c r="AM1882" s="18" t="n">
        <v>0</v>
      </c>
      <c r="AN1882" s="16" t="n"/>
      <c r="AO1882" s="18">
        <f>(AM1882-AN1882)+AO1881</f>
        <v/>
      </c>
      <c r="AP1882" s="15" t="n"/>
      <c r="AR1882" s="14" t="n"/>
      <c r="AS1882" s="18" t="n">
        <v>0</v>
      </c>
      <c r="AT1882" s="16" t="n"/>
      <c r="AU1882" s="18">
        <f>(AS1882-AT1882)+AU1881</f>
        <v/>
      </c>
      <c r="AV1882" s="15">
        <f>C1882</f>
        <v/>
      </c>
      <c r="AX1882" s="14" t="n"/>
      <c r="AY1882" s="18" t="n">
        <v>0</v>
      </c>
      <c r="AZ1882" s="16" t="n"/>
      <c r="BA1882" s="18">
        <f>(AY1882-AZ1882)+BA1881</f>
        <v/>
      </c>
      <c r="BB1882" s="15" t="n"/>
      <c r="BD1882" s="14" t="n"/>
      <c r="BE1882" s="18" t="n">
        <v>0</v>
      </c>
      <c r="BF1882" s="16" t="n"/>
      <c r="BG1882" s="18">
        <f>(BE1882-BF1882)+BG1881</f>
        <v/>
      </c>
      <c r="BH1882" s="15" t="n"/>
      <c r="BJ1882" s="86" t="n"/>
      <c r="BK1882" s="86" t="n"/>
      <c r="BL1882" s="24" t="n"/>
      <c r="BM1882" s="24" t="n"/>
      <c r="BN1882" s="24" t="n"/>
      <c r="BO1882" s="24" t="n"/>
      <c r="BP1882" s="24" t="n"/>
      <c r="BQ1882" s="126" t="n"/>
    </row>
    <row r="1883" ht="16.8" customHeight="1">
      <c r="A1883" s="15" t="n"/>
      <c r="B1883" s="15" t="n"/>
      <c r="C1883" s="47" t="inlineStr">
        <is>
          <t>PREL .PROVVIGIONI MATURATE</t>
        </is>
      </c>
      <c r="D1883" s="16" t="n"/>
      <c r="E1883" s="16" t="n"/>
      <c r="F1883" s="16" t="n">
        <v>0</v>
      </c>
      <c r="G1883" s="1">
        <f>F1873</f>
        <v/>
      </c>
      <c r="H1883" s="16">
        <f>G1883-D1774-D1775-D1777</f>
        <v/>
      </c>
      <c r="I1883" s="4" t="n"/>
      <c r="J1883" s="14" t="n"/>
      <c r="K1883" s="53">
        <f>A1832</f>
        <v/>
      </c>
      <c r="L1883" s="3">
        <f>D1832+D1833-E1837+D1834-E1834+D1837-E1832+B1835</f>
        <v/>
      </c>
      <c r="M1883" s="3" t="n"/>
      <c r="N1883" s="3" t="n"/>
      <c r="O1883" s="16" t="n"/>
      <c r="P1883" s="18" t="n"/>
      <c r="Q1883" s="14" t="n"/>
      <c r="R1883" s="18" t="n"/>
      <c r="S1883" s="16" t="n"/>
      <c r="T1883" s="18">
        <f>(R1883-S1883)+T1882</f>
        <v/>
      </c>
      <c r="U1883" s="15" t="n"/>
      <c r="W1883" s="14" t="n"/>
      <c r="X1883" s="18" t="n"/>
      <c r="Y1883" s="1">
        <f>G1883</f>
        <v/>
      </c>
      <c r="Z1883" s="18">
        <f>(X1883-Y1883)+Z1882</f>
        <v/>
      </c>
      <c r="AA1883" s="15">
        <f>C1883</f>
        <v/>
      </c>
      <c r="AB1883" s="24" t="n"/>
      <c r="AC1883" s="15" t="inlineStr">
        <is>
          <t>BOLLO AUTO</t>
        </is>
      </c>
      <c r="AD1883" s="25" t="n"/>
      <c r="AE1883" s="62">
        <f>H1884</f>
        <v/>
      </c>
      <c r="AF1883" s="63">
        <f>AE1883+AF1822</f>
        <v/>
      </c>
      <c r="AG1883" s="25" t="n"/>
      <c r="AH1883" s="24" t="n"/>
      <c r="AI1883" s="26" t="n"/>
      <c r="AJ1883" s="25" t="n"/>
      <c r="AL1883" s="14" t="n"/>
      <c r="AM1883" s="18" t="n"/>
      <c r="AN1883" s="25" t="n">
        <v>0</v>
      </c>
      <c r="AO1883" s="18">
        <f>(AM1883-AN1883)+AO1882</f>
        <v/>
      </c>
      <c r="AP1883" s="15" t="n"/>
      <c r="AR1883" s="14" t="n"/>
      <c r="AS1883" s="18" t="n"/>
      <c r="AT1883" s="25" t="n">
        <v>0</v>
      </c>
      <c r="AU1883" s="18">
        <f>(AS1883-AT1883)+AU1882</f>
        <v/>
      </c>
      <c r="AV1883" s="15" t="n"/>
      <c r="AX1883" s="14" t="n"/>
      <c r="AY1883" s="18" t="n"/>
      <c r="AZ1883" s="25" t="n">
        <v>0</v>
      </c>
      <c r="BA1883" s="18">
        <f>(AY1883-AZ1883)+BA1882</f>
        <v/>
      </c>
      <c r="BB1883" s="15" t="n"/>
      <c r="BD1883" s="14" t="n"/>
      <c r="BE1883" s="18" t="n"/>
      <c r="BF1883" s="25" t="n">
        <v>0</v>
      </c>
      <c r="BG1883" s="18">
        <f>(BE1883-BF1883)+BG1882</f>
        <v/>
      </c>
      <c r="BH1883" s="15" t="n"/>
      <c r="BJ1883" s="86" t="n"/>
      <c r="BK1883" s="86" t="n"/>
      <c r="BL1883" s="24" t="n"/>
      <c r="BM1883" s="24" t="n"/>
      <c r="BN1883" s="24" t="n"/>
      <c r="BO1883" s="24" t="n"/>
      <c r="BP1883" s="24" t="n"/>
      <c r="BQ1883" s="126" t="n"/>
    </row>
    <row r="1884" ht="16.8" customHeight="1">
      <c r="A1884" s="15" t="n"/>
      <c r="B1884" s="15" t="n"/>
      <c r="C1884" s="15" t="inlineStr">
        <is>
          <t>Spese manutenzione auto</t>
        </is>
      </c>
      <c r="D1884" s="16" t="n"/>
      <c r="E1884" s="16" t="n">
        <v>0</v>
      </c>
      <c r="F1884" s="16" t="n">
        <v>0</v>
      </c>
      <c r="G1884" s="16" t="n">
        <v>0</v>
      </c>
      <c r="H1884" s="16" t="n"/>
      <c r="I1884" s="4" t="n"/>
      <c r="J1884" s="14" t="n"/>
      <c r="K1884" s="17" t="n"/>
      <c r="L1884" s="16" t="n"/>
      <c r="M1884" s="16" t="n"/>
      <c r="N1884" s="16" t="n"/>
      <c r="O1884" s="16" t="n"/>
      <c r="P1884" s="18" t="n"/>
      <c r="Q1884" s="14" t="n"/>
      <c r="R1884" s="18" t="n"/>
      <c r="S1884" s="16">
        <f>G1884</f>
        <v/>
      </c>
      <c r="T1884" s="18">
        <f>(R1884-S1884)+T1883</f>
        <v/>
      </c>
      <c r="U1884" s="15">
        <f>C1884</f>
        <v/>
      </c>
      <c r="W1884" s="14" t="n"/>
      <c r="X1884" s="18" t="n"/>
      <c r="Y1884" s="16" t="n">
        <v>0</v>
      </c>
      <c r="Z1884" s="18">
        <f>(X1884-Y1884)+Z1883</f>
        <v/>
      </c>
      <c r="AA1884" s="15" t="n"/>
      <c r="AB1884" s="24" t="n"/>
      <c r="AC1884" s="15">
        <f>C1884</f>
        <v/>
      </c>
      <c r="AD1884" s="25" t="n"/>
      <c r="AE1884" s="62">
        <f>G1884</f>
        <v/>
      </c>
      <c r="AF1884" s="63">
        <f>AE1884+AF1823</f>
        <v/>
      </c>
      <c r="AG1884" s="25" t="n"/>
      <c r="AH1884" s="24" t="n"/>
      <c r="AI1884" s="26" t="n"/>
      <c r="AJ1884" s="25" t="n"/>
      <c r="AL1884" s="14" t="n"/>
      <c r="AM1884" s="18" t="n"/>
      <c r="AN1884" s="16" t="n"/>
      <c r="AO1884" s="18">
        <f>(AM1884-AN1884)+AO1883</f>
        <v/>
      </c>
      <c r="AP1884" s="15" t="n"/>
      <c r="AR1884" s="14" t="n"/>
      <c r="AS1884" s="18" t="n"/>
      <c r="AT1884" s="16" t="n"/>
      <c r="AU1884" s="18">
        <f>(AS1884-AT1884)+AU1883</f>
        <v/>
      </c>
      <c r="AV1884" s="15" t="n"/>
      <c r="AX1884" s="14" t="n"/>
      <c r="AY1884" s="18" t="n"/>
      <c r="AZ1884" s="16" t="n"/>
      <c r="BA1884" s="18">
        <f>(AY1884-AZ1884)+BA1883</f>
        <v/>
      </c>
      <c r="BB1884" s="15" t="n"/>
      <c r="BD1884" s="14" t="n"/>
      <c r="BE1884" s="18" t="n"/>
      <c r="BF1884" s="16" t="n"/>
      <c r="BG1884" s="18">
        <f>(BE1884-BF1884)+BG1883</f>
        <v/>
      </c>
      <c r="BH1884" s="15" t="n"/>
      <c r="BJ1884" s="86" t="n"/>
      <c r="BK1884" s="86" t="n"/>
      <c r="BL1884" s="24" t="n"/>
      <c r="BM1884" s="24" t="n"/>
      <c r="BN1884" s="24" t="n"/>
      <c r="BO1884" s="24" t="n"/>
      <c r="BP1884" s="24" t="n"/>
      <c r="BQ1884" s="126" t="n"/>
    </row>
    <row r="1885" ht="16.8" customHeight="1">
      <c r="A1885" s="15" t="n"/>
      <c r="B1885" s="15" t="n"/>
      <c r="C1885" s="15" t="inlineStr">
        <is>
          <t>Spese alberghi etc</t>
        </is>
      </c>
      <c r="D1885" s="16" t="n">
        <v>0</v>
      </c>
      <c r="E1885" s="16" t="n"/>
      <c r="F1885" s="16" t="n">
        <v>0</v>
      </c>
      <c r="G1885" s="16" t="n">
        <v>0</v>
      </c>
      <c r="H1885" s="16" t="n"/>
      <c r="I1885" s="4" t="n"/>
      <c r="J1885" s="14" t="n"/>
      <c r="K1885" s="17" t="n"/>
      <c r="L1885" s="16" t="n">
        <v>0</v>
      </c>
      <c r="M1885" s="16" t="n"/>
      <c r="N1885" s="16" t="n"/>
      <c r="O1885" s="16" t="n"/>
      <c r="P1885" s="18" t="n"/>
      <c r="Q1885" s="14" t="n"/>
      <c r="R1885" s="18" t="n"/>
      <c r="S1885" s="16" t="n">
        <v>0</v>
      </c>
      <c r="T1885" s="18">
        <f>(R1885-S1885)+T1884</f>
        <v/>
      </c>
      <c r="U1885" s="15">
        <f>C1885</f>
        <v/>
      </c>
      <c r="W1885" s="14" t="n"/>
      <c r="X1885" s="18" t="n">
        <v>0</v>
      </c>
      <c r="Y1885" s="16" t="n">
        <v>0</v>
      </c>
      <c r="Z1885" s="18">
        <f>(X1885-Y1885)+Z1884</f>
        <v/>
      </c>
      <c r="AA1885" s="15" t="n"/>
      <c r="AB1885" s="24" t="n"/>
      <c r="AC1885" s="15">
        <f>C1885</f>
        <v/>
      </c>
      <c r="AD1885" s="25" t="n"/>
      <c r="AE1885" s="62">
        <f>G1885</f>
        <v/>
      </c>
      <c r="AF1885" s="63">
        <f>AE1885+AF1824</f>
        <v/>
      </c>
      <c r="AG1885" s="25" t="n"/>
      <c r="AH1885" s="24" t="n"/>
      <c r="AI1885" s="26" t="n"/>
      <c r="AJ1885" s="25" t="n"/>
      <c r="AL1885" s="14" t="n"/>
      <c r="AM1885" s="18" t="n"/>
      <c r="AN1885" s="16" t="n">
        <v>0</v>
      </c>
      <c r="AO1885" s="18">
        <f>(AM1885-AN1885)+AO1884</f>
        <v/>
      </c>
      <c r="AP1885" s="15" t="n"/>
      <c r="AR1885" s="14" t="n"/>
      <c r="AS1885" s="18" t="n"/>
      <c r="AT1885" s="16" t="n">
        <v>0</v>
      </c>
      <c r="AU1885" s="18">
        <f>(AS1885-AT1885)+AU1884</f>
        <v/>
      </c>
      <c r="AV1885" s="15" t="n"/>
      <c r="AX1885" s="14" t="n"/>
      <c r="AY1885" s="18" t="n"/>
      <c r="AZ1885" s="16" t="n">
        <v>0</v>
      </c>
      <c r="BA1885" s="18">
        <f>(AY1885-AZ1885)+BA1884</f>
        <v/>
      </c>
      <c r="BB1885" s="15" t="n"/>
      <c r="BD1885" s="14" t="n"/>
      <c r="BE1885" s="18" t="n"/>
      <c r="BF1885" s="16" t="n">
        <v>0</v>
      </c>
      <c r="BG1885" s="18">
        <f>(BE1885-BF1885)+BG1884</f>
        <v/>
      </c>
      <c r="BH1885" s="15" t="n"/>
      <c r="BJ1885" s="86" t="n"/>
      <c r="BK1885" s="86" t="n"/>
      <c r="BL1885" s="24" t="n"/>
      <c r="BM1885" s="24" t="n"/>
      <c r="BN1885" s="24" t="n"/>
      <c r="BO1885" s="24" t="n"/>
      <c r="BP1885" s="24" t="n"/>
      <c r="BQ1885" s="126" t="n"/>
    </row>
    <row r="1886" ht="16.8" customHeight="1">
      <c r="A1886" s="15" t="n"/>
      <c r="B1886" s="15" t="n"/>
      <c r="C1886" s="15" t="n"/>
      <c r="D1886" s="16">
        <f>SUM(G1884:G1886)</f>
        <v/>
      </c>
      <c r="E1886" s="16" t="n">
        <v>0</v>
      </c>
      <c r="F1886" s="16" t="n"/>
      <c r="G1886" s="16" t="n">
        <v>0</v>
      </c>
      <c r="H1886" s="16" t="n"/>
      <c r="I1886" s="4" t="n"/>
      <c r="J1886" s="14" t="n"/>
      <c r="K1886" s="6" t="inlineStr">
        <is>
          <t>TOTALE SOMMA</t>
        </is>
      </c>
      <c r="L1886" s="3">
        <f>SUM(L1866:L1880)+N1865+L1882+L1883</f>
        <v/>
      </c>
      <c r="M1886" s="3">
        <f>SUM(O1835:O1854)+N1864</f>
        <v/>
      </c>
      <c r="N1886" s="16" t="n"/>
      <c r="O1886" s="16" t="n"/>
      <c r="P1886" s="18" t="n"/>
      <c r="Q1886" s="14" t="n"/>
      <c r="R1886" s="18" t="n"/>
      <c r="S1886" s="16" t="n">
        <v>0</v>
      </c>
      <c r="T1886" s="18">
        <f>(R1886-S1886)+T1885</f>
        <v/>
      </c>
      <c r="U1886" s="15" t="n"/>
      <c r="W1886" s="14" t="n"/>
      <c r="X1886" s="18" t="n">
        <v>0</v>
      </c>
      <c r="Y1886" s="16" t="n">
        <v>0</v>
      </c>
      <c r="Z1886" s="18">
        <f>(X1886-Y1886)+Z1885</f>
        <v/>
      </c>
      <c r="AA1886" s="15" t="n"/>
      <c r="AB1886" s="24" t="n"/>
      <c r="AC1886" s="15">
        <f>C1886</f>
        <v/>
      </c>
      <c r="AD1886" s="25" t="n"/>
      <c r="AE1886" s="62">
        <f>G1886</f>
        <v/>
      </c>
      <c r="AF1886" s="63">
        <f>AE1886+AF1825</f>
        <v/>
      </c>
      <c r="AG1886" s="25" t="n"/>
      <c r="AH1886" s="24" t="inlineStr">
        <is>
          <t>TOTALE SOSPESI</t>
        </is>
      </c>
      <c r="AI1886" s="26">
        <f>SUM(AI1833:AI1885)</f>
        <v/>
      </c>
      <c r="AJ1886" s="25" t="n"/>
      <c r="AL1886" s="14" t="n"/>
      <c r="AM1886" s="18" t="n"/>
      <c r="AN1886" s="16" t="n">
        <v>0</v>
      </c>
      <c r="AO1886" s="18">
        <f>(AM1886-AN1886)+AO1885</f>
        <v/>
      </c>
      <c r="AP1886" s="15" t="n"/>
      <c r="AR1886" s="14" t="n"/>
      <c r="AS1886" s="18" t="n"/>
      <c r="AT1886" s="16" t="n">
        <v>0</v>
      </c>
      <c r="AU1886" s="18">
        <f>(AS1886-AT1886)+AU1885</f>
        <v/>
      </c>
      <c r="AV1886" s="16" t="n"/>
      <c r="AX1886" s="14" t="n"/>
      <c r="AY1886" s="18" t="n"/>
      <c r="AZ1886" s="16" t="n">
        <v>0</v>
      </c>
      <c r="BA1886" s="18">
        <f>(AY1886-AZ1886)+BA1885</f>
        <v/>
      </c>
      <c r="BB1886" s="15" t="n"/>
      <c r="BD1886" s="14" t="n"/>
      <c r="BE1886" s="18" t="n"/>
      <c r="BF1886" s="16" t="n">
        <v>0</v>
      </c>
      <c r="BG1886" s="18">
        <f>(BE1886-BF1886)+BG1885</f>
        <v/>
      </c>
      <c r="BH1886" s="15" t="n"/>
      <c r="BJ1886" s="86" t="n"/>
      <c r="BK1886" s="86" t="n"/>
      <c r="BL1886" s="24" t="n"/>
      <c r="BM1886" s="24" t="n"/>
      <c r="BN1886" s="24" t="n"/>
      <c r="BO1886" s="24" t="n"/>
      <c r="BP1886" s="24" t="n"/>
      <c r="BQ1886" s="126" t="n"/>
    </row>
    <row r="1887" ht="16.8" customHeight="1">
      <c r="A1887" s="15" t="n"/>
      <c r="B1887" s="15" t="n"/>
      <c r="C1887" s="64" t="inlineStr">
        <is>
          <t>BONIFICO P.E DI POLONI</t>
        </is>
      </c>
      <c r="D1887" s="16" t="n"/>
      <c r="E1887" s="16" t="n">
        <v>0</v>
      </c>
      <c r="F1887" s="16" t="n"/>
      <c r="G1887" s="16" t="n">
        <v>229</v>
      </c>
      <c r="H1887" s="16" t="n">
        <v>0</v>
      </c>
      <c r="I1887" s="84">
        <f>I1889-I1838</f>
        <v/>
      </c>
      <c r="J1887" s="14" t="n"/>
      <c r="K1887" s="6" t="inlineStr">
        <is>
          <t>SALDO C-D</t>
        </is>
      </c>
      <c r="L1887" s="3">
        <f>L1886-M1886</f>
        <v/>
      </c>
      <c r="M1887" s="16" t="n"/>
      <c r="N1887" s="16" t="n"/>
      <c r="O1887" s="16" t="n"/>
      <c r="P1887" s="18" t="n"/>
      <c r="Q1887" s="14" t="n"/>
      <c r="R1887" s="18" t="n"/>
      <c r="S1887" s="16" t="n">
        <v>0</v>
      </c>
      <c r="T1887" s="18">
        <f>(R1887-S1887)+T1886</f>
        <v/>
      </c>
      <c r="U1887" s="15" t="n"/>
      <c r="W1887" s="14" t="n"/>
      <c r="X1887" s="18" t="n">
        <v>0</v>
      </c>
      <c r="Y1887" s="16">
        <f>G1887</f>
        <v/>
      </c>
      <c r="Z1887" s="18">
        <f>(X1887-Y1887)+Z1886</f>
        <v/>
      </c>
      <c r="AA1887" s="15">
        <f>C1887</f>
        <v/>
      </c>
      <c r="AB1887" s="24" t="n"/>
      <c r="AC1887" s="71" t="inlineStr">
        <is>
          <t>TOTALE SPESE AD OGGI</t>
        </is>
      </c>
      <c r="AD1887" s="65" t="n"/>
      <c r="AE1887" s="65" t="n">
        <v>0</v>
      </c>
      <c r="AF1887" s="63">
        <f>SUM(AF1839:AF1886)</f>
        <v/>
      </c>
      <c r="AG1887" s="25" t="n"/>
      <c r="AH1887" s="24" t="inlineStr">
        <is>
          <t>SOSPESI VERSATI</t>
        </is>
      </c>
      <c r="AI1887" s="26" t="n"/>
      <c r="AJ1887" s="25">
        <f>SUM(AJ1833:AJ1886)</f>
        <v/>
      </c>
      <c r="AL1887" s="14" t="n"/>
      <c r="AM1887" s="18" t="n"/>
      <c r="AN1887" s="16" t="n"/>
      <c r="AO1887" s="18">
        <f>(AM1887-AN1887)+AO1886</f>
        <v/>
      </c>
      <c r="AP1887" s="15" t="n"/>
      <c r="AR1887" s="14" t="n"/>
      <c r="AS1887" s="18" t="n"/>
      <c r="AT1887" s="16" t="n">
        <v>0</v>
      </c>
      <c r="AU1887" s="18">
        <f>(AS1887-AT1887)+AU1886</f>
        <v/>
      </c>
      <c r="AV1887" s="15" t="n"/>
      <c r="AX1887" s="14" t="n"/>
      <c r="AY1887" s="18" t="n"/>
      <c r="AZ1887" s="16" t="n"/>
      <c r="BA1887" s="18">
        <f>(AY1887-AZ1887)+BA1886</f>
        <v/>
      </c>
      <c r="BB1887" s="15" t="n"/>
      <c r="BD1887" s="14" t="n"/>
      <c r="BE1887" s="18" t="n"/>
      <c r="BF1887" s="16" t="n"/>
      <c r="BG1887" s="18">
        <f>(BE1887-BF1887)+BG1886</f>
        <v/>
      </c>
      <c r="BH1887" s="15" t="n"/>
      <c r="BJ1887" s="86" t="n"/>
      <c r="BK1887" s="86" t="n"/>
      <c r="BL1887" s="24" t="n"/>
      <c r="BM1887" s="24" t="n"/>
      <c r="BN1887" s="24" t="n"/>
      <c r="BO1887" s="24" t="n"/>
      <c r="BP1887" s="24" t="n"/>
      <c r="BQ1887" s="126" t="n"/>
    </row>
    <row r="1888" ht="16.8" customHeight="1">
      <c r="A1888" s="15" t="n"/>
      <c r="B1888" s="15" t="n"/>
      <c r="C1888" s="64" t="inlineStr">
        <is>
          <t>BONIFICO GENERALI</t>
        </is>
      </c>
      <c r="D1888" s="16" t="n"/>
      <c r="E1888" s="16" t="n"/>
      <c r="F1888" s="16" t="n"/>
      <c r="G1888" s="16" t="n">
        <v>0</v>
      </c>
      <c r="H1888" s="16" t="n">
        <v>0</v>
      </c>
      <c r="I1888" s="4" t="n"/>
      <c r="J1888" s="14" t="n"/>
      <c r="K1888" s="6" t="inlineStr">
        <is>
          <t>SALDO CATTOLICA</t>
        </is>
      </c>
      <c r="L1888" s="55">
        <f>D1889+E1889+A1889+B1889+B1836</f>
        <v/>
      </c>
      <c r="M1888" s="16" t="n"/>
      <c r="N1888" s="16" t="n"/>
      <c r="O1888" s="56" t="n"/>
      <c r="P1888" s="18" t="n"/>
      <c r="Q1888" s="14" t="n"/>
      <c r="R1888" s="18" t="n"/>
      <c r="S1888" s="16" t="n">
        <v>0</v>
      </c>
      <c r="T1888" s="18">
        <f>(R1888-S1888)+T1887</f>
        <v/>
      </c>
      <c r="U1888" s="15" t="n"/>
      <c r="W1888" s="14" t="n"/>
      <c r="X1888" s="18" t="n"/>
      <c r="Y1888" s="16" t="n">
        <v>0</v>
      </c>
      <c r="Z1888" s="18">
        <f>(X1888-Y1888)+Z1887</f>
        <v/>
      </c>
      <c r="AA1888" s="15" t="n"/>
      <c r="AB1888" s="24" t="n"/>
      <c r="AC1888" s="71" t="inlineStr">
        <is>
          <t>TOTALE PROVVIGIONI AD OGGI</t>
        </is>
      </c>
      <c r="AD1888" s="65" t="n"/>
      <c r="AE1888" s="65">
        <f>G1888</f>
        <v/>
      </c>
      <c r="AF1888" s="63">
        <f>AF1827+AD1832+AD1833</f>
        <v/>
      </c>
      <c r="AG1888" s="25" t="n"/>
      <c r="AH1888" s="24" t="n"/>
      <c r="AI1888" s="26" t="n"/>
      <c r="AJ1888" s="25" t="n"/>
      <c r="AL1888" s="14" t="n"/>
      <c r="AM1888" s="18" t="n"/>
      <c r="AN1888" s="16" t="n"/>
      <c r="AO1888" s="18">
        <f>(AM1888-AN1888)+AO1887</f>
        <v/>
      </c>
      <c r="AP1888" s="15" t="n"/>
      <c r="AR1888" s="14" t="n"/>
      <c r="AS1888" s="18" t="n"/>
      <c r="AT1888" s="16" t="n"/>
      <c r="AU1888" s="18">
        <f>(AS1888-AT1888)+AU1887</f>
        <v/>
      </c>
      <c r="AV1888" s="15" t="n"/>
      <c r="AX1888" s="14" t="n"/>
      <c r="AY1888" s="18" t="n"/>
      <c r="AZ1888" s="16" t="n"/>
      <c r="BA1888" s="18">
        <f>(AY1888-AZ1888)+BA1887</f>
        <v/>
      </c>
      <c r="BB1888" s="15" t="n"/>
      <c r="BD1888" s="14" t="n"/>
      <c r="BE1888" s="18" t="n"/>
      <c r="BF1888" s="16" t="n"/>
      <c r="BG1888" s="18">
        <f>(BE1888-BF1888)+BG1887</f>
        <v/>
      </c>
      <c r="BH1888" s="15" t="n"/>
      <c r="BJ1888" s="86" t="n"/>
      <c r="BK1888" s="86" t="n"/>
      <c r="BL1888" s="24" t="n"/>
      <c r="BM1888" s="24" t="n"/>
      <c r="BN1888" s="24" t="n"/>
      <c r="BO1888" s="24" t="n"/>
      <c r="BP1888" s="24" t="n"/>
      <c r="BQ1888" s="126" t="n"/>
    </row>
    <row r="1889" ht="16.8" customHeight="1">
      <c r="A1889" s="92">
        <f>D1834-D1836+A1828-E1834-G1888</f>
        <v/>
      </c>
      <c r="B1889" s="44">
        <f>D1837-D1839+B1828</f>
        <v/>
      </c>
      <c r="C1889" s="57" t="inlineStr">
        <is>
          <t>Check = controllo Saldo Cattolica</t>
        </is>
      </c>
      <c r="D1889" s="44">
        <f>D1832-D1835-E1832+D1828</f>
        <v/>
      </c>
      <c r="E1889" s="44">
        <f>D1833-D1838+E1828</f>
        <v/>
      </c>
      <c r="F1889" s="72">
        <f>D1835+D1836+D1838+F1828-E1836</f>
        <v/>
      </c>
      <c r="G1889" s="81">
        <f>D1835+D1836-E1836+D1838+G1828</f>
        <v/>
      </c>
      <c r="H1889" s="44">
        <f>G1883+G1882+H1828</f>
        <v/>
      </c>
      <c r="I1889" s="79">
        <f>G1889-H1889</f>
        <v/>
      </c>
      <c r="J1889" s="58" t="n"/>
      <c r="K1889" s="6" t="inlineStr">
        <is>
          <t>SALDO PROVVIGIONALE</t>
        </is>
      </c>
      <c r="L1889" s="3">
        <f>L1887-L1888</f>
        <v/>
      </c>
      <c r="M1889" s="27" t="inlineStr">
        <is>
          <t>DIFF. S.DO CATTOLICA</t>
        </is>
      </c>
      <c r="N1889" s="27">
        <f>O1889-L1888</f>
        <v/>
      </c>
      <c r="O1889" s="44">
        <f>Z1889+AU1889+N1865+SUM(L1868:L1879)+SUM(N1869:N1879)+L1883-D1835-D1838-D1834+E1836</f>
        <v/>
      </c>
      <c r="P1889" s="18" t="n"/>
      <c r="Q1889" s="58" t="n"/>
      <c r="R1889" s="59" t="n"/>
      <c r="S1889" s="44" t="n"/>
      <c r="T1889" s="59">
        <f>(R1889-S1889)+T1888</f>
        <v/>
      </c>
      <c r="U1889" s="57" t="n"/>
      <c r="W1889" s="58" t="n"/>
      <c r="X1889" s="59" t="n"/>
      <c r="Y1889" s="44" t="n"/>
      <c r="Z1889" s="59">
        <f>(X1889-Y1889)+Z1888</f>
        <v/>
      </c>
      <c r="AA1889" s="57" t="n"/>
      <c r="AB1889" s="60" t="n"/>
      <c r="AC1889" s="60" t="inlineStr">
        <is>
          <t>UTILE NETTO</t>
        </is>
      </c>
      <c r="AD1889" s="23">
        <f>SUM(AD1832:AD1888)-SUM(AE1832:AE1886)+AD1828</f>
        <v/>
      </c>
      <c r="AE1889" s="23">
        <f>AF1875+AF1876</f>
        <v/>
      </c>
      <c r="AF1889" s="23">
        <f>AD1889+AE1889</f>
        <v/>
      </c>
      <c r="AG1889" s="23" t="inlineStr">
        <is>
          <t>UTILE LORDO</t>
        </is>
      </c>
      <c r="AH1889" s="60" t="inlineStr">
        <is>
          <t>SALDO</t>
        </is>
      </c>
      <c r="AI1889" s="61">
        <f>AI1886-AJ1887</f>
        <v/>
      </c>
      <c r="AJ1889" s="23" t="n"/>
      <c r="AL1889" s="58" t="n"/>
      <c r="AM1889" s="59" t="n"/>
      <c r="AN1889" s="44" t="n"/>
      <c r="AO1889" s="59">
        <f>(AM1889-AN1889)+AO1888</f>
        <v/>
      </c>
      <c r="AP1889" s="57" t="n"/>
      <c r="AR1889" s="58" t="n"/>
      <c r="AS1889" s="59" t="n"/>
      <c r="AT1889" s="44" t="n"/>
      <c r="AU1889" s="59">
        <f>(AS1889-AT1889)+AU1888</f>
        <v/>
      </c>
      <c r="AV1889" s="57" t="n"/>
      <c r="AX1889" s="58" t="n"/>
      <c r="AY1889" s="59" t="n"/>
      <c r="AZ1889" s="44" t="n"/>
      <c r="BA1889" s="59">
        <f>(AY1889-AZ1889)+BA1888</f>
        <v/>
      </c>
      <c r="BB1889" s="57" t="n"/>
      <c r="BD1889" s="58" t="n"/>
      <c r="BE1889" s="59" t="n"/>
      <c r="BF1889" s="44" t="n"/>
      <c r="BG1889" s="59">
        <f>(BE1889-BF1889)+BG1888</f>
        <v/>
      </c>
      <c r="BH1889" s="57" t="n"/>
      <c r="BJ1889" s="21">
        <f>SUM(BJ1833:BJ1888)</f>
        <v/>
      </c>
      <c r="BK1889" s="21" t="n"/>
      <c r="BL1889" s="89">
        <f>SUM(BL1832:BL1888)</f>
        <v/>
      </c>
      <c r="BM1889" s="8" t="inlineStr">
        <is>
          <t>TOTALE GENERALI</t>
        </is>
      </c>
      <c r="BN1889" s="89">
        <f>SUM(BN1832:BN1888)</f>
        <v/>
      </c>
      <c r="BO1889" s="8">
        <f>SUM(BO1833:BO1888)</f>
        <v/>
      </c>
      <c r="BP1889" s="8">
        <f>BL1889+BN1889</f>
        <v/>
      </c>
      <c r="BQ1889" s="8" t="n"/>
    </row>
    <row r="1890" ht="16.8" customHeight="1">
      <c r="C1890" s="7" t="inlineStr">
        <is>
          <t>COPIA</t>
        </is>
      </c>
    </row>
    <row r="1892" ht="16.8" customHeight="1">
      <c r="A1892" s="2" t="n"/>
      <c r="B1892" s="2" t="n"/>
      <c r="C1892" s="2" t="inlineStr">
        <is>
          <t>DESCRIZIONE</t>
        </is>
      </c>
      <c r="D1892" s="3" t="inlineStr">
        <is>
          <t>CASSA E.</t>
        </is>
      </c>
      <c r="E1892" s="3" t="inlineStr">
        <is>
          <t>CASSA U.</t>
        </is>
      </c>
      <c r="F1892" s="3" t="inlineStr">
        <is>
          <t>BANCA E.</t>
        </is>
      </c>
      <c r="G1892" s="3" t="inlineStr">
        <is>
          <t>BANCA U.</t>
        </is>
      </c>
      <c r="H1892" s="104" t="inlineStr">
        <is>
          <t>PROVVIGIONI</t>
        </is>
      </c>
      <c r="I1892" s="76" t="n"/>
      <c r="J1892" s="5" t="inlineStr">
        <is>
          <t>DATA</t>
        </is>
      </c>
      <c r="K1892" s="6" t="inlineStr">
        <is>
          <t>DESCRIZIONE</t>
        </is>
      </c>
      <c r="L1892" s="3" t="inlineStr">
        <is>
          <t>ENTRATE</t>
        </is>
      </c>
      <c r="M1892" s="3" t="inlineStr">
        <is>
          <t>USCITE</t>
        </is>
      </c>
      <c r="N1892" s="3" t="inlineStr">
        <is>
          <t xml:space="preserve">PREL. </t>
        </is>
      </c>
      <c r="O1892" s="3" t="inlineStr">
        <is>
          <t>TOTALE</t>
        </is>
      </c>
      <c r="P1892" s="3" t="inlineStr">
        <is>
          <t>BUDGET</t>
        </is>
      </c>
      <c r="Q1892" s="5" t="inlineStr">
        <is>
          <t>DATA</t>
        </is>
      </c>
      <c r="R1892" s="3" t="inlineStr">
        <is>
          <t>ENTRATE</t>
        </is>
      </c>
      <c r="S1892" s="3" t="inlineStr">
        <is>
          <t>USCITE</t>
        </is>
      </c>
      <c r="T1892" s="3" t="inlineStr">
        <is>
          <t>SALDO</t>
        </is>
      </c>
      <c r="U1892" s="2" t="inlineStr">
        <is>
          <t>CONTO A3T  10223</t>
        </is>
      </c>
      <c r="W1892" s="5" t="inlineStr">
        <is>
          <t>DATA</t>
        </is>
      </c>
      <c r="X1892" s="3" t="inlineStr">
        <is>
          <t>ENTRATE</t>
        </is>
      </c>
      <c r="Y1892" s="3" t="inlineStr">
        <is>
          <t>USCITE</t>
        </is>
      </c>
      <c r="Z1892" s="3" t="inlineStr">
        <is>
          <t>SALDO</t>
        </is>
      </c>
      <c r="AA1892" s="2" t="inlineStr">
        <is>
          <t>CONTO SEPARATO 10226</t>
        </is>
      </c>
      <c r="AB1892" s="8" t="inlineStr">
        <is>
          <t>DATA</t>
        </is>
      </c>
      <c r="AC1892" s="9" t="inlineStr">
        <is>
          <t>DESCRIZIONE</t>
        </is>
      </c>
      <c r="AD1892" s="10" t="inlineStr">
        <is>
          <t xml:space="preserve">ENTRATE </t>
        </is>
      </c>
      <c r="AE1892" s="10" t="inlineStr">
        <is>
          <t>USCITE</t>
        </is>
      </c>
      <c r="AF1892" s="11" t="inlineStr">
        <is>
          <t>TOTALI</t>
        </is>
      </c>
      <c r="AG1892" s="11" t="inlineStr">
        <is>
          <t>FINE MESE</t>
        </is>
      </c>
      <c r="AH1892" s="12" t="inlineStr">
        <is>
          <t>CARTELLA SOSPESI</t>
        </is>
      </c>
      <c r="AI1892" s="13" t="n"/>
      <c r="AJ1892" s="11" t="n"/>
      <c r="AL1892" s="5" t="inlineStr">
        <is>
          <t>DATA</t>
        </is>
      </c>
      <c r="AM1892" s="3" t="inlineStr">
        <is>
          <t>ENTRATE</t>
        </is>
      </c>
      <c r="AN1892" s="3" t="inlineStr">
        <is>
          <t>USCITE</t>
        </is>
      </c>
      <c r="AO1892" s="3" t="inlineStr">
        <is>
          <t>SALDO</t>
        </is>
      </c>
      <c r="AP1892" s="2" t="inlineStr">
        <is>
          <t>CONTO A3T 2</t>
        </is>
      </c>
      <c r="AR1892" s="5" t="inlineStr">
        <is>
          <t>DATA</t>
        </is>
      </c>
      <c r="AS1892" s="3" t="inlineStr">
        <is>
          <t>ENTRATE</t>
        </is>
      </c>
      <c r="AT1892" s="3" t="inlineStr">
        <is>
          <t>USCITE</t>
        </is>
      </c>
      <c r="AU1892" s="3" t="inlineStr">
        <is>
          <t>SALDO</t>
        </is>
      </c>
      <c r="AV1892" s="2" t="inlineStr">
        <is>
          <t>CONTO SEPARATO 2</t>
        </is>
      </c>
      <c r="AX1892" s="5" t="inlineStr">
        <is>
          <t>DATA</t>
        </is>
      </c>
      <c r="AY1892" s="3" t="inlineStr">
        <is>
          <t>ENTRATE</t>
        </is>
      </c>
      <c r="AZ1892" s="3" t="inlineStr">
        <is>
          <t>USCITE</t>
        </is>
      </c>
      <c r="BA1892" s="3" t="inlineStr">
        <is>
          <t>SALDO</t>
        </is>
      </c>
      <c r="BB1892" s="2" t="inlineStr">
        <is>
          <t>CCP AMICONE</t>
        </is>
      </c>
      <c r="BD1892" s="5" t="inlineStr">
        <is>
          <t>DATA</t>
        </is>
      </c>
      <c r="BE1892" s="3" t="inlineStr">
        <is>
          <t>ENTRATE</t>
        </is>
      </c>
      <c r="BF1892" s="3" t="inlineStr">
        <is>
          <t>USCITE</t>
        </is>
      </c>
      <c r="BG1892" s="3" t="inlineStr">
        <is>
          <t>SALDO</t>
        </is>
      </c>
      <c r="BH1892" s="2" t="inlineStr">
        <is>
          <t>CCP A.R.L.</t>
        </is>
      </c>
      <c r="BJ1892" s="21" t="inlineStr">
        <is>
          <t>A/B CONT CATTOLICA</t>
        </is>
      </c>
      <c r="BK1892" s="21" t="inlineStr">
        <is>
          <t>DATA</t>
        </is>
      </c>
      <c r="BL1892" s="8" t="inlineStr">
        <is>
          <t>CATTOLICA</t>
        </is>
      </c>
      <c r="BM1892" s="8" t="inlineStr">
        <is>
          <t>DATA</t>
        </is>
      </c>
      <c r="BN1892" s="8" t="inlineStr">
        <is>
          <t>GENERALI</t>
        </is>
      </c>
      <c r="BO1892" s="8" t="inlineStr">
        <is>
          <t>ASSEGNI /CONTANTI</t>
        </is>
      </c>
      <c r="BP1892" s="8" t="inlineStr">
        <is>
          <t>DATA</t>
        </is>
      </c>
      <c r="BQ1892" s="9" t="inlineStr">
        <is>
          <t>NOTE</t>
        </is>
      </c>
    </row>
    <row r="1893" ht="16.8" customHeight="1">
      <c r="A1893" s="14" t="n">
        <v>45334</v>
      </c>
      <c r="B1893" s="15" t="inlineStr">
        <is>
          <t>GENERTEL</t>
        </is>
      </c>
      <c r="C1893" s="15" t="inlineStr">
        <is>
          <t>Incasso CATTOLICA</t>
        </is>
      </c>
      <c r="D1893" s="16" t="n">
        <v>0</v>
      </c>
      <c r="E1893" s="16" t="n">
        <v>0</v>
      </c>
      <c r="F1893" s="16" t="n"/>
      <c r="G1893" s="16" t="n"/>
      <c r="H1893" s="105" t="n"/>
      <c r="I1893" s="4" t="n"/>
      <c r="J1893" s="14">
        <f>A1893</f>
        <v/>
      </c>
      <c r="K1893" s="17" t="inlineStr">
        <is>
          <t>PROVVIGIONI</t>
        </is>
      </c>
      <c r="L1893" s="16">
        <f>D1896+D1899+D1897+D1900</f>
        <v/>
      </c>
      <c r="M1893" s="16" t="n"/>
      <c r="N1893" s="82">
        <f>L1893+L1894-M1894</f>
        <v/>
      </c>
      <c r="O1893" s="80">
        <f>D1896+D1899+D1897-E1897-E1896+O1832</f>
        <v/>
      </c>
      <c r="P1893" s="18" t="n"/>
      <c r="Q1893" s="14">
        <f>J1893</f>
        <v/>
      </c>
      <c r="R1893" s="18" t="n"/>
      <c r="S1893" s="16" t="n"/>
      <c r="T1893" s="18">
        <f>T1889</f>
        <v/>
      </c>
      <c r="U1893" s="15" t="n"/>
      <c r="W1893" s="14">
        <f>A1893</f>
        <v/>
      </c>
      <c r="X1893" s="18" t="n"/>
      <c r="Y1893" s="16" t="n"/>
      <c r="Z1893" s="18">
        <f>Z1889</f>
        <v/>
      </c>
      <c r="AA1893" s="15" t="n"/>
      <c r="AB1893" s="19">
        <f>A1893</f>
        <v/>
      </c>
      <c r="AC1893" s="12" t="inlineStr">
        <is>
          <t>PROVV. + PROVV. COL 10</t>
        </is>
      </c>
      <c r="AD1893" s="11">
        <f>N1893</f>
        <v/>
      </c>
      <c r="AE1893" s="11" t="n"/>
      <c r="AF1893" s="20" t="n"/>
      <c r="AG1893" s="20" t="n"/>
      <c r="AH1893" s="21" t="inlineStr">
        <is>
          <t>NOME</t>
        </is>
      </c>
      <c r="AI1893" s="22" t="inlineStr">
        <is>
          <t>IMPORTO</t>
        </is>
      </c>
      <c r="AJ1893" s="23" t="inlineStr">
        <is>
          <t>VERSAMENTI</t>
        </is>
      </c>
      <c r="AL1893" s="14">
        <f>A1893</f>
        <v/>
      </c>
      <c r="AM1893" s="18" t="n"/>
      <c r="AN1893" s="16" t="n"/>
      <c r="AO1893" s="18" t="n">
        <v>0</v>
      </c>
      <c r="AP1893" s="15" t="n"/>
      <c r="AR1893" s="14">
        <f>A1893</f>
        <v/>
      </c>
      <c r="AS1893" s="18" t="n"/>
      <c r="AT1893" s="16" t="n"/>
      <c r="AU1893" s="18" t="n">
        <v>0</v>
      </c>
      <c r="AV1893" s="15" t="n"/>
      <c r="AX1893" s="14">
        <f>A1893</f>
        <v/>
      </c>
      <c r="AY1893" s="18" t="n"/>
      <c r="AZ1893" s="16" t="n"/>
      <c r="BA1893" s="18">
        <f>BA1889</f>
        <v/>
      </c>
      <c r="BB1893" s="15" t="n"/>
      <c r="BD1893" s="14">
        <f>AX1893</f>
        <v/>
      </c>
      <c r="BE1893" s="18" t="n"/>
      <c r="BF1893" s="16" t="n"/>
      <c r="BG1893" s="18">
        <f>BG1889</f>
        <v/>
      </c>
      <c r="BH1893" s="15" t="n"/>
      <c r="BJ1893" s="87">
        <f>A1893</f>
        <v/>
      </c>
      <c r="BK1893" s="87">
        <f>A1893</f>
        <v/>
      </c>
      <c r="BL1893" s="24" t="inlineStr">
        <is>
          <t>BONIFICI</t>
        </is>
      </c>
      <c r="BM1893" s="88">
        <f>BK1893</f>
        <v/>
      </c>
      <c r="BN1893" s="24" t="inlineStr">
        <is>
          <t>BONIFICI</t>
        </is>
      </c>
      <c r="BO1893" s="24" t="n"/>
      <c r="BP1893" s="88">
        <f>BK1893</f>
        <v/>
      </c>
      <c r="BQ1893" s="126" t="n"/>
    </row>
    <row r="1894" ht="16.8" customHeight="1">
      <c r="A1894" s="15" t="n"/>
      <c r="B1894" s="15" t="n"/>
      <c r="C1894" s="15" t="inlineStr">
        <is>
          <t>Incasso UCA</t>
        </is>
      </c>
      <c r="D1894" s="16" t="n">
        <v>0</v>
      </c>
      <c r="E1894" s="16" t="n"/>
      <c r="F1894" s="16" t="n"/>
      <c r="G1894" s="16" t="n"/>
      <c r="H1894" s="105" t="inlineStr">
        <is>
          <t>CATTOLICA</t>
        </is>
      </c>
      <c r="I1894" s="4" t="n"/>
      <c r="J1894" s="14" t="n"/>
      <c r="K1894" s="17" t="inlineStr">
        <is>
          <t>PROVVIGIONI COL 10</t>
        </is>
      </c>
      <c r="L1894" s="16" t="n">
        <v>0</v>
      </c>
      <c r="M1894" s="16">
        <f>E1897</f>
        <v/>
      </c>
      <c r="N1894" s="16" t="n"/>
      <c r="O1894" s="16" t="n"/>
      <c r="P1894" s="18" t="n"/>
      <c r="Q1894" s="14" t="n"/>
      <c r="R1894" s="18" t="n"/>
      <c r="S1894" s="16" t="n"/>
      <c r="T1894" s="18">
        <f>(R1894-S1894)+T1893</f>
        <v/>
      </c>
      <c r="U1894" s="15" t="n"/>
      <c r="W1894" s="14" t="n"/>
      <c r="X1894" s="18" t="n"/>
      <c r="Y1894" s="16" t="n"/>
      <c r="Z1894" s="18">
        <f>(X1894-Y1894)+Z1893</f>
        <v/>
      </c>
      <c r="AA1894" s="15" t="n"/>
      <c r="AB1894" s="24" t="n"/>
      <c r="AC1894" s="24" t="inlineStr">
        <is>
          <t>RICAVI DIVERSI</t>
        </is>
      </c>
      <c r="AD1894" s="25" t="n"/>
      <c r="AE1894" s="25" t="n"/>
      <c r="AF1894" s="25" t="n"/>
      <c r="AG1894" s="25" t="n"/>
      <c r="AH1894" s="12" t="inlineStr">
        <is>
          <t>RIPORTO</t>
        </is>
      </c>
      <c r="AI1894" s="26">
        <f>AI1889</f>
        <v/>
      </c>
      <c r="AJ1894" s="25" t="n"/>
      <c r="AL1894" s="14" t="n"/>
      <c r="AM1894" s="18" t="n"/>
      <c r="AN1894" s="16" t="n"/>
      <c r="AO1894" s="18">
        <f>(AM1894-AN1894)+AO1893</f>
        <v/>
      </c>
      <c r="AP1894" s="15" t="n"/>
      <c r="AR1894" s="14" t="n"/>
      <c r="AS1894" s="18" t="n"/>
      <c r="AT1894" s="16" t="n"/>
      <c r="AU1894" s="18">
        <f>(AS1894-AT1894)+AU1893</f>
        <v/>
      </c>
      <c r="AV1894" s="15" t="n"/>
      <c r="AX1894" s="14" t="n"/>
      <c r="AY1894" s="18" t="n"/>
      <c r="AZ1894" s="16" t="n"/>
      <c r="BA1894" s="18">
        <f>(AY1894-AZ1894)+BA1893</f>
        <v/>
      </c>
      <c r="BB1894" s="15" t="n"/>
      <c r="BD1894" s="14" t="n"/>
      <c r="BE1894" s="18" t="n"/>
      <c r="BF1894" s="16" t="n"/>
      <c r="BG1894" s="18">
        <f>(BE1894-BF1894)+BG1893</f>
        <v/>
      </c>
      <c r="BH1894" s="15" t="n"/>
      <c r="BJ1894" s="86" t="n">
        <v>0</v>
      </c>
      <c r="BK1894" s="90" t="n"/>
      <c r="BL1894" s="24" t="n">
        <v>0</v>
      </c>
      <c r="BM1894" s="91" t="n"/>
      <c r="BN1894" s="24" t="n">
        <v>0</v>
      </c>
      <c r="BO1894" s="24" t="n">
        <v>0</v>
      </c>
      <c r="BP1894" s="91" t="n"/>
      <c r="BQ1894" s="126" t="n"/>
    </row>
    <row r="1895" ht="16.8" customHeight="1">
      <c r="A1895" s="15" t="n"/>
      <c r="B1895" s="15" t="n"/>
      <c r="C1895" s="15" t="inlineStr">
        <is>
          <t>Incassi GENERALI</t>
        </is>
      </c>
      <c r="D1895" s="16" t="n">
        <v>48970.61</v>
      </c>
      <c r="E1895" s="16" t="n">
        <v>493.5</v>
      </c>
      <c r="F1895" s="16" t="n"/>
      <c r="G1895" s="16" t="n"/>
      <c r="H1895" s="105">
        <f>D1896</f>
        <v/>
      </c>
      <c r="I1895" s="4" t="n"/>
      <c r="J1895" s="14" t="n"/>
      <c r="K1895" s="17" t="inlineStr">
        <is>
          <t>SALDO CATTOLICA</t>
        </is>
      </c>
      <c r="L1895" s="16">
        <f>D1893+D1894+D1895+D1898-D1896-D1897-D1899-D1900-E1895-E1893+B1896</f>
        <v/>
      </c>
      <c r="M1895" s="16" t="n">
        <v>0</v>
      </c>
      <c r="N1895" s="16" t="n"/>
      <c r="O1895" s="16" t="n">
        <v>0</v>
      </c>
      <c r="P1895" s="18" t="n"/>
      <c r="Q1895" s="14" t="n"/>
      <c r="R1895" s="18" t="n"/>
      <c r="S1895" s="16" t="n"/>
      <c r="T1895" s="18">
        <f>(R1895-S1895)+T1894</f>
        <v/>
      </c>
      <c r="U1895" s="15" t="n"/>
      <c r="W1895" s="14" t="n"/>
      <c r="X1895" s="18" t="n"/>
      <c r="Y1895" s="16" t="n"/>
      <c r="Z1895" s="18">
        <f>(X1895-Y1895)+Z1894</f>
        <v/>
      </c>
      <c r="AA1895" s="15" t="n"/>
      <c r="AB1895" s="24" t="n"/>
      <c r="AC1895" s="24" t="n"/>
      <c r="AD1895" s="25" t="n"/>
      <c r="AE1895" s="25" t="n"/>
      <c r="AF1895" s="25" t="n"/>
      <c r="AG1895" s="25" t="n"/>
      <c r="AH1895" s="24" t="n"/>
      <c r="AI1895" s="26" t="n"/>
      <c r="AJ1895" s="25" t="n"/>
      <c r="AL1895" s="14" t="n"/>
      <c r="AM1895" s="18" t="n"/>
      <c r="AN1895" s="16" t="n"/>
      <c r="AO1895" s="18">
        <f>(AM1895-AN1895)+AO1894</f>
        <v/>
      </c>
      <c r="AP1895" s="15" t="n"/>
      <c r="AR1895" s="14" t="n"/>
      <c r="AS1895" s="18" t="n"/>
      <c r="AT1895" s="16" t="n"/>
      <c r="AU1895" s="18">
        <f>(AS1895-AT1895)+AU1894</f>
        <v/>
      </c>
      <c r="AV1895" s="15" t="n"/>
      <c r="AX1895" s="14" t="n"/>
      <c r="AY1895" s="18" t="n"/>
      <c r="AZ1895" s="16" t="n"/>
      <c r="BA1895" s="18">
        <f>(AY1895-AZ1895)+BA1894</f>
        <v/>
      </c>
      <c r="BB1895" s="15" t="n"/>
      <c r="BD1895" s="14" t="n"/>
      <c r="BE1895" s="18" t="n"/>
      <c r="BF1895" s="16" t="n"/>
      <c r="BG1895" s="18">
        <f>(BE1895-BF1895)+BG1894</f>
        <v/>
      </c>
      <c r="BH1895" s="15" t="n"/>
      <c r="BJ1895" s="86" t="n">
        <v>0</v>
      </c>
      <c r="BK1895" s="90" t="n"/>
      <c r="BL1895" s="24" t="n">
        <v>0</v>
      </c>
      <c r="BM1895" s="91" t="n"/>
      <c r="BN1895" s="24" t="n">
        <v>0</v>
      </c>
      <c r="BO1895" s="24" t="n">
        <v>0</v>
      </c>
      <c r="BP1895" s="91" t="n"/>
      <c r="BQ1895" s="126" t="n"/>
    </row>
    <row r="1896" ht="16.8" customHeight="1">
      <c r="A1896" s="15" t="inlineStr">
        <is>
          <t>138,89+ 868,18</t>
        </is>
      </c>
      <c r="B1896" s="15" t="n">
        <v>1007.07</v>
      </c>
      <c r="C1896" s="15" t="inlineStr">
        <is>
          <t>Provvigioni CATTOLICA</t>
        </is>
      </c>
      <c r="D1896" s="16" t="n">
        <v>0</v>
      </c>
      <c r="E1896" s="16" t="n"/>
      <c r="F1896" s="16" t="n"/>
      <c r="G1896" s="16" t="n"/>
      <c r="H1896" s="105" t="inlineStr">
        <is>
          <t>GENERALI</t>
        </is>
      </c>
      <c r="I1896" s="4" t="n"/>
      <c r="J1896" s="14" t="n"/>
      <c r="K1896" s="17">
        <f>C1935</f>
        <v/>
      </c>
      <c r="L1896" s="16" t="n"/>
      <c r="M1896" s="16">
        <f>10*(L1893+L1894-M1894)/100</f>
        <v/>
      </c>
      <c r="N1896" s="16">
        <f>G1935</f>
        <v/>
      </c>
      <c r="O1896" s="16">
        <f>O1835+M1896-N1896</f>
        <v/>
      </c>
      <c r="P1896" s="18">
        <f>P1835+M1896</f>
        <v/>
      </c>
      <c r="Q1896" s="14" t="n"/>
      <c r="R1896" s="18" t="n"/>
      <c r="S1896" s="16" t="n"/>
      <c r="T1896" s="18">
        <f>(R1896-S1896)+T1895</f>
        <v/>
      </c>
      <c r="U1896" s="15" t="n"/>
      <c r="W1896" s="14" t="n"/>
      <c r="X1896" s="18" t="n"/>
      <c r="Y1896" s="16" t="n"/>
      <c r="Z1896" s="18">
        <f>(X1896-Y1896)+Z1895</f>
        <v/>
      </c>
      <c r="AA1896" s="15" t="n"/>
      <c r="AB1896" s="24" t="n"/>
      <c r="AC1896" s="24" t="n"/>
      <c r="AD1896" s="25" t="n"/>
      <c r="AE1896" s="25" t="n"/>
      <c r="AF1896" s="25" t="n"/>
      <c r="AG1896" s="25" t="n"/>
      <c r="AH1896" s="17" t="n"/>
      <c r="AI1896" s="16" t="n">
        <v>0</v>
      </c>
      <c r="AJ1896" s="25" t="n"/>
      <c r="AL1896" s="14" t="n"/>
      <c r="AM1896" s="18" t="n"/>
      <c r="AN1896" s="16" t="n"/>
      <c r="AO1896" s="18">
        <f>(AM1896-AN1896)+AO1895</f>
        <v/>
      </c>
      <c r="AP1896" s="15" t="n"/>
      <c r="AR1896" s="14" t="n"/>
      <c r="AS1896" s="18" t="n"/>
      <c r="AT1896" s="16" t="n"/>
      <c r="AU1896" s="18">
        <f>(AS1896-AT1896)+AU1895</f>
        <v/>
      </c>
      <c r="AV1896" s="15" t="n"/>
      <c r="AX1896" s="14" t="n"/>
      <c r="AY1896" s="18" t="n"/>
      <c r="AZ1896" s="16" t="n"/>
      <c r="BA1896" s="18">
        <f>(AY1896-AZ1896)+BA1895</f>
        <v/>
      </c>
      <c r="BB1896" s="15" t="n"/>
      <c r="BD1896" s="14" t="n"/>
      <c r="BE1896" s="18" t="n"/>
      <c r="BF1896" s="16" t="n"/>
      <c r="BG1896" s="18">
        <f>(BE1896-BF1896)+BG1895</f>
        <v/>
      </c>
      <c r="BH1896" s="15" t="n"/>
      <c r="BJ1896" s="86" t="n">
        <v>0</v>
      </c>
      <c r="BK1896" s="90" t="n"/>
      <c r="BL1896" s="24" t="n">
        <v>0</v>
      </c>
      <c r="BM1896" s="91" t="n"/>
      <c r="BN1896" s="24" t="n">
        <v>0</v>
      </c>
      <c r="BO1896" s="24" t="n">
        <v>0</v>
      </c>
      <c r="BP1896" s="91" t="n"/>
      <c r="BQ1896" s="126" t="n"/>
    </row>
    <row r="1897" ht="16.8" customHeight="1">
      <c r="A1897" s="15" t="n"/>
      <c r="B1897" s="16">
        <f>B1896+B1836</f>
        <v/>
      </c>
      <c r="C1897" s="15" t="inlineStr">
        <is>
          <t>Provvigioni GENERALI</t>
        </is>
      </c>
      <c r="D1897" s="16" t="n">
        <v>1600.2</v>
      </c>
      <c r="E1897" s="16" t="n">
        <v>0</v>
      </c>
      <c r="F1897" s="16" t="n"/>
      <c r="G1897" s="16" t="n"/>
      <c r="H1897" s="105">
        <f>D1897</f>
        <v/>
      </c>
      <c r="I1897" s="4" t="n"/>
      <c r="J1897" s="14" t="n"/>
      <c r="K1897" s="17">
        <f>C1905</f>
        <v/>
      </c>
      <c r="L1897" s="16" t="n"/>
      <c r="M1897" s="16">
        <f>8.37*(L1893+L1894-M1894)/100</f>
        <v/>
      </c>
      <c r="N1897" s="16">
        <f>D1905</f>
        <v/>
      </c>
      <c r="O1897" s="16">
        <f>O1836+M1897-N1897</f>
        <v/>
      </c>
      <c r="P1897" s="18">
        <f>P1836+M1897</f>
        <v/>
      </c>
      <c r="Q1897" s="14" t="n"/>
      <c r="R1897" s="18" t="n"/>
      <c r="S1897" s="16" t="n"/>
      <c r="T1897" s="18">
        <f>(R1897-S1897)+T1896</f>
        <v/>
      </c>
      <c r="U1897" s="15" t="n"/>
      <c r="W1897" s="14" t="n"/>
      <c r="X1897" s="18" t="n"/>
      <c r="Y1897" s="16" t="n"/>
      <c r="Z1897" s="18">
        <f>(X1897-Y1897)+Z1896</f>
        <v/>
      </c>
      <c r="AA1897" s="15" t="n"/>
      <c r="AB1897" s="24" t="n"/>
      <c r="AC1897" s="17" t="n"/>
      <c r="AD1897" s="25" t="n"/>
      <c r="AE1897" s="25" t="n"/>
      <c r="AF1897" s="25" t="n"/>
      <c r="AG1897" s="25" t="n"/>
      <c r="AH1897" s="24" t="n"/>
      <c r="AI1897" s="26" t="n"/>
      <c r="AJ1897" s="25" t="n"/>
      <c r="AL1897" s="14" t="n"/>
      <c r="AM1897" s="18" t="n"/>
      <c r="AN1897" s="16" t="n"/>
      <c r="AO1897" s="18">
        <f>(AM1897-AN1897)+AO1896</f>
        <v/>
      </c>
      <c r="AP1897" s="15" t="n"/>
      <c r="AR1897" s="14" t="n"/>
      <c r="AS1897" s="18" t="n"/>
      <c r="AT1897" s="16" t="n"/>
      <c r="AU1897" s="18">
        <f>(AS1897-AT1897)+AU1896</f>
        <v/>
      </c>
      <c r="AV1897" s="15" t="n"/>
      <c r="AX1897" s="14" t="n"/>
      <c r="AY1897" s="18" t="n"/>
      <c r="AZ1897" s="16" t="n"/>
      <c r="BA1897" s="18">
        <f>(AY1897-AZ1897)+BA1896</f>
        <v/>
      </c>
      <c r="BB1897" s="15" t="n"/>
      <c r="BD1897" s="14" t="n"/>
      <c r="BE1897" s="18" t="n"/>
      <c r="BF1897" s="16" t="n"/>
      <c r="BG1897" s="18">
        <f>(BE1897-BF1897)+BG1896</f>
        <v/>
      </c>
      <c r="BH1897" s="15" t="n"/>
      <c r="BJ1897" s="86" t="n">
        <v>0</v>
      </c>
      <c r="BK1897" s="90" t="n"/>
      <c r="BL1897" s="24" t="n">
        <v>0</v>
      </c>
      <c r="BM1897" s="91" t="n"/>
      <c r="BN1897" s="24" t="n">
        <v>0</v>
      </c>
      <c r="BO1897" s="24" t="n"/>
      <c r="BP1897" s="24" t="n"/>
      <c r="BQ1897" s="126" t="n"/>
    </row>
    <row r="1898" ht="16.8" customHeight="1">
      <c r="A1898" s="15" t="n"/>
      <c r="B1898" s="15" t="n"/>
      <c r="C1898" s="15" t="inlineStr">
        <is>
          <t>Incasso TUTELA LEGALE</t>
        </is>
      </c>
      <c r="D1898" s="16" t="n">
        <v>100</v>
      </c>
      <c r="E1898" s="16" t="n">
        <v>0</v>
      </c>
      <c r="F1898" s="16" t="n"/>
      <c r="G1898" s="16" t="n"/>
      <c r="H1898" s="105" t="inlineStr">
        <is>
          <t>UCA</t>
        </is>
      </c>
      <c r="I1898" s="77" t="inlineStr">
        <is>
          <t>check provv.</t>
        </is>
      </c>
      <c r="J1898" s="14" t="n"/>
      <c r="K1898" s="15">
        <f>C1922</f>
        <v/>
      </c>
      <c r="L1898" s="16" t="n"/>
      <c r="M1898" s="16">
        <f>15.35*(L1893+L1894-M1894)/100</f>
        <v/>
      </c>
      <c r="N1898" s="16">
        <f>D1922</f>
        <v/>
      </c>
      <c r="O1898" s="16">
        <f>O1837+M1898-N1898</f>
        <v/>
      </c>
      <c r="P1898" s="18">
        <f>P1837+M1898</f>
        <v/>
      </c>
      <c r="Q1898" s="14" t="n"/>
      <c r="R1898" s="18" t="n"/>
      <c r="S1898" s="16" t="n"/>
      <c r="T1898" s="18">
        <f>(R1898-S1898)+T1897</f>
        <v/>
      </c>
      <c r="U1898" s="15" t="n"/>
      <c r="W1898" s="14" t="n"/>
      <c r="X1898" s="18" t="n"/>
      <c r="Y1898" s="16" t="n"/>
      <c r="Z1898" s="18">
        <f>(X1898-Y1898)+Z1897</f>
        <v/>
      </c>
      <c r="AA1898" s="15" t="n"/>
      <c r="AB1898" s="24" t="n"/>
      <c r="AC1898" s="17" t="n"/>
      <c r="AD1898" s="25" t="n"/>
      <c r="AE1898" s="25" t="n"/>
      <c r="AF1898" s="25" t="n"/>
      <c r="AG1898" s="25" t="n"/>
      <c r="AH1898" s="24" t="n"/>
      <c r="AI1898" s="26" t="n"/>
      <c r="AJ1898" s="25" t="n"/>
      <c r="AL1898" s="14" t="n"/>
      <c r="AM1898" s="18" t="n"/>
      <c r="AN1898" s="16" t="n"/>
      <c r="AO1898" s="18">
        <f>(AM1898-AN1898)+AO1897</f>
        <v/>
      </c>
      <c r="AP1898" s="15" t="n"/>
      <c r="AR1898" s="14" t="n"/>
      <c r="AS1898" s="18" t="n"/>
      <c r="AT1898" s="16" t="n"/>
      <c r="AU1898" s="18">
        <f>(AS1898-AT1898)+AU1897</f>
        <v/>
      </c>
      <c r="AV1898" s="15" t="n"/>
      <c r="AX1898" s="14" t="n"/>
      <c r="AY1898" s="18" t="n"/>
      <c r="AZ1898" s="16" t="n"/>
      <c r="BA1898" s="18">
        <f>(AY1898-AZ1898)+BA1897</f>
        <v/>
      </c>
      <c r="BB1898" s="15" t="n"/>
      <c r="BD1898" s="14" t="n"/>
      <c r="BE1898" s="18" t="n"/>
      <c r="BF1898" s="16" t="n"/>
      <c r="BG1898" s="18">
        <f>(BE1898-BF1898)+BG1897</f>
        <v/>
      </c>
      <c r="BH1898" s="15" t="n"/>
      <c r="BJ1898" s="86" t="n">
        <v>0</v>
      </c>
      <c r="BK1898" s="90" t="n"/>
      <c r="BL1898" s="24" t="n">
        <v>0</v>
      </c>
      <c r="BM1898" s="91" t="n"/>
      <c r="BN1898" s="24" t="n">
        <v>0</v>
      </c>
      <c r="BO1898" s="24" t="n"/>
      <c r="BP1898" s="24" t="n"/>
      <c r="BQ1898" s="126" t="n"/>
    </row>
    <row r="1899" ht="16.8" customHeight="1">
      <c r="A1899" s="15" t="n"/>
      <c r="B1899" s="15" t="inlineStr">
        <is>
          <t>***</t>
        </is>
      </c>
      <c r="C1899" s="15" t="inlineStr">
        <is>
          <t>Provvigioni UCA</t>
        </is>
      </c>
      <c r="D1899" s="16" t="n">
        <v>0</v>
      </c>
      <c r="E1899" s="16" t="n"/>
      <c r="F1899" s="16" t="n"/>
      <c r="G1899" s="16" t="n"/>
      <c r="H1899" s="105">
        <f>D1899+H1838</f>
        <v/>
      </c>
      <c r="I1899" s="78">
        <f>D1896+D1897-E1897+D1899</f>
        <v/>
      </c>
      <c r="J1899" s="14" t="n"/>
      <c r="K1899" s="15" t="inlineStr">
        <is>
          <t>Benzina auto gigi e papà</t>
        </is>
      </c>
      <c r="L1899" s="16" t="n"/>
      <c r="M1899" s="16">
        <f>2.6*(L1893+L1894-M1894)/100</f>
        <v/>
      </c>
      <c r="N1899" s="16">
        <f>D1910</f>
        <v/>
      </c>
      <c r="O1899" s="16">
        <f>O1838+M1899-N1899</f>
        <v/>
      </c>
      <c r="P1899" s="18">
        <f>P1838+M1899</f>
        <v/>
      </c>
      <c r="Q1899" s="14" t="n"/>
      <c r="R1899" s="18" t="n"/>
      <c r="S1899" s="16" t="n"/>
      <c r="T1899" s="18">
        <f>(R1899-S1899)+T1898</f>
        <v/>
      </c>
      <c r="U1899" s="15" t="n"/>
      <c r="W1899" s="14" t="n"/>
      <c r="X1899" s="18" t="n"/>
      <c r="Y1899" s="16" t="n"/>
      <c r="Z1899" s="18">
        <f>(X1899-Y1899)+Z1898</f>
        <v/>
      </c>
      <c r="AA1899" s="15" t="n"/>
      <c r="AB1899" s="24" t="n"/>
      <c r="AC1899" s="17" t="n"/>
      <c r="AD1899" s="25" t="n"/>
      <c r="AE1899" s="25" t="n"/>
      <c r="AF1899" s="25" t="n"/>
      <c r="AG1899" s="25" t="n"/>
      <c r="AH1899" s="24" t="n"/>
      <c r="AI1899" s="26" t="n"/>
      <c r="AJ1899" s="25" t="n"/>
      <c r="AL1899" s="14" t="n"/>
      <c r="AM1899" s="18" t="n"/>
      <c r="AN1899" s="16" t="n"/>
      <c r="AO1899" s="18">
        <f>(AM1899-AN1899)+AO1898</f>
        <v/>
      </c>
      <c r="AP1899" s="15" t="n"/>
      <c r="AR1899" s="14" t="n"/>
      <c r="AS1899" s="18" t="n"/>
      <c r="AT1899" s="16" t="n"/>
      <c r="AU1899" s="18">
        <f>(AS1899-AT1899)+AU1898</f>
        <v/>
      </c>
      <c r="AV1899" s="15" t="n"/>
      <c r="AX1899" s="14" t="n"/>
      <c r="AY1899" s="18" t="n"/>
      <c r="AZ1899" s="16" t="n"/>
      <c r="BA1899" s="18">
        <f>(AY1899-AZ1899)+BA1898</f>
        <v/>
      </c>
      <c r="BB1899" s="15" t="n"/>
      <c r="BD1899" s="14" t="n"/>
      <c r="BE1899" s="18" t="n"/>
      <c r="BF1899" s="16" t="n"/>
      <c r="BG1899" s="18">
        <f>(BE1899-BF1899)+BG1898</f>
        <v/>
      </c>
      <c r="BH1899" s="15" t="n"/>
      <c r="BJ1899" s="86" t="n">
        <v>0</v>
      </c>
      <c r="BK1899" s="90" t="n"/>
      <c r="BL1899" s="24" t="n">
        <v>0</v>
      </c>
      <c r="BM1899" s="91" t="n"/>
      <c r="BN1899" s="24" t="n">
        <v>0</v>
      </c>
      <c r="BO1899" s="24" t="n"/>
      <c r="BP1899" s="24" t="n"/>
      <c r="BQ1899" s="126" t="n"/>
    </row>
    <row r="1900" ht="16.8" customHeight="1">
      <c r="A1900" s="15" t="n"/>
      <c r="B1900" s="15" t="n"/>
      <c r="C1900" s="15" t="inlineStr">
        <is>
          <t>Provvigioni TUTELA LEGALE</t>
        </is>
      </c>
      <c r="D1900" s="16" t="n">
        <v>26.66</v>
      </c>
      <c r="E1900" s="16" t="n"/>
      <c r="F1900" s="16" t="n"/>
      <c r="G1900" s="16" t="n">
        <v>0</v>
      </c>
      <c r="H1900" s="105" t="inlineStr">
        <is>
          <t>TUTELA</t>
        </is>
      </c>
      <c r="I1900" s="4" t="n"/>
      <c r="J1900" s="14" t="n"/>
      <c r="K1900" s="15" t="inlineStr">
        <is>
          <t>Spese bancari einteressi passivi e spese postali</t>
        </is>
      </c>
      <c r="L1900" s="16" t="n"/>
      <c r="M1900" s="16">
        <f>2.6*(L1893+L1894-M1894)/100</f>
        <v/>
      </c>
      <c r="N1900" s="16">
        <f>G1911+H1911</f>
        <v/>
      </c>
      <c r="O1900" s="16">
        <f>O1839+M1900-N1900</f>
        <v/>
      </c>
      <c r="P1900" s="18">
        <f>P1839+M1900</f>
        <v/>
      </c>
      <c r="Q1900" s="14" t="n"/>
      <c r="R1900" s="18" t="n"/>
      <c r="S1900" s="16">
        <f>G1900</f>
        <v/>
      </c>
      <c r="T1900" s="18">
        <f>(R1900-S1900)+T1899</f>
        <v/>
      </c>
      <c r="U1900" s="15">
        <f>C1900</f>
        <v/>
      </c>
      <c r="W1900" s="14" t="n"/>
      <c r="X1900" s="18" t="n"/>
      <c r="Y1900" s="16" t="n">
        <v>0</v>
      </c>
      <c r="Z1900" s="18">
        <f>(X1900-Y1900)+Z1899</f>
        <v/>
      </c>
      <c r="AA1900" s="15" t="n"/>
      <c r="AB1900" s="24" t="n"/>
      <c r="AC1900" s="15">
        <f>C1900</f>
        <v/>
      </c>
      <c r="AD1900" s="25" t="n"/>
      <c r="AE1900" s="62">
        <f>G1900</f>
        <v/>
      </c>
      <c r="AF1900" s="63">
        <f>AE1900+AF1839</f>
        <v/>
      </c>
      <c r="AG1900" s="25" t="n"/>
      <c r="AH1900" s="17" t="n"/>
      <c r="AI1900" s="16" t="n">
        <v>0</v>
      </c>
      <c r="AJ1900" s="25" t="n"/>
      <c r="AL1900" s="14" t="n"/>
      <c r="AM1900" s="18" t="n"/>
      <c r="AN1900" s="16" t="n">
        <v>0</v>
      </c>
      <c r="AO1900" s="18">
        <f>(AM1900-AN1900)+AO1899</f>
        <v/>
      </c>
      <c r="AP1900" s="15" t="n"/>
      <c r="AR1900" s="14" t="n"/>
      <c r="AS1900" s="18" t="n"/>
      <c r="AT1900" s="16" t="n">
        <v>0</v>
      </c>
      <c r="AU1900" s="18">
        <f>(AS1900-AT1900)+AU1899</f>
        <v/>
      </c>
      <c r="AV1900" s="15" t="n"/>
      <c r="AX1900" s="14" t="n"/>
      <c r="AY1900" s="18" t="n"/>
      <c r="AZ1900" s="16" t="n">
        <v>0</v>
      </c>
      <c r="BA1900" s="18">
        <f>(AY1900-AZ1900)+BA1899</f>
        <v/>
      </c>
      <c r="BB1900" s="15" t="n"/>
      <c r="BD1900" s="14" t="n"/>
      <c r="BE1900" s="18" t="n"/>
      <c r="BF1900" s="16" t="n">
        <v>0</v>
      </c>
      <c r="BG1900" s="18">
        <f>(BE1900-BF1900)+BG1899</f>
        <v/>
      </c>
      <c r="BH1900" s="15" t="n"/>
      <c r="BJ1900" s="86" t="n">
        <v>0</v>
      </c>
      <c r="BK1900" s="90" t="n"/>
      <c r="BL1900" s="24" t="n">
        <v>0</v>
      </c>
      <c r="BM1900" s="91" t="n"/>
      <c r="BN1900" s="24" t="n">
        <v>0</v>
      </c>
      <c r="BO1900" s="24" t="n"/>
      <c r="BP1900" s="24" t="n"/>
      <c r="BQ1900" s="126" t="n"/>
    </row>
    <row r="1901" ht="16.8" customHeight="1">
      <c r="A1901" s="15" t="n"/>
      <c r="B1901" s="15" t="n"/>
      <c r="C1901" s="15" t="inlineStr">
        <is>
          <t xml:space="preserve">PAG. PROVV. SILVIO CATTANEO MESE DI </t>
        </is>
      </c>
      <c r="D1901" s="16" t="n"/>
      <c r="E1901" s="16" t="n"/>
      <c r="F1901" s="16" t="n"/>
      <c r="G1901" s="16" t="n">
        <v>0</v>
      </c>
      <c r="H1901" s="105">
        <f>D1900+H1840</f>
        <v/>
      </c>
      <c r="I1901" s="4" t="n"/>
      <c r="J1901" s="14" t="n"/>
      <c r="K1901" s="15" t="inlineStr">
        <is>
          <t>Telepass</t>
        </is>
      </c>
      <c r="L1901" s="16" t="n"/>
      <c r="M1901" s="16">
        <f>0.46*(L1893+L1894-M1894)/100</f>
        <v/>
      </c>
      <c r="N1901" s="16">
        <f>G1915</f>
        <v/>
      </c>
      <c r="O1901" s="16">
        <f>O1840+M1901-N1901</f>
        <v/>
      </c>
      <c r="P1901" s="18">
        <f>P1840+M1901</f>
        <v/>
      </c>
      <c r="Q1901" s="14" t="n"/>
      <c r="R1901" s="18" t="n"/>
      <c r="S1901" s="16">
        <f>G1901</f>
        <v/>
      </c>
      <c r="T1901" s="18">
        <f>(R1901-S1901)+T1900</f>
        <v/>
      </c>
      <c r="U1901" s="15">
        <f>C1901</f>
        <v/>
      </c>
      <c r="W1901" s="14" t="n"/>
      <c r="X1901" s="18" t="n"/>
      <c r="Y1901" s="16" t="n">
        <v>0</v>
      </c>
      <c r="Z1901" s="18">
        <f>(X1901-Y1901)+Z1900</f>
        <v/>
      </c>
      <c r="AA1901" s="15" t="n"/>
      <c r="AB1901" s="24" t="n"/>
      <c r="AC1901" s="15">
        <f>C1901</f>
        <v/>
      </c>
      <c r="AD1901" s="25" t="n"/>
      <c r="AE1901" s="62">
        <f>G1901</f>
        <v/>
      </c>
      <c r="AF1901" s="63">
        <f>AE1901+AF1840</f>
        <v/>
      </c>
      <c r="AG1901" s="25" t="n"/>
      <c r="AH1901" s="16" t="n"/>
      <c r="AI1901" s="16" t="n">
        <v>0</v>
      </c>
      <c r="AJ1901" s="25" t="n"/>
      <c r="AL1901" s="14" t="n"/>
      <c r="AM1901" s="18" t="n">
        <v>0</v>
      </c>
      <c r="AN1901" s="16" t="n">
        <v>0</v>
      </c>
      <c r="AO1901" s="18">
        <f>(AM1901-AN1901)+AO1900</f>
        <v/>
      </c>
      <c r="AP1901" s="15" t="n"/>
      <c r="AR1901" s="14" t="n"/>
      <c r="AS1901" s="18" t="n">
        <v>0</v>
      </c>
      <c r="AT1901" s="16" t="n">
        <v>0</v>
      </c>
      <c r="AU1901" s="18">
        <f>(AS1901-AT1901)+AU1900</f>
        <v/>
      </c>
      <c r="AV1901" s="15" t="n"/>
      <c r="AX1901" s="14" t="n"/>
      <c r="AY1901" s="18" t="n">
        <v>0</v>
      </c>
      <c r="AZ1901" s="16" t="n">
        <v>0</v>
      </c>
      <c r="BA1901" s="18">
        <f>(AY1901-AZ1901)+BA1900</f>
        <v/>
      </c>
      <c r="BB1901" s="15" t="n"/>
      <c r="BD1901" s="14" t="n"/>
      <c r="BE1901" s="18" t="n">
        <v>0</v>
      </c>
      <c r="BF1901" s="16" t="n">
        <v>0</v>
      </c>
      <c r="BG1901" s="18">
        <f>(BE1901-BF1901)+BG1900</f>
        <v/>
      </c>
      <c r="BH1901" s="15" t="n"/>
      <c r="BJ1901" s="86" t="n">
        <v>0</v>
      </c>
      <c r="BK1901" s="90" t="n"/>
      <c r="BL1901" s="24" t="n">
        <v>0</v>
      </c>
      <c r="BM1901" s="91" t="n"/>
      <c r="BN1901" s="24" t="n">
        <v>0</v>
      </c>
      <c r="BO1901" s="24" t="n"/>
      <c r="BP1901" s="24" t="n"/>
      <c r="BQ1901" s="126" t="n"/>
    </row>
    <row r="1902" ht="16.8" customHeight="1">
      <c r="A1902" s="15" t="n"/>
      <c r="B1902" s="15" t="n"/>
      <c r="C1902" s="15" t="inlineStr">
        <is>
          <t>PAG. PROVV. AMICONE RENZO MESE DI</t>
        </is>
      </c>
      <c r="D1902" s="16" t="n"/>
      <c r="E1902" s="16" t="n"/>
      <c r="F1902" s="16" t="n"/>
      <c r="G1902" s="16" t="n">
        <v>0</v>
      </c>
      <c r="H1902" s="105" t="n"/>
      <c r="I1902" s="4" t="n"/>
      <c r="J1902" s="14" t="n"/>
      <c r="K1902" s="15" t="inlineStr">
        <is>
          <t>Spese telefonia</t>
        </is>
      </c>
      <c r="L1902" s="16" t="n"/>
      <c r="M1902" s="16">
        <f>0.28*(L1893+L1894-M1894)/100</f>
        <v/>
      </c>
      <c r="N1902" s="16">
        <f>D1925</f>
        <v/>
      </c>
      <c r="O1902" s="16">
        <f>O1841+M1902-N1902</f>
        <v/>
      </c>
      <c r="P1902" s="18">
        <f>P1841+M1902</f>
        <v/>
      </c>
      <c r="Q1902" s="14" t="n"/>
      <c r="R1902" s="18" t="n"/>
      <c r="S1902" s="16">
        <f>G1902</f>
        <v/>
      </c>
      <c r="T1902" s="18">
        <f>(R1902-S1902)+T1901</f>
        <v/>
      </c>
      <c r="U1902" s="15">
        <f>C1902</f>
        <v/>
      </c>
      <c r="W1902" s="14" t="n"/>
      <c r="X1902" s="18" t="n"/>
      <c r="Y1902" s="16" t="n">
        <v>0</v>
      </c>
      <c r="Z1902" s="18">
        <f>(X1902-Y1902)+Z1901</f>
        <v/>
      </c>
      <c r="AA1902" s="15" t="n"/>
      <c r="AB1902" s="24" t="n"/>
      <c r="AC1902" s="15">
        <f>C1902</f>
        <v/>
      </c>
      <c r="AD1902" s="25" t="n"/>
      <c r="AE1902" s="62">
        <f>G1902</f>
        <v/>
      </c>
      <c r="AF1902" s="63">
        <f>AE1902+AF1841</f>
        <v/>
      </c>
      <c r="AG1902" s="25" t="n"/>
      <c r="AH1902" s="24" t="n"/>
      <c r="AI1902" s="26" t="n"/>
      <c r="AJ1902" s="25" t="n"/>
      <c r="AL1902" s="14" t="n"/>
      <c r="AM1902" s="18" t="n"/>
      <c r="AN1902" s="16" t="n">
        <v>0</v>
      </c>
      <c r="AO1902" s="18">
        <f>(AM1902-AN1902)+AO1901</f>
        <v/>
      </c>
      <c r="AP1902" s="15" t="n"/>
      <c r="AR1902" s="14" t="n"/>
      <c r="AS1902" s="18" t="n"/>
      <c r="AT1902" s="16" t="n">
        <v>0</v>
      </c>
      <c r="AU1902" s="18">
        <f>(AS1902-AT1902)+AU1901</f>
        <v/>
      </c>
      <c r="AV1902" s="15" t="n"/>
      <c r="AX1902" s="14" t="n"/>
      <c r="AY1902" s="18" t="n"/>
      <c r="AZ1902" s="16" t="n">
        <v>0</v>
      </c>
      <c r="BA1902" s="18">
        <f>(AY1902-AZ1902)+BA1901</f>
        <v/>
      </c>
      <c r="BB1902" s="15" t="n"/>
      <c r="BD1902" s="14" t="n"/>
      <c r="BE1902" s="18" t="n"/>
      <c r="BF1902" s="16" t="n">
        <v>0</v>
      </c>
      <c r="BG1902" s="18">
        <f>(BE1902-BF1902)+BG1901</f>
        <v/>
      </c>
      <c r="BH1902" s="15" t="n"/>
      <c r="BJ1902" s="86" t="n">
        <v>0</v>
      </c>
      <c r="BK1902" s="90" t="n"/>
      <c r="BL1902" s="24" t="n">
        <v>0</v>
      </c>
      <c r="BM1902" s="24" t="n"/>
      <c r="BN1902" s="24" t="n"/>
      <c r="BO1902" s="24" t="n"/>
      <c r="BP1902" s="24" t="n"/>
      <c r="BQ1902" s="126" t="n"/>
    </row>
    <row r="1903" ht="16.8" customHeight="1">
      <c r="A1903" s="15" t="n"/>
      <c r="B1903" s="15" t="n"/>
      <c r="C1903" s="15" t="inlineStr">
        <is>
          <t>PAG. PROVV. VINCENZO  DI VITO</t>
        </is>
      </c>
      <c r="D1903" s="16" t="n"/>
      <c r="E1903" s="16" t="n"/>
      <c r="F1903" s="16" t="n"/>
      <c r="G1903" s="16" t="n">
        <v>0</v>
      </c>
      <c r="H1903" s="105" t="n"/>
      <c r="I1903" s="4" t="n"/>
      <c r="J1903" s="14" t="n"/>
      <c r="K1903" s="15">
        <f>C1913</f>
        <v/>
      </c>
      <c r="L1903" s="16" t="n"/>
      <c r="M1903" s="16">
        <f>0.28*(L1893+L1894-M1894)/100</f>
        <v/>
      </c>
      <c r="N1903" s="16">
        <f>G1913</f>
        <v/>
      </c>
      <c r="O1903" s="16">
        <f>O1842+M1903-N1903</f>
        <v/>
      </c>
      <c r="P1903" s="18">
        <f>P1842+M1903</f>
        <v/>
      </c>
      <c r="Q1903" s="14" t="n"/>
      <c r="R1903" s="18" t="n"/>
      <c r="S1903" s="16">
        <f>G1903</f>
        <v/>
      </c>
      <c r="T1903" s="18">
        <f>(R1903-S1903)+T1902</f>
        <v/>
      </c>
      <c r="U1903" s="15">
        <f>C1903</f>
        <v/>
      </c>
      <c r="W1903" s="14" t="n"/>
      <c r="X1903" s="18" t="n"/>
      <c r="Y1903" s="16" t="n">
        <v>0</v>
      </c>
      <c r="Z1903" s="18">
        <f>(X1903-Y1903)+Z1902</f>
        <v/>
      </c>
      <c r="AA1903" s="15" t="n"/>
      <c r="AB1903" s="24" t="n"/>
      <c r="AC1903" s="15">
        <f>C1903</f>
        <v/>
      </c>
      <c r="AD1903" s="25" t="n"/>
      <c r="AE1903" s="62">
        <f>G1903</f>
        <v/>
      </c>
      <c r="AF1903" s="63">
        <f>AE1903+AF1842</f>
        <v/>
      </c>
      <c r="AG1903" s="25" t="n"/>
      <c r="AH1903" s="24" t="n"/>
      <c r="AI1903" s="26" t="n"/>
      <c r="AJ1903" s="25" t="n"/>
      <c r="AL1903" s="14" t="n"/>
      <c r="AM1903" s="18" t="n"/>
      <c r="AN1903" s="16" t="n">
        <v>0</v>
      </c>
      <c r="AO1903" s="18">
        <f>(AM1903-AN1903)+AO1902</f>
        <v/>
      </c>
      <c r="AP1903" s="15" t="n"/>
      <c r="AR1903" s="14" t="n"/>
      <c r="AS1903" s="18" t="n"/>
      <c r="AT1903" s="16" t="n">
        <v>0</v>
      </c>
      <c r="AU1903" s="18">
        <f>(AS1903-AT1903)+AU1902</f>
        <v/>
      </c>
      <c r="AV1903" s="15" t="n"/>
      <c r="AX1903" s="14" t="n"/>
      <c r="AY1903" s="18" t="n"/>
      <c r="AZ1903" s="16" t="n">
        <v>0</v>
      </c>
      <c r="BA1903" s="18">
        <f>(AY1903-AZ1903)+BA1902</f>
        <v/>
      </c>
      <c r="BB1903" s="15" t="n"/>
      <c r="BD1903" s="14" t="n"/>
      <c r="BE1903" s="18" t="n"/>
      <c r="BF1903" s="16" t="n">
        <v>0</v>
      </c>
      <c r="BG1903" s="18">
        <f>(BE1903-BF1903)+BG1902</f>
        <v/>
      </c>
      <c r="BH1903" s="15" t="n"/>
      <c r="BJ1903" s="86" t="n">
        <v>0</v>
      </c>
      <c r="BK1903" s="90" t="n"/>
      <c r="BL1903" s="24" t="n"/>
      <c r="BM1903" s="24" t="n"/>
      <c r="BN1903" s="24" t="n"/>
      <c r="BO1903" s="24" t="n"/>
      <c r="BP1903" s="24" t="n"/>
      <c r="BQ1903" s="126" t="n"/>
    </row>
    <row r="1904" ht="16.8" customHeight="1">
      <c r="A1904" s="15" t="n"/>
      <c r="B1904" s="15" t="n"/>
      <c r="C1904" s="15" t="inlineStr">
        <is>
          <t>PAG. PROVV. FRANCESCOMARCHESOLI</t>
        </is>
      </c>
      <c r="D1904" s="16" t="n"/>
      <c r="E1904" s="16" t="n"/>
      <c r="F1904" s="16" t="n"/>
      <c r="G1904" s="16" t="n">
        <v>0</v>
      </c>
      <c r="H1904" s="16" t="n"/>
      <c r="I1904" s="4" t="n"/>
      <c r="J1904" s="14" t="n"/>
      <c r="K1904" s="15">
        <f>C1916</f>
        <v/>
      </c>
      <c r="L1904" s="16" t="n"/>
      <c r="M1904" s="16">
        <f>0.28*(L1893+L1894-M1894)/100</f>
        <v/>
      </c>
      <c r="N1904" s="16">
        <f>G1916</f>
        <v/>
      </c>
      <c r="O1904" s="16">
        <f>O1843+M1904-N1904</f>
        <v/>
      </c>
      <c r="P1904" s="18">
        <f>P1843+M1904</f>
        <v/>
      </c>
      <c r="Q1904" s="14" t="n"/>
      <c r="R1904" s="18" t="n"/>
      <c r="S1904" s="16">
        <f>G1904</f>
        <v/>
      </c>
      <c r="T1904" s="18">
        <f>(R1904-S1904)+T1903</f>
        <v/>
      </c>
      <c r="U1904" s="15">
        <f>C1904</f>
        <v/>
      </c>
      <c r="W1904" s="14" t="n"/>
      <c r="X1904" s="18" t="n"/>
      <c r="Y1904" s="16" t="n">
        <v>0</v>
      </c>
      <c r="Z1904" s="18">
        <f>(X1904-Y1904)+Z1903</f>
        <v/>
      </c>
      <c r="AA1904" s="15" t="n"/>
      <c r="AB1904" s="24" t="n"/>
      <c r="AC1904" s="15">
        <f>C1904</f>
        <v/>
      </c>
      <c r="AD1904" s="25" t="n"/>
      <c r="AE1904" s="62">
        <f>G1904</f>
        <v/>
      </c>
      <c r="AF1904" s="63">
        <f>AE1904+AF1843</f>
        <v/>
      </c>
      <c r="AG1904" s="25" t="n"/>
      <c r="AH1904" s="24" t="n"/>
      <c r="AI1904" s="26" t="n"/>
      <c r="AJ1904" s="25" t="n"/>
      <c r="AL1904" s="14" t="n"/>
      <c r="AM1904" s="18" t="n"/>
      <c r="AN1904" s="16" t="n">
        <v>0</v>
      </c>
      <c r="AO1904" s="18">
        <f>(AM1904-AN1904)+AO1903</f>
        <v/>
      </c>
      <c r="AP1904" s="15" t="n"/>
      <c r="AR1904" s="14" t="n"/>
      <c r="AS1904" s="18" t="n"/>
      <c r="AT1904" s="16" t="n">
        <v>0</v>
      </c>
      <c r="AU1904" s="18">
        <f>(AS1904-AT1904)+AU1903</f>
        <v/>
      </c>
      <c r="AV1904" s="15" t="n"/>
      <c r="AX1904" s="14" t="n"/>
      <c r="AY1904" s="18" t="n"/>
      <c r="AZ1904" s="16" t="n">
        <v>0</v>
      </c>
      <c r="BA1904" s="18">
        <f>(AY1904-AZ1904)+BA1903</f>
        <v/>
      </c>
      <c r="BB1904" s="15" t="n"/>
      <c r="BD1904" s="14" t="n"/>
      <c r="BE1904" s="18" t="n"/>
      <c r="BF1904" s="16" t="n">
        <v>0</v>
      </c>
      <c r="BG1904" s="18">
        <f>(BE1904-BF1904)+BG1903</f>
        <v/>
      </c>
      <c r="BH1904" s="15" t="n"/>
      <c r="BJ1904" s="86" t="n">
        <v>0</v>
      </c>
      <c r="BK1904" s="90" t="n"/>
      <c r="BL1904" s="24" t="n"/>
      <c r="BM1904" s="24" t="n"/>
      <c r="BN1904" s="24" t="n"/>
      <c r="BO1904" s="24" t="n"/>
      <c r="BP1904" s="24" t="n"/>
      <c r="BQ1904" s="126" t="n"/>
    </row>
    <row r="1905" ht="16.8" customHeight="1">
      <c r="A1905" s="15" t="n"/>
      <c r="B1905" s="15" t="n"/>
      <c r="C1905" s="15" t="inlineStr">
        <is>
          <t>TOT. PAG. PRODUTTORI</t>
        </is>
      </c>
      <c r="D1905" s="16">
        <f>SUM(G1897:G1904)+E1900+E1901+E1902+E1903+E1904</f>
        <v/>
      </c>
      <c r="E1905" s="16" t="n"/>
      <c r="F1905" s="16" t="n"/>
      <c r="G1905" s="16" t="n"/>
      <c r="H1905" s="16" t="n"/>
      <c r="I1905" s="4" t="n"/>
      <c r="J1905" s="14" t="n"/>
      <c r="K1905" s="15">
        <f>C1926</f>
        <v/>
      </c>
      <c r="L1905" s="16" t="n"/>
      <c r="M1905" s="16">
        <f>0.46*(L1893+L1894-M1894)/100</f>
        <v/>
      </c>
      <c r="N1905" s="16">
        <f>G1926</f>
        <v/>
      </c>
      <c r="O1905" s="16">
        <f>O1844+M1905-N1905</f>
        <v/>
      </c>
      <c r="P1905" s="18">
        <f>P1844+M1905</f>
        <v/>
      </c>
      <c r="Q1905" s="14" t="n"/>
      <c r="R1905" s="18" t="n"/>
      <c r="S1905" s="16" t="n">
        <v>0</v>
      </c>
      <c r="T1905" s="18">
        <f>(R1905-S1905)+T1904</f>
        <v/>
      </c>
      <c r="U1905" s="15" t="n"/>
      <c r="W1905" s="14" t="n"/>
      <c r="X1905" s="18" t="n"/>
      <c r="Y1905" s="16" t="n">
        <v>0</v>
      </c>
      <c r="Z1905" s="18">
        <f>(X1905-Y1905)+Z1904</f>
        <v/>
      </c>
      <c r="AA1905" s="15" t="n"/>
      <c r="AB1905" s="24" t="n"/>
      <c r="AC1905" s="15" t="n"/>
      <c r="AD1905" s="25" t="n"/>
      <c r="AE1905" s="62" t="n"/>
      <c r="AF1905" s="63" t="n"/>
      <c r="AG1905" s="25" t="n"/>
      <c r="AH1905" s="24" t="n"/>
      <c r="AI1905" s="26" t="n"/>
      <c r="AJ1905" s="25" t="n"/>
      <c r="AL1905" s="14" t="n"/>
      <c r="AM1905" s="18" t="n"/>
      <c r="AN1905" s="16" t="n">
        <v>0</v>
      </c>
      <c r="AO1905" s="18">
        <f>(AM1905-AN1905)+AO1904</f>
        <v/>
      </c>
      <c r="AP1905" s="15" t="n"/>
      <c r="AR1905" s="14" t="n"/>
      <c r="AS1905" s="18" t="n"/>
      <c r="AT1905" s="16" t="n">
        <v>0</v>
      </c>
      <c r="AU1905" s="18">
        <f>(AS1905-AT1905)+AU1904</f>
        <v/>
      </c>
      <c r="AV1905" s="15" t="n"/>
      <c r="AX1905" s="14" t="n"/>
      <c r="AY1905" s="18" t="n"/>
      <c r="AZ1905" s="16" t="n">
        <v>0</v>
      </c>
      <c r="BA1905" s="18">
        <f>(AY1905-AZ1905)+BA1904</f>
        <v/>
      </c>
      <c r="BB1905" s="15" t="n"/>
      <c r="BD1905" s="14" t="n"/>
      <c r="BE1905" s="18" t="n"/>
      <c r="BF1905" s="16" t="n">
        <v>0</v>
      </c>
      <c r="BG1905" s="18">
        <f>(BE1905-BF1905)+BG1904</f>
        <v/>
      </c>
      <c r="BH1905" s="15" t="n"/>
      <c r="BJ1905" s="86" t="n">
        <v>0</v>
      </c>
      <c r="BK1905" s="90" t="n"/>
      <c r="BL1905" s="24" t="n"/>
      <c r="BM1905" s="24" t="n"/>
      <c r="BN1905" s="24" t="n"/>
      <c r="BO1905" s="24" t="n"/>
      <c r="BP1905" s="24" t="n"/>
      <c r="BQ1905" s="126" t="n"/>
    </row>
    <row r="1906" ht="16.8" customHeight="1">
      <c r="A1906" s="15" t="n"/>
      <c r="B1906" s="15" t="n"/>
      <c r="C1906" s="15" t="inlineStr">
        <is>
          <t>Sinistro</t>
        </is>
      </c>
      <c r="D1906" s="16" t="n"/>
      <c r="E1906" s="16" t="n"/>
      <c r="F1906" s="16" t="n"/>
      <c r="G1906" s="16" t="n"/>
      <c r="H1906" s="16">
        <f>SUM(H1893:H1905)</f>
        <v/>
      </c>
      <c r="I1906" s="4" t="n"/>
      <c r="J1906" s="14" t="n"/>
      <c r="K1906" s="15" t="inlineStr">
        <is>
          <t>Locazioni immobiliari</t>
        </is>
      </c>
      <c r="L1906" s="16" t="n"/>
      <c r="M1906" s="16">
        <f>14.4*(L1893+L1894-M1894)/100</f>
        <v/>
      </c>
      <c r="N1906" s="16">
        <f>G1927</f>
        <v/>
      </c>
      <c r="O1906" s="16">
        <f>O1845+M1906-N1906</f>
        <v/>
      </c>
      <c r="P1906" s="18">
        <f>P1845+M1906</f>
        <v/>
      </c>
      <c r="Q1906" s="14" t="n"/>
      <c r="R1906" s="18" t="n"/>
      <c r="S1906" s="16" t="n">
        <v>0</v>
      </c>
      <c r="T1906" s="18">
        <f>(R1906-S1906)+T1905</f>
        <v/>
      </c>
      <c r="U1906" s="15" t="n"/>
      <c r="W1906" s="14" t="n"/>
      <c r="X1906" s="18" t="n"/>
      <c r="Y1906" s="16" t="n">
        <v>0</v>
      </c>
      <c r="Z1906" s="18">
        <f>(X1906-Y1906)+Z1905</f>
        <v/>
      </c>
      <c r="AA1906" s="15">
        <f>C1906</f>
        <v/>
      </c>
      <c r="AB1906" s="24" t="n"/>
      <c r="AC1906" s="15" t="n"/>
      <c r="AD1906" s="25" t="n"/>
      <c r="AE1906" s="62" t="n"/>
      <c r="AF1906" s="63" t="n"/>
      <c r="AG1906" s="25" t="n"/>
      <c r="AH1906" s="24" t="n"/>
      <c r="AI1906" s="26" t="n"/>
      <c r="AJ1906" s="25" t="n"/>
      <c r="AL1906" s="14" t="n"/>
      <c r="AM1906" s="18" t="n"/>
      <c r="AN1906" s="16" t="n">
        <v>0</v>
      </c>
      <c r="AO1906" s="18">
        <f>(AM1906-AN1906)+AO1905</f>
        <v/>
      </c>
      <c r="AP1906" s="15" t="n"/>
      <c r="AR1906" s="14" t="n"/>
      <c r="AS1906" s="18" t="n"/>
      <c r="AT1906" s="16" t="n">
        <v>0</v>
      </c>
      <c r="AU1906" s="18">
        <f>(AS1906-AT1906)+AU1905</f>
        <v/>
      </c>
      <c r="AV1906" s="15" t="n"/>
      <c r="AX1906" s="14" t="n"/>
      <c r="AY1906" s="18" t="n"/>
      <c r="AZ1906" s="16" t="n">
        <v>0</v>
      </c>
      <c r="BA1906" s="18">
        <f>(AY1906-AZ1906)+BA1905</f>
        <v/>
      </c>
      <c r="BB1906" s="15" t="n"/>
      <c r="BD1906" s="14" t="n"/>
      <c r="BE1906" s="18" t="n"/>
      <c r="BF1906" s="16" t="n">
        <v>0</v>
      </c>
      <c r="BG1906" s="18">
        <f>(BE1906-BF1906)+BG1905</f>
        <v/>
      </c>
      <c r="BH1906" s="15" t="n"/>
      <c r="BJ1906" s="86" t="n">
        <v>0</v>
      </c>
      <c r="BK1906" s="90" t="n"/>
      <c r="BL1906" s="24" t="n"/>
      <c r="BM1906" s="24" t="n"/>
      <c r="BN1906" s="24" t="n"/>
      <c r="BO1906" s="24" t="n"/>
      <c r="BP1906" s="24" t="n"/>
      <c r="BQ1906" s="126" t="n"/>
    </row>
    <row r="1907" ht="16.8" customHeight="1">
      <c r="A1907" s="15" t="n"/>
      <c r="B1907" s="15" t="n"/>
      <c r="C1907" s="15" t="inlineStr">
        <is>
          <t>SINISTRO</t>
        </is>
      </c>
      <c r="D1907" s="16">
        <f>E1906+G1906</f>
        <v/>
      </c>
      <c r="E1907" s="16" t="n"/>
      <c r="F1907" s="16" t="n"/>
      <c r="G1907" s="16" t="n"/>
      <c r="H1907" s="16" t="n"/>
      <c r="I1907" s="4" t="n"/>
      <c r="J1907" s="14" t="n"/>
      <c r="K1907" s="15">
        <f>C1928</f>
        <v/>
      </c>
      <c r="L1907" s="16">
        <f>D1916</f>
        <v/>
      </c>
      <c r="M1907" s="16">
        <f>1.4*(L1893+L1894-M1894)/100</f>
        <v/>
      </c>
      <c r="N1907" s="16">
        <f>G1928</f>
        <v/>
      </c>
      <c r="O1907" s="16">
        <f>O1846+M1907-N1907</f>
        <v/>
      </c>
      <c r="P1907" s="18">
        <f>P1846+M1907</f>
        <v/>
      </c>
      <c r="Q1907" s="14" t="n"/>
      <c r="R1907" s="18" t="n"/>
      <c r="S1907" s="16" t="n">
        <v>0</v>
      </c>
      <c r="T1907" s="18">
        <f>(R1907-S1907)+T1906</f>
        <v/>
      </c>
      <c r="U1907" s="15" t="n"/>
      <c r="W1907" s="14" t="n"/>
      <c r="X1907" s="18" t="n"/>
      <c r="Y1907" s="16" t="n">
        <v>0</v>
      </c>
      <c r="Z1907" s="18">
        <f>(X1907-Y1907)+Z1906</f>
        <v/>
      </c>
      <c r="AA1907" s="15" t="n"/>
      <c r="AB1907" s="24" t="n"/>
      <c r="AC1907" s="64" t="inlineStr">
        <is>
          <t>INTERESSI PASSIIVI</t>
        </is>
      </c>
      <c r="AD1907" s="65" t="n"/>
      <c r="AE1907" s="65">
        <f>H1911</f>
        <v/>
      </c>
      <c r="AF1907" s="63">
        <f>AE1907+AF1846</f>
        <v/>
      </c>
      <c r="AG1907" s="25" t="n"/>
      <c r="AH1907" s="24" t="n"/>
      <c r="AI1907" s="26" t="n"/>
      <c r="AJ1907" s="25" t="n">
        <v>0</v>
      </c>
      <c r="AL1907" s="14" t="n"/>
      <c r="AM1907" s="18" t="n"/>
      <c r="AN1907" s="16" t="n">
        <v>0</v>
      </c>
      <c r="AO1907" s="18">
        <f>(AM1907-AN1907)+AO1906</f>
        <v/>
      </c>
      <c r="AP1907" s="15" t="n"/>
      <c r="AR1907" s="14" t="n"/>
      <c r="AS1907" s="18" t="n"/>
      <c r="AT1907" s="16" t="n">
        <v>0</v>
      </c>
      <c r="AU1907" s="18">
        <f>(AS1907-AT1907)+AU1906</f>
        <v/>
      </c>
      <c r="AV1907" s="15" t="n"/>
      <c r="AX1907" s="14" t="n"/>
      <c r="AY1907" s="18" t="n"/>
      <c r="AZ1907" s="16" t="n">
        <v>0</v>
      </c>
      <c r="BA1907" s="18">
        <f>(AY1907-AZ1907)+BA1906</f>
        <v/>
      </c>
      <c r="BB1907" s="15" t="n"/>
      <c r="BD1907" s="14" t="n"/>
      <c r="BE1907" s="18" t="n"/>
      <c r="BF1907" s="16" t="n">
        <v>0</v>
      </c>
      <c r="BG1907" s="18">
        <f>(BE1907-BF1907)+BG1906</f>
        <v/>
      </c>
      <c r="BH1907" s="15" t="n"/>
      <c r="BJ1907" s="86" t="n"/>
      <c r="BK1907" s="86" t="n"/>
      <c r="BL1907" s="24" t="n"/>
      <c r="BM1907" s="24" t="n"/>
      <c r="BN1907" s="24" t="n"/>
      <c r="BO1907" s="24" t="n"/>
      <c r="BP1907" s="24" t="n"/>
      <c r="BQ1907" s="126" t="n"/>
    </row>
    <row r="1908" ht="16.8" customHeight="1">
      <c r="A1908" s="15" t="n"/>
      <c r="B1908" s="15" t="n"/>
      <c r="C1908" s="15" t="inlineStr">
        <is>
          <t xml:space="preserve">Francobolli    </t>
        </is>
      </c>
      <c r="D1908" s="16" t="n"/>
      <c r="E1908" s="16" t="n"/>
      <c r="F1908" s="16" t="n"/>
      <c r="G1908" s="16" t="n">
        <v>0</v>
      </c>
      <c r="H1908" s="16" t="n"/>
      <c r="I1908" s="4" t="n"/>
      <c r="J1908" s="14" t="n"/>
      <c r="K1908" s="15">
        <f>C1930</f>
        <v/>
      </c>
      <c r="L1908" s="16" t="n"/>
      <c r="M1908" s="16">
        <f>0*(L1893+L1894-M1894)/100</f>
        <v/>
      </c>
      <c r="N1908" s="16">
        <f>G1930</f>
        <v/>
      </c>
      <c r="O1908" s="16">
        <f>O1847+M1908-N1908</f>
        <v/>
      </c>
      <c r="P1908" s="18">
        <f>P1847+M1908</f>
        <v/>
      </c>
      <c r="Q1908" s="14" t="n"/>
      <c r="R1908" s="18" t="n"/>
      <c r="S1908" s="16">
        <f>G1908</f>
        <v/>
      </c>
      <c r="T1908" s="18">
        <f>(R1908-S1908)+T1907</f>
        <v/>
      </c>
      <c r="U1908" s="15">
        <f>C1908</f>
        <v/>
      </c>
      <c r="W1908" s="14" t="n"/>
      <c r="X1908" s="18" t="n"/>
      <c r="Y1908" s="16" t="n"/>
      <c r="Z1908" s="18">
        <f>(X1908-Y1908)+Z1907</f>
        <v/>
      </c>
      <c r="AA1908" s="15" t="n"/>
      <c r="AB1908" s="24" t="n"/>
      <c r="AC1908" s="15">
        <f>C1908</f>
        <v/>
      </c>
      <c r="AD1908" s="25" t="n"/>
      <c r="AE1908" s="62">
        <f>G1908</f>
        <v/>
      </c>
      <c r="AF1908" s="63">
        <f>AE1908+AF1847</f>
        <v/>
      </c>
      <c r="AG1908" s="25" t="n"/>
      <c r="AH1908" s="24" t="n"/>
      <c r="AI1908" s="26" t="n"/>
      <c r="AJ1908" s="25" t="n"/>
      <c r="AL1908" s="14" t="n"/>
      <c r="AM1908" s="18" t="n"/>
      <c r="AN1908" s="16" t="n"/>
      <c r="AO1908" s="18">
        <f>(AM1908-AN1908)+AO1907</f>
        <v/>
      </c>
      <c r="AP1908" s="15" t="n"/>
      <c r="AR1908" s="14" t="n"/>
      <c r="AS1908" s="18" t="n"/>
      <c r="AT1908" s="16" t="n"/>
      <c r="AU1908" s="18">
        <f>(AS1908-AT1908)+AU1907</f>
        <v/>
      </c>
      <c r="AV1908" s="15" t="n"/>
      <c r="AX1908" s="14" t="n"/>
      <c r="AY1908" s="18" t="n"/>
      <c r="AZ1908" s="16" t="n"/>
      <c r="BA1908" s="18">
        <f>(AY1908-AZ1908)+BA1907</f>
        <v/>
      </c>
      <c r="BB1908" s="15" t="n"/>
      <c r="BD1908" s="14" t="n"/>
      <c r="BE1908" s="18" t="n"/>
      <c r="BF1908" s="16" t="n"/>
      <c r="BG1908" s="18">
        <f>(BE1908-BF1908)+BG1907</f>
        <v/>
      </c>
      <c r="BH1908" s="15" t="n"/>
      <c r="BJ1908" s="86" t="n"/>
      <c r="BK1908" s="86" t="n"/>
      <c r="BL1908" s="24" t="n"/>
      <c r="BM1908" s="24" t="n"/>
      <c r="BN1908" s="24" t="n"/>
      <c r="BO1908" s="24" t="n"/>
      <c r="BP1908" s="24" t="n"/>
      <c r="BQ1908" s="126" t="n"/>
    </row>
    <row r="1909" ht="16.8" customHeight="1">
      <c r="A1909" s="15" t="n"/>
      <c r="B1909" s="15" t="n"/>
      <c r="C1909" s="15" t="inlineStr">
        <is>
          <t xml:space="preserve">PAG. FATT. SOMMESE PETROLI </t>
        </is>
      </c>
      <c r="D1909" s="16" t="n"/>
      <c r="E1909" s="16" t="n"/>
      <c r="F1909" s="16" t="n"/>
      <c r="G1909" s="16" t="n">
        <v>0</v>
      </c>
      <c r="H1909" s="16" t="n"/>
      <c r="I1909" s="4" t="n"/>
      <c r="J1909" s="14" t="n"/>
      <c r="K1909" s="15">
        <f>C1931</f>
        <v/>
      </c>
      <c r="L1909" s="16" t="n"/>
      <c r="M1909" s="16">
        <f>1.86*(L1893+L1894-M1894)/100</f>
        <v/>
      </c>
      <c r="N1909" s="16">
        <f>G1931</f>
        <v/>
      </c>
      <c r="O1909" s="16">
        <f>O1848+M1909-N1909</f>
        <v/>
      </c>
      <c r="P1909" s="18">
        <f>P1848+M1909</f>
        <v/>
      </c>
      <c r="Q1909" s="14" t="n"/>
      <c r="R1909" s="18" t="n"/>
      <c r="S1909" s="16">
        <f>G1909</f>
        <v/>
      </c>
      <c r="T1909" s="18">
        <f>(R1909-S1909)+T1908</f>
        <v/>
      </c>
      <c r="U1909" s="15">
        <f>C1909</f>
        <v/>
      </c>
      <c r="W1909" s="14" t="n"/>
      <c r="X1909" s="18" t="n"/>
      <c r="Y1909" s="16" t="n">
        <v>0</v>
      </c>
      <c r="Z1909" s="18">
        <f>(X1909-Y1909)+Z1908</f>
        <v/>
      </c>
      <c r="AA1909" s="15" t="n"/>
      <c r="AB1909" s="24" t="n"/>
      <c r="AC1909" s="15">
        <f>C1909</f>
        <v/>
      </c>
      <c r="AD1909" s="25" t="n"/>
      <c r="AE1909" s="62">
        <f>G1909</f>
        <v/>
      </c>
      <c r="AF1909" s="63">
        <f>AE1909+AF1848</f>
        <v/>
      </c>
      <c r="AG1909" s="25" t="n"/>
      <c r="AH1909" s="24" t="n"/>
      <c r="AI1909" s="26" t="n"/>
      <c r="AJ1909" s="25" t="n"/>
      <c r="AL1909" s="14" t="n"/>
      <c r="AM1909" s="18" t="n"/>
      <c r="AN1909" s="16" t="n">
        <v>0</v>
      </c>
      <c r="AO1909" s="18">
        <f>(AM1909-AN1909)+AO1908</f>
        <v/>
      </c>
      <c r="AP1909" s="15" t="n"/>
      <c r="AR1909" s="14" t="n"/>
      <c r="AS1909" s="18" t="n"/>
      <c r="AT1909" s="16" t="n">
        <v>0</v>
      </c>
      <c r="AU1909" s="18">
        <f>(AS1909-AT1909)+AU1908</f>
        <v/>
      </c>
      <c r="AV1909" s="15" t="n"/>
      <c r="AX1909" s="14" t="n"/>
      <c r="AY1909" s="18" t="n"/>
      <c r="AZ1909" s="16" t="n">
        <v>0</v>
      </c>
      <c r="BA1909" s="18">
        <f>(AY1909-AZ1909)+BA1908</f>
        <v/>
      </c>
      <c r="BB1909" s="15" t="n"/>
      <c r="BD1909" s="14" t="n"/>
      <c r="BE1909" s="18" t="n"/>
      <c r="BF1909" s="16" t="n">
        <v>0</v>
      </c>
      <c r="BG1909" s="18">
        <f>(BE1909-BF1909)+BG1908</f>
        <v/>
      </c>
      <c r="BH1909" s="15" t="n"/>
      <c r="BJ1909" s="86" t="n"/>
      <c r="BK1909" s="86" t="n"/>
      <c r="BL1909" s="24" t="n"/>
      <c r="BM1909" s="24" t="n"/>
      <c r="BN1909" s="24" t="n"/>
      <c r="BO1909" s="24" t="n"/>
      <c r="BP1909" s="24" t="n"/>
      <c r="BQ1909" s="126" t="n"/>
    </row>
    <row r="1910" ht="16.8" customHeight="1">
      <c r="A1910" s="15" t="n"/>
      <c r="B1910" s="15" t="n"/>
      <c r="C1910" s="15" t="inlineStr">
        <is>
          <t>Benzina auto papa'</t>
        </is>
      </c>
      <c r="D1910" s="16">
        <f>SUM(G1909:G1910)</f>
        <v/>
      </c>
      <c r="E1910" s="16" t="n">
        <v>0</v>
      </c>
      <c r="F1910" s="16" t="n"/>
      <c r="G1910" s="16" t="n">
        <v>0</v>
      </c>
      <c r="H1910" s="16" t="n"/>
      <c r="I1910" s="4" t="n"/>
      <c r="J1910" s="14" t="n"/>
      <c r="K1910" s="15">
        <f>C1932</f>
        <v/>
      </c>
      <c r="L1910" s="16" t="n">
        <v>0</v>
      </c>
      <c r="M1910" s="16">
        <f>0.7*(L1893+L1894-M1894)/100</f>
        <v/>
      </c>
      <c r="N1910" s="16">
        <f>G1932</f>
        <v/>
      </c>
      <c r="O1910" s="16">
        <f>O1849+M1910-N1910</f>
        <v/>
      </c>
      <c r="P1910" s="18">
        <f>P1849+M1910</f>
        <v/>
      </c>
      <c r="Q1910" s="14" t="n"/>
      <c r="R1910" s="18" t="n"/>
      <c r="S1910" s="16">
        <f>G1910</f>
        <v/>
      </c>
      <c r="T1910" s="18">
        <f>(R1910-S1910)+T1909</f>
        <v/>
      </c>
      <c r="U1910" s="15">
        <f>C1910</f>
        <v/>
      </c>
      <c r="W1910" s="14" t="n"/>
      <c r="X1910" s="18" t="n"/>
      <c r="Y1910" s="16" t="n">
        <v>0</v>
      </c>
      <c r="Z1910" s="18">
        <f>(X1910-Y1910)+Z1909</f>
        <v/>
      </c>
      <c r="AA1910" s="15" t="n"/>
      <c r="AB1910" s="24" t="n"/>
      <c r="AC1910" s="15">
        <f>C1910</f>
        <v/>
      </c>
      <c r="AD1910" s="25" t="n"/>
      <c r="AE1910" s="62">
        <f>G1910</f>
        <v/>
      </c>
      <c r="AF1910" s="63">
        <f>AE1910+AF1849</f>
        <v/>
      </c>
      <c r="AG1910" s="25" t="n"/>
      <c r="AH1910" s="24" t="n"/>
      <c r="AI1910" s="26" t="n">
        <v>0</v>
      </c>
      <c r="AJ1910" s="25" t="n"/>
      <c r="AL1910" s="14" t="n"/>
      <c r="AM1910" s="18" t="n"/>
      <c r="AN1910" s="16" t="n">
        <v>0</v>
      </c>
      <c r="AO1910" s="18">
        <f>(AM1910-AN1910)+AO1909</f>
        <v/>
      </c>
      <c r="AP1910" s="15" t="n"/>
      <c r="AR1910" s="14" t="n"/>
      <c r="AS1910" s="18" t="n"/>
      <c r="AT1910" s="16" t="n">
        <v>0</v>
      </c>
      <c r="AU1910" s="18">
        <f>(AS1910-AT1910)+AU1909</f>
        <v/>
      </c>
      <c r="AV1910" s="15" t="n"/>
      <c r="AX1910" s="14" t="n"/>
      <c r="AY1910" s="18" t="n"/>
      <c r="AZ1910" s="16" t="n">
        <v>0</v>
      </c>
      <c r="BA1910" s="18">
        <f>(AY1910-AZ1910)+BA1909</f>
        <v/>
      </c>
      <c r="BB1910" s="15" t="n"/>
      <c r="BD1910" s="14" t="n"/>
      <c r="BE1910" s="18" t="n"/>
      <c r="BF1910" s="16" t="n">
        <v>0</v>
      </c>
      <c r="BG1910" s="18">
        <f>(BE1910-BF1910)+BG1909</f>
        <v/>
      </c>
      <c r="BH1910" s="15" t="n"/>
      <c r="BJ1910" s="86" t="n"/>
      <c r="BK1910" s="86" t="n"/>
      <c r="BL1910" s="24" t="n"/>
      <c r="BM1910" s="24" t="n"/>
      <c r="BN1910" s="24" t="n"/>
      <c r="BO1910" s="24" t="n"/>
      <c r="BP1910" s="24" t="n"/>
      <c r="BQ1910" s="126" t="n"/>
    </row>
    <row r="1911" ht="16.8" customHeight="1">
      <c r="A1911" s="15" t="n"/>
      <c r="B1911" s="15" t="n"/>
      <c r="C1911" s="28" t="inlineStr">
        <is>
          <t>Spese bancarie</t>
        </is>
      </c>
      <c r="D1911" s="16" t="n"/>
      <c r="E1911" s="16" t="n">
        <v>0</v>
      </c>
      <c r="F1911" s="16" t="n">
        <v>0</v>
      </c>
      <c r="G1911" s="16" t="n">
        <v>0</v>
      </c>
      <c r="H1911" s="27" t="n">
        <v>0</v>
      </c>
      <c r="I1911" s="4" t="n"/>
      <c r="J1911" s="14" t="n"/>
      <c r="K1911" s="15">
        <f>C1936</f>
        <v/>
      </c>
      <c r="L1911" s="16" t="n">
        <v>0</v>
      </c>
      <c r="M1911" s="16">
        <f>18.82*(L1893+L1894-M1894)/100</f>
        <v/>
      </c>
      <c r="N1911" s="16">
        <f>G1936</f>
        <v/>
      </c>
      <c r="O1911" s="16">
        <f>O1850+M1911-N1911</f>
        <v/>
      </c>
      <c r="P1911" s="18">
        <f>P1850+M1911</f>
        <v/>
      </c>
      <c r="Q1911" s="14" t="n"/>
      <c r="R1911" s="18" t="n"/>
      <c r="S1911" s="16">
        <f>G1911</f>
        <v/>
      </c>
      <c r="T1911" s="18">
        <f>(R1911-S1911)+T1910</f>
        <v/>
      </c>
      <c r="U1911" s="15">
        <f>C1911</f>
        <v/>
      </c>
      <c r="W1911" s="14" t="n"/>
      <c r="X1911" s="18" t="n"/>
      <c r="Y1911" s="16" t="n">
        <v>0</v>
      </c>
      <c r="Z1911" s="18">
        <f>(X1911-Y1911)+Z1910</f>
        <v/>
      </c>
      <c r="AA1911" s="15">
        <f>C1911</f>
        <v/>
      </c>
      <c r="AB1911" s="24" t="n"/>
      <c r="AC1911" s="15">
        <f>C1911</f>
        <v/>
      </c>
      <c r="AD1911" s="25" t="n"/>
      <c r="AE1911" s="62" t="n">
        <v>0</v>
      </c>
      <c r="AF1911" s="63">
        <f>AE1911+AF1850</f>
        <v/>
      </c>
      <c r="AG1911" s="25" t="n"/>
      <c r="AH1911" s="24" t="n"/>
      <c r="AI1911" s="26" t="n"/>
      <c r="AJ1911" s="25" t="n"/>
      <c r="AL1911" s="14" t="n"/>
      <c r="AM1911" s="18" t="n"/>
      <c r="AN1911" s="16" t="n">
        <v>0</v>
      </c>
      <c r="AO1911" s="18">
        <f>(AM1911-AN1911)+AO1910</f>
        <v/>
      </c>
      <c r="AP1911" s="15" t="n"/>
      <c r="AR1911" s="14" t="n"/>
      <c r="AS1911" s="18" t="n"/>
      <c r="AT1911" s="16" t="n">
        <v>0</v>
      </c>
      <c r="AU1911" s="18">
        <f>(AS1911-AT1911)+AU1910</f>
        <v/>
      </c>
      <c r="AV1911" s="15">
        <f>C1911</f>
        <v/>
      </c>
      <c r="AX1911" s="14" t="n"/>
      <c r="AY1911" s="18" t="n"/>
      <c r="AZ1911" s="16" t="n">
        <v>0</v>
      </c>
      <c r="BA1911" s="18">
        <f>(AY1911-AZ1911)+BA1910</f>
        <v/>
      </c>
      <c r="BB1911" s="15" t="n"/>
      <c r="BD1911" s="14" t="n"/>
      <c r="BE1911" s="18" t="n"/>
      <c r="BF1911" s="16" t="n">
        <v>0</v>
      </c>
      <c r="BG1911" s="18">
        <f>(BE1911-BF1911)+BG1910</f>
        <v/>
      </c>
      <c r="BH1911" s="15" t="n"/>
      <c r="BJ1911" s="86" t="n"/>
      <c r="BK1911" s="86" t="n"/>
      <c r="BL1911" s="24" t="n"/>
      <c r="BM1911" s="24" t="n"/>
      <c r="BN1911" s="24" t="n"/>
      <c r="BO1911" s="24" t="n"/>
      <c r="BP1911" s="24" t="n"/>
      <c r="BQ1911" s="126" t="n"/>
    </row>
    <row r="1912" ht="16.8" customHeight="1">
      <c r="A1912" s="15" t="n"/>
      <c r="B1912" s="15" t="n"/>
      <c r="C1912" s="15" t="n"/>
      <c r="D1912" s="16" t="n"/>
      <c r="E1912" s="16" t="n"/>
      <c r="F1912" s="16" t="n"/>
      <c r="G1912" s="16" t="n">
        <v>0</v>
      </c>
      <c r="H1912" s="27" t="n">
        <v>0</v>
      </c>
      <c r="I1912" s="4" t="n"/>
      <c r="J1912" s="14" t="n"/>
      <c r="K1912" s="15">
        <f>C1937</f>
        <v/>
      </c>
      <c r="L1912" s="16" t="n">
        <v>0</v>
      </c>
      <c r="M1912" s="16">
        <f>18.82*(L1893+L1894-M1894)/100</f>
        <v/>
      </c>
      <c r="N1912" s="29">
        <f>G1937</f>
        <v/>
      </c>
      <c r="O1912" s="16">
        <f>O1851+M1912-N1912</f>
        <v/>
      </c>
      <c r="P1912" s="18">
        <f>P1851+M1912</f>
        <v/>
      </c>
      <c r="Q1912" s="14" t="n"/>
      <c r="R1912" s="18" t="n"/>
      <c r="S1912" s="16">
        <f>G1912</f>
        <v/>
      </c>
      <c r="T1912" s="18">
        <f>(R1912-S1912)+T1911</f>
        <v/>
      </c>
      <c r="U1912" s="15">
        <f>C1912</f>
        <v/>
      </c>
      <c r="W1912" s="14" t="n"/>
      <c r="X1912" s="18" t="n"/>
      <c r="Y1912" s="16" t="n">
        <v>0</v>
      </c>
      <c r="Z1912" s="18">
        <f>(X1912-Y1912)+Z1911</f>
        <v/>
      </c>
      <c r="AA1912" s="15" t="n"/>
      <c r="AB1912" s="24" t="n"/>
      <c r="AC1912" s="15">
        <f>C1912</f>
        <v/>
      </c>
      <c r="AD1912" s="25" t="n"/>
      <c r="AE1912" s="62">
        <f>G1912</f>
        <v/>
      </c>
      <c r="AF1912" s="63">
        <f>AE1912+AF1851</f>
        <v/>
      </c>
      <c r="AG1912" s="25" t="n"/>
      <c r="AH1912" s="24" t="n"/>
      <c r="AI1912" s="26" t="n"/>
      <c r="AJ1912" s="25" t="n"/>
      <c r="AL1912" s="14" t="n"/>
      <c r="AM1912" s="18" t="n"/>
      <c r="AN1912" s="16" t="n">
        <v>0</v>
      </c>
      <c r="AO1912" s="18">
        <f>(AM1912-AN1912)+AO1911</f>
        <v/>
      </c>
      <c r="AP1912" s="15" t="n"/>
      <c r="AR1912" s="14" t="n"/>
      <c r="AS1912" s="18" t="n"/>
      <c r="AT1912" s="16" t="n">
        <v>0</v>
      </c>
      <c r="AU1912" s="18">
        <f>(AS1912-AT1912)+AU1911</f>
        <v/>
      </c>
      <c r="AV1912" s="15" t="n"/>
      <c r="AX1912" s="14" t="n"/>
      <c r="AY1912" s="18" t="n"/>
      <c r="AZ1912" s="16" t="n">
        <v>0</v>
      </c>
      <c r="BA1912" s="18">
        <f>(AY1912-AZ1912)+BA1911</f>
        <v/>
      </c>
      <c r="BB1912" s="15" t="n"/>
      <c r="BD1912" s="14" t="n"/>
      <c r="BE1912" s="18" t="n"/>
      <c r="BF1912" s="16" t="n">
        <v>0</v>
      </c>
      <c r="BG1912" s="18">
        <f>(BE1912-BF1912)+BG1911</f>
        <v/>
      </c>
      <c r="BH1912" s="15" t="n"/>
      <c r="BJ1912" s="86" t="n"/>
      <c r="BK1912" s="86" t="n"/>
      <c r="BL1912" s="24" t="n"/>
      <c r="BM1912" s="24" t="n"/>
      <c r="BN1912" s="24" t="n"/>
      <c r="BO1912" s="24" t="n"/>
      <c r="BP1912" s="24" t="n"/>
      <c r="BQ1912" s="126" t="n"/>
    </row>
    <row r="1913" ht="16.8" customHeight="1">
      <c r="A1913" s="15" t="n"/>
      <c r="B1913" s="15" t="n"/>
      <c r="C1913" s="28" t="inlineStr">
        <is>
          <t>Materiale pulizia</t>
        </is>
      </c>
      <c r="D1913" s="16" t="n"/>
      <c r="E1913" s="16" t="n"/>
      <c r="F1913" s="16" t="n"/>
      <c r="G1913" s="16" t="n">
        <v>0</v>
      </c>
      <c r="H1913" s="16" t="n"/>
      <c r="I1913" s="4" t="n"/>
      <c r="J1913" s="14" t="n"/>
      <c r="K1913" s="15">
        <f>C1908</f>
        <v/>
      </c>
      <c r="L1913" s="16" t="n">
        <v>0</v>
      </c>
      <c r="M1913" s="16">
        <f>0.5*(L1893+L1894-M1894)/100</f>
        <v/>
      </c>
      <c r="N1913" s="16">
        <f>G1908</f>
        <v/>
      </c>
      <c r="O1913" s="16">
        <f>O1852+M1913-N1913</f>
        <v/>
      </c>
      <c r="P1913" s="18">
        <f>P1852+M1913</f>
        <v/>
      </c>
      <c r="Q1913" s="14" t="n"/>
      <c r="R1913" s="18" t="n"/>
      <c r="S1913" s="16">
        <f>G1913</f>
        <v/>
      </c>
      <c r="T1913" s="18">
        <f>(R1913-S1913)+T1912</f>
        <v/>
      </c>
      <c r="U1913" s="15">
        <f>C1913</f>
        <v/>
      </c>
      <c r="W1913" s="14" t="n"/>
      <c r="X1913" s="18" t="n"/>
      <c r="Y1913" s="16" t="n">
        <v>0</v>
      </c>
      <c r="Z1913" s="18">
        <f>(X1913-Y1913)+Z1912</f>
        <v/>
      </c>
      <c r="AA1913" s="15" t="n"/>
      <c r="AB1913" s="24" t="n"/>
      <c r="AC1913" s="15">
        <f>C1913</f>
        <v/>
      </c>
      <c r="AD1913" s="25" t="n"/>
      <c r="AE1913" s="62">
        <f>G1913</f>
        <v/>
      </c>
      <c r="AF1913" s="63">
        <f>AE1913+AF1852</f>
        <v/>
      </c>
      <c r="AG1913" s="25" t="n"/>
      <c r="AH1913" s="24" t="n"/>
      <c r="AI1913" s="26" t="n"/>
      <c r="AJ1913" s="25" t="n"/>
      <c r="AL1913" s="14" t="n"/>
      <c r="AM1913" s="18" t="n"/>
      <c r="AN1913" s="16" t="n">
        <v>0</v>
      </c>
      <c r="AO1913" s="18">
        <f>(AM1913-AN1913)+AO1912</f>
        <v/>
      </c>
      <c r="AP1913" s="15" t="n"/>
      <c r="AR1913" s="14" t="n"/>
      <c r="AS1913" s="18" t="n"/>
      <c r="AT1913" s="16" t="n">
        <v>0</v>
      </c>
      <c r="AU1913" s="18">
        <f>(AS1913-AT1913)+AU1912</f>
        <v/>
      </c>
      <c r="AV1913" s="15" t="n"/>
      <c r="AX1913" s="14" t="n"/>
      <c r="AY1913" s="18" t="n"/>
      <c r="AZ1913" s="16" t="n">
        <v>0</v>
      </c>
      <c r="BA1913" s="18">
        <f>(AY1913-AZ1913)+BA1912</f>
        <v/>
      </c>
      <c r="BB1913" s="15" t="n"/>
      <c r="BD1913" s="14" t="n"/>
      <c r="BE1913" s="18" t="n"/>
      <c r="BF1913" s="16" t="n">
        <v>0</v>
      </c>
      <c r="BG1913" s="18">
        <f>(BE1913-BF1913)+BG1912</f>
        <v/>
      </c>
      <c r="BH1913" s="15" t="n"/>
      <c r="BJ1913" s="86" t="n"/>
      <c r="BK1913" s="86" t="n"/>
      <c r="BL1913" s="24" t="n"/>
      <c r="BM1913" s="24" t="n"/>
      <c r="BN1913" s="24" t="n"/>
      <c r="BO1913" s="24" t="n"/>
      <c r="BP1913" s="24" t="n"/>
      <c r="BQ1913" s="126" t="n"/>
    </row>
    <row r="1914" ht="16.8" customHeight="1">
      <c r="A1914" s="15" t="n"/>
      <c r="B1914" s="15" t="n"/>
      <c r="C1914" s="15" t="inlineStr">
        <is>
          <t xml:space="preserve">Assicurazioni </t>
        </is>
      </c>
      <c r="D1914" s="16" t="n"/>
      <c r="E1914" s="16" t="n"/>
      <c r="F1914" s="16" t="n"/>
      <c r="G1914" s="16" t="n">
        <v>0</v>
      </c>
      <c r="H1914" s="16" t="n"/>
      <c r="I1914" s="4" t="n"/>
      <c r="J1914" s="14" t="n"/>
      <c r="K1914" s="17">
        <f>C1914</f>
        <v/>
      </c>
      <c r="L1914" s="16" t="n">
        <v>0</v>
      </c>
      <c r="M1914" s="16">
        <f>0.5*(L1893+L1894-M1894)/100</f>
        <v/>
      </c>
      <c r="N1914" s="16">
        <f>G1914</f>
        <v/>
      </c>
      <c r="O1914" s="16">
        <f>O1853+M1914-N1914</f>
        <v/>
      </c>
      <c r="P1914" s="18">
        <f>P1853+M1914</f>
        <v/>
      </c>
      <c r="Q1914" s="14" t="n"/>
      <c r="R1914" s="18" t="n"/>
      <c r="S1914" s="16">
        <f>G1914</f>
        <v/>
      </c>
      <c r="T1914" s="18">
        <f>(R1914-S1914)+T1913</f>
        <v/>
      </c>
      <c r="U1914" s="15">
        <f>C1914</f>
        <v/>
      </c>
      <c r="W1914" s="14" t="n"/>
      <c r="X1914" s="18" t="n"/>
      <c r="Y1914" s="16" t="n">
        <v>0</v>
      </c>
      <c r="Z1914" s="18">
        <f>(X1914-Y1914)+Z1913</f>
        <v/>
      </c>
      <c r="AA1914" s="15" t="n"/>
      <c r="AB1914" s="24" t="n"/>
      <c r="AC1914" s="15">
        <f>C1914</f>
        <v/>
      </c>
      <c r="AD1914" s="25" t="n"/>
      <c r="AE1914" s="62">
        <f>G1914</f>
        <v/>
      </c>
      <c r="AF1914" s="63">
        <f>AE1914+AF1853</f>
        <v/>
      </c>
      <c r="AG1914" s="25" t="n"/>
      <c r="AH1914" s="24" t="n"/>
      <c r="AI1914" s="26" t="n"/>
      <c r="AJ1914" s="25" t="n"/>
      <c r="AL1914" s="14" t="n"/>
      <c r="AM1914" s="18" t="n"/>
      <c r="AN1914" s="16" t="n">
        <v>0</v>
      </c>
      <c r="AO1914" s="18">
        <f>(AM1914-AN1914)+AO1913</f>
        <v/>
      </c>
      <c r="AP1914" s="15" t="n"/>
      <c r="AR1914" s="14" t="n"/>
      <c r="AS1914" s="18" t="n"/>
      <c r="AT1914" s="16" t="n">
        <v>0</v>
      </c>
      <c r="AU1914" s="18">
        <f>(AS1914-AT1914)+AU1913</f>
        <v/>
      </c>
      <c r="AV1914" s="15" t="n"/>
      <c r="AX1914" s="14" t="n"/>
      <c r="AY1914" s="18" t="n"/>
      <c r="AZ1914" s="16" t="n">
        <v>0</v>
      </c>
      <c r="BA1914" s="18">
        <f>(AY1914-AZ1914)+BA1913</f>
        <v/>
      </c>
      <c r="BB1914" s="15" t="n"/>
      <c r="BD1914" s="14" t="n"/>
      <c r="BE1914" s="18" t="n"/>
      <c r="BF1914" s="16" t="n">
        <v>0</v>
      </c>
      <c r="BG1914" s="18">
        <f>(BE1914-BF1914)+BG1913</f>
        <v/>
      </c>
      <c r="BH1914" s="15" t="n"/>
      <c r="BJ1914" s="86" t="n"/>
      <c r="BK1914" s="86" t="n"/>
      <c r="BL1914" s="24" t="n"/>
      <c r="BM1914" s="24" t="n"/>
      <c r="BN1914" s="24" t="n"/>
      <c r="BO1914" s="24" t="n"/>
      <c r="BP1914" s="24" t="n"/>
      <c r="BQ1914" s="126" t="n"/>
    </row>
    <row r="1915" ht="16.8" customHeight="1">
      <c r="A1915" s="15" t="n"/>
      <c r="B1915" s="15" t="n"/>
      <c r="C1915" s="15" t="inlineStr">
        <is>
          <t>Telepass</t>
        </is>
      </c>
      <c r="D1915" s="16" t="n"/>
      <c r="E1915" s="16" t="n"/>
      <c r="F1915" s="16" t="n"/>
      <c r="G1915" s="16" t="n">
        <v>0</v>
      </c>
      <c r="H1915" s="16" t="n"/>
      <c r="I1915" s="4" t="n"/>
      <c r="J1915" s="14" t="n"/>
      <c r="K1915" s="17" t="inlineStr">
        <is>
          <t>Spese varie (manutenziona auto+ alberghi + varie+ cancelleria)</t>
        </is>
      </c>
      <c r="L1915" s="16" t="n"/>
      <c r="M1915" s="16">
        <f>2.32*(L1893+L1894-M1894)/100</f>
        <v/>
      </c>
      <c r="N1915" s="16">
        <f>H1949+H1948+G1947</f>
        <v/>
      </c>
      <c r="O1915" s="16">
        <f>O1854+M1915-N1915</f>
        <v/>
      </c>
      <c r="P1915" s="18">
        <f>P1854+M1915</f>
        <v/>
      </c>
      <c r="Q1915" s="14" t="n"/>
      <c r="R1915" s="18" t="n"/>
      <c r="S1915" s="16">
        <f>G1915</f>
        <v/>
      </c>
      <c r="T1915" s="18">
        <f>(R1915-S1915)+T1914</f>
        <v/>
      </c>
      <c r="U1915" s="15">
        <f>C1915</f>
        <v/>
      </c>
      <c r="W1915" s="14" t="n"/>
      <c r="X1915" s="18" t="n"/>
      <c r="Y1915" s="16" t="n">
        <v>0</v>
      </c>
      <c r="Z1915" s="18">
        <f>(X1915-Y1915)+Z1914</f>
        <v/>
      </c>
      <c r="AA1915" s="15" t="n"/>
      <c r="AB1915" s="24" t="n"/>
      <c r="AC1915" s="15">
        <f>C1915</f>
        <v/>
      </c>
      <c r="AD1915" s="25" t="n"/>
      <c r="AE1915" s="62">
        <f>G1915</f>
        <v/>
      </c>
      <c r="AF1915" s="63">
        <f>AE1915+AF1854</f>
        <v/>
      </c>
      <c r="AG1915" s="25" t="n"/>
      <c r="AH1915" s="24" t="n"/>
      <c r="AI1915" s="26" t="n"/>
      <c r="AJ1915" s="25" t="n"/>
      <c r="AL1915" s="14" t="n"/>
      <c r="AM1915" s="18" t="n"/>
      <c r="AN1915" s="16" t="n">
        <v>0</v>
      </c>
      <c r="AO1915" s="18">
        <f>(AM1915-AN1915)+AO1914</f>
        <v/>
      </c>
      <c r="AP1915" s="15" t="n"/>
      <c r="AR1915" s="14" t="n"/>
      <c r="AS1915" s="18" t="n"/>
      <c r="AT1915" s="16" t="n">
        <v>0</v>
      </c>
      <c r="AU1915" s="18">
        <f>(AS1915-AT1915)+AU1914</f>
        <v/>
      </c>
      <c r="AV1915" s="15" t="n"/>
      <c r="AX1915" s="14" t="n"/>
      <c r="AY1915" s="18" t="n"/>
      <c r="AZ1915" s="16" t="n">
        <v>0</v>
      </c>
      <c r="BA1915" s="18">
        <f>(AY1915-AZ1915)+BA1914</f>
        <v/>
      </c>
      <c r="BB1915" s="15" t="n"/>
      <c r="BD1915" s="14" t="n"/>
      <c r="BE1915" s="18" t="n"/>
      <c r="BF1915" s="16" t="n">
        <v>0</v>
      </c>
      <c r="BG1915" s="18">
        <f>(BE1915-BF1915)+BG1914</f>
        <v/>
      </c>
      <c r="BH1915" s="15" t="n"/>
      <c r="BJ1915" s="86" t="n"/>
      <c r="BK1915" s="86" t="n"/>
      <c r="BL1915" s="24" t="n"/>
      <c r="BM1915" s="24" t="n"/>
      <c r="BN1915" s="24" t="n"/>
      <c r="BO1915" s="24" t="n"/>
      <c r="BP1915" s="24" t="n"/>
      <c r="BQ1915" s="126" t="n"/>
    </row>
    <row r="1916" ht="16.8" customHeight="1">
      <c r="A1916" s="15" t="n"/>
      <c r="B1916" s="15" t="n"/>
      <c r="C1916" s="28" t="inlineStr">
        <is>
          <t>Pubblicità</t>
        </is>
      </c>
      <c r="D1916" s="16" t="n">
        <v>0</v>
      </c>
      <c r="E1916" s="16" t="n"/>
      <c r="F1916" s="16" t="n"/>
      <c r="G1916" s="16" t="n">
        <v>0</v>
      </c>
      <c r="H1916" s="16" t="n"/>
      <c r="I1916" s="4" t="n"/>
      <c r="J1916" s="14" t="n"/>
      <c r="K1916" s="17" t="n"/>
      <c r="L1916" s="16" t="n"/>
      <c r="M1916" s="16" t="n"/>
      <c r="N1916" s="16" t="inlineStr">
        <is>
          <t>DISPON. BANCARIA</t>
        </is>
      </c>
      <c r="O1916" s="16">
        <f>T1950+AO1950</f>
        <v/>
      </c>
      <c r="P1916" s="18" t="n"/>
      <c r="Q1916" s="14" t="n"/>
      <c r="R1916" s="18" t="n"/>
      <c r="S1916" s="16" t="n">
        <v>0</v>
      </c>
      <c r="T1916" s="18">
        <f>(R1916-S1916)+T1915</f>
        <v/>
      </c>
      <c r="U1916" s="15">
        <f>C1916</f>
        <v/>
      </c>
      <c r="W1916" s="14" t="n"/>
      <c r="X1916" s="18" t="n"/>
      <c r="Y1916" s="16" t="n">
        <v>0</v>
      </c>
      <c r="Z1916" s="18">
        <f>(X1916-Y1916)+Z1915</f>
        <v/>
      </c>
      <c r="AA1916" s="15" t="n"/>
      <c r="AB1916" s="24" t="n"/>
      <c r="AC1916" s="15">
        <f>C1916</f>
        <v/>
      </c>
      <c r="AD1916" s="25" t="n"/>
      <c r="AE1916" s="62">
        <f>G1916</f>
        <v/>
      </c>
      <c r="AF1916" s="63">
        <f>AE1916+AF1855</f>
        <v/>
      </c>
      <c r="AG1916" s="25" t="n"/>
      <c r="AH1916" s="24" t="n"/>
      <c r="AI1916" s="26" t="n"/>
      <c r="AJ1916" s="25" t="n"/>
      <c r="AL1916" s="14" t="n"/>
      <c r="AM1916" s="18" t="n"/>
      <c r="AN1916" s="16" t="n"/>
      <c r="AO1916" s="18">
        <f>(AM1916-AN1916)+AO1915</f>
        <v/>
      </c>
      <c r="AP1916" s="15" t="n"/>
      <c r="AR1916" s="14" t="n"/>
      <c r="AS1916" s="18" t="n"/>
      <c r="AT1916" s="16" t="n"/>
      <c r="AU1916" s="18">
        <f>(AS1916-AT1916)+AU1915</f>
        <v/>
      </c>
      <c r="AV1916" s="15" t="n"/>
      <c r="AX1916" s="14" t="n"/>
      <c r="AY1916" s="18" t="n"/>
      <c r="AZ1916" s="16" t="n"/>
      <c r="BA1916" s="18">
        <f>(AY1916-AZ1916)+BA1915</f>
        <v/>
      </c>
      <c r="BB1916" s="15" t="n"/>
      <c r="BD1916" s="14" t="n"/>
      <c r="BE1916" s="18" t="n"/>
      <c r="BF1916" s="16" t="n"/>
      <c r="BG1916" s="18">
        <f>(BE1916-BF1916)+BG1915</f>
        <v/>
      </c>
      <c r="BH1916" s="15" t="n"/>
      <c r="BJ1916" s="86" t="n"/>
      <c r="BK1916" s="86" t="n"/>
      <c r="BL1916" s="24" t="n"/>
      <c r="BM1916" s="24" t="n"/>
      <c r="BN1916" s="24" t="n"/>
      <c r="BO1916" s="24" t="n"/>
      <c r="BP1916" s="24" t="n"/>
      <c r="BQ1916" s="126" t="n"/>
    </row>
    <row r="1917" ht="16.8" customHeight="1">
      <c r="A1917" s="15" t="n"/>
      <c r="B1917" s="66" t="n"/>
      <c r="C1917" s="15" t="inlineStr">
        <is>
          <t xml:space="preserve">PAG. STIP.           MARZIA </t>
        </is>
      </c>
      <c r="D1917" s="67" t="n"/>
      <c r="E1917" s="16" t="n">
        <v>0</v>
      </c>
      <c r="F1917" s="16" t="n"/>
      <c r="G1917" s="16" t="n">
        <v>0</v>
      </c>
      <c r="H1917" s="16" t="n"/>
      <c r="I1917" s="4" t="n"/>
      <c r="J1917" s="14" t="n"/>
      <c r="K1917" s="17" t="inlineStr">
        <is>
          <t>BONIFICO CATTOLICA</t>
        </is>
      </c>
      <c r="L1917" s="16" t="n"/>
      <c r="M1917" s="16" t="n">
        <v>109797.94</v>
      </c>
      <c r="N1917" s="16" t="inlineStr">
        <is>
          <t>SOSPESI PARTICOLARI</t>
        </is>
      </c>
      <c r="O1917" s="31">
        <f>L1941</f>
        <v/>
      </c>
      <c r="P1917" s="32">
        <f>SUM(P1896:P1915)</f>
        <v/>
      </c>
      <c r="Q1917" s="14" t="n"/>
      <c r="R1917" s="18" t="n"/>
      <c r="S1917" s="16">
        <f>G1917</f>
        <v/>
      </c>
      <c r="T1917" s="18">
        <f>(R1917-S1917)+T1916</f>
        <v/>
      </c>
      <c r="U1917" s="15">
        <f>C1917</f>
        <v/>
      </c>
      <c r="W1917" s="14" t="n"/>
      <c r="X1917" s="18" t="n"/>
      <c r="Y1917" s="16" t="n">
        <v>0</v>
      </c>
      <c r="Z1917" s="18">
        <f>(X1917-Y1917)+Z1916</f>
        <v/>
      </c>
      <c r="AA1917" s="15" t="n"/>
      <c r="AB1917" s="24" t="n"/>
      <c r="AC1917" s="15">
        <f>C1917</f>
        <v/>
      </c>
      <c r="AD1917" s="25" t="n"/>
      <c r="AE1917" s="62">
        <f>G1917</f>
        <v/>
      </c>
      <c r="AF1917" s="63">
        <f>AE1917+AF1856</f>
        <v/>
      </c>
      <c r="AG1917" s="25" t="n"/>
      <c r="AH1917" s="24" t="n"/>
      <c r="AI1917" s="26" t="n"/>
      <c r="AJ1917" s="25" t="n"/>
      <c r="AL1917" s="14" t="n"/>
      <c r="AM1917" s="18" t="n"/>
      <c r="AN1917" s="16" t="n">
        <v>0</v>
      </c>
      <c r="AO1917" s="18">
        <f>(AM1917-AN1917)+AO1916</f>
        <v/>
      </c>
      <c r="AP1917" s="15" t="n"/>
      <c r="AR1917" s="14" t="n"/>
      <c r="AS1917" s="18" t="n"/>
      <c r="AT1917" s="16" t="n">
        <v>0</v>
      </c>
      <c r="AU1917" s="18">
        <f>(AS1917-AT1917)+AU1916</f>
        <v/>
      </c>
      <c r="AV1917" s="15" t="n"/>
      <c r="AX1917" s="14" t="n"/>
      <c r="AY1917" s="18" t="n"/>
      <c r="AZ1917" s="16" t="n">
        <v>0</v>
      </c>
      <c r="BA1917" s="18">
        <f>(AY1917-AZ1917)+BA1916</f>
        <v/>
      </c>
      <c r="BB1917" s="15" t="n"/>
      <c r="BD1917" s="14" t="n"/>
      <c r="BE1917" s="18" t="n"/>
      <c r="BF1917" s="16" t="n">
        <v>0</v>
      </c>
      <c r="BG1917" s="18">
        <f>(BE1917-BF1917)+BG1916</f>
        <v/>
      </c>
      <c r="BH1917" s="15" t="n"/>
      <c r="BJ1917" s="86" t="n"/>
      <c r="BK1917" s="86" t="n"/>
      <c r="BL1917" s="24" t="n"/>
      <c r="BM1917" s="24" t="n"/>
      <c r="BN1917" s="24" t="n"/>
      <c r="BO1917" s="24" t="n"/>
      <c r="BP1917" s="24" t="n"/>
      <c r="BQ1917" s="126" t="n"/>
    </row>
    <row r="1918" ht="16.8" customHeight="1">
      <c r="A1918" s="15" t="n"/>
      <c r="B1918" s="15" t="n"/>
      <c r="C1918" s="15" t="inlineStr">
        <is>
          <t xml:space="preserve">PAG. STIP.           DEBORAH </t>
        </is>
      </c>
      <c r="D1918" s="16" t="n"/>
      <c r="E1918" s="16" t="n">
        <v>0</v>
      </c>
      <c r="F1918" s="16" t="n"/>
      <c r="G1918" s="16" t="n">
        <v>0</v>
      </c>
      <c r="H1918" s="16" t="n"/>
      <c r="I1918" s="4" t="n"/>
      <c r="J1918" s="14" t="n"/>
      <c r="K1918" s="17" t="inlineStr">
        <is>
          <t>BONIFICO GENERALI</t>
        </is>
      </c>
      <c r="L1918" s="16" t="n"/>
      <c r="M1918" s="16" t="n">
        <v>60911.74</v>
      </c>
      <c r="N1918" s="16" t="inlineStr">
        <is>
          <t>SOSPESI</t>
        </is>
      </c>
      <c r="O1918" s="16">
        <f>SUM(L1929:L1940)+L1943</f>
        <v/>
      </c>
      <c r="P1918" s="33">
        <f>SUM(O1896:O1915)</f>
        <v/>
      </c>
      <c r="Q1918" s="14" t="n"/>
      <c r="R1918" s="18" t="n"/>
      <c r="S1918" s="16">
        <f>G1918</f>
        <v/>
      </c>
      <c r="T1918" s="18">
        <f>(R1918-S1918)+T1917</f>
        <v/>
      </c>
      <c r="U1918" s="15">
        <f>C1918</f>
        <v/>
      </c>
      <c r="W1918" s="14" t="n"/>
      <c r="X1918" s="18" t="n"/>
      <c r="Y1918" s="16" t="n">
        <v>0</v>
      </c>
      <c r="Z1918" s="18">
        <f>(X1918-Y1918)+Z1917</f>
        <v/>
      </c>
      <c r="AA1918" s="15" t="n"/>
      <c r="AB1918" s="24" t="n"/>
      <c r="AC1918" s="15">
        <f>C1918</f>
        <v/>
      </c>
      <c r="AD1918" s="25" t="n"/>
      <c r="AE1918" s="62">
        <f>G1918</f>
        <v/>
      </c>
      <c r="AF1918" s="63">
        <f>AE1918+AF1857</f>
        <v/>
      </c>
      <c r="AG1918" s="25" t="n"/>
      <c r="AH1918" s="24" t="n"/>
      <c r="AI1918" s="26" t="n"/>
      <c r="AJ1918" s="25" t="n"/>
      <c r="AL1918" s="14" t="n"/>
      <c r="AM1918" s="18" t="n"/>
      <c r="AN1918" s="16" t="n">
        <v>0</v>
      </c>
      <c r="AO1918" s="18">
        <f>(AM1918-AN1918)+AO1917</f>
        <v/>
      </c>
      <c r="AP1918" s="15" t="n"/>
      <c r="AR1918" s="14" t="n"/>
      <c r="AS1918" s="18" t="n"/>
      <c r="AT1918" s="16" t="n">
        <v>0</v>
      </c>
      <c r="AU1918" s="18">
        <f>(AS1918-AT1918)+AU1917</f>
        <v/>
      </c>
      <c r="AV1918" s="15" t="n"/>
      <c r="AX1918" s="14" t="n"/>
      <c r="AY1918" s="18" t="n"/>
      <c r="AZ1918" s="16" t="n">
        <v>0</v>
      </c>
      <c r="BA1918" s="18">
        <f>(AY1918-AZ1918)+BA1917</f>
        <v/>
      </c>
      <c r="BB1918" s="15" t="n"/>
      <c r="BD1918" s="14" t="n"/>
      <c r="BE1918" s="18" t="n"/>
      <c r="BF1918" s="16" t="n">
        <v>0</v>
      </c>
      <c r="BG1918" s="18">
        <f>(BE1918-BF1918)+BG1917</f>
        <v/>
      </c>
      <c r="BH1918" s="15" t="n"/>
      <c r="BJ1918" s="86" t="n"/>
      <c r="BK1918" s="86" t="n"/>
      <c r="BL1918" s="24" t="n"/>
      <c r="BM1918" s="24" t="n"/>
      <c r="BN1918" s="24" t="n"/>
      <c r="BO1918" s="24" t="n"/>
      <c r="BP1918" s="24" t="n"/>
      <c r="BQ1918" s="126" t="n"/>
    </row>
    <row r="1919" ht="16.8" customHeight="1">
      <c r="A1919" s="15" t="n"/>
      <c r="B1919" s="15" t="n"/>
      <c r="C1919" s="15" t="inlineStr">
        <is>
          <t xml:space="preserve">PAG. STIP.           DORIANA BONIFICO </t>
        </is>
      </c>
      <c r="D1919" s="16" t="n"/>
      <c r="E1919" s="16" t="n">
        <v>0</v>
      </c>
      <c r="F1919" s="16" t="n"/>
      <c r="G1919" s="16" t="n">
        <v>0</v>
      </c>
      <c r="H1919" s="16" t="n"/>
      <c r="I1919" s="4" t="n"/>
      <c r="J1919" s="14" t="n"/>
      <c r="K1919" s="17" t="n"/>
      <c r="L1919" s="16" t="n"/>
      <c r="M1919" s="16" t="n"/>
      <c r="N1919" s="16" t="inlineStr">
        <is>
          <t>GIROCONTO SINO AD OGGI</t>
        </is>
      </c>
      <c r="O1919" s="34">
        <f>O1858+O1859-F1934-F1933</f>
        <v/>
      </c>
      <c r="P1919" s="35">
        <f>O1858+O1859+O1920-F1934-F1933-O1917-O1918</f>
        <v/>
      </c>
      <c r="Q1919" s="14" t="n"/>
      <c r="R1919" s="18" t="n"/>
      <c r="S1919" s="16">
        <f>G1919</f>
        <v/>
      </c>
      <c r="T1919" s="18">
        <f>(R1919-S1919)+T1918</f>
        <v/>
      </c>
      <c r="U1919" s="15" t="n"/>
      <c r="W1919" s="14" t="n"/>
      <c r="X1919" s="18" t="n"/>
      <c r="Y1919" s="16" t="n"/>
      <c r="Z1919" s="18">
        <f>(X1919-Y1919)+Z1918</f>
        <v/>
      </c>
      <c r="AA1919" s="15" t="n"/>
      <c r="AB1919" s="24" t="n"/>
      <c r="AC1919" s="15">
        <f>C1919</f>
        <v/>
      </c>
      <c r="AD1919" s="25" t="n"/>
      <c r="AE1919" s="62">
        <f>G1919</f>
        <v/>
      </c>
      <c r="AF1919" s="63">
        <f>AE1919+AF1858</f>
        <v/>
      </c>
      <c r="AG1919" s="25" t="n"/>
      <c r="AH1919" s="24" t="n"/>
      <c r="AI1919" s="26" t="n"/>
      <c r="AJ1919" s="25" t="n"/>
      <c r="AL1919" s="14" t="n"/>
      <c r="AM1919" s="18" t="n"/>
      <c r="AN1919" s="16" t="n"/>
      <c r="AO1919" s="18">
        <f>(AM1919-AN1919)+AO1918</f>
        <v/>
      </c>
      <c r="AP1919" s="15" t="n"/>
      <c r="AR1919" s="14" t="n"/>
      <c r="AS1919" s="18" t="n"/>
      <c r="AT1919" s="16" t="n"/>
      <c r="AU1919" s="18">
        <f>(AS1919-AT1919)+AU1918</f>
        <v/>
      </c>
      <c r="AV1919" s="15" t="n"/>
      <c r="AX1919" s="14" t="n"/>
      <c r="AY1919" s="18" t="n"/>
      <c r="AZ1919" s="16" t="n"/>
      <c r="BA1919" s="18">
        <f>(AY1919-AZ1919)+BA1918</f>
        <v/>
      </c>
      <c r="BB1919" s="15" t="n"/>
      <c r="BD1919" s="14" t="n"/>
      <c r="BE1919" s="18" t="n"/>
      <c r="BF1919" s="16" t="n"/>
      <c r="BG1919" s="18">
        <f>(BE1919-BF1919)+BG1918</f>
        <v/>
      </c>
      <c r="BH1919" s="15" t="n"/>
      <c r="BJ1919" s="86" t="n"/>
      <c r="BK1919" s="86" t="n"/>
      <c r="BL1919" s="24" t="n"/>
      <c r="BM1919" s="24" t="n"/>
      <c r="BN1919" s="24" t="n"/>
      <c r="BO1919" s="24" t="n"/>
      <c r="BP1919" s="24" t="n"/>
      <c r="BQ1919" s="126" t="n"/>
    </row>
    <row r="1920" ht="16.8" customHeight="1">
      <c r="A1920" s="15" t="n"/>
      <c r="B1920" s="15" t="n"/>
      <c r="C1920" s="15" t="inlineStr">
        <is>
          <t xml:space="preserve">PAG. STIP.           STEFANIA  BONIFICO </t>
        </is>
      </c>
      <c r="D1920" s="16" t="n"/>
      <c r="E1920" s="16" t="n">
        <v>0</v>
      </c>
      <c r="F1920" s="16" t="n"/>
      <c r="G1920" s="16" t="n">
        <v>0</v>
      </c>
      <c r="H1920" s="16" t="n"/>
      <c r="I1920" s="4" t="n"/>
      <c r="J1920" s="14" t="n"/>
      <c r="K1920" s="6" t="inlineStr">
        <is>
          <t>TOTALE GIORNATA</t>
        </is>
      </c>
      <c r="L1920" s="3">
        <f>SUM(L1893:L1919)</f>
        <v/>
      </c>
      <c r="M1920" s="3">
        <f>SUM(M1893:M1919)</f>
        <v/>
      </c>
      <c r="N1920" s="16" t="inlineStr">
        <is>
          <t>G.C. GIORNO</t>
        </is>
      </c>
      <c r="O1920" s="16">
        <f>N1893-L1894</f>
        <v/>
      </c>
      <c r="P1920" s="18" t="n"/>
      <c r="Q1920" s="14" t="n"/>
      <c r="R1920" s="18" t="n"/>
      <c r="S1920" s="16">
        <f>G1920</f>
        <v/>
      </c>
      <c r="T1920" s="18">
        <f>(R1920-S1920)+T1919</f>
        <v/>
      </c>
      <c r="U1920" s="15">
        <f>C1920</f>
        <v/>
      </c>
      <c r="W1920" s="14" t="n"/>
      <c r="X1920" s="18" t="n"/>
      <c r="Y1920" s="16" t="n">
        <v>0</v>
      </c>
      <c r="Z1920" s="18">
        <f>(X1920-Y1920)+Z1919</f>
        <v/>
      </c>
      <c r="AA1920" s="15" t="n"/>
      <c r="AB1920" s="24" t="n"/>
      <c r="AC1920" s="15">
        <f>C1920</f>
        <v/>
      </c>
      <c r="AD1920" s="25" t="n"/>
      <c r="AE1920" s="62">
        <f>G1920</f>
        <v/>
      </c>
      <c r="AF1920" s="63">
        <f>AE1920+AF1859</f>
        <v/>
      </c>
      <c r="AG1920" s="25" t="n"/>
      <c r="AH1920" s="24" t="n"/>
      <c r="AI1920" s="26" t="n"/>
      <c r="AJ1920" s="25" t="n"/>
      <c r="AL1920" s="14" t="n"/>
      <c r="AM1920" s="18" t="n"/>
      <c r="AN1920" s="16" t="n">
        <v>0</v>
      </c>
      <c r="AO1920" s="18">
        <f>(AM1920-AN1920)+AO1919</f>
        <v/>
      </c>
      <c r="AP1920" s="15" t="n"/>
      <c r="AR1920" s="14" t="n"/>
      <c r="AS1920" s="18" t="n"/>
      <c r="AT1920" s="16" t="n">
        <v>0</v>
      </c>
      <c r="AU1920" s="18">
        <f>(AS1920-AT1920)+AU1919</f>
        <v/>
      </c>
      <c r="AV1920" s="15" t="n"/>
      <c r="AX1920" s="14" t="n"/>
      <c r="AY1920" s="18" t="n"/>
      <c r="AZ1920" s="16" t="n">
        <v>0</v>
      </c>
      <c r="BA1920" s="18">
        <f>(AY1920-AZ1920)+BA1919</f>
        <v/>
      </c>
      <c r="BB1920" s="15" t="n"/>
      <c r="BD1920" s="14" t="n"/>
      <c r="BE1920" s="18" t="n"/>
      <c r="BF1920" s="16" t="n">
        <v>0</v>
      </c>
      <c r="BG1920" s="18">
        <f>(BE1920-BF1920)+BG1919</f>
        <v/>
      </c>
      <c r="BH1920" s="15" t="n"/>
      <c r="BJ1920" s="86" t="n"/>
      <c r="BK1920" s="86" t="n"/>
      <c r="BL1920" s="24" t="n"/>
      <c r="BM1920" s="24" t="n"/>
      <c r="BN1920" s="24" t="n"/>
      <c r="BO1920" s="24" t="n"/>
      <c r="BP1920" s="24" t="n"/>
      <c r="BQ1920" s="126" t="n"/>
    </row>
    <row r="1921" ht="16.8" customHeight="1">
      <c r="A1921" s="15" t="n"/>
      <c r="B1921" s="15" t="n"/>
      <c r="C1921" s="15" t="inlineStr">
        <is>
          <t>Pagamento contributi impiegate</t>
        </is>
      </c>
      <c r="D1921" s="16" t="n"/>
      <c r="E1921" s="16" t="n"/>
      <c r="F1921" s="16" t="n"/>
      <c r="G1921" s="16" t="n">
        <v>0</v>
      </c>
      <c r="H1921" s="16" t="n"/>
      <c r="I1921" s="4" t="n"/>
      <c r="J1921" s="14" t="n"/>
      <c r="K1921" s="6" t="inlineStr">
        <is>
          <t>RIPORTO</t>
        </is>
      </c>
      <c r="L1921" s="3">
        <f>L1861</f>
        <v/>
      </c>
      <c r="M1921" s="3">
        <f>M1861</f>
        <v/>
      </c>
      <c r="N1921" s="16" t="inlineStr">
        <is>
          <t>SO. VERS/PREL.</t>
        </is>
      </c>
      <c r="O1921" s="36">
        <f>(O1917+O1918)-(O1856+O1857)</f>
        <v/>
      </c>
      <c r="P1921" s="37">
        <f>O1920-O1921</f>
        <v/>
      </c>
      <c r="Q1921" s="14" t="n"/>
      <c r="R1921" s="18" t="n"/>
      <c r="S1921" s="16">
        <f>G1921</f>
        <v/>
      </c>
      <c r="T1921" s="18">
        <f>(R1921-S1921)+T1920</f>
        <v/>
      </c>
      <c r="U1921" s="15">
        <f>C1921</f>
        <v/>
      </c>
      <c r="W1921" s="14" t="n"/>
      <c r="X1921" s="18" t="n"/>
      <c r="Y1921" s="16" t="n">
        <v>0</v>
      </c>
      <c r="Z1921" s="18">
        <f>(X1921-Y1921)+Z1920</f>
        <v/>
      </c>
      <c r="AA1921" s="15" t="n"/>
      <c r="AB1921" s="24" t="n"/>
      <c r="AC1921" s="15">
        <f>C1921</f>
        <v/>
      </c>
      <c r="AD1921" s="25" t="n"/>
      <c r="AE1921" s="62">
        <f>G1921</f>
        <v/>
      </c>
      <c r="AF1921" s="63">
        <f>AE1921+AF1860</f>
        <v/>
      </c>
      <c r="AG1921" s="25" t="n"/>
      <c r="AH1921" s="24" t="n"/>
      <c r="AI1921" s="26" t="n"/>
      <c r="AJ1921" s="25" t="n"/>
      <c r="AL1921" s="14" t="n"/>
      <c r="AM1921" s="18" t="n"/>
      <c r="AN1921" s="16" t="n">
        <v>0</v>
      </c>
      <c r="AO1921" s="18">
        <f>(AM1921-AN1921)+AO1920</f>
        <v/>
      </c>
      <c r="AP1921" s="15" t="n"/>
      <c r="AR1921" s="14" t="n"/>
      <c r="AS1921" s="18" t="n"/>
      <c r="AT1921" s="16" t="n">
        <v>0</v>
      </c>
      <c r="AU1921" s="18">
        <f>(AS1921-AT1921)+AU1920</f>
        <v/>
      </c>
      <c r="AV1921" s="15" t="n"/>
      <c r="AX1921" s="14" t="n"/>
      <c r="AY1921" s="18" t="n"/>
      <c r="AZ1921" s="16" t="n">
        <v>0</v>
      </c>
      <c r="BA1921" s="18">
        <f>(AY1921-AZ1921)+BA1920</f>
        <v/>
      </c>
      <c r="BB1921" s="15" t="n"/>
      <c r="BD1921" s="14" t="n"/>
      <c r="BE1921" s="18" t="n"/>
      <c r="BF1921" s="16" t="n">
        <v>0</v>
      </c>
      <c r="BG1921" s="18">
        <f>(BE1921-BF1921)+BG1920</f>
        <v/>
      </c>
      <c r="BH1921" s="15" t="n"/>
      <c r="BJ1921" s="86" t="n"/>
      <c r="BK1921" s="86" t="n"/>
      <c r="BL1921" s="24" t="n"/>
      <c r="BM1921" s="24" t="n"/>
      <c r="BN1921" s="24" t="n"/>
      <c r="BO1921" s="24" t="n"/>
      <c r="BP1921" s="24" t="n"/>
      <c r="BQ1921" s="126" t="n"/>
    </row>
    <row r="1922" ht="16.8" customHeight="1" thickBot="1">
      <c r="A1922" s="15" t="n"/>
      <c r="B1922" s="15" t="n"/>
      <c r="C1922" s="15" t="inlineStr">
        <is>
          <t>TOT. PAG. IMPIEGATE</t>
        </is>
      </c>
      <c r="D1922" s="16">
        <f>SUM(G1917:G1921)+SUM(E1917:E1921)</f>
        <v/>
      </c>
      <c r="E1922" s="16" t="n"/>
      <c r="F1922" s="16" t="n"/>
      <c r="G1922" s="16" t="n"/>
      <c r="H1922" s="16" t="n"/>
      <c r="I1922" s="4" t="n"/>
      <c r="J1922" s="14" t="n"/>
      <c r="K1922" s="6" t="inlineStr">
        <is>
          <t>TOTALE AD OGGI</t>
        </is>
      </c>
      <c r="L1922" s="3">
        <f>L1920+L1921</f>
        <v/>
      </c>
      <c r="M1922" s="3">
        <f>M1920+M1921</f>
        <v/>
      </c>
      <c r="N1922" s="16" t="inlineStr">
        <is>
          <t>DIFF. GIROCONTO E SOSPESI AUMENTATI O DIMINUITI</t>
        </is>
      </c>
      <c r="O1922" s="38">
        <f>O1919+O1920-O1921</f>
        <v/>
      </c>
      <c r="P1922" s="39">
        <f>O1922-O1919</f>
        <v/>
      </c>
      <c r="Q1922" s="14" t="n"/>
      <c r="R1922" s="18" t="n"/>
      <c r="S1922" s="16" t="n">
        <v>0</v>
      </c>
      <c r="T1922" s="18">
        <f>(R1922-S1922)+T1921</f>
        <v/>
      </c>
      <c r="U1922" s="15" t="n"/>
      <c r="W1922" s="14" t="n"/>
      <c r="X1922" s="18" t="n"/>
      <c r="Y1922" s="16" t="n"/>
      <c r="Z1922" s="18">
        <f>(X1922-Y1922)+Z1921</f>
        <v/>
      </c>
      <c r="AA1922" s="15" t="n"/>
      <c r="AB1922" s="24" t="n"/>
      <c r="AC1922" s="15" t="n"/>
      <c r="AD1922" s="25" t="n"/>
      <c r="AE1922" s="62">
        <f>G1922</f>
        <v/>
      </c>
      <c r="AF1922" s="63">
        <f>AE1922+AF1861</f>
        <v/>
      </c>
      <c r="AG1922" s="25" t="n"/>
      <c r="AH1922" s="24" t="n"/>
      <c r="AI1922" s="26" t="n"/>
      <c r="AJ1922" s="25" t="n"/>
      <c r="AL1922" s="14" t="n"/>
      <c r="AM1922" s="18" t="n"/>
      <c r="AN1922" s="16" t="n"/>
      <c r="AO1922" s="18">
        <f>(AM1922-AN1922)+AO1921</f>
        <v/>
      </c>
      <c r="AP1922" s="15" t="n"/>
      <c r="AR1922" s="14" t="n"/>
      <c r="AS1922" s="18" t="n"/>
      <c r="AT1922" s="16" t="n"/>
      <c r="AU1922" s="18">
        <f>(AS1922-AT1922)+AU1921</f>
        <v/>
      </c>
      <c r="AV1922" s="15" t="n"/>
      <c r="AX1922" s="14" t="n"/>
      <c r="AY1922" s="18" t="n"/>
      <c r="AZ1922" s="16" t="n"/>
      <c r="BA1922" s="18">
        <f>(AY1922-AZ1922)+BA1921</f>
        <v/>
      </c>
      <c r="BB1922" s="15" t="n"/>
      <c r="BD1922" s="14" t="n"/>
      <c r="BE1922" s="18" t="n"/>
      <c r="BF1922" s="16" t="n"/>
      <c r="BG1922" s="18">
        <f>(BE1922-BF1922)+BG1921</f>
        <v/>
      </c>
      <c r="BH1922" s="15" t="n"/>
      <c r="BJ1922" s="86" t="n"/>
      <c r="BK1922" s="86" t="n"/>
      <c r="BL1922" s="24" t="n"/>
      <c r="BM1922" s="24" t="n"/>
      <c r="BN1922" s="24" t="n"/>
      <c r="BO1922" s="24" t="n"/>
      <c r="BP1922" s="24" t="n"/>
      <c r="BQ1922" s="126" t="n"/>
    </row>
    <row r="1923" ht="16.8" customHeight="1" thickBot="1" thickTop="1">
      <c r="A1923" s="15" t="n"/>
      <c r="B1923" s="15" t="n"/>
      <c r="C1923" s="15" t="inlineStr">
        <is>
          <t>Pag. Bolletta Telecom  780820</t>
        </is>
      </c>
      <c r="D1923" s="16" t="n"/>
      <c r="E1923" s="16" t="n"/>
      <c r="F1923" s="16" t="n"/>
      <c r="G1923" s="16" t="n">
        <v>0</v>
      </c>
      <c r="H1923" s="16" t="n"/>
      <c r="I1923" s="4" t="n"/>
      <c r="J1923" s="14" t="n"/>
      <c r="K1923" s="6" t="inlineStr">
        <is>
          <t>SALDO</t>
        </is>
      </c>
      <c r="L1923" s="3">
        <f>L1922-M1922</f>
        <v/>
      </c>
      <c r="M1923" s="40" t="n"/>
      <c r="N1923" s="29" t="inlineStr">
        <is>
          <t>RISCONTRO</t>
        </is>
      </c>
      <c r="O1923" s="41">
        <f>O1916+O1917+O1918+O1924</f>
        <v/>
      </c>
      <c r="P1923" s="18" t="n"/>
      <c r="Q1923" s="14" t="n"/>
      <c r="R1923" s="18" t="n"/>
      <c r="S1923" s="16">
        <f>G1923</f>
        <v/>
      </c>
      <c r="T1923" s="18">
        <f>(R1923-S1923)+T1922</f>
        <v/>
      </c>
      <c r="U1923" s="15">
        <f>C1923</f>
        <v/>
      </c>
      <c r="W1923" s="14" t="n"/>
      <c r="X1923" s="18" t="n"/>
      <c r="Y1923" s="16" t="n">
        <v>0</v>
      </c>
      <c r="Z1923" s="18">
        <f>(X1923-Y1923)+Z1922</f>
        <v/>
      </c>
      <c r="AA1923" s="15" t="n"/>
      <c r="AB1923" s="24" t="n"/>
      <c r="AC1923" s="15">
        <f>C1923</f>
        <v/>
      </c>
      <c r="AD1923" s="25" t="n"/>
      <c r="AE1923" s="62">
        <f>G1923</f>
        <v/>
      </c>
      <c r="AF1923" s="63">
        <f>AE1923+AF1862</f>
        <v/>
      </c>
      <c r="AG1923" s="25" t="n"/>
      <c r="AH1923" s="24" t="n"/>
      <c r="AI1923" s="26" t="n"/>
      <c r="AJ1923" s="25" t="n"/>
      <c r="AL1923" s="14" t="n"/>
      <c r="AM1923" s="18" t="n"/>
      <c r="AN1923" s="16" t="n">
        <v>0</v>
      </c>
      <c r="AO1923" s="18">
        <f>(AM1923-AN1923)+AO1922</f>
        <v/>
      </c>
      <c r="AP1923" s="15" t="n"/>
      <c r="AR1923" s="14" t="n"/>
      <c r="AS1923" s="18" t="n"/>
      <c r="AT1923" s="16" t="n">
        <v>0</v>
      </c>
      <c r="AU1923" s="18">
        <f>(AS1923-AT1923)+AU1922</f>
        <v/>
      </c>
      <c r="AV1923" s="15" t="n"/>
      <c r="AX1923" s="14" t="n"/>
      <c r="AY1923" s="18" t="n"/>
      <c r="AZ1923" s="16" t="n">
        <v>0</v>
      </c>
      <c r="BA1923" s="18">
        <f>(AY1923-AZ1923)+BA1922</f>
        <v/>
      </c>
      <c r="BB1923" s="15" t="n"/>
      <c r="BD1923" s="14" t="n"/>
      <c r="BE1923" s="18" t="n"/>
      <c r="BF1923" s="16" t="n">
        <v>0</v>
      </c>
      <c r="BG1923" s="18">
        <f>(BE1923-BF1923)+BG1922</f>
        <v/>
      </c>
      <c r="BH1923" s="15" t="n"/>
      <c r="BJ1923" s="86" t="n"/>
      <c r="BK1923" s="86" t="n"/>
      <c r="BL1923" s="24" t="n"/>
      <c r="BM1923" s="24" t="n"/>
      <c r="BN1923" s="24" t="n"/>
      <c r="BO1923" s="24" t="n"/>
      <c r="BP1923" s="24" t="n"/>
      <c r="BQ1923" s="126" t="n"/>
    </row>
    <row r="1924" ht="16.8" customHeight="1" thickBot="1" thickTop="1">
      <c r="A1924" s="15" t="n"/>
      <c r="B1924" s="15" t="n"/>
      <c r="C1924" s="15" t="inlineStr">
        <is>
          <t>Pag. Bolletta Telecom 780344</t>
        </is>
      </c>
      <c r="D1924" s="16" t="n"/>
      <c r="E1924" s="16" t="n"/>
      <c r="F1924" s="16" t="n"/>
      <c r="G1924" s="16" t="n">
        <v>0</v>
      </c>
      <c r="H1924" s="16" t="n"/>
      <c r="I1924" s="4" t="n"/>
      <c r="J1924" s="14" t="n"/>
      <c r="K1924" s="17" t="n"/>
      <c r="L1924" s="16" t="n"/>
      <c r="M1924" s="16" t="n"/>
      <c r="N1924" s="42" t="inlineStr">
        <is>
          <t>GIROCONTO DEL GIORNO</t>
        </is>
      </c>
      <c r="O1924" s="43">
        <f>P1918-O1917-O1918-O1916</f>
        <v/>
      </c>
      <c r="P1924" s="18" t="n"/>
      <c r="Q1924" s="14" t="n"/>
      <c r="R1924" s="18" t="n"/>
      <c r="S1924" s="16">
        <f>G1924</f>
        <v/>
      </c>
      <c r="T1924" s="18">
        <f>(R1924-S1924)+T1923</f>
        <v/>
      </c>
      <c r="U1924" s="15">
        <f>C1924</f>
        <v/>
      </c>
      <c r="W1924" s="14" t="n"/>
      <c r="X1924" s="18" t="n"/>
      <c r="Y1924" s="16" t="n">
        <v>0</v>
      </c>
      <c r="Z1924" s="18">
        <f>(X1924-Y1924)+Z1923</f>
        <v/>
      </c>
      <c r="AA1924" s="15" t="n"/>
      <c r="AB1924" s="24" t="n"/>
      <c r="AC1924" s="15">
        <f>C1924</f>
        <v/>
      </c>
      <c r="AD1924" s="25" t="n"/>
      <c r="AE1924" s="62">
        <f>G1924</f>
        <v/>
      </c>
      <c r="AF1924" s="63">
        <f>AE1924+AF1863</f>
        <v/>
      </c>
      <c r="AG1924" s="25" t="n"/>
      <c r="AH1924" s="24" t="n"/>
      <c r="AI1924" s="26" t="n"/>
      <c r="AJ1924" s="25" t="n"/>
      <c r="AL1924" s="14" t="n"/>
      <c r="AM1924" s="18" t="n"/>
      <c r="AN1924" s="16" t="n">
        <v>0</v>
      </c>
      <c r="AO1924" s="18">
        <f>(AM1924-AN1924)+AO1923</f>
        <v/>
      </c>
      <c r="AP1924" s="15" t="n"/>
      <c r="AR1924" s="14" t="n"/>
      <c r="AS1924" s="18" t="n"/>
      <c r="AT1924" s="16" t="n">
        <v>0</v>
      </c>
      <c r="AU1924" s="18">
        <f>(AS1924-AT1924)+AU1923</f>
        <v/>
      </c>
      <c r="AV1924" s="15" t="n"/>
      <c r="AX1924" s="14" t="n"/>
      <c r="AY1924" s="18" t="n"/>
      <c r="AZ1924" s="16" t="n">
        <v>0</v>
      </c>
      <c r="BA1924" s="18">
        <f>(AY1924-AZ1924)+BA1923</f>
        <v/>
      </c>
      <c r="BB1924" s="15" t="n"/>
      <c r="BD1924" s="14" t="n"/>
      <c r="BE1924" s="18" t="n"/>
      <c r="BF1924" s="16" t="n">
        <v>0</v>
      </c>
      <c r="BG1924" s="18">
        <f>(BE1924-BF1924)+BG1923</f>
        <v/>
      </c>
      <c r="BH1924" s="15" t="n"/>
      <c r="BJ1924" s="86" t="n"/>
      <c r="BK1924" s="86" t="n"/>
      <c r="BL1924" s="24" t="n"/>
      <c r="BM1924" s="24" t="n"/>
      <c r="BN1924" s="24" t="n"/>
      <c r="BO1924" s="24" t="n"/>
      <c r="BP1924" s="24" t="n"/>
      <c r="BQ1924" s="126" t="n"/>
    </row>
    <row r="1925" ht="16.8" customHeight="1" thickTop="1">
      <c r="A1925" s="15" t="n"/>
      <c r="B1925" s="15" t="n"/>
      <c r="C1925" s="15" t="inlineStr">
        <is>
          <t>Pag. Bolletta Telecom</t>
        </is>
      </c>
      <c r="D1925" s="16">
        <f>SUM(G1923:G1925)</f>
        <v/>
      </c>
      <c r="E1925" s="16" t="n"/>
      <c r="F1925" s="16" t="n"/>
      <c r="G1925" s="16" t="n">
        <v>0</v>
      </c>
      <c r="H1925" s="16" t="n"/>
      <c r="I1925" s="4" t="n"/>
      <c r="J1925" s="14" t="n"/>
      <c r="K1925" s="6" t="inlineStr">
        <is>
          <t>C/C ANTICIPI</t>
        </is>
      </c>
      <c r="L1925" s="3">
        <f>N1864</f>
        <v/>
      </c>
      <c r="M1925" s="3" t="n">
        <v>0</v>
      </c>
      <c r="N1925" s="3">
        <f>SUM(L1925:M1925)</f>
        <v/>
      </c>
      <c r="O1925" s="44" t="n"/>
      <c r="P1925" s="18" t="n"/>
      <c r="Q1925" s="14" t="n"/>
      <c r="R1925" s="18" t="n"/>
      <c r="S1925" s="16">
        <f>G1925</f>
        <v/>
      </c>
      <c r="T1925" s="18">
        <f>(R1925-S1925)+T1924</f>
        <v/>
      </c>
      <c r="U1925" s="15">
        <f>C1925</f>
        <v/>
      </c>
      <c r="W1925" s="14" t="n"/>
      <c r="X1925" s="18" t="n"/>
      <c r="Y1925" s="16" t="n">
        <v>0</v>
      </c>
      <c r="Z1925" s="18">
        <f>(X1925-Y1925)+Z1924</f>
        <v/>
      </c>
      <c r="AA1925" s="15" t="n"/>
      <c r="AB1925" s="24" t="n"/>
      <c r="AC1925" s="15">
        <f>C1925</f>
        <v/>
      </c>
      <c r="AD1925" s="25" t="n"/>
      <c r="AE1925" s="62">
        <f>G1925</f>
        <v/>
      </c>
      <c r="AF1925" s="63">
        <f>AE1925+AF1864</f>
        <v/>
      </c>
      <c r="AG1925" s="25" t="n"/>
      <c r="AH1925" s="24" t="n"/>
      <c r="AI1925" s="26" t="n"/>
      <c r="AJ1925" s="25" t="n"/>
      <c r="AL1925" s="14" t="n"/>
      <c r="AM1925" s="18" t="n"/>
      <c r="AN1925" s="16" t="n">
        <v>0</v>
      </c>
      <c r="AO1925" s="18">
        <f>(AM1925-AN1925)+AO1924</f>
        <v/>
      </c>
      <c r="AP1925" s="15" t="n"/>
      <c r="AR1925" s="14" t="n"/>
      <c r="AS1925" s="18" t="n"/>
      <c r="AT1925" s="16" t="n">
        <v>0</v>
      </c>
      <c r="AU1925" s="18">
        <f>(AS1925-AT1925)+AU1924</f>
        <v/>
      </c>
      <c r="AV1925" s="15" t="n"/>
      <c r="AX1925" s="14" t="n"/>
      <c r="AY1925" s="18" t="n"/>
      <c r="AZ1925" s="16" t="n">
        <v>0</v>
      </c>
      <c r="BA1925" s="18">
        <f>(AY1925-AZ1925)+BA1924</f>
        <v/>
      </c>
      <c r="BB1925" s="15" t="n"/>
      <c r="BD1925" s="14" t="n"/>
      <c r="BE1925" s="18" t="n"/>
      <c r="BF1925" s="16" t="n">
        <v>0</v>
      </c>
      <c r="BG1925" s="18">
        <f>(BE1925-BF1925)+BG1924</f>
        <v/>
      </c>
      <c r="BH1925" s="15" t="n"/>
      <c r="BJ1925" s="86" t="n"/>
      <c r="BK1925" s="86" t="n"/>
      <c r="BL1925" s="24" t="n"/>
      <c r="BM1925" s="24" t="n"/>
      <c r="BN1925" s="24" t="n"/>
      <c r="BO1925" s="24" t="n"/>
      <c r="BP1925" s="24" t="n"/>
      <c r="BQ1925" s="126" t="n"/>
    </row>
    <row r="1926" ht="16.8" customHeight="1">
      <c r="A1926" s="15" t="n"/>
      <c r="B1926" s="15" t="n"/>
      <c r="C1926" s="15" t="inlineStr">
        <is>
          <t xml:space="preserve">PAG. BOLLETTA ENEL  </t>
        </is>
      </c>
      <c r="D1926" s="16" t="n"/>
      <c r="E1926" s="16" t="n"/>
      <c r="F1926" s="16" t="n"/>
      <c r="G1926" s="16" t="n">
        <v>0</v>
      </c>
      <c r="H1926" s="16" t="n"/>
      <c r="I1926" s="4" t="n"/>
      <c r="J1926" s="14" t="n"/>
      <c r="K1926" s="6" t="inlineStr">
        <is>
          <t>C/CPOSTALE</t>
        </is>
      </c>
      <c r="L1926" s="3">
        <f>L1865</f>
        <v/>
      </c>
      <c r="M1926" s="3">
        <f>H1933+G1933</f>
        <v/>
      </c>
      <c r="N1926" s="45">
        <f>L1926+M1926</f>
        <v/>
      </c>
      <c r="O1926" s="45">
        <f>BA1950+BG1950</f>
        <v/>
      </c>
      <c r="P1926" s="18" t="n"/>
      <c r="Q1926" s="14" t="n"/>
      <c r="R1926" s="18" t="n"/>
      <c r="S1926" s="16">
        <f>G1926</f>
        <v/>
      </c>
      <c r="T1926" s="18">
        <f>(R1926-S1926)+T1925</f>
        <v/>
      </c>
      <c r="U1926" s="15">
        <f>C1926</f>
        <v/>
      </c>
      <c r="W1926" s="14" t="n"/>
      <c r="X1926" s="18" t="n">
        <v>0</v>
      </c>
      <c r="Y1926" s="16" t="n">
        <v>0</v>
      </c>
      <c r="Z1926" s="18">
        <f>(X1926-Y1926)+Z1925</f>
        <v/>
      </c>
      <c r="AA1926" s="15" t="n"/>
      <c r="AB1926" s="24" t="n"/>
      <c r="AC1926" s="15">
        <f>C1926</f>
        <v/>
      </c>
      <c r="AD1926" s="25" t="n"/>
      <c r="AE1926" s="62">
        <f>G1926</f>
        <v/>
      </c>
      <c r="AF1926" s="63">
        <f>AE1926+AF1865</f>
        <v/>
      </c>
      <c r="AG1926" s="25" t="n"/>
      <c r="AH1926" s="24" t="n"/>
      <c r="AI1926" s="26" t="n"/>
      <c r="AJ1926" s="25" t="n"/>
      <c r="AL1926" s="14" t="n"/>
      <c r="AM1926" s="18" t="n"/>
      <c r="AN1926" s="16" t="n">
        <v>0</v>
      </c>
      <c r="AO1926" s="18">
        <f>(AM1926-AN1926)+AO1925</f>
        <v/>
      </c>
      <c r="AP1926" s="15" t="n"/>
      <c r="AR1926" s="14" t="n"/>
      <c r="AS1926" s="18" t="n"/>
      <c r="AT1926" s="16" t="n">
        <v>0</v>
      </c>
      <c r="AU1926" s="18">
        <f>(AS1926-AT1926)+AU1925</f>
        <v/>
      </c>
      <c r="AV1926" s="15" t="n"/>
      <c r="AX1926" s="14" t="n"/>
      <c r="AY1926" s="18" t="n"/>
      <c r="AZ1926" s="16" t="n">
        <v>0</v>
      </c>
      <c r="BA1926" s="18">
        <f>(AY1926-AZ1926)+BA1925</f>
        <v/>
      </c>
      <c r="BB1926" s="15" t="n"/>
      <c r="BD1926" s="14" t="n"/>
      <c r="BE1926" s="18" t="n"/>
      <c r="BF1926" s="16" t="n">
        <v>0</v>
      </c>
      <c r="BG1926" s="18">
        <f>(BE1926-BF1926)+BG1925</f>
        <v/>
      </c>
      <c r="BH1926" s="15" t="n"/>
      <c r="BJ1926" s="86" t="n"/>
      <c r="BK1926" s="86" t="n"/>
      <c r="BL1926" s="24" t="n"/>
      <c r="BM1926" s="24" t="n"/>
      <c r="BN1926" s="24" t="n"/>
      <c r="BO1926" s="24" t="n"/>
      <c r="BP1926" s="24" t="n"/>
      <c r="BQ1926" s="126" t="n"/>
    </row>
    <row r="1927" ht="16.8" customHeight="1">
      <c r="A1927" s="15" t="n"/>
      <c r="B1927" s="15" t="n"/>
      <c r="C1927" s="15" t="inlineStr">
        <is>
          <t>Locazione immobili</t>
        </is>
      </c>
      <c r="D1927" s="16" t="n"/>
      <c r="E1927" s="16" t="n"/>
      <c r="F1927" s="16" t="n"/>
      <c r="G1927" s="16" t="n">
        <v>0</v>
      </c>
      <c r="H1927" s="16" t="n"/>
      <c r="I1927" s="4" t="n"/>
      <c r="J1927" s="14" t="n"/>
      <c r="K1927" s="6" t="inlineStr">
        <is>
          <t>C/C BANCARIO</t>
        </is>
      </c>
      <c r="L1927" s="3">
        <f>T1950+Z1950+AO1950+AU1950</f>
        <v/>
      </c>
      <c r="M1927" s="16" t="n"/>
      <c r="N1927" s="16" t="n"/>
      <c r="O1927" s="16" t="n"/>
      <c r="P1927" s="18" t="n"/>
      <c r="Q1927" s="14" t="n"/>
      <c r="R1927" s="18" t="n"/>
      <c r="S1927" s="16" t="n">
        <v>0</v>
      </c>
      <c r="T1927" s="18">
        <f>(R1927-S1927)+T1926</f>
        <v/>
      </c>
      <c r="U1927" s="15" t="n"/>
      <c r="W1927" s="14" t="n"/>
      <c r="X1927" s="18" t="n"/>
      <c r="Y1927" s="16" t="n">
        <v>0</v>
      </c>
      <c r="Z1927" s="18">
        <f>(X1927-Y1927)+Z1926</f>
        <v/>
      </c>
      <c r="AA1927" s="15" t="n"/>
      <c r="AB1927" s="24" t="n"/>
      <c r="AC1927" s="15">
        <f>C1927</f>
        <v/>
      </c>
      <c r="AD1927" s="25" t="n"/>
      <c r="AE1927" s="62">
        <f>G1927</f>
        <v/>
      </c>
      <c r="AF1927" s="63">
        <f>AE1927+AF1866</f>
        <v/>
      </c>
      <c r="AG1927" s="25" t="n"/>
      <c r="AH1927" s="24" t="n"/>
      <c r="AI1927" s="26" t="n">
        <v>0</v>
      </c>
      <c r="AJ1927" s="25" t="n"/>
      <c r="AL1927" s="14" t="n"/>
      <c r="AM1927" s="18" t="n"/>
      <c r="AN1927" s="16" t="n">
        <v>0</v>
      </c>
      <c r="AO1927" s="18">
        <f>(AM1927-AN1927)+AO1926</f>
        <v/>
      </c>
      <c r="AP1927" s="15" t="n"/>
      <c r="AR1927" s="14" t="n"/>
      <c r="AS1927" s="18" t="n"/>
      <c r="AT1927" s="16" t="n">
        <v>0</v>
      </c>
      <c r="AU1927" s="18">
        <f>(AS1927-AT1927)+AU1926</f>
        <v/>
      </c>
      <c r="AV1927" s="15" t="n"/>
      <c r="AX1927" s="14" t="n"/>
      <c r="AY1927" s="18" t="n"/>
      <c r="AZ1927" s="16" t="n">
        <v>0</v>
      </c>
      <c r="BA1927" s="18">
        <f>(AY1927-AZ1927)+BA1926</f>
        <v/>
      </c>
      <c r="BB1927" s="15" t="n"/>
      <c r="BD1927" s="14" t="n"/>
      <c r="BE1927" s="18" t="n"/>
      <c r="BF1927" s="16" t="n">
        <v>0</v>
      </c>
      <c r="BG1927" s="18">
        <f>(BE1927-BF1927)+BG1926</f>
        <v/>
      </c>
      <c r="BH1927" s="15" t="n"/>
      <c r="BJ1927" s="86" t="n"/>
      <c r="BK1927" s="86" t="n"/>
      <c r="BL1927" s="24" t="n"/>
      <c r="BM1927" s="24" t="n"/>
      <c r="BN1927" s="24" t="n"/>
      <c r="BO1927" s="24" t="n"/>
      <c r="BP1927" s="24" t="n"/>
      <c r="BQ1927" s="126" t="n"/>
    </row>
    <row r="1928" ht="16.8" customHeight="1">
      <c r="A1928" s="15" t="n"/>
      <c r="B1928" s="15" t="n"/>
      <c r="C1928" s="15" t="inlineStr">
        <is>
          <t>Spese condominiali</t>
        </is>
      </c>
      <c r="D1928" s="16" t="n"/>
      <c r="E1928" s="16" t="n"/>
      <c r="F1928" s="16" t="n"/>
      <c r="G1928" s="16" t="n">
        <v>0</v>
      </c>
      <c r="H1928" s="16" t="n"/>
      <c r="I1928" s="4" t="n"/>
      <c r="J1928" s="14" t="n"/>
      <c r="K1928" s="6" t="inlineStr">
        <is>
          <t>CONTO SOSPESI</t>
        </is>
      </c>
      <c r="L1928" s="3" t="n"/>
      <c r="M1928" s="46" t="inlineStr">
        <is>
          <t>SOSPESI DEL GIORNO</t>
        </is>
      </c>
      <c r="N1928" s="46" t="n"/>
      <c r="O1928" s="16" t="n"/>
      <c r="P1928" s="18" t="n"/>
      <c r="Q1928" s="14" t="n"/>
      <c r="R1928" s="18" t="n"/>
      <c r="S1928" s="16">
        <f>G1928</f>
        <v/>
      </c>
      <c r="T1928" s="18">
        <f>(R1928-S1928)+T1927</f>
        <v/>
      </c>
      <c r="U1928" s="15">
        <f>C1928</f>
        <v/>
      </c>
      <c r="W1928" s="14" t="n"/>
      <c r="X1928" s="18" t="n"/>
      <c r="Y1928" s="16" t="n">
        <v>0</v>
      </c>
      <c r="Z1928" s="18">
        <f>(X1928-Y1928)+Z1927</f>
        <v/>
      </c>
      <c r="AA1928" s="15" t="n"/>
      <c r="AB1928" s="24" t="n"/>
      <c r="AC1928" s="15">
        <f>C1928</f>
        <v/>
      </c>
      <c r="AD1928" s="25" t="n"/>
      <c r="AE1928" s="62">
        <f>G1928</f>
        <v/>
      </c>
      <c r="AF1928" s="63">
        <f>AE1928+AF1867</f>
        <v/>
      </c>
      <c r="AG1928" s="25" t="n"/>
      <c r="AH1928" s="24" t="n"/>
      <c r="AI1928" s="26" t="n"/>
      <c r="AJ1928" s="25" t="n"/>
      <c r="AL1928" s="14" t="n"/>
      <c r="AM1928" s="18" t="n"/>
      <c r="AN1928" s="16" t="n">
        <v>0</v>
      </c>
      <c r="AO1928" s="18">
        <f>(AM1928-AN1928)+AO1927</f>
        <v/>
      </c>
      <c r="AP1928" s="15" t="n"/>
      <c r="AR1928" s="14" t="n"/>
      <c r="AS1928" s="18" t="n"/>
      <c r="AT1928" s="16" t="n">
        <v>0</v>
      </c>
      <c r="AU1928" s="18">
        <f>(AS1928-AT1928)+AU1927</f>
        <v/>
      </c>
      <c r="AV1928" s="15" t="n"/>
      <c r="AX1928" s="14" t="n"/>
      <c r="AY1928" s="18" t="n"/>
      <c r="AZ1928" s="16" t="n">
        <v>0</v>
      </c>
      <c r="BA1928" s="18">
        <f>(AY1928-AZ1928)+BA1927</f>
        <v/>
      </c>
      <c r="BB1928" s="15" t="n"/>
      <c r="BD1928" s="14" t="n"/>
      <c r="BE1928" s="18" t="n"/>
      <c r="BF1928" s="16" t="n">
        <v>0</v>
      </c>
      <c r="BG1928" s="18">
        <f>(BE1928-BF1928)+BG1927</f>
        <v/>
      </c>
      <c r="BH1928" s="15" t="n"/>
      <c r="BJ1928" s="86" t="n"/>
      <c r="BK1928" s="86" t="n"/>
      <c r="BL1928" s="24" t="n"/>
      <c r="BM1928" s="24" t="n"/>
      <c r="BN1928" s="24" t="n"/>
      <c r="BO1928" s="24" t="n"/>
      <c r="BP1928" s="24" t="n"/>
      <c r="BQ1928" s="126" t="n"/>
    </row>
    <row r="1929" ht="16.8" customHeight="1">
      <c r="A1929" s="15" t="n"/>
      <c r="B1929" s="15" t="n"/>
      <c r="C1929" s="15" t="inlineStr">
        <is>
          <t>TOT. SPESE AFFITTO  TEL. LUCE</t>
        </is>
      </c>
      <c r="D1929" s="16">
        <f>SUM(G1923:G1928)</f>
        <v/>
      </c>
      <c r="E1929" s="16" t="n"/>
      <c r="F1929" s="16" t="n"/>
      <c r="G1929" s="16" t="n"/>
      <c r="H1929" s="16" t="n"/>
      <c r="I1929" s="4" t="n"/>
      <c r="J1929" s="14" t="n"/>
      <c r="K1929" s="50" t="inlineStr">
        <is>
          <t>SOMMA SOSPESO 10/11</t>
        </is>
      </c>
      <c r="L1929" s="50" t="n">
        <v>114.5</v>
      </c>
      <c r="M1929" s="16" t="inlineStr">
        <is>
          <t>NOME</t>
        </is>
      </c>
      <c r="N1929" s="16" t="inlineStr">
        <is>
          <t>IMPORTO</t>
        </is>
      </c>
      <c r="O1929" s="16" t="n"/>
      <c r="P1929" s="18" t="n"/>
      <c r="Q1929" s="14" t="n"/>
      <c r="R1929" s="18" t="n"/>
      <c r="S1929" s="16" t="n">
        <v>0</v>
      </c>
      <c r="T1929" s="18">
        <f>(R1929-S1929)+T1928</f>
        <v/>
      </c>
      <c r="U1929" s="15" t="n"/>
      <c r="W1929" s="14" t="n"/>
      <c r="X1929" s="18" t="n"/>
      <c r="Y1929" s="16" t="n"/>
      <c r="Z1929" s="18">
        <f>(X1929-Y1929)+Z1928</f>
        <v/>
      </c>
      <c r="AA1929" s="15" t="n"/>
      <c r="AB1929" s="24" t="n"/>
      <c r="AC1929" s="15">
        <f>C1929</f>
        <v/>
      </c>
      <c r="AD1929" s="25" t="n"/>
      <c r="AE1929" s="62">
        <f>G1929</f>
        <v/>
      </c>
      <c r="AF1929" s="63">
        <f>AE1929+AF1868</f>
        <v/>
      </c>
      <c r="AG1929" s="25" t="n"/>
      <c r="AH1929" s="24" t="n"/>
      <c r="AI1929" s="26" t="n"/>
      <c r="AJ1929" s="25" t="n"/>
      <c r="AL1929" s="14" t="n"/>
      <c r="AM1929" s="18" t="n"/>
      <c r="AN1929" s="16" t="n"/>
      <c r="AO1929" s="18">
        <f>(AM1929-AN1929)+AO1928</f>
        <v/>
      </c>
      <c r="AP1929" s="15" t="n"/>
      <c r="AR1929" s="14" t="n"/>
      <c r="AS1929" s="18" t="n"/>
      <c r="AT1929" s="16" t="n"/>
      <c r="AU1929" s="18">
        <f>(AS1929-AT1929)+AU1928</f>
        <v/>
      </c>
      <c r="AV1929" s="15" t="n"/>
      <c r="AX1929" s="14" t="n"/>
      <c r="AY1929" s="18" t="n"/>
      <c r="AZ1929" s="16" t="n"/>
      <c r="BA1929" s="18">
        <f>(AY1929-AZ1929)+BA1928</f>
        <v/>
      </c>
      <c r="BB1929" s="15" t="n"/>
      <c r="BD1929" s="14" t="n"/>
      <c r="BE1929" s="18" t="n"/>
      <c r="BF1929" s="16" t="n"/>
      <c r="BG1929" s="18">
        <f>(BE1929-BF1929)+BG1928</f>
        <v/>
      </c>
      <c r="BH1929" s="15" t="n"/>
      <c r="BJ1929" s="86" t="n"/>
      <c r="BK1929" s="86" t="n"/>
      <c r="BL1929" s="24" t="n"/>
      <c r="BM1929" s="24" t="n"/>
      <c r="BN1929" s="24" t="n"/>
      <c r="BO1929" s="24" t="n"/>
      <c r="BP1929" s="24" t="n"/>
      <c r="BQ1929" s="126" t="n"/>
    </row>
    <row r="1930" ht="16.8" customHeight="1">
      <c r="A1930" s="15" t="n"/>
      <c r="B1930" s="15" t="n"/>
      <c r="C1930" s="15" t="inlineStr">
        <is>
          <t xml:space="preserve">RIVALSA </t>
        </is>
      </c>
      <c r="D1930" s="16" t="n"/>
      <c r="E1930" s="16" t="n"/>
      <c r="F1930" s="16" t="n"/>
      <c r="G1930" s="16" t="n">
        <v>0</v>
      </c>
      <c r="H1930" s="16" t="n"/>
      <c r="I1930" s="4" t="n"/>
      <c r="J1930" s="14" t="n"/>
      <c r="K1930" s="30" t="inlineStr">
        <is>
          <t>LEGNANO 25/1</t>
        </is>
      </c>
      <c r="L1930" s="30" t="n">
        <v>294.5</v>
      </c>
      <c r="M1930" s="16" t="inlineStr">
        <is>
          <t>RHO 9/2</t>
        </is>
      </c>
      <c r="N1930" s="16" t="n">
        <v>320</v>
      </c>
      <c r="O1930" s="16" t="n"/>
      <c r="P1930" s="18" t="n"/>
      <c r="Q1930" s="14" t="n"/>
      <c r="R1930" s="18" t="n"/>
      <c r="S1930" s="16">
        <f>G1930</f>
        <v/>
      </c>
      <c r="T1930" s="18">
        <f>(R1930-S1930)+T1929</f>
        <v/>
      </c>
      <c r="U1930" s="15" t="n"/>
      <c r="W1930" s="14" t="n"/>
      <c r="X1930" s="18" t="n">
        <v>0</v>
      </c>
      <c r="Y1930" s="16" t="n">
        <v>0</v>
      </c>
      <c r="Z1930" s="18">
        <f>(X1930-Y1930)+Z1929</f>
        <v/>
      </c>
      <c r="AA1930" s="15" t="n"/>
      <c r="AB1930" s="24" t="n"/>
      <c r="AC1930" s="15">
        <f>C1930</f>
        <v/>
      </c>
      <c r="AD1930" s="25" t="n"/>
      <c r="AE1930" s="62">
        <f>G1930</f>
        <v/>
      </c>
      <c r="AF1930" s="63">
        <f>AE1930+AF1869</f>
        <v/>
      </c>
      <c r="AG1930" s="25" t="n"/>
      <c r="AH1930" s="24" t="n"/>
      <c r="AI1930" s="26" t="n"/>
      <c r="AJ1930" s="25" t="n"/>
      <c r="AL1930" s="14" t="n"/>
      <c r="AM1930" s="18" t="n"/>
      <c r="AN1930" s="16" t="n"/>
      <c r="AO1930" s="18">
        <f>(AM1930-AN1930)+AO1929</f>
        <v/>
      </c>
      <c r="AP1930" s="15" t="n"/>
      <c r="AR1930" s="14" t="n"/>
      <c r="AS1930" s="18" t="n"/>
      <c r="AT1930" s="16" t="n"/>
      <c r="AU1930" s="18">
        <f>(AS1930-AT1930)+AU1929</f>
        <v/>
      </c>
      <c r="AV1930" s="15" t="n"/>
      <c r="AX1930" s="14" t="n"/>
      <c r="AY1930" s="18" t="n"/>
      <c r="AZ1930" s="16" t="n"/>
      <c r="BA1930" s="18">
        <f>(AY1930-AZ1930)+BA1929</f>
        <v/>
      </c>
      <c r="BB1930" s="15" t="n"/>
      <c r="BD1930" s="14" t="n"/>
      <c r="BE1930" s="18" t="n"/>
      <c r="BF1930" s="16" t="n"/>
      <c r="BG1930" s="18">
        <f>(BE1930-BF1930)+BG1929</f>
        <v/>
      </c>
      <c r="BH1930" s="15" t="n"/>
      <c r="BJ1930" s="86" t="n"/>
      <c r="BK1930" s="86" t="n"/>
      <c r="BL1930" s="24" t="n"/>
      <c r="BM1930" s="24" t="n"/>
      <c r="BN1930" s="24" t="n"/>
      <c r="BO1930" s="24" t="n"/>
      <c r="BP1930" s="24" t="n"/>
      <c r="BQ1930" s="126" t="n"/>
    </row>
    <row r="1931" ht="16.8" customHeight="1">
      <c r="A1931" s="15" t="n"/>
      <c r="B1931" s="15" t="n"/>
      <c r="C1931" s="15" t="inlineStr">
        <is>
          <t>COMMERCIALISTA</t>
        </is>
      </c>
      <c r="D1931" s="16" t="n"/>
      <c r="E1931" s="16" t="n"/>
      <c r="F1931" s="16" t="n"/>
      <c r="G1931" s="16" t="n">
        <v>0</v>
      </c>
      <c r="H1931" s="16" t="n"/>
      <c r="I1931" s="4" t="n"/>
      <c r="J1931" s="14" t="n"/>
      <c r="K1931" s="16" t="inlineStr">
        <is>
          <t>LEGNANO 1/2</t>
        </is>
      </c>
      <c r="L1931" s="16" t="n">
        <v>236.02</v>
      </c>
      <c r="M1931" s="44" t="inlineStr">
        <is>
          <t>GALLARATE 9/2</t>
        </is>
      </c>
      <c r="N1931" s="16" t="n">
        <v>1105</v>
      </c>
      <c r="O1931" s="16" t="n"/>
      <c r="P1931" s="18" t="n"/>
      <c r="Q1931" s="14" t="n"/>
      <c r="R1931" s="18" t="n"/>
      <c r="S1931" s="16">
        <f>G1931</f>
        <v/>
      </c>
      <c r="T1931" s="18">
        <f>(R1931-S1931)+T1930</f>
        <v/>
      </c>
      <c r="U1931" s="15">
        <f>C1931</f>
        <v/>
      </c>
      <c r="W1931" s="14" t="n"/>
      <c r="X1931" s="18" t="n">
        <v>0</v>
      </c>
      <c r="Y1931" s="16" t="n">
        <v>0</v>
      </c>
      <c r="Z1931" s="18">
        <f>(X1931-Y1931)+Z1930</f>
        <v/>
      </c>
      <c r="AA1931" s="15" t="n"/>
      <c r="AB1931" s="24" t="n"/>
      <c r="AC1931" s="15">
        <f>C1931</f>
        <v/>
      </c>
      <c r="AD1931" s="25" t="n"/>
      <c r="AE1931" s="62">
        <f>G1931</f>
        <v/>
      </c>
      <c r="AF1931" s="63">
        <f>AE1931+AF1870</f>
        <v/>
      </c>
      <c r="AG1931" s="25" t="n"/>
      <c r="AH1931" s="24" t="n"/>
      <c r="AI1931" s="26" t="n"/>
      <c r="AJ1931" s="25" t="n"/>
      <c r="AL1931" s="14" t="n"/>
      <c r="AM1931" s="18" t="n"/>
      <c r="AN1931" s="16" t="n">
        <v>0</v>
      </c>
      <c r="AO1931" s="18">
        <f>(AM1931-AN1931)+AO1930</f>
        <v/>
      </c>
      <c r="AP1931" s="15" t="n"/>
      <c r="AR1931" s="14" t="n"/>
      <c r="AS1931" s="18" t="n"/>
      <c r="AT1931" s="16" t="n">
        <v>0</v>
      </c>
      <c r="AU1931" s="18">
        <f>(AS1931-AT1931)+AU1930</f>
        <v/>
      </c>
      <c r="AV1931" s="15" t="n"/>
      <c r="AX1931" s="14" t="n"/>
      <c r="AY1931" s="18" t="n"/>
      <c r="AZ1931" s="16" t="n">
        <v>0</v>
      </c>
      <c r="BA1931" s="18">
        <f>(AY1931-AZ1931)+BA1930</f>
        <v/>
      </c>
      <c r="BB1931" s="15" t="n"/>
      <c r="BD1931" s="14" t="n"/>
      <c r="BE1931" s="18" t="n"/>
      <c r="BF1931" s="16" t="n">
        <v>0</v>
      </c>
      <c r="BG1931" s="18">
        <f>(BE1931-BF1931)+BG1930</f>
        <v/>
      </c>
      <c r="BH1931" s="15" t="n"/>
      <c r="BJ1931" s="86" t="n"/>
      <c r="BK1931" s="86" t="n"/>
      <c r="BL1931" s="24" t="n"/>
      <c r="BM1931" s="24" t="n"/>
      <c r="BN1931" s="24" t="n"/>
      <c r="BO1931" s="24" t="n"/>
      <c r="BP1931" s="24" t="n"/>
      <c r="BQ1931" s="126" t="n"/>
    </row>
    <row r="1932" ht="16.8" customHeight="1">
      <c r="A1932" s="15" t="n"/>
      <c r="B1932" s="15" t="n"/>
      <c r="C1932" s="64" t="inlineStr">
        <is>
          <t>CASSA PREVIDENZA  AGENTI  + QUOTA GAA</t>
        </is>
      </c>
      <c r="D1932" s="16" t="n"/>
      <c r="E1932" s="16" t="n"/>
      <c r="F1932" s="16" t="n"/>
      <c r="G1932" s="16" t="n">
        <v>0</v>
      </c>
      <c r="H1932" s="16" t="n">
        <v>0</v>
      </c>
      <c r="I1932" s="4" t="n"/>
      <c r="J1932" s="14" t="n"/>
      <c r="K1932" s="16" t="inlineStr">
        <is>
          <t>SOMMA 7/2</t>
        </is>
      </c>
      <c r="L1932" s="16" t="n">
        <v>307.5</v>
      </c>
      <c r="M1932" s="16" t="n"/>
      <c r="N1932" s="16" t="n">
        <v>0</v>
      </c>
      <c r="O1932" s="16" t="n"/>
      <c r="P1932" s="18" t="n"/>
      <c r="Q1932" s="14" t="n"/>
      <c r="R1932" s="18" t="n"/>
      <c r="S1932" s="16">
        <f>G1932</f>
        <v/>
      </c>
      <c r="T1932" s="18">
        <f>(R1932-S1932)+T1931</f>
        <v/>
      </c>
      <c r="U1932" s="15">
        <f>C1932</f>
        <v/>
      </c>
      <c r="W1932" s="14" t="n"/>
      <c r="X1932" s="18" t="n">
        <v>0</v>
      </c>
      <c r="Y1932" s="16" t="n">
        <v>0</v>
      </c>
      <c r="Z1932" s="18">
        <f>(X1932-Y1932)+Z1931</f>
        <v/>
      </c>
      <c r="AA1932" s="15" t="n"/>
      <c r="AB1932" s="24" t="n"/>
      <c r="AC1932" s="15">
        <f>C1932</f>
        <v/>
      </c>
      <c r="AD1932" s="25" t="n"/>
      <c r="AE1932" s="62">
        <f>G1932</f>
        <v/>
      </c>
      <c r="AF1932" s="63">
        <f>AE1932+AF1871</f>
        <v/>
      </c>
      <c r="AG1932" s="25" t="n"/>
      <c r="AH1932" s="24" t="n"/>
      <c r="AI1932" s="26" t="n"/>
      <c r="AJ1932" s="25" t="n"/>
      <c r="AL1932" s="14" t="n"/>
      <c r="AM1932" s="18" t="n"/>
      <c r="AN1932" s="16" t="n">
        <v>0</v>
      </c>
      <c r="AO1932" s="18">
        <f>(AM1932-AN1932)+AO1931</f>
        <v/>
      </c>
      <c r="AP1932" s="15" t="n"/>
      <c r="AR1932" s="14" t="n"/>
      <c r="AS1932" s="18" t="n"/>
      <c r="AT1932" s="16" t="n">
        <v>0</v>
      </c>
      <c r="AU1932" s="18">
        <f>(AS1932-AT1932)+AU1931</f>
        <v/>
      </c>
      <c r="AV1932" s="15" t="n"/>
      <c r="AX1932" s="14" t="n"/>
      <c r="AY1932" s="18" t="n"/>
      <c r="AZ1932" s="16" t="n">
        <v>0</v>
      </c>
      <c r="BA1932" s="18">
        <f>(AY1932-AZ1932)+BA1931</f>
        <v/>
      </c>
      <c r="BB1932" s="15" t="n"/>
      <c r="BD1932" s="14" t="n"/>
      <c r="BE1932" s="18" t="n"/>
      <c r="BF1932" s="16" t="n">
        <v>0</v>
      </c>
      <c r="BG1932" s="18">
        <f>(BE1932-BF1932)+BG1931</f>
        <v/>
      </c>
      <c r="BH1932" s="15" t="n"/>
      <c r="BJ1932" s="86" t="n"/>
      <c r="BK1932" s="86" t="n"/>
      <c r="BL1932" s="24" t="n"/>
      <c r="BM1932" s="24" t="n"/>
      <c r="BN1932" s="24" t="n"/>
      <c r="BO1932" s="24" t="n"/>
      <c r="BP1932" s="24" t="n"/>
      <c r="BQ1932" s="126" t="n"/>
    </row>
    <row r="1933" ht="16.8" customHeight="1">
      <c r="A1933" s="15" t="n"/>
      <c r="B1933" s="15" t="n"/>
      <c r="C1933" s="15" t="inlineStr">
        <is>
          <t>GIROCONTO PROVV. GENERALI</t>
        </is>
      </c>
      <c r="D1933" s="16" t="n"/>
      <c r="E1933" s="16" t="n"/>
      <c r="F1933" s="85" t="n">
        <v>13863.53</v>
      </c>
      <c r="G1933" s="16" t="n">
        <v>0</v>
      </c>
      <c r="H1933" s="16" t="n">
        <v>0</v>
      </c>
      <c r="I1933" s="4" t="n"/>
      <c r="J1933" s="14" t="n"/>
      <c r="K1933" s="16" t="inlineStr">
        <is>
          <t>REBELLATO DI VITO FABIO 6/2</t>
        </is>
      </c>
      <c r="L1933" s="16" t="n">
        <v>100</v>
      </c>
      <c r="M1933" s="16" t="inlineStr">
        <is>
          <t>POL. A3T SRL 9/2</t>
        </is>
      </c>
      <c r="N1933" s="16" t="n">
        <v>387.96</v>
      </c>
      <c r="O1933" s="16" t="n"/>
      <c r="P1933" s="18" t="n"/>
      <c r="Q1933" s="14" t="n"/>
      <c r="R1933" s="18">
        <f>F1933</f>
        <v/>
      </c>
      <c r="S1933" s="16" t="n">
        <v>0</v>
      </c>
      <c r="T1933" s="18">
        <f>(R1933-S1933)+T1932</f>
        <v/>
      </c>
      <c r="U1933" s="15" t="n"/>
      <c r="W1933" s="14" t="inlineStr">
        <is>
          <t>\</t>
        </is>
      </c>
      <c r="X1933" s="18" t="n">
        <v>0</v>
      </c>
      <c r="Y1933" s="16" t="n"/>
      <c r="Z1933" s="18">
        <f>(X1933-Y1933)+Z1932</f>
        <v/>
      </c>
      <c r="AA1933" s="15" t="n"/>
      <c r="AB1933" s="24" t="n"/>
      <c r="AC1933" s="15">
        <f>C1933</f>
        <v/>
      </c>
      <c r="AD1933" s="25" t="n"/>
      <c r="AE1933" s="62">
        <f>G1933</f>
        <v/>
      </c>
      <c r="AF1933" s="63">
        <f>AE1933+AF1872</f>
        <v/>
      </c>
      <c r="AG1933" s="25" t="n"/>
      <c r="AH1933" s="24" t="n"/>
      <c r="AI1933" s="26" t="n"/>
      <c r="AJ1933" s="25" t="n"/>
      <c r="AL1933" s="14" t="n"/>
      <c r="AM1933" s="18" t="n"/>
      <c r="AN1933" s="16" t="n"/>
      <c r="AO1933" s="18">
        <f>(AM1933-AN1933)+AO1932</f>
        <v/>
      </c>
      <c r="AP1933" s="15" t="n"/>
      <c r="AR1933" s="14" t="n"/>
      <c r="AS1933" s="18" t="n"/>
      <c r="AT1933" s="16" t="n"/>
      <c r="AU1933" s="18">
        <f>(AS1933-AT1933)+AU1932</f>
        <v/>
      </c>
      <c r="AV1933" s="15" t="n"/>
      <c r="AX1933" s="14" t="n"/>
      <c r="AY1933" s="18" t="n"/>
      <c r="AZ1933" s="16" t="n"/>
      <c r="BA1933" s="18">
        <f>(AY1933-AZ1933)+BA1932</f>
        <v/>
      </c>
      <c r="BB1933" s="15" t="n"/>
      <c r="BD1933" s="14" t="n"/>
      <c r="BE1933" s="18">
        <f>H1933</f>
        <v/>
      </c>
      <c r="BF1933" s="16" t="n"/>
      <c r="BG1933" s="18">
        <f>(BE1933-BF1933)+BG1932</f>
        <v/>
      </c>
      <c r="BH1933" s="15" t="n"/>
      <c r="BJ1933" s="86" t="n"/>
      <c r="BK1933" s="86" t="n"/>
      <c r="BL1933" s="24" t="n"/>
      <c r="BM1933" s="24" t="n"/>
      <c r="BN1933" s="24" t="n"/>
      <c r="BO1933" s="24" t="n"/>
      <c r="BP1933" s="24" t="n"/>
      <c r="BQ1933" s="126" t="n"/>
    </row>
    <row r="1934" ht="16.8" customHeight="1">
      <c r="A1934" s="15" t="n"/>
      <c r="B1934" s="15" t="n"/>
      <c r="C1934" s="47" t="inlineStr">
        <is>
          <t>VERSAMENTO PROVV. MATURATE</t>
        </is>
      </c>
      <c r="D1934" s="16" t="n"/>
      <c r="E1934" s="16" t="n"/>
      <c r="F1934" s="1" t="n">
        <v>2802.43</v>
      </c>
      <c r="G1934" s="16" t="n">
        <v>0</v>
      </c>
      <c r="H1934" s="16" t="n"/>
      <c r="I1934" s="4" t="n"/>
      <c r="J1934" s="14" t="n"/>
      <c r="K1934" s="44" t="inlineStr">
        <is>
          <t>VERS. SOMMA 9/2</t>
        </is>
      </c>
      <c r="L1934" s="16" t="n">
        <v>0.99</v>
      </c>
      <c r="M1934" s="44" t="inlineStr">
        <is>
          <t>BONIFICO CACCIA 9/2</t>
        </is>
      </c>
      <c r="N1934" s="16" t="n">
        <v>0.18</v>
      </c>
      <c r="O1934" s="16" t="n"/>
      <c r="P1934" s="18" t="n"/>
      <c r="Q1934" s="14" t="n"/>
      <c r="R1934" s="49">
        <f>F1934</f>
        <v/>
      </c>
      <c r="S1934" s="16" t="n">
        <v>0</v>
      </c>
      <c r="T1934" s="18">
        <f>(R1934-S1934)+T1933</f>
        <v/>
      </c>
      <c r="U1934" s="17">
        <f>C1934</f>
        <v/>
      </c>
      <c r="W1934" s="14" t="n"/>
      <c r="X1934" s="18" t="n">
        <v>0</v>
      </c>
      <c r="Y1934" s="16" t="n">
        <v>0</v>
      </c>
      <c r="Z1934" s="18">
        <f>(X1934-Y1934)+Z1933</f>
        <v/>
      </c>
      <c r="AA1934" s="15" t="n"/>
      <c r="AB1934" s="24" t="n"/>
      <c r="AC1934" s="64" t="inlineStr">
        <is>
          <t>QUOTA GAA</t>
        </is>
      </c>
      <c r="AD1934" s="65" t="n"/>
      <c r="AE1934" s="65">
        <f>G1934</f>
        <v/>
      </c>
      <c r="AF1934" s="63">
        <f>AE1934+AF1873</f>
        <v/>
      </c>
      <c r="AG1934" s="25" t="n"/>
      <c r="AH1934" s="24" t="n"/>
      <c r="AI1934" s="26" t="n"/>
      <c r="AJ1934" s="25" t="n"/>
      <c r="AL1934" s="14" t="n"/>
      <c r="AM1934" s="18" t="n">
        <v>0</v>
      </c>
      <c r="AN1934" s="16" t="n">
        <v>0</v>
      </c>
      <c r="AO1934" s="18">
        <f>(AM1934-AN1934)+AO1933</f>
        <v/>
      </c>
      <c r="AP1934" s="15" t="n"/>
      <c r="AR1934" s="14" t="n"/>
      <c r="AS1934" s="18" t="n"/>
      <c r="AT1934" s="16" t="n">
        <v>0</v>
      </c>
      <c r="AU1934" s="18">
        <f>(AS1934-AT1934)+AU1933</f>
        <v/>
      </c>
      <c r="AV1934" s="15" t="n"/>
      <c r="AX1934" s="14" t="n"/>
      <c r="AY1934" s="18" t="n"/>
      <c r="AZ1934" s="16" t="n">
        <v>0</v>
      </c>
      <c r="BA1934" s="18">
        <f>(AY1934-AZ1934)+BA1933</f>
        <v/>
      </c>
      <c r="BB1934" s="15" t="n"/>
      <c r="BD1934" s="14" t="n"/>
      <c r="BE1934" s="18" t="n"/>
      <c r="BF1934" s="16" t="n">
        <v>0</v>
      </c>
      <c r="BG1934" s="18">
        <f>(BE1934-BF1934)+BG1933</f>
        <v/>
      </c>
      <c r="BH1934" s="15" t="n"/>
      <c r="BJ1934" s="86" t="n"/>
      <c r="BK1934" s="86" t="n"/>
      <c r="BL1934" s="24" t="n"/>
      <c r="BM1934" s="24" t="n"/>
      <c r="BN1934" s="24" t="n"/>
      <c r="BO1934" s="24" t="n"/>
      <c r="BP1934" s="24" t="n"/>
      <c r="BQ1934" s="126" t="n"/>
    </row>
    <row r="1935" ht="16.8" customHeight="1">
      <c r="A1935" s="15" t="n"/>
      <c r="B1935" s="15" t="n"/>
      <c r="C1935" s="15" t="inlineStr">
        <is>
          <t>TASSE</t>
        </is>
      </c>
      <c r="D1935" s="16" t="n"/>
      <c r="E1935" s="16" t="n"/>
      <c r="F1935" s="16" t="n"/>
      <c r="G1935" s="16" t="n">
        <v>0</v>
      </c>
      <c r="H1935" s="16" t="n"/>
      <c r="I1935" s="4" t="n"/>
      <c r="J1935" s="14" t="n"/>
      <c r="K1935" s="25" t="inlineStr">
        <is>
          <t>GALLARATE 2/2</t>
        </is>
      </c>
      <c r="L1935" s="83" t="n">
        <v>700</v>
      </c>
      <c r="M1935" s="16" t="n"/>
      <c r="N1935" s="83" t="n">
        <v>0</v>
      </c>
      <c r="O1935" s="16" t="n"/>
      <c r="P1935" s="18" t="n"/>
      <c r="Q1935" s="14" t="n"/>
      <c r="R1935" s="18" t="n"/>
      <c r="S1935" s="16">
        <f>G1935</f>
        <v/>
      </c>
      <c r="T1935" s="18">
        <f>(R1935-S1935)+T1934</f>
        <v/>
      </c>
      <c r="U1935" s="15" t="inlineStr">
        <is>
          <t>Tasse</t>
        </is>
      </c>
      <c r="W1935" s="14" t="n"/>
      <c r="X1935" s="18" t="n"/>
      <c r="Y1935" s="16" t="n">
        <v>0</v>
      </c>
      <c r="Z1935" s="18">
        <f>(X1935-Y1935)+Z1934</f>
        <v/>
      </c>
      <c r="AA1935" s="15" t="n"/>
      <c r="AB1935" s="24" t="n"/>
      <c r="AC1935" s="15">
        <f>C1935</f>
        <v/>
      </c>
      <c r="AD1935" s="25" t="n"/>
      <c r="AE1935" s="62">
        <f>G1935</f>
        <v/>
      </c>
      <c r="AF1935" s="63">
        <f>AE1935+AF1874</f>
        <v/>
      </c>
      <c r="AG1935" s="25" t="n"/>
      <c r="AH1935" s="24" t="n"/>
      <c r="AI1935" s="26" t="n"/>
      <c r="AJ1935" s="25" t="n"/>
      <c r="AL1935" s="14" t="n"/>
      <c r="AM1935" s="18" t="n">
        <v>0</v>
      </c>
      <c r="AN1935" s="16" t="n">
        <v>0</v>
      </c>
      <c r="AO1935" s="18">
        <f>(AM1935-AN1935)+AO1934</f>
        <v/>
      </c>
      <c r="AP1935" s="15" t="n"/>
      <c r="AR1935" s="14" t="n"/>
      <c r="AS1935" s="18" t="n">
        <v>0</v>
      </c>
      <c r="AT1935" s="16" t="n">
        <v>0</v>
      </c>
      <c r="AU1935" s="18">
        <f>(AS1935-AT1935)+AU1934</f>
        <v/>
      </c>
      <c r="AV1935" s="15" t="n"/>
      <c r="AX1935" s="14" t="n"/>
      <c r="AY1935" s="18" t="n">
        <v>0</v>
      </c>
      <c r="AZ1935" s="16" t="n">
        <v>0</v>
      </c>
      <c r="BA1935" s="18">
        <f>(AY1935-AZ1935)+BA1934</f>
        <v/>
      </c>
      <c r="BB1935" s="15" t="n"/>
      <c r="BD1935" s="14" t="n"/>
      <c r="BE1935" s="18" t="n">
        <v>0</v>
      </c>
      <c r="BF1935" s="16" t="n">
        <v>0</v>
      </c>
      <c r="BG1935" s="18">
        <f>(BE1935-BF1935)+BG1934</f>
        <v/>
      </c>
      <c r="BH1935" s="15" t="n"/>
      <c r="BJ1935" s="86" t="n"/>
      <c r="BK1935" s="86" t="n"/>
      <c r="BL1935" s="24" t="n"/>
      <c r="BM1935" s="24" t="n"/>
      <c r="BN1935" s="24" t="n"/>
      <c r="BO1935" s="24" t="n"/>
      <c r="BP1935" s="24" t="n"/>
      <c r="BQ1935" s="126" t="n"/>
    </row>
    <row r="1936" ht="16.8" customHeight="1">
      <c r="A1936" s="15" t="n"/>
      <c r="B1936" s="15" t="n"/>
      <c r="C1936" s="15" t="inlineStr">
        <is>
          <t>PREL.  ACC. PER AMM-  GIGI</t>
        </is>
      </c>
      <c r="D1936" s="16" t="n"/>
      <c r="E1936" s="16" t="n"/>
      <c r="F1936" s="16" t="n">
        <v>0</v>
      </c>
      <c r="G1936" s="16" t="n">
        <v>0</v>
      </c>
      <c r="H1936" s="16" t="n"/>
      <c r="I1936" s="4" t="n"/>
      <c r="J1936" s="14" t="n"/>
      <c r="K1936" s="16" t="inlineStr">
        <is>
          <t>BON. 6/2 VETRARIA MOREA</t>
        </is>
      </c>
      <c r="L1936" s="16" t="n">
        <v>9</v>
      </c>
      <c r="M1936" s="16" t="n"/>
      <c r="N1936" s="67" t="n">
        <v>0</v>
      </c>
      <c r="O1936" s="16" t="n"/>
      <c r="P1936" s="18" t="n"/>
      <c r="Q1936" s="14" t="n"/>
      <c r="R1936" s="18" t="n"/>
      <c r="S1936" s="16">
        <f>G1936</f>
        <v/>
      </c>
      <c r="T1936" s="18">
        <f>(R1936-S1936)+T1935</f>
        <v/>
      </c>
      <c r="U1936" s="15">
        <f>C1936</f>
        <v/>
      </c>
      <c r="W1936" s="14" t="n"/>
      <c r="X1936" s="18" t="n"/>
      <c r="Y1936" s="16" t="n">
        <v>0</v>
      </c>
      <c r="Z1936" s="18">
        <f>(X1936-Y1936)+Z1935</f>
        <v/>
      </c>
      <c r="AA1936" s="15" t="n"/>
      <c r="AB1936" s="24" t="n"/>
      <c r="AC1936" s="15">
        <f>C1936</f>
        <v/>
      </c>
      <c r="AD1936" s="25" t="n"/>
      <c r="AE1936" s="62">
        <f>G1936</f>
        <v/>
      </c>
      <c r="AF1936" s="63">
        <f>AE1936+AF1875</f>
        <v/>
      </c>
      <c r="AG1936" s="25" t="n"/>
      <c r="AH1936" s="24" t="n"/>
      <c r="AI1936" s="26" t="n"/>
      <c r="AJ1936" s="25" t="n"/>
      <c r="AL1936" s="14" t="n"/>
      <c r="AM1936" s="18" t="n">
        <v>0</v>
      </c>
      <c r="AN1936" s="16" t="n">
        <v>0</v>
      </c>
      <c r="AO1936" s="18">
        <f>(AM1936-AN1936)+AO1935</f>
        <v/>
      </c>
      <c r="AP1936" s="15" t="n"/>
      <c r="AR1936" s="14" t="n"/>
      <c r="AS1936" s="18" t="n">
        <v>0</v>
      </c>
      <c r="AT1936" s="16" t="n">
        <v>0</v>
      </c>
      <c r="AU1936" s="18">
        <f>(AS1936-AT1936)+AU1935</f>
        <v/>
      </c>
      <c r="AV1936" s="15" t="n"/>
      <c r="AX1936" s="14" t="n"/>
      <c r="AY1936" s="18" t="n">
        <v>0</v>
      </c>
      <c r="AZ1936" s="16" t="n">
        <v>0</v>
      </c>
      <c r="BA1936" s="18">
        <f>(AY1936-AZ1936)+BA1935</f>
        <v/>
      </c>
      <c r="BB1936" s="15" t="n"/>
      <c r="BD1936" s="14" t="n"/>
      <c r="BE1936" s="18" t="n">
        <v>0</v>
      </c>
      <c r="BF1936" s="16" t="n">
        <v>0</v>
      </c>
      <c r="BG1936" s="18">
        <f>(BE1936-BF1936)+BG1935</f>
        <v/>
      </c>
      <c r="BH1936" s="15" t="n"/>
      <c r="BJ1936" s="86" t="n"/>
      <c r="BK1936" s="86" t="n"/>
      <c r="BL1936" s="24" t="n"/>
      <c r="BM1936" s="24" t="n"/>
      <c r="BN1936" s="24" t="n"/>
      <c r="BO1936" s="24" t="n"/>
      <c r="BP1936" s="24" t="n"/>
      <c r="BQ1936" s="126" t="n"/>
    </row>
    <row r="1937" ht="16.8" customHeight="1">
      <c r="A1937" s="15" t="n"/>
      <c r="B1937" s="15" t="n"/>
      <c r="C1937" s="15" t="inlineStr">
        <is>
          <t>PREL.  ACC. PER AMM-. RENZO</t>
        </is>
      </c>
      <c r="D1937" s="16" t="n"/>
      <c r="E1937" s="16" t="n"/>
      <c r="F1937" s="16" t="n">
        <v>0</v>
      </c>
      <c r="G1937" s="16" t="n">
        <v>0</v>
      </c>
      <c r="H1937" s="16" t="n"/>
      <c r="I1937" s="4" t="n"/>
      <c r="J1937" s="14" t="n"/>
      <c r="K1937" s="44" t="inlineStr">
        <is>
          <t>DI VITO 8/2</t>
        </is>
      </c>
      <c r="L1937" s="16" t="n">
        <v>600</v>
      </c>
      <c r="M1937" s="16" t="n"/>
      <c r="N1937" s="16" t="n">
        <v>0</v>
      </c>
      <c r="O1937" s="16" t="n"/>
      <c r="P1937" s="18" t="n"/>
      <c r="Q1937" s="14" t="n"/>
      <c r="R1937" s="18" t="n">
        <v>0</v>
      </c>
      <c r="S1937" s="16">
        <f>G1937</f>
        <v/>
      </c>
      <c r="T1937" s="18">
        <f>(R1937-S1937)+T1936</f>
        <v/>
      </c>
      <c r="U1937" s="15">
        <f>C1937</f>
        <v/>
      </c>
      <c r="W1937" s="14" t="n"/>
      <c r="X1937" s="18" t="n">
        <v>0</v>
      </c>
      <c r="Y1937" s="16" t="n"/>
      <c r="Z1937" s="18">
        <f>(X1937-Y1937)+Z1936</f>
        <v/>
      </c>
      <c r="AA1937" s="15" t="n"/>
      <c r="AB1937" s="24" t="n"/>
      <c r="AC1937" s="15">
        <f>C1937</f>
        <v/>
      </c>
      <c r="AD1937" s="25" t="n"/>
      <c r="AE1937" s="62">
        <f>G1937</f>
        <v/>
      </c>
      <c r="AF1937" s="63">
        <f>AE1937+AF1876</f>
        <v/>
      </c>
      <c r="AG1937" s="25" t="n"/>
      <c r="AH1937" s="24" t="n"/>
      <c r="AI1937" s="26" t="n"/>
      <c r="AJ1937" s="25" t="n"/>
      <c r="AL1937" s="14" t="n"/>
      <c r="AM1937" s="18" t="n">
        <v>0</v>
      </c>
      <c r="AN1937" s="16" t="n"/>
      <c r="AO1937" s="18">
        <f>(AM1937-AN1937)+AO1936</f>
        <v/>
      </c>
      <c r="AP1937" s="15" t="n"/>
      <c r="AR1937" s="14" t="n"/>
      <c r="AS1937" s="18" t="n">
        <v>0</v>
      </c>
      <c r="AT1937" s="16" t="n"/>
      <c r="AU1937" s="18">
        <f>(AS1937-AT1937)+AU1936</f>
        <v/>
      </c>
      <c r="AV1937" s="15" t="n"/>
      <c r="AX1937" s="14" t="n"/>
      <c r="AY1937" s="18" t="n">
        <v>0</v>
      </c>
      <c r="AZ1937" s="16" t="n"/>
      <c r="BA1937" s="18">
        <f>(AY1937-AZ1937)+BA1936</f>
        <v/>
      </c>
      <c r="BB1937" s="15" t="n"/>
      <c r="BD1937" s="14" t="n"/>
      <c r="BE1937" s="18" t="n">
        <v>0</v>
      </c>
      <c r="BF1937" s="16" t="n"/>
      <c r="BG1937" s="18">
        <f>(BE1937-BF1937)+BG1936</f>
        <v/>
      </c>
      <c r="BH1937" s="15" t="n"/>
      <c r="BJ1937" s="86" t="n"/>
      <c r="BK1937" s="86" t="n"/>
      <c r="BL1937" s="24" t="n"/>
      <c r="BM1937" s="24" t="n"/>
      <c r="BN1937" s="24" t="n"/>
      <c r="BO1937" s="24" t="n"/>
      <c r="BP1937" s="24" t="n"/>
      <c r="BQ1937" s="126" t="n"/>
    </row>
    <row r="1938" ht="16.8" customHeight="1">
      <c r="A1938" s="15" t="n"/>
      <c r="B1938" s="15" t="n"/>
      <c r="C1938" s="15" t="inlineStr">
        <is>
          <t xml:space="preserve">VERS. AGOS  9/2  </t>
        </is>
      </c>
      <c r="D1938" s="16" t="n"/>
      <c r="E1938" s="16" t="n"/>
      <c r="F1938" s="16" t="n">
        <v>1222.5</v>
      </c>
      <c r="G1938" s="16" t="n"/>
      <c r="H1938" s="16" t="n"/>
      <c r="I1938" s="4" t="n"/>
      <c r="J1938" s="14" t="n"/>
      <c r="K1938" s="16" t="inlineStr">
        <is>
          <t>RAMPINI 8/2</t>
        </is>
      </c>
      <c r="L1938" s="16" t="n">
        <v>0.5</v>
      </c>
      <c r="M1938" s="44" t="n"/>
      <c r="N1938" s="16" t="n">
        <v>0</v>
      </c>
      <c r="O1938" s="16" t="n"/>
      <c r="P1938" s="18" t="n"/>
      <c r="Q1938" s="14" t="n"/>
      <c r="R1938" s="18" t="n">
        <v>0</v>
      </c>
      <c r="S1938" s="16" t="n">
        <v>0</v>
      </c>
      <c r="T1938" s="18">
        <f>(R1938-S1938)+T1937</f>
        <v/>
      </c>
      <c r="U1938" s="15" t="n"/>
      <c r="W1938" s="14" t="n"/>
      <c r="X1938" s="18">
        <f>F1938</f>
        <v/>
      </c>
      <c r="Y1938" s="16" t="n">
        <v>0</v>
      </c>
      <c r="Z1938" s="18">
        <f>(X1938-Y1938)+Z1937</f>
        <v/>
      </c>
      <c r="AA1938" s="15">
        <f>C1938</f>
        <v/>
      </c>
      <c r="AB1938" s="24" t="n"/>
      <c r="AC1938" s="15" t="n"/>
      <c r="AD1938" s="25" t="n"/>
      <c r="AE1938" s="62" t="n"/>
      <c r="AF1938" s="63" t="n"/>
      <c r="AG1938" s="25" t="n"/>
      <c r="AH1938" s="24" t="n"/>
      <c r="AI1938" s="26" t="n"/>
      <c r="AJ1938" s="25" t="n"/>
      <c r="AL1938" s="14" t="n"/>
      <c r="AM1938" s="18" t="n">
        <v>0</v>
      </c>
      <c r="AN1938" s="16" t="n"/>
      <c r="AO1938" s="18">
        <f>(AM1938-AN1938)+AO1937</f>
        <v/>
      </c>
      <c r="AP1938" s="15" t="n"/>
      <c r="AR1938" s="14" t="n"/>
      <c r="AS1938" s="18" t="n">
        <v>0</v>
      </c>
      <c r="AT1938" s="16" t="n"/>
      <c r="AU1938" s="18">
        <f>(AS1938-AT1938)+AU1937</f>
        <v/>
      </c>
      <c r="AV1938" s="15" t="n"/>
      <c r="AX1938" s="14" t="n"/>
      <c r="AY1938" s="18" t="n">
        <v>0</v>
      </c>
      <c r="AZ1938" s="16" t="n"/>
      <c r="BA1938" s="18">
        <f>(AY1938-AZ1938)+BA1937</f>
        <v/>
      </c>
      <c r="BB1938" s="15" t="n"/>
      <c r="BD1938" s="14" t="n"/>
      <c r="BE1938" s="18" t="n">
        <v>0</v>
      </c>
      <c r="BF1938" s="16" t="n"/>
      <c r="BG1938" s="18">
        <f>(BE1938-BF1938)+BG1937</f>
        <v/>
      </c>
      <c r="BH1938" s="15" t="n"/>
      <c r="BJ1938" s="86" t="n"/>
      <c r="BK1938" s="86" t="n"/>
      <c r="BL1938" s="24" t="n"/>
      <c r="BM1938" s="24" t="n"/>
      <c r="BN1938" s="24" t="n"/>
      <c r="BO1938" s="24" t="n"/>
      <c r="BP1938" s="24" t="n"/>
      <c r="BQ1938" s="126" t="n"/>
    </row>
    <row r="1939" ht="16.8" customHeight="1">
      <c r="A1939" s="15" t="n"/>
      <c r="B1939" s="15" t="n"/>
      <c r="C1939" s="15" t="inlineStr">
        <is>
          <t>VERS. AGOS  9/2</t>
        </is>
      </c>
      <c r="D1939" s="16" t="n"/>
      <c r="E1939" s="16" t="n"/>
      <c r="F1939" s="16" t="n">
        <v>638.5</v>
      </c>
      <c r="G1939" s="16" t="n"/>
      <c r="H1939" s="16" t="n">
        <v>0</v>
      </c>
      <c r="I1939" s="4" t="n"/>
      <c r="J1939" s="14" t="n"/>
      <c r="K1939" s="44" t="inlineStr">
        <is>
          <t>GALLARATE 5/2</t>
        </is>
      </c>
      <c r="L1939" s="16" t="n">
        <v>364.5</v>
      </c>
      <c r="M1939" s="16" t="n"/>
      <c r="N1939" s="16" t="n">
        <v>0</v>
      </c>
      <c r="O1939" s="16" t="n"/>
      <c r="P1939" s="18" t="n"/>
      <c r="Q1939" s="14" t="n"/>
      <c r="R1939" s="18" t="n">
        <v>0</v>
      </c>
      <c r="S1939" s="16" t="n">
        <v>0</v>
      </c>
      <c r="T1939" s="18">
        <f>(R1939-S1939)+T1938</f>
        <v/>
      </c>
      <c r="U1939" s="15" t="n"/>
      <c r="W1939" s="14" t="n"/>
      <c r="X1939" s="18">
        <f>F1939</f>
        <v/>
      </c>
      <c r="Y1939" s="16" t="n"/>
      <c r="Z1939" s="18">
        <f>(X1939-Y1939)+Z1938</f>
        <v/>
      </c>
      <c r="AA1939" s="15" t="n"/>
      <c r="AB1939" s="24" t="n"/>
      <c r="AC1939" s="15" t="n"/>
      <c r="AD1939" s="25" t="n"/>
      <c r="AE1939" s="62" t="n"/>
      <c r="AF1939" s="63" t="n"/>
      <c r="AG1939" s="25" t="n"/>
      <c r="AH1939" s="24" t="n"/>
      <c r="AI1939" s="26" t="n"/>
      <c r="AJ1939" s="25" t="n"/>
      <c r="AL1939" s="14" t="n"/>
      <c r="AM1939" s="18" t="n">
        <v>0</v>
      </c>
      <c r="AN1939" s="16" t="n"/>
      <c r="AO1939" s="18">
        <f>(AM1939-AN1939)+AO1938</f>
        <v/>
      </c>
      <c r="AP1939" s="15" t="n"/>
      <c r="AR1939" s="14" t="n"/>
      <c r="AS1939" s="18" t="n">
        <v>0</v>
      </c>
      <c r="AT1939" s="16" t="n"/>
      <c r="AU1939" s="18">
        <f>(AS1939-AT1939)+AU1938</f>
        <v/>
      </c>
      <c r="AV1939" s="15" t="n"/>
      <c r="AX1939" s="14" t="n"/>
      <c r="AY1939" s="18" t="n">
        <v>0</v>
      </c>
      <c r="AZ1939" s="16" t="n"/>
      <c r="BA1939" s="18">
        <f>(AY1939-AZ1939)+BA1938</f>
        <v/>
      </c>
      <c r="BB1939" s="15" t="n"/>
      <c r="BD1939" s="14" t="n"/>
      <c r="BE1939" s="18" t="n">
        <v>0</v>
      </c>
      <c r="BF1939" s="16" t="n"/>
      <c r="BG1939" s="18">
        <f>(BE1939-BF1939)+BG1938</f>
        <v/>
      </c>
      <c r="BH1939" s="15" t="n"/>
      <c r="BJ1939" s="86" t="n"/>
      <c r="BK1939" s="86" t="n"/>
      <c r="BL1939" s="24" t="n"/>
      <c r="BM1939" s="24" t="n"/>
      <c r="BN1939" s="24" t="n"/>
      <c r="BO1939" s="24" t="n"/>
      <c r="BP1939" s="24" t="n"/>
      <c r="BQ1939" s="126" t="n"/>
    </row>
    <row r="1940" ht="16.8" customHeight="1">
      <c r="A1940" s="15" t="n"/>
      <c r="B1940" s="15" t="n"/>
      <c r="C1940" s="15" t="inlineStr">
        <is>
          <t>VERSAMENTO</t>
        </is>
      </c>
      <c r="D1940" s="16" t="n"/>
      <c r="E1940" s="16" t="n"/>
      <c r="F1940" s="16" t="n">
        <v>0</v>
      </c>
      <c r="G1940" s="16" t="n"/>
      <c r="H1940" s="16" t="n"/>
      <c r="I1940" s="4" t="n"/>
      <c r="J1940" s="14" t="n"/>
      <c r="K1940" s="16" t="inlineStr">
        <is>
          <t>BONIFICO 8/2 CAMPO ANTONINO</t>
        </is>
      </c>
      <c r="L1940" s="16" t="n">
        <v>0.01</v>
      </c>
      <c r="M1940" s="44" t="n"/>
      <c r="N1940" s="16" t="n">
        <v>0</v>
      </c>
      <c r="O1940" s="16" t="n"/>
      <c r="P1940" s="18" t="n"/>
      <c r="Q1940" s="14" t="n"/>
      <c r="R1940" s="18" t="n">
        <v>0</v>
      </c>
      <c r="S1940" s="16" t="n">
        <v>0</v>
      </c>
      <c r="T1940" s="18">
        <f>(R1940-S1940)+T1939</f>
        <v/>
      </c>
      <c r="U1940" s="15" t="n"/>
      <c r="W1940" s="14" t="n"/>
      <c r="X1940" s="18">
        <f>F1940</f>
        <v/>
      </c>
      <c r="Y1940" s="16" t="n"/>
      <c r="Z1940" s="18">
        <f>(X1940-Y1940)+Z1939</f>
        <v/>
      </c>
      <c r="AA1940" s="15" t="n"/>
      <c r="AB1940" s="24" t="n"/>
      <c r="AC1940" s="15" t="n"/>
      <c r="AD1940" s="25" t="n"/>
      <c r="AE1940" s="62" t="n"/>
      <c r="AF1940" s="63" t="n"/>
      <c r="AG1940" s="25" t="n"/>
      <c r="AH1940" s="24" t="n"/>
      <c r="AI1940" s="26" t="n"/>
      <c r="AJ1940" s="25" t="n"/>
      <c r="AL1940" s="14" t="n"/>
      <c r="AM1940" s="18" t="n">
        <v>0</v>
      </c>
      <c r="AN1940" s="16" t="n"/>
      <c r="AO1940" s="18">
        <f>(AM1940-AN1940)+AO1939</f>
        <v/>
      </c>
      <c r="AP1940" s="15" t="n"/>
      <c r="AR1940" s="14" t="n"/>
      <c r="AS1940" s="18" t="n">
        <v>0</v>
      </c>
      <c r="AT1940" s="16" t="n"/>
      <c r="AU1940" s="18">
        <f>(AS1940-AT1940)+AU1939</f>
        <v/>
      </c>
      <c r="AV1940" s="15" t="n"/>
      <c r="AX1940" s="14" t="n"/>
      <c r="AY1940" s="18" t="n">
        <v>0</v>
      </c>
      <c r="AZ1940" s="16" t="n"/>
      <c r="BA1940" s="18">
        <f>(AY1940-AZ1940)+BA1939</f>
        <v/>
      </c>
      <c r="BB1940" s="15" t="n"/>
      <c r="BD1940" s="14" t="n"/>
      <c r="BE1940" s="18" t="n">
        <v>0</v>
      </c>
      <c r="BF1940" s="16" t="n"/>
      <c r="BG1940" s="18">
        <f>(BE1940-BF1940)+BG1939</f>
        <v/>
      </c>
      <c r="BH1940" s="15" t="n"/>
      <c r="BJ1940" s="86" t="n"/>
      <c r="BK1940" s="86" t="n"/>
      <c r="BL1940" s="24" t="n"/>
      <c r="BM1940" s="24" t="n"/>
      <c r="BN1940" s="24" t="n"/>
      <c r="BO1940" s="24" t="n"/>
      <c r="BP1940" s="24" t="n"/>
      <c r="BQ1940" s="126" t="n"/>
    </row>
    <row r="1941" ht="16.8" customHeight="1">
      <c r="A1941" s="15" t="n"/>
      <c r="B1941" s="15" t="n"/>
      <c r="C1941" s="15" t="inlineStr">
        <is>
          <t>VERSAMENTO</t>
        </is>
      </c>
      <c r="D1941" s="16" t="n"/>
      <c r="E1941" s="16" t="n"/>
      <c r="F1941" s="16" t="n">
        <v>0</v>
      </c>
      <c r="G1941" s="16" t="n">
        <v>0</v>
      </c>
      <c r="H1941" s="16" t="n"/>
      <c r="I1941" s="4" t="n"/>
      <c r="J1941" s="14" t="n"/>
      <c r="K1941" s="17" t="inlineStr">
        <is>
          <t>SOSPESI PARTICOLARI</t>
        </is>
      </c>
      <c r="L1941" s="51">
        <f>AI1950</f>
        <v/>
      </c>
      <c r="M1941" s="16" t="n"/>
      <c r="N1941" s="16" t="n">
        <v>0</v>
      </c>
      <c r="O1941" s="16" t="n"/>
      <c r="P1941" s="18" t="n"/>
      <c r="Q1941" s="14" t="n"/>
      <c r="R1941" s="18" t="n">
        <v>0</v>
      </c>
      <c r="S1941" s="16" t="n">
        <v>0</v>
      </c>
      <c r="T1941" s="18">
        <f>(R1941-S1941)+T1940</f>
        <v/>
      </c>
      <c r="U1941" s="15" t="n"/>
      <c r="W1941" s="14" t="n"/>
      <c r="X1941" s="18">
        <f>F1941</f>
        <v/>
      </c>
      <c r="Y1941" s="16" t="n">
        <v>0</v>
      </c>
      <c r="Z1941" s="18">
        <f>(X1941-Y1941)+Z1940</f>
        <v/>
      </c>
      <c r="AA1941" s="15">
        <f>C1941</f>
        <v/>
      </c>
      <c r="AB1941" s="24" t="n"/>
      <c r="AC1941" s="15" t="n"/>
      <c r="AD1941" s="25" t="n"/>
      <c r="AE1941" s="62" t="n"/>
      <c r="AF1941" s="63" t="n"/>
      <c r="AG1941" s="25" t="n"/>
      <c r="AH1941" s="24" t="n"/>
      <c r="AI1941" s="26" t="n"/>
      <c r="AJ1941" s="25" t="n"/>
      <c r="AL1941" s="14" t="n"/>
      <c r="AM1941" s="18" t="n">
        <v>0</v>
      </c>
      <c r="AN1941" s="16" t="n"/>
      <c r="AO1941" s="18">
        <f>(AM1941-AN1941)+AO1940</f>
        <v/>
      </c>
      <c r="AP1941" s="15" t="n"/>
      <c r="AR1941" s="14" t="n"/>
      <c r="AS1941" s="18" t="n">
        <v>0</v>
      </c>
      <c r="AT1941" s="16" t="n"/>
      <c r="AU1941" s="18">
        <f>(AS1941-AT1941)+AU1940</f>
        <v/>
      </c>
      <c r="AV1941" s="15" t="n"/>
      <c r="AX1941" s="14" t="n"/>
      <c r="AY1941" s="18" t="n">
        <v>0</v>
      </c>
      <c r="AZ1941" s="16" t="n"/>
      <c r="BA1941" s="18">
        <f>(AY1941-AZ1941)+BA1940</f>
        <v/>
      </c>
      <c r="BB1941" s="15" t="n"/>
      <c r="BD1941" s="14" t="n"/>
      <c r="BE1941" s="18" t="n">
        <v>0</v>
      </c>
      <c r="BF1941" s="16" t="n"/>
      <c r="BG1941" s="18">
        <f>(BE1941-BF1941)+BG1940</f>
        <v/>
      </c>
      <c r="BH1941" s="15" t="n"/>
      <c r="BJ1941" s="86" t="n"/>
      <c r="BK1941" s="86" t="n"/>
      <c r="BL1941" s="24" t="n"/>
      <c r="BM1941" s="24" t="n"/>
      <c r="BN1941" s="24" t="n"/>
      <c r="BO1941" s="24" t="n"/>
      <c r="BP1941" s="24" t="n"/>
      <c r="BQ1941" s="126" t="n"/>
    </row>
    <row r="1942" ht="16.8" customHeight="1">
      <c r="A1942" s="15" t="n"/>
      <c r="B1942" s="15" t="n"/>
      <c r="C1942" s="68" t="inlineStr">
        <is>
          <t>VERSAMENTO</t>
        </is>
      </c>
      <c r="D1942" s="16" t="n"/>
      <c r="E1942" s="16" t="n"/>
      <c r="F1942" s="16" t="n">
        <v>0</v>
      </c>
      <c r="G1942" s="16" t="n"/>
      <c r="H1942" s="16" t="n"/>
      <c r="I1942" s="4" t="n"/>
      <c r="J1942" s="14" t="n"/>
      <c r="K1942" s="17" t="inlineStr">
        <is>
          <t>TOTALE SOSPESI</t>
        </is>
      </c>
      <c r="L1942" s="16">
        <f>SUM(L1929:L1941)</f>
        <v/>
      </c>
      <c r="M1942" s="16" t="n"/>
      <c r="N1942" s="16" t="n"/>
      <c r="O1942" s="16" t="n"/>
      <c r="P1942" s="18" t="n"/>
      <c r="Q1942" s="14" t="n"/>
      <c r="R1942" s="18" t="n">
        <v>0</v>
      </c>
      <c r="S1942" s="16" t="n"/>
      <c r="T1942" s="18">
        <f>(R1942-S1942)+T1941</f>
        <v/>
      </c>
      <c r="U1942" s="15" t="n"/>
      <c r="W1942" s="14" t="n"/>
      <c r="X1942" s="18" t="n">
        <v>0</v>
      </c>
      <c r="Y1942" s="16" t="n"/>
      <c r="Z1942" s="18">
        <f>(X1942-Y1942)+Z1941</f>
        <v/>
      </c>
      <c r="AA1942" s="15">
        <f>C1942</f>
        <v/>
      </c>
      <c r="AB1942" s="24" t="n"/>
      <c r="AC1942" s="15" t="n"/>
      <c r="AD1942" s="25" t="n"/>
      <c r="AE1942" s="62" t="n"/>
      <c r="AF1942" s="63" t="n"/>
      <c r="AG1942" s="25" t="n"/>
      <c r="AH1942" s="24" t="n"/>
      <c r="AI1942" s="26" t="n"/>
      <c r="AJ1942" s="25" t="n"/>
      <c r="AL1942" s="14" t="n"/>
      <c r="AM1942" s="18" t="n">
        <v>0</v>
      </c>
      <c r="AN1942" s="16" t="n"/>
      <c r="AO1942" s="18">
        <f>(AM1942-AN1942)+AO1941</f>
        <v/>
      </c>
      <c r="AP1942" s="15" t="n"/>
      <c r="AR1942" s="14" t="n"/>
      <c r="AS1942" s="18" t="n">
        <v>0</v>
      </c>
      <c r="AT1942" s="16" t="n"/>
      <c r="AU1942" s="18">
        <f>(AS1942-AT1942)+AU1941</f>
        <v/>
      </c>
      <c r="AV1942" s="15">
        <f>C1942</f>
        <v/>
      </c>
      <c r="AX1942" s="14" t="n"/>
      <c r="AY1942" s="18" t="n">
        <v>0</v>
      </c>
      <c r="AZ1942" s="16" t="n"/>
      <c r="BA1942" s="18">
        <f>(AY1942-AZ1942)+BA1941</f>
        <v/>
      </c>
      <c r="BB1942" s="15" t="n"/>
      <c r="BD1942" s="14" t="n"/>
      <c r="BE1942" s="18" t="n">
        <v>0</v>
      </c>
      <c r="BF1942" s="16" t="n"/>
      <c r="BG1942" s="18">
        <f>(BE1942-BF1942)+BG1941</f>
        <v/>
      </c>
      <c r="BH1942" s="15" t="n"/>
      <c r="BJ1942" s="86" t="n"/>
      <c r="BK1942" s="86" t="n"/>
      <c r="BL1942" s="24" t="n"/>
      <c r="BM1942" s="24" t="n"/>
      <c r="BN1942" s="24" t="n"/>
      <c r="BO1942" s="24" t="n"/>
      <c r="BP1942" s="24" t="n"/>
      <c r="BQ1942" s="126" t="n"/>
    </row>
    <row r="1943" ht="16.8" customHeight="1">
      <c r="A1943" s="15" t="n"/>
      <c r="B1943" s="15" t="n"/>
      <c r="C1943" s="15" t="inlineStr">
        <is>
          <t>BONIFICI</t>
        </is>
      </c>
      <c r="D1943" s="16" t="n"/>
      <c r="E1943" s="16" t="n"/>
      <c r="F1943" s="16">
        <f>'BONIFICI GENERALI '!B1558</f>
        <v/>
      </c>
      <c r="G1943" s="85">
        <f>F1933</f>
        <v/>
      </c>
      <c r="H1943" s="16" t="n"/>
      <c r="I1943" s="4" t="n"/>
      <c r="J1943" s="14" t="n"/>
      <c r="K1943" s="17" t="inlineStr">
        <is>
          <t>SOSPESI DEL GIORNO</t>
        </is>
      </c>
      <c r="L1943" s="16">
        <f>SUM(N1930:N1943)</f>
        <v/>
      </c>
      <c r="M1943" s="44" t="n"/>
      <c r="N1943" s="16" t="n"/>
      <c r="O1943" s="16" t="n"/>
      <c r="P1943" s="18" t="n"/>
      <c r="Q1943" s="14" t="n"/>
      <c r="R1943" s="18" t="n">
        <v>0</v>
      </c>
      <c r="S1943" s="16" t="n"/>
      <c r="T1943" s="18">
        <f>(R1943-S1943)+T1942</f>
        <v/>
      </c>
      <c r="U1943" s="15" t="n"/>
      <c r="W1943" s="14" t="n"/>
      <c r="X1943" s="18">
        <f>F1943</f>
        <v/>
      </c>
      <c r="Y1943" s="16">
        <f>G1943</f>
        <v/>
      </c>
      <c r="Z1943" s="18">
        <f>(X1943-Y1943)+Z1942</f>
        <v/>
      </c>
      <c r="AA1943" s="15">
        <f>C1943</f>
        <v/>
      </c>
      <c r="AB1943" s="24" t="n"/>
      <c r="AC1943" s="15" t="n"/>
      <c r="AD1943" s="25" t="n"/>
      <c r="AE1943" s="62" t="n"/>
      <c r="AF1943" s="63" t="n"/>
      <c r="AG1943" s="25" t="n"/>
      <c r="AH1943" s="24" t="n"/>
      <c r="AI1943" s="26" t="n"/>
      <c r="AJ1943" s="25" t="n"/>
      <c r="AL1943" s="14" t="n"/>
      <c r="AM1943" s="18" t="n">
        <v>0</v>
      </c>
      <c r="AN1943" s="16" t="n"/>
      <c r="AO1943" s="18">
        <f>(AM1943-AN1943)+AO1942</f>
        <v/>
      </c>
      <c r="AP1943" s="15" t="n"/>
      <c r="AR1943" s="14" t="n"/>
      <c r="AS1943" s="18" t="n">
        <v>0</v>
      </c>
      <c r="AT1943" s="16" t="n"/>
      <c r="AU1943" s="18">
        <f>(AS1943-AT1943)+AU1942</f>
        <v/>
      </c>
      <c r="AV1943" s="15">
        <f>C1943</f>
        <v/>
      </c>
      <c r="AX1943" s="14" t="n"/>
      <c r="AY1943" s="18" t="n">
        <v>0</v>
      </c>
      <c r="AZ1943" s="16" t="n"/>
      <c r="BA1943" s="18">
        <f>(AY1943-AZ1943)+BA1942</f>
        <v/>
      </c>
      <c r="BB1943" s="15" t="n"/>
      <c r="BD1943" s="14" t="n"/>
      <c r="BE1943" s="18" t="n">
        <v>0</v>
      </c>
      <c r="BF1943" s="16" t="n"/>
      <c r="BG1943" s="18">
        <f>(BE1943-BF1943)+BG1942</f>
        <v/>
      </c>
      <c r="BH1943" s="15" t="n"/>
      <c r="BJ1943" s="86" t="n"/>
      <c r="BK1943" s="86" t="n"/>
      <c r="BL1943" s="24" t="n"/>
      <c r="BM1943" s="24" t="n"/>
      <c r="BN1943" s="24" t="n"/>
      <c r="BO1943" s="24" t="n"/>
      <c r="BP1943" s="24" t="n"/>
      <c r="BQ1943" s="126" t="n"/>
    </row>
    <row r="1944" ht="16.8" customHeight="1">
      <c r="A1944" s="15" t="n"/>
      <c r="B1944" s="15" t="n"/>
      <c r="C1944" s="47" t="inlineStr">
        <is>
          <t>PREL .PROVVIGIONI MATURATE</t>
        </is>
      </c>
      <c r="D1944" s="16" t="n"/>
      <c r="E1944" s="16" t="n"/>
      <c r="F1944" s="16" t="n">
        <v>0</v>
      </c>
      <c r="G1944" s="1">
        <f>F1934</f>
        <v/>
      </c>
      <c r="H1944" s="16">
        <f>G1944-D1835-D1836-D1838</f>
        <v/>
      </c>
      <c r="I1944" s="4" t="n"/>
      <c r="J1944" s="14" t="n"/>
      <c r="K1944" s="53">
        <f>A1893</f>
        <v/>
      </c>
      <c r="L1944" s="3">
        <f>D1893+D1894-E1898+D1895-E1895+D1898-E1893+B1896</f>
        <v/>
      </c>
      <c r="M1944" s="3" t="n"/>
      <c r="N1944" s="3" t="n"/>
      <c r="O1944" s="16" t="n"/>
      <c r="P1944" s="18" t="n"/>
      <c r="Q1944" s="14" t="n"/>
      <c r="R1944" s="18" t="n"/>
      <c r="S1944" s="16" t="n"/>
      <c r="T1944" s="18">
        <f>(R1944-S1944)+T1943</f>
        <v/>
      </c>
      <c r="U1944" s="15" t="n"/>
      <c r="W1944" s="14" t="n"/>
      <c r="X1944" s="18" t="n"/>
      <c r="Y1944" s="1">
        <f>G1944</f>
        <v/>
      </c>
      <c r="Z1944" s="18">
        <f>(X1944-Y1944)+Z1943</f>
        <v/>
      </c>
      <c r="AA1944" s="15">
        <f>C1944</f>
        <v/>
      </c>
      <c r="AB1944" s="24" t="n"/>
      <c r="AC1944" s="15" t="inlineStr">
        <is>
          <t>BOLLO AUTO</t>
        </is>
      </c>
      <c r="AD1944" s="25" t="n"/>
      <c r="AE1944" s="62">
        <f>H1945</f>
        <v/>
      </c>
      <c r="AF1944" s="63">
        <f>AE1944+AF1883</f>
        <v/>
      </c>
      <c r="AG1944" s="25" t="n"/>
      <c r="AH1944" s="24" t="n"/>
      <c r="AI1944" s="26" t="n"/>
      <c r="AJ1944" s="25" t="n"/>
      <c r="AL1944" s="14" t="n"/>
      <c r="AM1944" s="18" t="n"/>
      <c r="AN1944" s="25" t="n">
        <v>0</v>
      </c>
      <c r="AO1944" s="18">
        <f>(AM1944-AN1944)+AO1943</f>
        <v/>
      </c>
      <c r="AP1944" s="15" t="n"/>
      <c r="AR1944" s="14" t="n"/>
      <c r="AS1944" s="18" t="n"/>
      <c r="AT1944" s="25" t="n">
        <v>0</v>
      </c>
      <c r="AU1944" s="18">
        <f>(AS1944-AT1944)+AU1943</f>
        <v/>
      </c>
      <c r="AV1944" s="15" t="n"/>
      <c r="AX1944" s="14" t="n"/>
      <c r="AY1944" s="18" t="n"/>
      <c r="AZ1944" s="25" t="n">
        <v>0</v>
      </c>
      <c r="BA1944" s="18">
        <f>(AY1944-AZ1944)+BA1943</f>
        <v/>
      </c>
      <c r="BB1944" s="15" t="n"/>
      <c r="BD1944" s="14" t="n"/>
      <c r="BE1944" s="18" t="n"/>
      <c r="BF1944" s="25" t="n">
        <v>0</v>
      </c>
      <c r="BG1944" s="18">
        <f>(BE1944-BF1944)+BG1943</f>
        <v/>
      </c>
      <c r="BH1944" s="15" t="n"/>
      <c r="BJ1944" s="86" t="n"/>
      <c r="BK1944" s="86" t="n"/>
      <c r="BL1944" s="24" t="n"/>
      <c r="BM1944" s="24" t="n"/>
      <c r="BN1944" s="24" t="n"/>
      <c r="BO1944" s="24" t="n"/>
      <c r="BP1944" s="24" t="n"/>
      <c r="BQ1944" s="126" t="n"/>
    </row>
    <row r="1945" ht="16.8" customHeight="1">
      <c r="A1945" s="15" t="n"/>
      <c r="B1945" s="15" t="n"/>
      <c r="C1945" s="15" t="inlineStr">
        <is>
          <t>Spese manutenzione auto</t>
        </is>
      </c>
      <c r="D1945" s="16" t="n"/>
      <c r="E1945" s="16" t="n">
        <v>0</v>
      </c>
      <c r="F1945" s="16" t="n">
        <v>0</v>
      </c>
      <c r="G1945" s="16" t="n">
        <v>0</v>
      </c>
      <c r="H1945" s="16" t="n"/>
      <c r="I1945" s="4" t="n"/>
      <c r="J1945" s="14" t="n"/>
      <c r="K1945" s="17" t="n"/>
      <c r="L1945" s="16" t="n"/>
      <c r="M1945" s="16" t="n"/>
      <c r="N1945" s="16" t="n"/>
      <c r="O1945" s="16" t="n"/>
      <c r="P1945" s="18" t="n"/>
      <c r="Q1945" s="14" t="n"/>
      <c r="R1945" s="18" t="n"/>
      <c r="S1945" s="16">
        <f>G1945</f>
        <v/>
      </c>
      <c r="T1945" s="18">
        <f>(R1945-S1945)+T1944</f>
        <v/>
      </c>
      <c r="U1945" s="15">
        <f>C1945</f>
        <v/>
      </c>
      <c r="W1945" s="14" t="n"/>
      <c r="X1945" s="18" t="n"/>
      <c r="Y1945" s="16" t="n">
        <v>0</v>
      </c>
      <c r="Z1945" s="18">
        <f>(X1945-Y1945)+Z1944</f>
        <v/>
      </c>
      <c r="AA1945" s="15" t="n"/>
      <c r="AB1945" s="24" t="n"/>
      <c r="AC1945" s="15">
        <f>C1945</f>
        <v/>
      </c>
      <c r="AD1945" s="25" t="n"/>
      <c r="AE1945" s="62">
        <f>G1945</f>
        <v/>
      </c>
      <c r="AF1945" s="63">
        <f>AE1945+AF1884</f>
        <v/>
      </c>
      <c r="AG1945" s="25" t="n"/>
      <c r="AH1945" s="24" t="n"/>
      <c r="AI1945" s="26" t="n"/>
      <c r="AJ1945" s="25" t="n"/>
      <c r="AL1945" s="14" t="n"/>
      <c r="AM1945" s="18" t="n"/>
      <c r="AN1945" s="16" t="n"/>
      <c r="AO1945" s="18">
        <f>(AM1945-AN1945)+AO1944</f>
        <v/>
      </c>
      <c r="AP1945" s="15" t="n"/>
      <c r="AR1945" s="14" t="n"/>
      <c r="AS1945" s="18" t="n"/>
      <c r="AT1945" s="16" t="n"/>
      <c r="AU1945" s="18">
        <f>(AS1945-AT1945)+AU1944</f>
        <v/>
      </c>
      <c r="AV1945" s="15" t="n"/>
      <c r="AX1945" s="14" t="n"/>
      <c r="AY1945" s="18" t="n"/>
      <c r="AZ1945" s="16" t="n"/>
      <c r="BA1945" s="18">
        <f>(AY1945-AZ1945)+BA1944</f>
        <v/>
      </c>
      <c r="BB1945" s="15" t="n"/>
      <c r="BD1945" s="14" t="n"/>
      <c r="BE1945" s="18" t="n"/>
      <c r="BF1945" s="16" t="n"/>
      <c r="BG1945" s="18">
        <f>(BE1945-BF1945)+BG1944</f>
        <v/>
      </c>
      <c r="BH1945" s="15" t="n"/>
      <c r="BJ1945" s="86" t="n"/>
      <c r="BK1945" s="86" t="n"/>
      <c r="BL1945" s="24" t="n"/>
      <c r="BM1945" s="24" t="n"/>
      <c r="BN1945" s="24" t="n"/>
      <c r="BO1945" s="24" t="n"/>
      <c r="BP1945" s="24" t="n"/>
      <c r="BQ1945" s="126" t="n"/>
    </row>
    <row r="1946" ht="16.8" customHeight="1">
      <c r="A1946" s="15" t="n"/>
      <c r="B1946" s="15" t="n"/>
      <c r="C1946" s="15" t="inlineStr">
        <is>
          <t>Spese alberghi etc</t>
        </is>
      </c>
      <c r="D1946" s="16" t="n">
        <v>0</v>
      </c>
      <c r="E1946" s="16" t="n"/>
      <c r="F1946" s="16" t="n">
        <v>0</v>
      </c>
      <c r="G1946" s="16" t="n">
        <v>0</v>
      </c>
      <c r="H1946" s="16" t="n"/>
      <c r="I1946" s="4" t="n"/>
      <c r="J1946" s="14" t="n"/>
      <c r="K1946" s="17" t="n"/>
      <c r="L1946" s="16" t="n">
        <v>0</v>
      </c>
      <c r="M1946" s="16" t="n"/>
      <c r="N1946" s="16" t="n"/>
      <c r="O1946" s="16" t="n"/>
      <c r="P1946" s="18" t="n"/>
      <c r="Q1946" s="14" t="n"/>
      <c r="R1946" s="18" t="n"/>
      <c r="S1946" s="16" t="n">
        <v>0</v>
      </c>
      <c r="T1946" s="18">
        <f>(R1946-S1946)+T1945</f>
        <v/>
      </c>
      <c r="U1946" s="15">
        <f>C1946</f>
        <v/>
      </c>
      <c r="W1946" s="14" t="n"/>
      <c r="X1946" s="18" t="n">
        <v>0</v>
      </c>
      <c r="Y1946" s="16" t="n">
        <v>0</v>
      </c>
      <c r="Z1946" s="18">
        <f>(X1946-Y1946)+Z1945</f>
        <v/>
      </c>
      <c r="AA1946" s="15" t="n"/>
      <c r="AB1946" s="24" t="n"/>
      <c r="AC1946" s="15">
        <f>C1946</f>
        <v/>
      </c>
      <c r="AD1946" s="25" t="n"/>
      <c r="AE1946" s="62">
        <f>G1946</f>
        <v/>
      </c>
      <c r="AF1946" s="63">
        <f>AE1946+AF1885</f>
        <v/>
      </c>
      <c r="AG1946" s="25" t="n"/>
      <c r="AH1946" s="24" t="n"/>
      <c r="AI1946" s="26" t="n"/>
      <c r="AJ1946" s="25" t="n"/>
      <c r="AL1946" s="14" t="n"/>
      <c r="AM1946" s="18" t="n"/>
      <c r="AN1946" s="16" t="n">
        <v>0</v>
      </c>
      <c r="AO1946" s="18">
        <f>(AM1946-AN1946)+AO1945</f>
        <v/>
      </c>
      <c r="AP1946" s="15" t="n"/>
      <c r="AR1946" s="14" t="n"/>
      <c r="AS1946" s="18" t="n"/>
      <c r="AT1946" s="16" t="n">
        <v>0</v>
      </c>
      <c r="AU1946" s="18">
        <f>(AS1946-AT1946)+AU1945</f>
        <v/>
      </c>
      <c r="AV1946" s="15" t="n"/>
      <c r="AX1946" s="14" t="n"/>
      <c r="AY1946" s="18" t="n"/>
      <c r="AZ1946" s="16" t="n">
        <v>0</v>
      </c>
      <c r="BA1946" s="18">
        <f>(AY1946-AZ1946)+BA1945</f>
        <v/>
      </c>
      <c r="BB1946" s="15" t="n"/>
      <c r="BD1946" s="14" t="n"/>
      <c r="BE1946" s="18" t="n"/>
      <c r="BF1946" s="16" t="n">
        <v>0</v>
      </c>
      <c r="BG1946" s="18">
        <f>(BE1946-BF1946)+BG1945</f>
        <v/>
      </c>
      <c r="BH1946" s="15" t="n"/>
      <c r="BJ1946" s="86" t="n"/>
      <c r="BK1946" s="86" t="n"/>
      <c r="BL1946" s="24" t="n"/>
      <c r="BM1946" s="24" t="n"/>
      <c r="BN1946" s="24" t="n"/>
      <c r="BO1946" s="24" t="n"/>
      <c r="BP1946" s="24" t="n"/>
      <c r="BQ1946" s="126" t="n"/>
    </row>
    <row r="1947" ht="16.8" customHeight="1">
      <c r="A1947" s="15" t="n"/>
      <c r="B1947" s="15" t="n"/>
      <c r="C1947" s="15" t="n"/>
      <c r="D1947" s="16">
        <f>SUM(G1945:G1947)</f>
        <v/>
      </c>
      <c r="E1947" s="16" t="n">
        <v>0</v>
      </c>
      <c r="F1947" s="16" t="n"/>
      <c r="G1947" s="16" t="n">
        <v>0</v>
      </c>
      <c r="H1947" s="16" t="n"/>
      <c r="I1947" s="4" t="n"/>
      <c r="J1947" s="14" t="n"/>
      <c r="K1947" s="6" t="inlineStr">
        <is>
          <t>TOTALE SOMMA</t>
        </is>
      </c>
      <c r="L1947" s="3">
        <f>SUM(L1927:L1941)+N1926+L1943+L1944</f>
        <v/>
      </c>
      <c r="M1947" s="3">
        <f>SUM(O1896:O1915)+N1925</f>
        <v/>
      </c>
      <c r="N1947" s="16" t="n"/>
      <c r="O1947" s="16" t="n"/>
      <c r="P1947" s="18" t="n"/>
      <c r="Q1947" s="14" t="n"/>
      <c r="R1947" s="18" t="n"/>
      <c r="S1947" s="16" t="n">
        <v>0</v>
      </c>
      <c r="T1947" s="18">
        <f>(R1947-S1947)+T1946</f>
        <v/>
      </c>
      <c r="U1947" s="15" t="n"/>
      <c r="W1947" s="14" t="n"/>
      <c r="X1947" s="18" t="n">
        <v>0</v>
      </c>
      <c r="Y1947" s="16" t="n">
        <v>0</v>
      </c>
      <c r="Z1947" s="18">
        <f>(X1947-Y1947)+Z1946</f>
        <v/>
      </c>
      <c r="AA1947" s="15" t="n"/>
      <c r="AB1947" s="24" t="n"/>
      <c r="AC1947" s="15">
        <f>C1947</f>
        <v/>
      </c>
      <c r="AD1947" s="25" t="n"/>
      <c r="AE1947" s="62">
        <f>G1947</f>
        <v/>
      </c>
      <c r="AF1947" s="63">
        <f>AE1947+AF1886</f>
        <v/>
      </c>
      <c r="AG1947" s="25" t="n"/>
      <c r="AH1947" s="24" t="inlineStr">
        <is>
          <t>TOTALE SOSPESI</t>
        </is>
      </c>
      <c r="AI1947" s="26">
        <f>SUM(AI1894:AI1946)</f>
        <v/>
      </c>
      <c r="AJ1947" s="25" t="n"/>
      <c r="AL1947" s="14" t="n"/>
      <c r="AM1947" s="18" t="n"/>
      <c r="AN1947" s="16" t="n">
        <v>0</v>
      </c>
      <c r="AO1947" s="18">
        <f>(AM1947-AN1947)+AO1946</f>
        <v/>
      </c>
      <c r="AP1947" s="15" t="n"/>
      <c r="AR1947" s="14" t="n"/>
      <c r="AS1947" s="18" t="n"/>
      <c r="AT1947" s="16" t="n">
        <v>0</v>
      </c>
      <c r="AU1947" s="18">
        <f>(AS1947-AT1947)+AU1946</f>
        <v/>
      </c>
      <c r="AV1947" s="16" t="n"/>
      <c r="AX1947" s="14" t="n"/>
      <c r="AY1947" s="18" t="n"/>
      <c r="AZ1947" s="16" t="n">
        <v>0</v>
      </c>
      <c r="BA1947" s="18">
        <f>(AY1947-AZ1947)+BA1946</f>
        <v/>
      </c>
      <c r="BB1947" s="15" t="n"/>
      <c r="BD1947" s="14" t="n"/>
      <c r="BE1947" s="18" t="n"/>
      <c r="BF1947" s="16" t="n">
        <v>0</v>
      </c>
      <c r="BG1947" s="18">
        <f>(BE1947-BF1947)+BG1946</f>
        <v/>
      </c>
      <c r="BH1947" s="15" t="n"/>
      <c r="BJ1947" s="86" t="n"/>
      <c r="BK1947" s="86" t="n"/>
      <c r="BL1947" s="24" t="n"/>
      <c r="BM1947" s="24" t="n"/>
      <c r="BN1947" s="24" t="n"/>
      <c r="BO1947" s="24" t="n"/>
      <c r="BP1947" s="24" t="n"/>
      <c r="BQ1947" s="126" t="n"/>
    </row>
    <row r="1948" ht="16.8" customHeight="1">
      <c r="A1948" s="15" t="n"/>
      <c r="B1948" s="15" t="n"/>
      <c r="C1948" s="64" t="inlineStr">
        <is>
          <t>BONIFICO CATTOLICA</t>
        </is>
      </c>
      <c r="D1948" s="16" t="n"/>
      <c r="E1948" s="16" t="n">
        <v>0</v>
      </c>
      <c r="F1948" s="16" t="n"/>
      <c r="G1948" s="16" t="n">
        <v>109797.94</v>
      </c>
      <c r="H1948" s="16" t="n">
        <v>0</v>
      </c>
      <c r="I1948" s="84">
        <f>I1950-I1899</f>
        <v/>
      </c>
      <c r="J1948" s="14" t="n"/>
      <c r="K1948" s="6" t="inlineStr">
        <is>
          <t>SALDO C-D</t>
        </is>
      </c>
      <c r="L1948" s="3">
        <f>L1947-M1947</f>
        <v/>
      </c>
      <c r="M1948" s="16" t="n"/>
      <c r="N1948" s="16" t="n"/>
      <c r="O1948" s="16" t="n"/>
      <c r="P1948" s="18" t="n"/>
      <c r="Q1948" s="14" t="n"/>
      <c r="R1948" s="18" t="n"/>
      <c r="S1948" s="16" t="n">
        <v>0</v>
      </c>
      <c r="T1948" s="18">
        <f>(R1948-S1948)+T1947</f>
        <v/>
      </c>
      <c r="U1948" s="15" t="n"/>
      <c r="W1948" s="14" t="n"/>
      <c r="X1948" s="18" t="n"/>
      <c r="Y1948" s="16">
        <f>G1948</f>
        <v/>
      </c>
      <c r="Z1948" s="18">
        <f>(X1948-Y1948)+Z1947</f>
        <v/>
      </c>
      <c r="AA1948" s="15">
        <f>C1948</f>
        <v/>
      </c>
      <c r="AB1948" s="24" t="n"/>
      <c r="AC1948" s="71" t="inlineStr">
        <is>
          <t>TOTALE SPESE AD OGGI</t>
        </is>
      </c>
      <c r="AD1948" s="65" t="n"/>
      <c r="AE1948" s="65" t="n">
        <v>0</v>
      </c>
      <c r="AF1948" s="63">
        <f>SUM(AF1900:AF1947)</f>
        <v/>
      </c>
      <c r="AG1948" s="25" t="n"/>
      <c r="AH1948" s="24" t="inlineStr">
        <is>
          <t>SOSPESI VERSATI</t>
        </is>
      </c>
      <c r="AI1948" s="26" t="n"/>
      <c r="AJ1948" s="25">
        <f>SUM(AJ1894:AJ1947)</f>
        <v/>
      </c>
      <c r="AL1948" s="14" t="n"/>
      <c r="AM1948" s="18" t="n"/>
      <c r="AN1948" s="16" t="n"/>
      <c r="AO1948" s="18">
        <f>(AM1948-AN1948)+AO1947</f>
        <v/>
      </c>
      <c r="AP1948" s="15" t="n"/>
      <c r="AR1948" s="14" t="n"/>
      <c r="AS1948" s="18" t="n"/>
      <c r="AT1948" s="16" t="n">
        <v>0</v>
      </c>
      <c r="AU1948" s="18">
        <f>(AS1948-AT1948)+AU1947</f>
        <v/>
      </c>
      <c r="AV1948" s="15" t="n"/>
      <c r="AX1948" s="14" t="n"/>
      <c r="AY1948" s="18" t="n"/>
      <c r="AZ1948" s="16" t="n"/>
      <c r="BA1948" s="18">
        <f>(AY1948-AZ1948)+BA1947</f>
        <v/>
      </c>
      <c r="BB1948" s="15" t="n"/>
      <c r="BD1948" s="14" t="n"/>
      <c r="BE1948" s="18" t="n"/>
      <c r="BF1948" s="16" t="n"/>
      <c r="BG1948" s="18">
        <f>(BE1948-BF1948)+BG1947</f>
        <v/>
      </c>
      <c r="BH1948" s="15" t="n"/>
      <c r="BJ1948" s="86" t="n"/>
      <c r="BK1948" s="86" t="n"/>
      <c r="BL1948" s="24" t="n"/>
      <c r="BM1948" s="24" t="n"/>
      <c r="BN1948" s="24" t="n"/>
      <c r="BO1948" s="24" t="n"/>
      <c r="BP1948" s="24" t="n"/>
      <c r="BQ1948" s="126" t="n"/>
    </row>
    <row r="1949" ht="16.8" customHeight="1">
      <c r="A1949" s="15" t="n"/>
      <c r="B1949" s="15" t="n"/>
      <c r="C1949" s="64" t="inlineStr">
        <is>
          <t>BONIFICO GENERALI</t>
        </is>
      </c>
      <c r="D1949" s="16" t="n"/>
      <c r="E1949" s="16" t="n"/>
      <c r="F1949" s="16" t="n"/>
      <c r="G1949" s="16" t="n">
        <v>60911.74</v>
      </c>
      <c r="H1949" s="16" t="n">
        <v>0</v>
      </c>
      <c r="I1949" s="4" t="n"/>
      <c r="J1949" s="14" t="n"/>
      <c r="K1949" s="6" t="inlineStr">
        <is>
          <t>SALDO CATTOLICA</t>
        </is>
      </c>
      <c r="L1949" s="55">
        <f>D1950+E1950+A1950+B1950+B1897</f>
        <v/>
      </c>
      <c r="M1949" s="16" t="n"/>
      <c r="N1949" s="16" t="n"/>
      <c r="O1949" s="56" t="n"/>
      <c r="P1949" s="18" t="n"/>
      <c r="Q1949" s="14" t="n"/>
      <c r="R1949" s="18" t="n"/>
      <c r="S1949" s="16" t="n">
        <v>0</v>
      </c>
      <c r="T1949" s="18">
        <f>(R1949-S1949)+T1948</f>
        <v/>
      </c>
      <c r="U1949" s="15" t="n"/>
      <c r="W1949" s="14" t="n"/>
      <c r="X1949" s="18" t="n"/>
      <c r="Y1949" s="16">
        <f>G1949</f>
        <v/>
      </c>
      <c r="Z1949" s="18">
        <f>(X1949-Y1949)+Z1948</f>
        <v/>
      </c>
      <c r="AA1949" s="15">
        <f>C1949</f>
        <v/>
      </c>
      <c r="AB1949" s="24" t="n"/>
      <c r="AC1949" s="71" t="inlineStr">
        <is>
          <t>TOTALE PROVVIGIONI AD OGGI</t>
        </is>
      </c>
      <c r="AD1949" s="65" t="n"/>
      <c r="AE1949" s="65">
        <f>G1949</f>
        <v/>
      </c>
      <c r="AF1949" s="63">
        <f>AF1888+AD1893+AD1894</f>
        <v/>
      </c>
      <c r="AG1949" s="25" t="n"/>
      <c r="AH1949" s="24" t="n"/>
      <c r="AI1949" s="26" t="n"/>
      <c r="AJ1949" s="25" t="n"/>
      <c r="AL1949" s="14" t="n"/>
      <c r="AM1949" s="18" t="n"/>
      <c r="AN1949" s="16" t="n"/>
      <c r="AO1949" s="18">
        <f>(AM1949-AN1949)+AO1948</f>
        <v/>
      </c>
      <c r="AP1949" s="15" t="n"/>
      <c r="AR1949" s="14" t="n"/>
      <c r="AS1949" s="18" t="n"/>
      <c r="AT1949" s="16" t="n"/>
      <c r="AU1949" s="18">
        <f>(AS1949-AT1949)+AU1948</f>
        <v/>
      </c>
      <c r="AV1949" s="15" t="n"/>
      <c r="AX1949" s="14" t="n"/>
      <c r="AY1949" s="18" t="n"/>
      <c r="AZ1949" s="16" t="n"/>
      <c r="BA1949" s="18">
        <f>(AY1949-AZ1949)+BA1948</f>
        <v/>
      </c>
      <c r="BB1949" s="15" t="n"/>
      <c r="BD1949" s="14" t="n"/>
      <c r="BE1949" s="18" t="n"/>
      <c r="BF1949" s="16" t="n"/>
      <c r="BG1949" s="18">
        <f>(BE1949-BF1949)+BG1948</f>
        <v/>
      </c>
      <c r="BH1949" s="15" t="n"/>
      <c r="BJ1949" s="86" t="n"/>
      <c r="BK1949" s="86" t="n"/>
      <c r="BL1949" s="24" t="n"/>
      <c r="BM1949" s="24" t="n"/>
      <c r="BN1949" s="24" t="n"/>
      <c r="BO1949" s="24" t="n"/>
      <c r="BP1949" s="24" t="n"/>
      <c r="BQ1949" s="126" t="n"/>
    </row>
    <row r="1950" ht="16.8" customHeight="1">
      <c r="A1950" s="92">
        <f>D1895-D1897+A1889-E1895-G1949</f>
        <v/>
      </c>
      <c r="B1950" s="44">
        <f>D1898-D1900+B1889</f>
        <v/>
      </c>
      <c r="C1950" s="57" t="inlineStr">
        <is>
          <t>Check = controllo Saldo Cattolica</t>
        </is>
      </c>
      <c r="D1950" s="44">
        <f>D1893-D1896-E1893+D1889-G1948</f>
        <v/>
      </c>
      <c r="E1950" s="44">
        <f>D1894-D1899+E1889</f>
        <v/>
      </c>
      <c r="F1950" s="72">
        <f>D1896+D1897+D1899+F1889-E1897</f>
        <v/>
      </c>
      <c r="G1950" s="81">
        <f>D1896+D1897-E1897+D1899+G1889</f>
        <v/>
      </c>
      <c r="H1950" s="44">
        <f>G1944+G1943+H1889</f>
        <v/>
      </c>
      <c r="I1950" s="79">
        <f>G1950-H1950</f>
        <v/>
      </c>
      <c r="J1950" s="58" t="n"/>
      <c r="K1950" s="6" t="inlineStr">
        <is>
          <t>SALDO PROVVIGIONALE</t>
        </is>
      </c>
      <c r="L1950" s="3">
        <f>L1948-L1949</f>
        <v/>
      </c>
      <c r="M1950" s="27" t="inlineStr">
        <is>
          <t>DIFF. S.DO CATTOLICA</t>
        </is>
      </c>
      <c r="N1950" s="27">
        <f>O1950-L1949</f>
        <v/>
      </c>
      <c r="O1950" s="44">
        <f>Z1950+AU1950+N1926+SUM(L1929:L1940)+SUM(N1930:N1940)+L1944-D1896-D1899-D1895+E1897</f>
        <v/>
      </c>
      <c r="P1950" s="18" t="n"/>
      <c r="Q1950" s="58" t="n"/>
      <c r="R1950" s="59" t="n"/>
      <c r="S1950" s="44" t="n"/>
      <c r="T1950" s="59">
        <f>(R1950-S1950)+T1949</f>
        <v/>
      </c>
      <c r="U1950" s="57" t="n"/>
      <c r="W1950" s="58" t="n"/>
      <c r="X1950" s="59" t="n"/>
      <c r="Y1950" s="44" t="n"/>
      <c r="Z1950" s="59">
        <f>(X1950-Y1950)+Z1949</f>
        <v/>
      </c>
      <c r="AA1950" s="57" t="n"/>
      <c r="AB1950" s="60" t="n"/>
      <c r="AC1950" s="60" t="inlineStr">
        <is>
          <t>UTILE NETTO</t>
        </is>
      </c>
      <c r="AD1950" s="23">
        <f>SUM(AD1893:AD1949)-SUM(AE1893:AE1947)+AD1889</f>
        <v/>
      </c>
      <c r="AE1950" s="23">
        <f>AF1936+AF1937</f>
        <v/>
      </c>
      <c r="AF1950" s="23">
        <f>AD1950+AE1950</f>
        <v/>
      </c>
      <c r="AG1950" s="23" t="inlineStr">
        <is>
          <t>UTILE LORDO</t>
        </is>
      </c>
      <c r="AH1950" s="60" t="inlineStr">
        <is>
          <t>SALDO</t>
        </is>
      </c>
      <c r="AI1950" s="61">
        <f>AI1947-AJ1948</f>
        <v/>
      </c>
      <c r="AJ1950" s="23" t="n"/>
      <c r="AL1950" s="58" t="n"/>
      <c r="AM1950" s="59" t="n"/>
      <c r="AN1950" s="44" t="n"/>
      <c r="AO1950" s="59">
        <f>(AM1950-AN1950)+AO1949</f>
        <v/>
      </c>
      <c r="AP1950" s="57" t="n"/>
      <c r="AR1950" s="58" t="n"/>
      <c r="AS1950" s="59" t="n"/>
      <c r="AT1950" s="44" t="n"/>
      <c r="AU1950" s="59">
        <f>(AS1950-AT1950)+AU1949</f>
        <v/>
      </c>
      <c r="AV1950" s="57" t="n"/>
      <c r="AX1950" s="58" t="n"/>
      <c r="AY1950" s="59" t="n"/>
      <c r="AZ1950" s="44" t="n"/>
      <c r="BA1950" s="59">
        <f>(AY1950-AZ1950)+BA1949</f>
        <v/>
      </c>
      <c r="BB1950" s="57" t="n"/>
      <c r="BD1950" s="58" t="n"/>
      <c r="BE1950" s="59" t="n"/>
      <c r="BF1950" s="44" t="n"/>
      <c r="BG1950" s="59">
        <f>(BE1950-BF1950)+BG1949</f>
        <v/>
      </c>
      <c r="BH1950" s="57" t="n"/>
      <c r="BJ1950" s="21">
        <f>SUM(BJ1894:BJ1949)</f>
        <v/>
      </c>
      <c r="BK1950" s="21" t="n"/>
      <c r="BL1950" s="89">
        <f>SUM(BL1893:BL1949)</f>
        <v/>
      </c>
      <c r="BM1950" s="8" t="inlineStr">
        <is>
          <t>TOTALE GENERALI</t>
        </is>
      </c>
      <c r="BN1950" s="89">
        <f>SUM(BN1893:BN1949)</f>
        <v/>
      </c>
      <c r="BO1950" s="8">
        <f>SUM(BO1894:BO1949)</f>
        <v/>
      </c>
      <c r="BP1950" s="8">
        <f>BL1950+BN1950</f>
        <v/>
      </c>
      <c r="BQ1950" s="8" t="n"/>
    </row>
    <row r="1953" ht="16.8" customHeight="1">
      <c r="A1953" s="2" t="n"/>
      <c r="B1953" s="2" t="n"/>
      <c r="C1953" s="2" t="inlineStr">
        <is>
          <t>DESCRIZIONE</t>
        </is>
      </c>
      <c r="D1953" s="3" t="inlineStr">
        <is>
          <t>CASSA E.</t>
        </is>
      </c>
      <c r="E1953" s="3" t="inlineStr">
        <is>
          <t>CASSA U.</t>
        </is>
      </c>
      <c r="F1953" s="3" t="inlineStr">
        <is>
          <t>BANCA E.</t>
        </is>
      </c>
      <c r="G1953" s="3" t="inlineStr">
        <is>
          <t>BANCA U.</t>
        </is>
      </c>
      <c r="H1953" s="104" t="inlineStr">
        <is>
          <t>PROVVIGIONI</t>
        </is>
      </c>
      <c r="I1953" s="76" t="n"/>
      <c r="J1953" s="5" t="inlineStr">
        <is>
          <t>DATA</t>
        </is>
      </c>
      <c r="K1953" s="6" t="inlineStr">
        <is>
          <t>DESCRIZIONE</t>
        </is>
      </c>
      <c r="L1953" s="3" t="inlineStr">
        <is>
          <t>ENTRATE</t>
        </is>
      </c>
      <c r="M1953" s="3" t="inlineStr">
        <is>
          <t>USCITE</t>
        </is>
      </c>
      <c r="N1953" s="3" t="inlineStr">
        <is>
          <t xml:space="preserve">PREL. </t>
        </is>
      </c>
      <c r="O1953" s="3" t="inlineStr">
        <is>
          <t>TOTALE</t>
        </is>
      </c>
      <c r="P1953" s="3" t="inlineStr">
        <is>
          <t>BUDGET</t>
        </is>
      </c>
      <c r="Q1953" s="5" t="inlineStr">
        <is>
          <t>DATA</t>
        </is>
      </c>
      <c r="R1953" s="3" t="inlineStr">
        <is>
          <t>ENTRATE</t>
        </is>
      </c>
      <c r="S1953" s="3" t="inlineStr">
        <is>
          <t>USCITE</t>
        </is>
      </c>
      <c r="T1953" s="3" t="inlineStr">
        <is>
          <t>SALDO</t>
        </is>
      </c>
      <c r="U1953" s="2" t="inlineStr">
        <is>
          <t>CONTO A3T  10223</t>
        </is>
      </c>
      <c r="W1953" s="5" t="inlineStr">
        <is>
          <t>DATA</t>
        </is>
      </c>
      <c r="X1953" s="3" t="inlineStr">
        <is>
          <t>ENTRATE</t>
        </is>
      </c>
      <c r="Y1953" s="3" t="inlineStr">
        <is>
          <t>USCITE</t>
        </is>
      </c>
      <c r="Z1953" s="3" t="inlineStr">
        <is>
          <t>SALDO</t>
        </is>
      </c>
      <c r="AA1953" s="2" t="inlineStr">
        <is>
          <t>CONTO SEPARATO 10226</t>
        </is>
      </c>
      <c r="AB1953" s="8" t="inlineStr">
        <is>
          <t>DATA</t>
        </is>
      </c>
      <c r="AC1953" s="9" t="inlineStr">
        <is>
          <t>DESCRIZIONE</t>
        </is>
      </c>
      <c r="AD1953" s="10" t="inlineStr">
        <is>
          <t xml:space="preserve">ENTRATE </t>
        </is>
      </c>
      <c r="AE1953" s="10" t="inlineStr">
        <is>
          <t>USCITE</t>
        </is>
      </c>
      <c r="AF1953" s="11" t="inlineStr">
        <is>
          <t>TOTALI</t>
        </is>
      </c>
      <c r="AG1953" s="11" t="inlineStr">
        <is>
          <t>FINE MESE</t>
        </is>
      </c>
      <c r="AH1953" s="12" t="inlineStr">
        <is>
          <t>CARTELLA SOSPESI</t>
        </is>
      </c>
      <c r="AI1953" s="13" t="n"/>
      <c r="AJ1953" s="11" t="n"/>
      <c r="AL1953" s="5" t="inlineStr">
        <is>
          <t>DATA</t>
        </is>
      </c>
      <c r="AM1953" s="3" t="inlineStr">
        <is>
          <t>ENTRATE</t>
        </is>
      </c>
      <c r="AN1953" s="3" t="inlineStr">
        <is>
          <t>USCITE</t>
        </is>
      </c>
      <c r="AO1953" s="3" t="inlineStr">
        <is>
          <t>SALDO</t>
        </is>
      </c>
      <c r="AP1953" s="2" t="inlineStr">
        <is>
          <t>CONTO A3T 2</t>
        </is>
      </c>
      <c r="AR1953" s="5" t="inlineStr">
        <is>
          <t>DATA</t>
        </is>
      </c>
      <c r="AS1953" s="3" t="inlineStr">
        <is>
          <t>ENTRATE</t>
        </is>
      </c>
      <c r="AT1953" s="3" t="inlineStr">
        <is>
          <t>USCITE</t>
        </is>
      </c>
      <c r="AU1953" s="3" t="inlineStr">
        <is>
          <t>SALDO</t>
        </is>
      </c>
      <c r="AV1953" s="2" t="inlineStr">
        <is>
          <t>CONTO SEPARATO 2</t>
        </is>
      </c>
      <c r="AX1953" s="5" t="inlineStr">
        <is>
          <t>DATA</t>
        </is>
      </c>
      <c r="AY1953" s="3" t="inlineStr">
        <is>
          <t>ENTRATE</t>
        </is>
      </c>
      <c r="AZ1953" s="3" t="inlineStr">
        <is>
          <t>USCITE</t>
        </is>
      </c>
      <c r="BA1953" s="3" t="inlineStr">
        <is>
          <t>SALDO</t>
        </is>
      </c>
      <c r="BB1953" s="2" t="inlineStr">
        <is>
          <t>CCP AMICONE</t>
        </is>
      </c>
      <c r="BD1953" s="5" t="inlineStr">
        <is>
          <t>DATA</t>
        </is>
      </c>
      <c r="BE1953" s="3" t="inlineStr">
        <is>
          <t>ENTRATE</t>
        </is>
      </c>
      <c r="BF1953" s="3" t="inlineStr">
        <is>
          <t>USCITE</t>
        </is>
      </c>
      <c r="BG1953" s="3" t="inlineStr">
        <is>
          <t>SALDO</t>
        </is>
      </c>
      <c r="BH1953" s="2" t="inlineStr">
        <is>
          <t>CCP A.R.L.</t>
        </is>
      </c>
      <c r="BJ1953" s="21" t="inlineStr">
        <is>
          <t>A/B CONT CATTOLICA</t>
        </is>
      </c>
      <c r="BK1953" s="21" t="inlineStr">
        <is>
          <t>DATA</t>
        </is>
      </c>
      <c r="BL1953" s="8" t="inlineStr">
        <is>
          <t>CATTOLICA</t>
        </is>
      </c>
      <c r="BM1953" s="8" t="inlineStr">
        <is>
          <t>DATA</t>
        </is>
      </c>
      <c r="BN1953" s="8" t="inlineStr">
        <is>
          <t>GENERALI</t>
        </is>
      </c>
      <c r="BO1953" s="8" t="inlineStr">
        <is>
          <t>ASSEGNI /CONTANTI</t>
        </is>
      </c>
      <c r="BP1953" s="8" t="inlineStr">
        <is>
          <t>DATA</t>
        </is>
      </c>
      <c r="BQ1953" s="9" t="inlineStr">
        <is>
          <t>NOTE</t>
        </is>
      </c>
    </row>
    <row r="1954" ht="16.8" customHeight="1">
      <c r="A1954" s="14" t="n">
        <v>45335</v>
      </c>
      <c r="B1954" s="15" t="inlineStr">
        <is>
          <t>GENERTEL</t>
        </is>
      </c>
      <c r="C1954" s="15" t="inlineStr">
        <is>
          <t>Incasso CATTOLICA</t>
        </is>
      </c>
      <c r="D1954" s="16" t="n">
        <v>0</v>
      </c>
      <c r="E1954" s="16" t="n">
        <v>0</v>
      </c>
      <c r="F1954" s="16" t="n"/>
      <c r="G1954" s="16" t="n"/>
      <c r="H1954" s="105" t="n"/>
      <c r="I1954" s="4" t="n"/>
      <c r="J1954" s="14">
        <f>A1954</f>
        <v/>
      </c>
      <c r="K1954" s="17" t="inlineStr">
        <is>
          <t>PROVVIGIONI</t>
        </is>
      </c>
      <c r="L1954" s="16">
        <f>D1957+D1960+D1958+D1961</f>
        <v/>
      </c>
      <c r="M1954" s="16" t="n"/>
      <c r="N1954" s="82">
        <f>L1954+L1955-M1955</f>
        <v/>
      </c>
      <c r="O1954" s="80">
        <f>D1957+D1960+D1958-E1958-E1957+O1893</f>
        <v/>
      </c>
      <c r="P1954" s="18" t="n"/>
      <c r="Q1954" s="14">
        <f>J1954</f>
        <v/>
      </c>
      <c r="R1954" s="18" t="n"/>
      <c r="S1954" s="16" t="n"/>
      <c r="T1954" s="18">
        <f>T1950</f>
        <v/>
      </c>
      <c r="U1954" s="15" t="n"/>
      <c r="W1954" s="14">
        <f>A1954</f>
        <v/>
      </c>
      <c r="X1954" s="18" t="n"/>
      <c r="Y1954" s="16" t="n"/>
      <c r="Z1954" s="18">
        <f>Z1950</f>
        <v/>
      </c>
      <c r="AA1954" s="15" t="n"/>
      <c r="AB1954" s="19">
        <f>A1954</f>
        <v/>
      </c>
      <c r="AC1954" s="12" t="inlineStr">
        <is>
          <t>PROVV. + PROVV. COL 10</t>
        </is>
      </c>
      <c r="AD1954" s="11">
        <f>N1954</f>
        <v/>
      </c>
      <c r="AE1954" s="11" t="n"/>
      <c r="AF1954" s="20" t="n"/>
      <c r="AG1954" s="20" t="n"/>
      <c r="AH1954" s="21" t="inlineStr">
        <is>
          <t>NOME</t>
        </is>
      </c>
      <c r="AI1954" s="22" t="inlineStr">
        <is>
          <t>IMPORTO</t>
        </is>
      </c>
      <c r="AJ1954" s="23" t="inlineStr">
        <is>
          <t>VERSAMENTI</t>
        </is>
      </c>
      <c r="AL1954" s="14">
        <f>A1954</f>
        <v/>
      </c>
      <c r="AM1954" s="18" t="n"/>
      <c r="AN1954" s="16" t="n"/>
      <c r="AO1954" s="18" t="n">
        <v>0</v>
      </c>
      <c r="AP1954" s="15" t="n"/>
      <c r="AR1954" s="14">
        <f>A1954</f>
        <v/>
      </c>
      <c r="AS1954" s="18" t="n"/>
      <c r="AT1954" s="16" t="n"/>
      <c r="AU1954" s="18" t="n">
        <v>0</v>
      </c>
      <c r="AV1954" s="15" t="n"/>
      <c r="AX1954" s="14">
        <f>A1954</f>
        <v/>
      </c>
      <c r="AY1954" s="18" t="n"/>
      <c r="AZ1954" s="16" t="n"/>
      <c r="BA1954" s="18">
        <f>BA1950</f>
        <v/>
      </c>
      <c r="BB1954" s="15" t="n"/>
      <c r="BD1954" s="14">
        <f>AX1954</f>
        <v/>
      </c>
      <c r="BE1954" s="18" t="n"/>
      <c r="BF1954" s="16" t="n"/>
      <c r="BG1954" s="18">
        <f>BG1950</f>
        <v/>
      </c>
      <c r="BH1954" s="15" t="n"/>
      <c r="BJ1954" s="87">
        <f>A1954</f>
        <v/>
      </c>
      <c r="BK1954" s="87">
        <f>A1954</f>
        <v/>
      </c>
      <c r="BL1954" s="24" t="inlineStr">
        <is>
          <t>BONIFICI</t>
        </is>
      </c>
      <c r="BM1954" s="88">
        <f>BK1954</f>
        <v/>
      </c>
      <c r="BN1954" s="24" t="inlineStr">
        <is>
          <t>BONIFICI</t>
        </is>
      </c>
      <c r="BO1954" s="24" t="n"/>
      <c r="BP1954" s="88">
        <f>BK1954</f>
        <v/>
      </c>
      <c r="BQ1954" s="126" t="n"/>
    </row>
    <row r="1955" ht="16.8" customHeight="1">
      <c r="A1955" s="15" t="n"/>
      <c r="B1955" s="15" t="n"/>
      <c r="C1955" s="15" t="inlineStr">
        <is>
          <t>Incasso UCA</t>
        </is>
      </c>
      <c r="D1955" s="16" t="n">
        <v>0</v>
      </c>
      <c r="E1955" s="16" t="n"/>
      <c r="F1955" s="16" t="n"/>
      <c r="G1955" s="16" t="n"/>
      <c r="H1955" s="105" t="inlineStr">
        <is>
          <t>CATTOLICA</t>
        </is>
      </c>
      <c r="I1955" s="4" t="n"/>
      <c r="J1955" s="14" t="n"/>
      <c r="K1955" s="17" t="inlineStr">
        <is>
          <t>PROVVIGIONI COL 10</t>
        </is>
      </c>
      <c r="L1955" s="16" t="n">
        <v>0</v>
      </c>
      <c r="M1955" s="16">
        <f>E1958</f>
        <v/>
      </c>
      <c r="N1955" s="16" t="n"/>
      <c r="O1955" s="16" t="n"/>
      <c r="P1955" s="18" t="n"/>
      <c r="Q1955" s="14" t="n"/>
      <c r="R1955" s="18" t="n"/>
      <c r="S1955" s="16" t="n"/>
      <c r="T1955" s="18">
        <f>(R1955-S1955)+T1954</f>
        <v/>
      </c>
      <c r="U1955" s="15" t="n"/>
      <c r="W1955" s="14" t="n"/>
      <c r="X1955" s="18" t="n"/>
      <c r="Y1955" s="16" t="n"/>
      <c r="Z1955" s="18">
        <f>(X1955-Y1955)+Z1954</f>
        <v/>
      </c>
      <c r="AA1955" s="15" t="n"/>
      <c r="AB1955" s="24" t="n"/>
      <c r="AC1955" s="24" t="inlineStr">
        <is>
          <t>RICAVI DIVERSI</t>
        </is>
      </c>
      <c r="AD1955" s="25" t="n"/>
      <c r="AE1955" s="25" t="n"/>
      <c r="AF1955" s="25" t="n"/>
      <c r="AG1955" s="25" t="n"/>
      <c r="AH1955" s="12" t="inlineStr">
        <is>
          <t>RIPORTO</t>
        </is>
      </c>
      <c r="AI1955" s="26">
        <f>AI1950</f>
        <v/>
      </c>
      <c r="AJ1955" s="25" t="n"/>
      <c r="AL1955" s="14" t="n"/>
      <c r="AM1955" s="18" t="n"/>
      <c r="AN1955" s="16" t="n"/>
      <c r="AO1955" s="18">
        <f>(AM1955-AN1955)+AO1954</f>
        <v/>
      </c>
      <c r="AP1955" s="15" t="n"/>
      <c r="AR1955" s="14" t="n"/>
      <c r="AS1955" s="18" t="n"/>
      <c r="AT1955" s="16" t="n"/>
      <c r="AU1955" s="18">
        <f>(AS1955-AT1955)+AU1954</f>
        <v/>
      </c>
      <c r="AV1955" s="15" t="n"/>
      <c r="AX1955" s="14" t="n"/>
      <c r="AY1955" s="18" t="n"/>
      <c r="AZ1955" s="16" t="n"/>
      <c r="BA1955" s="18">
        <f>(AY1955-AZ1955)+BA1954</f>
        <v/>
      </c>
      <c r="BB1955" s="15" t="n"/>
      <c r="BD1955" s="14" t="n"/>
      <c r="BE1955" s="18" t="n"/>
      <c r="BF1955" s="16" t="n"/>
      <c r="BG1955" s="18">
        <f>(BE1955-BF1955)+BG1954</f>
        <v/>
      </c>
      <c r="BH1955" s="15" t="n"/>
      <c r="BJ1955" s="86" t="n">
        <v>0</v>
      </c>
      <c r="BK1955" s="90" t="n"/>
      <c r="BL1955" s="24" t="n">
        <v>0</v>
      </c>
      <c r="BM1955" s="91" t="n"/>
      <c r="BN1955" s="24" t="n">
        <v>0</v>
      </c>
      <c r="BO1955" s="24" t="n">
        <v>0</v>
      </c>
      <c r="BP1955" s="91" t="n"/>
      <c r="BQ1955" s="126" t="n"/>
    </row>
    <row r="1956" ht="16.8" customHeight="1">
      <c r="A1956" s="15" t="n"/>
      <c r="B1956" s="15" t="n"/>
      <c r="C1956" s="15" t="inlineStr">
        <is>
          <t>Incassi GENERALI</t>
        </is>
      </c>
      <c r="D1956" s="16" t="n">
        <v>19569.2</v>
      </c>
      <c r="E1956" s="16" t="n">
        <v>1586.5</v>
      </c>
      <c r="F1956" s="16" t="n"/>
      <c r="G1956" s="16" t="n"/>
      <c r="H1956" s="105">
        <f>D1957+H1895</f>
        <v/>
      </c>
      <c r="I1956" s="4" t="n"/>
      <c r="J1956" s="14" t="n"/>
      <c r="K1956" s="17" t="inlineStr">
        <is>
          <t>SALDO CATTOLICA</t>
        </is>
      </c>
      <c r="L1956" s="16">
        <f>D1954+D1955+D1956+D1959-D1957-D1958-D1960-D1961-E1956-E1954+B1957</f>
        <v/>
      </c>
      <c r="M1956" s="16" t="n">
        <v>0</v>
      </c>
      <c r="N1956" s="16" t="n"/>
      <c r="O1956" s="16" t="n">
        <v>0</v>
      </c>
      <c r="P1956" s="18" t="n"/>
      <c r="Q1956" s="14" t="n"/>
      <c r="R1956" s="18" t="n"/>
      <c r="S1956" s="16" t="n"/>
      <c r="T1956" s="18">
        <f>(R1956-S1956)+T1955</f>
        <v/>
      </c>
      <c r="U1956" s="15" t="n"/>
      <c r="W1956" s="14" t="n"/>
      <c r="X1956" s="18" t="n"/>
      <c r="Y1956" s="16" t="n"/>
      <c r="Z1956" s="18">
        <f>(X1956-Y1956)+Z1955</f>
        <v/>
      </c>
      <c r="AA1956" s="15" t="n"/>
      <c r="AB1956" s="24" t="n"/>
      <c r="AC1956" s="24" t="n"/>
      <c r="AD1956" s="25" t="n"/>
      <c r="AE1956" s="25" t="n"/>
      <c r="AF1956" s="25" t="n"/>
      <c r="AG1956" s="25" t="n"/>
      <c r="AH1956" s="24" t="n"/>
      <c r="AI1956" s="26" t="n"/>
      <c r="AJ1956" s="25" t="n"/>
      <c r="AL1956" s="14" t="n"/>
      <c r="AM1956" s="18" t="n"/>
      <c r="AN1956" s="16" t="n"/>
      <c r="AO1956" s="18">
        <f>(AM1956-AN1956)+AO1955</f>
        <v/>
      </c>
      <c r="AP1956" s="15" t="n"/>
      <c r="AR1956" s="14" t="n"/>
      <c r="AS1956" s="18" t="n"/>
      <c r="AT1956" s="16" t="n"/>
      <c r="AU1956" s="18">
        <f>(AS1956-AT1956)+AU1955</f>
        <v/>
      </c>
      <c r="AV1956" s="15" t="n"/>
      <c r="AX1956" s="14" t="n"/>
      <c r="AY1956" s="18" t="n"/>
      <c r="AZ1956" s="16" t="n"/>
      <c r="BA1956" s="18">
        <f>(AY1956-AZ1956)+BA1955</f>
        <v/>
      </c>
      <c r="BB1956" s="15" t="n"/>
      <c r="BD1956" s="14" t="n"/>
      <c r="BE1956" s="18" t="n"/>
      <c r="BF1956" s="16" t="n"/>
      <c r="BG1956" s="18">
        <f>(BE1956-BF1956)+BG1955</f>
        <v/>
      </c>
      <c r="BH1956" s="15" t="n"/>
      <c r="BJ1956" s="86" t="n">
        <v>0</v>
      </c>
      <c r="BK1956" s="90" t="n"/>
      <c r="BL1956" s="24" t="n">
        <v>0</v>
      </c>
      <c r="BM1956" s="91" t="n"/>
      <c r="BN1956" s="24" t="n">
        <v>0</v>
      </c>
      <c r="BO1956" s="24" t="n">
        <v>0</v>
      </c>
      <c r="BP1956" s="91" t="n"/>
      <c r="BQ1956" s="126" t="n"/>
    </row>
    <row r="1957" ht="16.8" customHeight="1">
      <c r="A1957" s="15" t="n"/>
      <c r="B1957" s="15" t="n">
        <v>0</v>
      </c>
      <c r="C1957" s="15" t="inlineStr">
        <is>
          <t>Provvigioni CATTOLICA</t>
        </is>
      </c>
      <c r="D1957" s="16" t="n">
        <v>0</v>
      </c>
      <c r="E1957" s="16" t="n"/>
      <c r="F1957" s="16" t="n"/>
      <c r="G1957" s="16" t="n"/>
      <c r="H1957" s="105" t="inlineStr">
        <is>
          <t>GENERALI</t>
        </is>
      </c>
      <c r="I1957" s="4" t="n"/>
      <c r="J1957" s="14" t="n"/>
      <c r="K1957" s="17">
        <f>C1996</f>
        <v/>
      </c>
      <c r="L1957" s="16" t="n"/>
      <c r="M1957" s="16">
        <f>10*(L1954+L1955-M1955)/100</f>
        <v/>
      </c>
      <c r="N1957" s="16">
        <f>G1996</f>
        <v/>
      </c>
      <c r="O1957" s="16">
        <f>O1896+M1957-N1957</f>
        <v/>
      </c>
      <c r="P1957" s="18">
        <f>P1896+M1957</f>
        <v/>
      </c>
      <c r="Q1957" s="14" t="n"/>
      <c r="R1957" s="18" t="n"/>
      <c r="S1957" s="16" t="n"/>
      <c r="T1957" s="18">
        <f>(R1957-S1957)+T1956</f>
        <v/>
      </c>
      <c r="U1957" s="15" t="n"/>
      <c r="W1957" s="14" t="n"/>
      <c r="X1957" s="18" t="n"/>
      <c r="Y1957" s="16" t="n"/>
      <c r="Z1957" s="18">
        <f>(X1957-Y1957)+Z1956</f>
        <v/>
      </c>
      <c r="AA1957" s="15" t="n"/>
      <c r="AB1957" s="24" t="n"/>
      <c r="AC1957" s="24" t="n"/>
      <c r="AD1957" s="25" t="n"/>
      <c r="AE1957" s="25" t="n"/>
      <c r="AF1957" s="25" t="n"/>
      <c r="AG1957" s="25" t="n"/>
      <c r="AH1957" s="17" t="n"/>
      <c r="AI1957" s="16" t="n">
        <v>0</v>
      </c>
      <c r="AJ1957" s="25" t="n"/>
      <c r="AL1957" s="14" t="n"/>
      <c r="AM1957" s="18" t="n"/>
      <c r="AN1957" s="16" t="n"/>
      <c r="AO1957" s="18">
        <f>(AM1957-AN1957)+AO1956</f>
        <v/>
      </c>
      <c r="AP1957" s="15" t="n"/>
      <c r="AR1957" s="14" t="n"/>
      <c r="AS1957" s="18" t="n"/>
      <c r="AT1957" s="16" t="n"/>
      <c r="AU1957" s="18">
        <f>(AS1957-AT1957)+AU1956</f>
        <v/>
      </c>
      <c r="AV1957" s="15" t="n"/>
      <c r="AX1957" s="14" t="n"/>
      <c r="AY1957" s="18" t="n"/>
      <c r="AZ1957" s="16" t="n"/>
      <c r="BA1957" s="18">
        <f>(AY1957-AZ1957)+BA1956</f>
        <v/>
      </c>
      <c r="BB1957" s="15" t="n"/>
      <c r="BD1957" s="14" t="n"/>
      <c r="BE1957" s="18" t="n"/>
      <c r="BF1957" s="16" t="n"/>
      <c r="BG1957" s="18">
        <f>(BE1957-BF1957)+BG1956</f>
        <v/>
      </c>
      <c r="BH1957" s="15" t="n"/>
      <c r="BJ1957" s="86" t="n">
        <v>0</v>
      </c>
      <c r="BK1957" s="90" t="n"/>
      <c r="BL1957" s="24" t="n">
        <v>0</v>
      </c>
      <c r="BM1957" s="91" t="n"/>
      <c r="BN1957" s="24" t="n">
        <v>0</v>
      </c>
      <c r="BO1957" s="24" t="n">
        <v>0</v>
      </c>
      <c r="BP1957" s="91" t="n"/>
      <c r="BQ1957" s="126" t="n"/>
    </row>
    <row r="1958" ht="16.8" customHeight="1">
      <c r="A1958" s="15" t="n"/>
      <c r="B1958" s="16">
        <f>B1957+B1897</f>
        <v/>
      </c>
      <c r="C1958" s="15" t="inlineStr">
        <is>
          <t>Provvigioni GENERALI</t>
        </is>
      </c>
      <c r="D1958" s="16" t="n">
        <v>3337.06</v>
      </c>
      <c r="E1958" s="16" t="n">
        <v>0</v>
      </c>
      <c r="F1958" s="16" t="n"/>
      <c r="G1958" s="16" t="n"/>
      <c r="H1958" s="105">
        <f>D1958+H1897</f>
        <v/>
      </c>
      <c r="I1958" s="4" t="n"/>
      <c r="J1958" s="14" t="n"/>
      <c r="K1958" s="17">
        <f>C1966</f>
        <v/>
      </c>
      <c r="L1958" s="16" t="n"/>
      <c r="M1958" s="16">
        <f>8.37*(L1954+L1955-M1955)/100</f>
        <v/>
      </c>
      <c r="N1958" s="16">
        <f>D1966</f>
        <v/>
      </c>
      <c r="O1958" s="16">
        <f>O1897+M1958-N1958</f>
        <v/>
      </c>
      <c r="P1958" s="18">
        <f>P1897+M1958</f>
        <v/>
      </c>
      <c r="Q1958" s="14" t="n"/>
      <c r="R1958" s="18" t="n"/>
      <c r="S1958" s="16" t="n"/>
      <c r="T1958" s="18">
        <f>(R1958-S1958)+T1957</f>
        <v/>
      </c>
      <c r="U1958" s="15" t="n"/>
      <c r="W1958" s="14" t="n"/>
      <c r="X1958" s="18" t="n"/>
      <c r="Y1958" s="16" t="n"/>
      <c r="Z1958" s="18">
        <f>(X1958-Y1958)+Z1957</f>
        <v/>
      </c>
      <c r="AA1958" s="15" t="n"/>
      <c r="AB1958" s="24" t="n"/>
      <c r="AC1958" s="17" t="n"/>
      <c r="AD1958" s="25" t="n"/>
      <c r="AE1958" s="25" t="n"/>
      <c r="AF1958" s="25" t="n"/>
      <c r="AG1958" s="25" t="n"/>
      <c r="AH1958" s="24" t="n"/>
      <c r="AI1958" s="26" t="n"/>
      <c r="AJ1958" s="25" t="n"/>
      <c r="AL1958" s="14" t="n"/>
      <c r="AM1958" s="18" t="n"/>
      <c r="AN1958" s="16" t="n"/>
      <c r="AO1958" s="18">
        <f>(AM1958-AN1958)+AO1957</f>
        <v/>
      </c>
      <c r="AP1958" s="15" t="n"/>
      <c r="AR1958" s="14" t="n"/>
      <c r="AS1958" s="18" t="n"/>
      <c r="AT1958" s="16" t="n"/>
      <c r="AU1958" s="18">
        <f>(AS1958-AT1958)+AU1957</f>
        <v/>
      </c>
      <c r="AV1958" s="15" t="n"/>
      <c r="AX1958" s="14" t="n"/>
      <c r="AY1958" s="18" t="n"/>
      <c r="AZ1958" s="16" t="n"/>
      <c r="BA1958" s="18">
        <f>(AY1958-AZ1958)+BA1957</f>
        <v/>
      </c>
      <c r="BB1958" s="15" t="n"/>
      <c r="BD1958" s="14" t="n"/>
      <c r="BE1958" s="18" t="n"/>
      <c r="BF1958" s="16" t="n"/>
      <c r="BG1958" s="18">
        <f>(BE1958-BF1958)+BG1957</f>
        <v/>
      </c>
      <c r="BH1958" s="15" t="n"/>
      <c r="BJ1958" s="86" t="n">
        <v>0</v>
      </c>
      <c r="BK1958" s="90" t="n"/>
      <c r="BL1958" s="24" t="n">
        <v>0</v>
      </c>
      <c r="BM1958" s="91" t="n"/>
      <c r="BN1958" s="24" t="n">
        <v>0</v>
      </c>
      <c r="BO1958" s="24" t="n"/>
      <c r="BP1958" s="24" t="n"/>
      <c r="BQ1958" s="126" t="n"/>
    </row>
    <row r="1959" ht="16.8" customHeight="1">
      <c r="A1959" s="15" t="n"/>
      <c r="B1959" s="15" t="n"/>
      <c r="C1959" s="15" t="inlineStr">
        <is>
          <t>Incasso TUTELA LEGALE</t>
        </is>
      </c>
      <c r="D1959" s="16" t="n">
        <v>0</v>
      </c>
      <c r="E1959" s="16" t="n">
        <v>0</v>
      </c>
      <c r="F1959" s="16" t="n"/>
      <c r="G1959" s="16" t="n"/>
      <c r="H1959" s="105" t="inlineStr">
        <is>
          <t>UCA</t>
        </is>
      </c>
      <c r="I1959" s="77" t="inlineStr">
        <is>
          <t>check provv.</t>
        </is>
      </c>
      <c r="J1959" s="14" t="n"/>
      <c r="K1959" s="15">
        <f>C1983</f>
        <v/>
      </c>
      <c r="L1959" s="16" t="n"/>
      <c r="M1959" s="16">
        <f>15.35*(L1954+L1955-M1955)/100</f>
        <v/>
      </c>
      <c r="N1959" s="16">
        <f>D1983</f>
        <v/>
      </c>
      <c r="O1959" s="16">
        <f>O1898+M1959-N1959</f>
        <v/>
      </c>
      <c r="P1959" s="18">
        <f>P1898+M1959</f>
        <v/>
      </c>
      <c r="Q1959" s="14" t="n"/>
      <c r="R1959" s="18" t="n"/>
      <c r="S1959" s="16" t="n"/>
      <c r="T1959" s="18">
        <f>(R1959-S1959)+T1958</f>
        <v/>
      </c>
      <c r="U1959" s="15" t="n"/>
      <c r="W1959" s="14" t="n"/>
      <c r="X1959" s="18" t="n"/>
      <c r="Y1959" s="16" t="n"/>
      <c r="Z1959" s="18">
        <f>(X1959-Y1959)+Z1958</f>
        <v/>
      </c>
      <c r="AA1959" s="15" t="n"/>
      <c r="AB1959" s="24" t="n"/>
      <c r="AC1959" s="17" t="n"/>
      <c r="AD1959" s="25" t="n"/>
      <c r="AE1959" s="25" t="n"/>
      <c r="AF1959" s="25" t="n"/>
      <c r="AG1959" s="25" t="n"/>
      <c r="AH1959" s="24" t="n"/>
      <c r="AI1959" s="26" t="n"/>
      <c r="AJ1959" s="25" t="n"/>
      <c r="AL1959" s="14" t="n"/>
      <c r="AM1959" s="18" t="n"/>
      <c r="AN1959" s="16" t="n"/>
      <c r="AO1959" s="18">
        <f>(AM1959-AN1959)+AO1958</f>
        <v/>
      </c>
      <c r="AP1959" s="15" t="n"/>
      <c r="AR1959" s="14" t="n"/>
      <c r="AS1959" s="18" t="n"/>
      <c r="AT1959" s="16" t="n"/>
      <c r="AU1959" s="18">
        <f>(AS1959-AT1959)+AU1958</f>
        <v/>
      </c>
      <c r="AV1959" s="15" t="n"/>
      <c r="AX1959" s="14" t="n"/>
      <c r="AY1959" s="18" t="n"/>
      <c r="AZ1959" s="16" t="n"/>
      <c r="BA1959" s="18">
        <f>(AY1959-AZ1959)+BA1958</f>
        <v/>
      </c>
      <c r="BB1959" s="15" t="n"/>
      <c r="BD1959" s="14" t="n"/>
      <c r="BE1959" s="18" t="n"/>
      <c r="BF1959" s="16" t="n"/>
      <c r="BG1959" s="18">
        <f>(BE1959-BF1959)+BG1958</f>
        <v/>
      </c>
      <c r="BH1959" s="15" t="n"/>
      <c r="BJ1959" s="86" t="n">
        <v>0</v>
      </c>
      <c r="BK1959" s="90" t="n"/>
      <c r="BL1959" s="24" t="n">
        <v>0</v>
      </c>
      <c r="BM1959" s="91" t="n"/>
      <c r="BN1959" s="24" t="n">
        <v>0</v>
      </c>
      <c r="BO1959" s="24" t="n"/>
      <c r="BP1959" s="24" t="n"/>
      <c r="BQ1959" s="126" t="n"/>
    </row>
    <row r="1960" ht="16.8" customHeight="1">
      <c r="A1960" s="15" t="n"/>
      <c r="B1960" s="15" t="inlineStr">
        <is>
          <t>***</t>
        </is>
      </c>
      <c r="C1960" s="15" t="inlineStr">
        <is>
          <t>Provvigioni UCA</t>
        </is>
      </c>
      <c r="D1960" s="16" t="n">
        <v>0</v>
      </c>
      <c r="E1960" s="16" t="n"/>
      <c r="F1960" s="16" t="n"/>
      <c r="G1960" s="16" t="n"/>
      <c r="H1960" s="105">
        <f>D1960+H1899</f>
        <v/>
      </c>
      <c r="I1960" s="78">
        <f>D1957+D1958-E1958+D1960</f>
        <v/>
      </c>
      <c r="J1960" s="14" t="n"/>
      <c r="K1960" s="15" t="inlineStr">
        <is>
          <t>Benzina auto gigi e papà</t>
        </is>
      </c>
      <c r="L1960" s="16" t="n"/>
      <c r="M1960" s="16">
        <f>2.6*(L1954+L1955-M1955)/100</f>
        <v/>
      </c>
      <c r="N1960" s="16">
        <f>D1971</f>
        <v/>
      </c>
      <c r="O1960" s="16">
        <f>O1899+M1960-N1960</f>
        <v/>
      </c>
      <c r="P1960" s="18">
        <f>P1899+M1960</f>
        <v/>
      </c>
      <c r="Q1960" s="14" t="n"/>
      <c r="R1960" s="18" t="n"/>
      <c r="S1960" s="16" t="n"/>
      <c r="T1960" s="18">
        <f>(R1960-S1960)+T1959</f>
        <v/>
      </c>
      <c r="U1960" s="15" t="n"/>
      <c r="W1960" s="14" t="n"/>
      <c r="X1960" s="18" t="n"/>
      <c r="Y1960" s="16" t="n"/>
      <c r="Z1960" s="18">
        <f>(X1960-Y1960)+Z1959</f>
        <v/>
      </c>
      <c r="AA1960" s="15" t="n"/>
      <c r="AB1960" s="24" t="n"/>
      <c r="AC1960" s="17" t="n"/>
      <c r="AD1960" s="25" t="n"/>
      <c r="AE1960" s="25" t="n"/>
      <c r="AF1960" s="25" t="n"/>
      <c r="AG1960" s="25" t="n"/>
      <c r="AH1960" s="24" t="n"/>
      <c r="AI1960" s="26" t="n"/>
      <c r="AJ1960" s="25" t="n"/>
      <c r="AL1960" s="14" t="n"/>
      <c r="AM1960" s="18" t="n"/>
      <c r="AN1960" s="16" t="n"/>
      <c r="AO1960" s="18">
        <f>(AM1960-AN1960)+AO1959</f>
        <v/>
      </c>
      <c r="AP1960" s="15" t="n"/>
      <c r="AR1960" s="14" t="n"/>
      <c r="AS1960" s="18" t="n"/>
      <c r="AT1960" s="16" t="n"/>
      <c r="AU1960" s="18">
        <f>(AS1960-AT1960)+AU1959</f>
        <v/>
      </c>
      <c r="AV1960" s="15" t="n"/>
      <c r="AX1960" s="14" t="n"/>
      <c r="AY1960" s="18" t="n"/>
      <c r="AZ1960" s="16" t="n"/>
      <c r="BA1960" s="18">
        <f>(AY1960-AZ1960)+BA1959</f>
        <v/>
      </c>
      <c r="BB1960" s="15" t="n"/>
      <c r="BD1960" s="14" t="n"/>
      <c r="BE1960" s="18" t="n"/>
      <c r="BF1960" s="16" t="n"/>
      <c r="BG1960" s="18">
        <f>(BE1960-BF1960)+BG1959</f>
        <v/>
      </c>
      <c r="BH1960" s="15" t="n"/>
      <c r="BJ1960" s="86" t="n">
        <v>0</v>
      </c>
      <c r="BK1960" s="90" t="n"/>
      <c r="BL1960" s="24" t="n">
        <v>0</v>
      </c>
      <c r="BM1960" s="91" t="n"/>
      <c r="BN1960" s="24" t="n">
        <v>0</v>
      </c>
      <c r="BO1960" s="24" t="n"/>
      <c r="BP1960" s="24" t="n"/>
      <c r="BQ1960" s="126" t="n"/>
    </row>
    <row r="1961" ht="16.8" customHeight="1">
      <c r="A1961" s="15" t="n"/>
      <c r="B1961" s="15" t="n"/>
      <c r="C1961" s="15" t="inlineStr">
        <is>
          <t>Provvigioni TUTELA LEGALE</t>
        </is>
      </c>
      <c r="D1961" s="16" t="n">
        <v>0</v>
      </c>
      <c r="E1961" s="16" t="n"/>
      <c r="F1961" s="16" t="n"/>
      <c r="G1961" s="16" t="n">
        <v>0</v>
      </c>
      <c r="H1961" s="105" t="inlineStr">
        <is>
          <t>TUTELA</t>
        </is>
      </c>
      <c r="I1961" s="4" t="n"/>
      <c r="J1961" s="14" t="n"/>
      <c r="K1961" s="15" t="inlineStr">
        <is>
          <t>Spese bancari einteressi passivi e spese postali</t>
        </is>
      </c>
      <c r="L1961" s="16" t="n"/>
      <c r="M1961" s="16">
        <f>2.6*(L1954+L1955-M1955)/100</f>
        <v/>
      </c>
      <c r="N1961" s="16">
        <f>G1972+H1972</f>
        <v/>
      </c>
      <c r="O1961" s="16">
        <f>O1900+M1961-N1961</f>
        <v/>
      </c>
      <c r="P1961" s="18">
        <f>P1900+M1961</f>
        <v/>
      </c>
      <c r="Q1961" s="14" t="n"/>
      <c r="R1961" s="18" t="n"/>
      <c r="S1961" s="16">
        <f>G1961</f>
        <v/>
      </c>
      <c r="T1961" s="18">
        <f>(R1961-S1961)+T1960</f>
        <v/>
      </c>
      <c r="U1961" s="15">
        <f>C1961</f>
        <v/>
      </c>
      <c r="W1961" s="14" t="n"/>
      <c r="X1961" s="18" t="n"/>
      <c r="Y1961" s="16" t="n">
        <v>0</v>
      </c>
      <c r="Z1961" s="18">
        <f>(X1961-Y1961)+Z1960</f>
        <v/>
      </c>
      <c r="AA1961" s="15" t="n"/>
      <c r="AB1961" s="24" t="n"/>
      <c r="AC1961" s="15">
        <f>C1961</f>
        <v/>
      </c>
      <c r="AD1961" s="25" t="n"/>
      <c r="AE1961" s="62">
        <f>G1961</f>
        <v/>
      </c>
      <c r="AF1961" s="63">
        <f>AE1961+AF1900</f>
        <v/>
      </c>
      <c r="AG1961" s="25" t="n"/>
      <c r="AH1961" s="17" t="n"/>
      <c r="AI1961" s="16" t="n">
        <v>0</v>
      </c>
      <c r="AJ1961" s="25" t="n"/>
      <c r="AL1961" s="14" t="n"/>
      <c r="AM1961" s="18" t="n"/>
      <c r="AN1961" s="16" t="n">
        <v>0</v>
      </c>
      <c r="AO1961" s="18">
        <f>(AM1961-AN1961)+AO1960</f>
        <v/>
      </c>
      <c r="AP1961" s="15" t="n"/>
      <c r="AR1961" s="14" t="n"/>
      <c r="AS1961" s="18" t="n"/>
      <c r="AT1961" s="16" t="n">
        <v>0</v>
      </c>
      <c r="AU1961" s="18">
        <f>(AS1961-AT1961)+AU1960</f>
        <v/>
      </c>
      <c r="AV1961" s="15" t="n"/>
      <c r="AX1961" s="14" t="n"/>
      <c r="AY1961" s="18" t="n"/>
      <c r="AZ1961" s="16" t="n">
        <v>0</v>
      </c>
      <c r="BA1961" s="18">
        <f>(AY1961-AZ1961)+BA1960</f>
        <v/>
      </c>
      <c r="BB1961" s="15" t="n"/>
      <c r="BD1961" s="14" t="n"/>
      <c r="BE1961" s="18" t="n"/>
      <c r="BF1961" s="16" t="n">
        <v>0</v>
      </c>
      <c r="BG1961" s="18">
        <f>(BE1961-BF1961)+BG1960</f>
        <v/>
      </c>
      <c r="BH1961" s="15" t="n"/>
      <c r="BJ1961" s="86" t="n">
        <v>0</v>
      </c>
      <c r="BK1961" s="90" t="n"/>
      <c r="BL1961" s="24" t="n">
        <v>0</v>
      </c>
      <c r="BM1961" s="91" t="n"/>
      <c r="BN1961" s="24" t="n">
        <v>0</v>
      </c>
      <c r="BO1961" s="24" t="n"/>
      <c r="BP1961" s="24" t="n"/>
      <c r="BQ1961" s="126" t="n"/>
    </row>
    <row r="1962" ht="16.8" customHeight="1">
      <c r="A1962" s="15" t="n"/>
      <c r="B1962" s="15" t="n"/>
      <c r="C1962" s="15" t="inlineStr">
        <is>
          <t xml:space="preserve">PAG. PROVV. SILVIO CATTANEO MESE DI </t>
        </is>
      </c>
      <c r="D1962" s="16" t="n"/>
      <c r="E1962" s="16" t="n"/>
      <c r="F1962" s="16" t="n"/>
      <c r="G1962" s="16" t="n">
        <v>0</v>
      </c>
      <c r="H1962" s="105">
        <f>D1961+H1901</f>
        <v/>
      </c>
      <c r="I1962" s="4" t="n"/>
      <c r="J1962" s="14" t="n"/>
      <c r="K1962" s="15" t="inlineStr">
        <is>
          <t>Telepass</t>
        </is>
      </c>
      <c r="L1962" s="16" t="n"/>
      <c r="M1962" s="16">
        <f>0.46*(L1954+L1955-M1955)/100</f>
        <v/>
      </c>
      <c r="N1962" s="16">
        <f>G1976</f>
        <v/>
      </c>
      <c r="O1962" s="16">
        <f>O1901+M1962-N1962</f>
        <v/>
      </c>
      <c r="P1962" s="18">
        <f>P1901+M1962</f>
        <v/>
      </c>
      <c r="Q1962" s="14" t="n"/>
      <c r="R1962" s="18" t="n"/>
      <c r="S1962" s="16">
        <f>G1962</f>
        <v/>
      </c>
      <c r="T1962" s="18">
        <f>(R1962-S1962)+T1961</f>
        <v/>
      </c>
      <c r="U1962" s="15">
        <f>C1962</f>
        <v/>
      </c>
      <c r="W1962" s="14" t="n"/>
      <c r="X1962" s="18" t="n"/>
      <c r="Y1962" s="16" t="n">
        <v>0</v>
      </c>
      <c r="Z1962" s="18">
        <f>(X1962-Y1962)+Z1961</f>
        <v/>
      </c>
      <c r="AA1962" s="15" t="n"/>
      <c r="AB1962" s="24" t="n"/>
      <c r="AC1962" s="15">
        <f>C1962</f>
        <v/>
      </c>
      <c r="AD1962" s="25" t="n"/>
      <c r="AE1962" s="62">
        <f>G1962</f>
        <v/>
      </c>
      <c r="AF1962" s="63">
        <f>AE1962+AF1901</f>
        <v/>
      </c>
      <c r="AG1962" s="25" t="n"/>
      <c r="AH1962" s="16" t="n"/>
      <c r="AI1962" s="16" t="n">
        <v>0</v>
      </c>
      <c r="AJ1962" s="25" t="n"/>
      <c r="AL1962" s="14" t="n"/>
      <c r="AM1962" s="18" t="n">
        <v>0</v>
      </c>
      <c r="AN1962" s="16" t="n">
        <v>0</v>
      </c>
      <c r="AO1962" s="18">
        <f>(AM1962-AN1962)+AO1961</f>
        <v/>
      </c>
      <c r="AP1962" s="15" t="n"/>
      <c r="AR1962" s="14" t="n"/>
      <c r="AS1962" s="18" t="n">
        <v>0</v>
      </c>
      <c r="AT1962" s="16" t="n">
        <v>0</v>
      </c>
      <c r="AU1962" s="18">
        <f>(AS1962-AT1962)+AU1961</f>
        <v/>
      </c>
      <c r="AV1962" s="15" t="n"/>
      <c r="AX1962" s="14" t="n"/>
      <c r="AY1962" s="18" t="n">
        <v>0</v>
      </c>
      <c r="AZ1962" s="16" t="n">
        <v>0</v>
      </c>
      <c r="BA1962" s="18">
        <f>(AY1962-AZ1962)+BA1961</f>
        <v/>
      </c>
      <c r="BB1962" s="15" t="n"/>
      <c r="BD1962" s="14" t="n"/>
      <c r="BE1962" s="18" t="n">
        <v>0</v>
      </c>
      <c r="BF1962" s="16" t="n">
        <v>0</v>
      </c>
      <c r="BG1962" s="18">
        <f>(BE1962-BF1962)+BG1961</f>
        <v/>
      </c>
      <c r="BH1962" s="15" t="n"/>
      <c r="BJ1962" s="86" t="n">
        <v>0</v>
      </c>
      <c r="BK1962" s="90" t="n"/>
      <c r="BL1962" s="24" t="n">
        <v>0</v>
      </c>
      <c r="BM1962" s="91" t="n"/>
      <c r="BN1962" s="24" t="n">
        <v>0</v>
      </c>
      <c r="BO1962" s="24" t="n"/>
      <c r="BP1962" s="24" t="n"/>
      <c r="BQ1962" s="126" t="n"/>
    </row>
    <row r="1963" ht="16.8" customHeight="1">
      <c r="A1963" s="15" t="n"/>
      <c r="B1963" s="15" t="n"/>
      <c r="C1963" s="15" t="inlineStr">
        <is>
          <t>PAG. PROVV. AMICONE RENZO MESE DI</t>
        </is>
      </c>
      <c r="D1963" s="16" t="n"/>
      <c r="E1963" s="16" t="n"/>
      <c r="F1963" s="16" t="n"/>
      <c r="G1963" s="16" t="n">
        <v>0</v>
      </c>
      <c r="H1963" s="105" t="n"/>
      <c r="I1963" s="4" t="n"/>
      <c r="J1963" s="14" t="n"/>
      <c r="K1963" s="15" t="inlineStr">
        <is>
          <t>Spese telefonia</t>
        </is>
      </c>
      <c r="L1963" s="16" t="n"/>
      <c r="M1963" s="16">
        <f>0.28*(L1954+L1955-M1955)/100</f>
        <v/>
      </c>
      <c r="N1963" s="16">
        <f>D1986</f>
        <v/>
      </c>
      <c r="O1963" s="16">
        <f>O1902+M1963-N1963</f>
        <v/>
      </c>
      <c r="P1963" s="18">
        <f>P1902+M1963</f>
        <v/>
      </c>
      <c r="Q1963" s="14" t="n"/>
      <c r="R1963" s="18" t="n"/>
      <c r="S1963" s="16">
        <f>G1963</f>
        <v/>
      </c>
      <c r="T1963" s="18">
        <f>(R1963-S1963)+T1962</f>
        <v/>
      </c>
      <c r="U1963" s="15">
        <f>C1963</f>
        <v/>
      </c>
      <c r="W1963" s="14" t="n"/>
      <c r="X1963" s="18" t="n"/>
      <c r="Y1963" s="16" t="n">
        <v>0</v>
      </c>
      <c r="Z1963" s="18">
        <f>(X1963-Y1963)+Z1962</f>
        <v/>
      </c>
      <c r="AA1963" s="15" t="n"/>
      <c r="AB1963" s="24" t="n"/>
      <c r="AC1963" s="15">
        <f>C1963</f>
        <v/>
      </c>
      <c r="AD1963" s="25" t="n"/>
      <c r="AE1963" s="62">
        <f>G1963</f>
        <v/>
      </c>
      <c r="AF1963" s="63">
        <f>AE1963+AF1902</f>
        <v/>
      </c>
      <c r="AG1963" s="25" t="n"/>
      <c r="AH1963" s="24" t="n"/>
      <c r="AI1963" s="26" t="n"/>
      <c r="AJ1963" s="25" t="n"/>
      <c r="AL1963" s="14" t="n"/>
      <c r="AM1963" s="18" t="n"/>
      <c r="AN1963" s="16" t="n">
        <v>0</v>
      </c>
      <c r="AO1963" s="18">
        <f>(AM1963-AN1963)+AO1962</f>
        <v/>
      </c>
      <c r="AP1963" s="15" t="n"/>
      <c r="AR1963" s="14" t="n"/>
      <c r="AS1963" s="18" t="n"/>
      <c r="AT1963" s="16" t="n">
        <v>0</v>
      </c>
      <c r="AU1963" s="18">
        <f>(AS1963-AT1963)+AU1962</f>
        <v/>
      </c>
      <c r="AV1963" s="15" t="n"/>
      <c r="AX1963" s="14" t="n"/>
      <c r="AY1963" s="18" t="n"/>
      <c r="AZ1963" s="16" t="n">
        <v>0</v>
      </c>
      <c r="BA1963" s="18">
        <f>(AY1963-AZ1963)+BA1962</f>
        <v/>
      </c>
      <c r="BB1963" s="15" t="n"/>
      <c r="BD1963" s="14" t="n"/>
      <c r="BE1963" s="18" t="n"/>
      <c r="BF1963" s="16" t="n">
        <v>0</v>
      </c>
      <c r="BG1963" s="18">
        <f>(BE1963-BF1963)+BG1962</f>
        <v/>
      </c>
      <c r="BH1963" s="15" t="n"/>
      <c r="BJ1963" s="86" t="n">
        <v>0</v>
      </c>
      <c r="BK1963" s="90" t="n"/>
      <c r="BL1963" s="24" t="n">
        <v>0</v>
      </c>
      <c r="BM1963" s="24" t="n"/>
      <c r="BN1963" s="24" t="n"/>
      <c r="BO1963" s="24" t="n"/>
      <c r="BP1963" s="24" t="n"/>
      <c r="BQ1963" s="126" t="n"/>
    </row>
    <row r="1964" ht="16.8" customHeight="1">
      <c r="A1964" s="15" t="n"/>
      <c r="B1964" s="15" t="n"/>
      <c r="C1964" s="15" t="inlineStr">
        <is>
          <t>PAG. PROVV. VINCENZO  DI VITO</t>
        </is>
      </c>
      <c r="D1964" s="16" t="n"/>
      <c r="E1964" s="16" t="n"/>
      <c r="F1964" s="16" t="n"/>
      <c r="G1964" s="16" t="n">
        <v>0</v>
      </c>
      <c r="H1964" s="105" t="n"/>
      <c r="I1964" s="4" t="n"/>
      <c r="J1964" s="14" t="n"/>
      <c r="K1964" s="15">
        <f>C1974</f>
        <v/>
      </c>
      <c r="L1964" s="16" t="n"/>
      <c r="M1964" s="16">
        <f>0.28*(L1954+L1955-M1955)/100</f>
        <v/>
      </c>
      <c r="N1964" s="16">
        <f>G1974</f>
        <v/>
      </c>
      <c r="O1964" s="16">
        <f>O1903+M1964-N1964</f>
        <v/>
      </c>
      <c r="P1964" s="18">
        <f>P1903+M1964</f>
        <v/>
      </c>
      <c r="Q1964" s="14" t="n"/>
      <c r="R1964" s="18" t="n"/>
      <c r="S1964" s="16">
        <f>G1964</f>
        <v/>
      </c>
      <c r="T1964" s="18">
        <f>(R1964-S1964)+T1963</f>
        <v/>
      </c>
      <c r="U1964" s="15">
        <f>C1964</f>
        <v/>
      </c>
      <c r="W1964" s="14" t="n"/>
      <c r="X1964" s="18" t="n"/>
      <c r="Y1964" s="16" t="n">
        <v>0</v>
      </c>
      <c r="Z1964" s="18">
        <f>(X1964-Y1964)+Z1963</f>
        <v/>
      </c>
      <c r="AA1964" s="15" t="n"/>
      <c r="AB1964" s="24" t="n"/>
      <c r="AC1964" s="15">
        <f>C1964</f>
        <v/>
      </c>
      <c r="AD1964" s="25" t="n"/>
      <c r="AE1964" s="62">
        <f>G1964</f>
        <v/>
      </c>
      <c r="AF1964" s="63">
        <f>AE1964+AF1903</f>
        <v/>
      </c>
      <c r="AG1964" s="25" t="n"/>
      <c r="AH1964" s="24" t="n"/>
      <c r="AI1964" s="26" t="n"/>
      <c r="AJ1964" s="25" t="n"/>
      <c r="AL1964" s="14" t="n"/>
      <c r="AM1964" s="18" t="n"/>
      <c r="AN1964" s="16" t="n">
        <v>0</v>
      </c>
      <c r="AO1964" s="18">
        <f>(AM1964-AN1964)+AO1963</f>
        <v/>
      </c>
      <c r="AP1964" s="15" t="n"/>
      <c r="AR1964" s="14" t="n"/>
      <c r="AS1964" s="18" t="n"/>
      <c r="AT1964" s="16" t="n">
        <v>0</v>
      </c>
      <c r="AU1964" s="18">
        <f>(AS1964-AT1964)+AU1963</f>
        <v/>
      </c>
      <c r="AV1964" s="15" t="n"/>
      <c r="AX1964" s="14" t="n"/>
      <c r="AY1964" s="18" t="n"/>
      <c r="AZ1964" s="16" t="n">
        <v>0</v>
      </c>
      <c r="BA1964" s="18">
        <f>(AY1964-AZ1964)+BA1963</f>
        <v/>
      </c>
      <c r="BB1964" s="15" t="n"/>
      <c r="BD1964" s="14" t="n"/>
      <c r="BE1964" s="18" t="n"/>
      <c r="BF1964" s="16" t="n">
        <v>0</v>
      </c>
      <c r="BG1964" s="18">
        <f>(BE1964-BF1964)+BG1963</f>
        <v/>
      </c>
      <c r="BH1964" s="15" t="n"/>
      <c r="BJ1964" s="86" t="n">
        <v>0</v>
      </c>
      <c r="BK1964" s="90" t="n"/>
      <c r="BL1964" s="24" t="n"/>
      <c r="BM1964" s="24" t="n"/>
      <c r="BN1964" s="24" t="n"/>
      <c r="BO1964" s="24" t="n"/>
      <c r="BP1964" s="24" t="n"/>
      <c r="BQ1964" s="126" t="n"/>
    </row>
    <row r="1965" ht="16.8" customHeight="1">
      <c r="A1965" s="15" t="n"/>
      <c r="B1965" s="15" t="n"/>
      <c r="C1965" s="15" t="inlineStr">
        <is>
          <t>PAG. PROVV. FRANCESCOMARCHESOLI</t>
        </is>
      </c>
      <c r="D1965" s="16" t="n"/>
      <c r="E1965" s="16" t="n"/>
      <c r="F1965" s="16" t="n"/>
      <c r="G1965" s="16" t="n">
        <v>0</v>
      </c>
      <c r="H1965" s="16" t="n"/>
      <c r="I1965" s="4" t="n"/>
      <c r="J1965" s="14" t="n"/>
      <c r="K1965" s="15">
        <f>C1977</f>
        <v/>
      </c>
      <c r="L1965" s="16" t="n"/>
      <c r="M1965" s="16">
        <f>0.28*(L1954+L1955-M1955)/100</f>
        <v/>
      </c>
      <c r="N1965" s="16">
        <f>G1977</f>
        <v/>
      </c>
      <c r="O1965" s="16">
        <f>O1904+M1965-N1965</f>
        <v/>
      </c>
      <c r="P1965" s="18">
        <f>P1904+M1965</f>
        <v/>
      </c>
      <c r="Q1965" s="14" t="n"/>
      <c r="R1965" s="18" t="n"/>
      <c r="S1965" s="16">
        <f>G1965</f>
        <v/>
      </c>
      <c r="T1965" s="18">
        <f>(R1965-S1965)+T1964</f>
        <v/>
      </c>
      <c r="U1965" s="15">
        <f>C1965</f>
        <v/>
      </c>
      <c r="W1965" s="14" t="n"/>
      <c r="X1965" s="18" t="n"/>
      <c r="Y1965" s="16" t="n">
        <v>0</v>
      </c>
      <c r="Z1965" s="18">
        <f>(X1965-Y1965)+Z1964</f>
        <v/>
      </c>
      <c r="AA1965" s="15" t="n"/>
      <c r="AB1965" s="24" t="n"/>
      <c r="AC1965" s="15">
        <f>C1965</f>
        <v/>
      </c>
      <c r="AD1965" s="25" t="n"/>
      <c r="AE1965" s="62">
        <f>G1965</f>
        <v/>
      </c>
      <c r="AF1965" s="63">
        <f>AE1965+AF1904</f>
        <v/>
      </c>
      <c r="AG1965" s="25" t="n"/>
      <c r="AH1965" s="24" t="n"/>
      <c r="AI1965" s="26" t="n"/>
      <c r="AJ1965" s="25" t="n"/>
      <c r="AL1965" s="14" t="n"/>
      <c r="AM1965" s="18" t="n"/>
      <c r="AN1965" s="16" t="n">
        <v>0</v>
      </c>
      <c r="AO1965" s="18">
        <f>(AM1965-AN1965)+AO1964</f>
        <v/>
      </c>
      <c r="AP1965" s="15" t="n"/>
      <c r="AR1965" s="14" t="n"/>
      <c r="AS1965" s="18" t="n"/>
      <c r="AT1965" s="16" t="n">
        <v>0</v>
      </c>
      <c r="AU1965" s="18">
        <f>(AS1965-AT1965)+AU1964</f>
        <v/>
      </c>
      <c r="AV1965" s="15" t="n"/>
      <c r="AX1965" s="14" t="n"/>
      <c r="AY1965" s="18" t="n"/>
      <c r="AZ1965" s="16" t="n">
        <v>0</v>
      </c>
      <c r="BA1965" s="18">
        <f>(AY1965-AZ1965)+BA1964</f>
        <v/>
      </c>
      <c r="BB1965" s="15" t="n"/>
      <c r="BD1965" s="14" t="n"/>
      <c r="BE1965" s="18" t="n"/>
      <c r="BF1965" s="16" t="n">
        <v>0</v>
      </c>
      <c r="BG1965" s="18">
        <f>(BE1965-BF1965)+BG1964</f>
        <v/>
      </c>
      <c r="BH1965" s="15" t="n"/>
      <c r="BJ1965" s="86" t="n">
        <v>0</v>
      </c>
      <c r="BK1965" s="90" t="n"/>
      <c r="BL1965" s="24" t="n"/>
      <c r="BM1965" s="24" t="n"/>
      <c r="BN1965" s="24" t="n"/>
      <c r="BO1965" s="24" t="n"/>
      <c r="BP1965" s="24" t="n"/>
      <c r="BQ1965" s="126" t="n"/>
    </row>
    <row r="1966" ht="16.8" customHeight="1">
      <c r="A1966" s="15" t="n"/>
      <c r="B1966" s="15" t="n"/>
      <c r="C1966" s="15" t="inlineStr">
        <is>
          <t>TOT. PAG. PRODUTTORI</t>
        </is>
      </c>
      <c r="D1966" s="16">
        <f>SUM(G1958:G1965)+E1961+E1962+E1963+E1964+E1965</f>
        <v/>
      </c>
      <c r="E1966" s="16" t="n"/>
      <c r="F1966" s="16" t="n"/>
      <c r="G1966" s="16" t="n"/>
      <c r="H1966" s="16" t="n"/>
      <c r="I1966" s="4" t="n"/>
      <c r="J1966" s="14" t="n"/>
      <c r="K1966" s="15">
        <f>C1987</f>
        <v/>
      </c>
      <c r="L1966" s="16" t="n"/>
      <c r="M1966" s="16">
        <f>0.46*(L1954+L1955-M1955)/100</f>
        <v/>
      </c>
      <c r="N1966" s="16">
        <f>G1987</f>
        <v/>
      </c>
      <c r="O1966" s="16">
        <f>O1905+M1966-N1966</f>
        <v/>
      </c>
      <c r="P1966" s="18">
        <f>P1905+M1966</f>
        <v/>
      </c>
      <c r="Q1966" s="14" t="n"/>
      <c r="R1966" s="18" t="n"/>
      <c r="S1966" s="16" t="n">
        <v>0</v>
      </c>
      <c r="T1966" s="18">
        <f>(R1966-S1966)+T1965</f>
        <v/>
      </c>
      <c r="U1966" s="15" t="n"/>
      <c r="W1966" s="14" t="n"/>
      <c r="X1966" s="18" t="n"/>
      <c r="Y1966" s="16" t="n">
        <v>0</v>
      </c>
      <c r="Z1966" s="18">
        <f>(X1966-Y1966)+Z1965</f>
        <v/>
      </c>
      <c r="AA1966" s="15" t="n"/>
      <c r="AB1966" s="24" t="n"/>
      <c r="AC1966" s="15" t="n"/>
      <c r="AD1966" s="25" t="n"/>
      <c r="AE1966" s="62" t="n"/>
      <c r="AF1966" s="63" t="n"/>
      <c r="AG1966" s="25" t="n"/>
      <c r="AH1966" s="24" t="n"/>
      <c r="AI1966" s="26" t="n"/>
      <c r="AJ1966" s="25" t="n"/>
      <c r="AL1966" s="14" t="n"/>
      <c r="AM1966" s="18" t="n"/>
      <c r="AN1966" s="16" t="n">
        <v>0</v>
      </c>
      <c r="AO1966" s="18">
        <f>(AM1966-AN1966)+AO1965</f>
        <v/>
      </c>
      <c r="AP1966" s="15" t="n"/>
      <c r="AR1966" s="14" t="n"/>
      <c r="AS1966" s="18" t="n"/>
      <c r="AT1966" s="16" t="n">
        <v>0</v>
      </c>
      <c r="AU1966" s="18">
        <f>(AS1966-AT1966)+AU1965</f>
        <v/>
      </c>
      <c r="AV1966" s="15" t="n"/>
      <c r="AX1966" s="14" t="n"/>
      <c r="AY1966" s="18" t="n"/>
      <c r="AZ1966" s="16" t="n">
        <v>0</v>
      </c>
      <c r="BA1966" s="18">
        <f>(AY1966-AZ1966)+BA1965</f>
        <v/>
      </c>
      <c r="BB1966" s="15" t="n"/>
      <c r="BD1966" s="14" t="n"/>
      <c r="BE1966" s="18" t="n"/>
      <c r="BF1966" s="16" t="n">
        <v>0</v>
      </c>
      <c r="BG1966" s="18">
        <f>(BE1966-BF1966)+BG1965</f>
        <v/>
      </c>
      <c r="BH1966" s="15" t="n"/>
      <c r="BJ1966" s="86" t="n">
        <v>0</v>
      </c>
      <c r="BK1966" s="90" t="n"/>
      <c r="BL1966" s="24" t="n"/>
      <c r="BM1966" s="24" t="n"/>
      <c r="BN1966" s="24" t="n"/>
      <c r="BO1966" s="24" t="n"/>
      <c r="BP1966" s="24" t="n"/>
      <c r="BQ1966" s="126" t="n"/>
    </row>
    <row r="1967" ht="16.8" customHeight="1">
      <c r="A1967" s="15" t="n"/>
      <c r="B1967" s="15" t="n"/>
      <c r="C1967" s="15" t="inlineStr">
        <is>
          <t>Sinistro</t>
        </is>
      </c>
      <c r="D1967" s="16" t="n"/>
      <c r="E1967" s="16" t="n"/>
      <c r="F1967" s="16" t="n"/>
      <c r="G1967" s="16" t="n"/>
      <c r="H1967" s="16">
        <f>SUM(H1954:H1966)</f>
        <v/>
      </c>
      <c r="I1967" s="4" t="n"/>
      <c r="J1967" s="14" t="n"/>
      <c r="K1967" s="15" t="inlineStr">
        <is>
          <t>Locazioni immobiliari</t>
        </is>
      </c>
      <c r="L1967" s="16" t="n"/>
      <c r="M1967" s="16">
        <f>14.4*(L1954+L1955-M1955)/100</f>
        <v/>
      </c>
      <c r="N1967" s="16">
        <f>G1988</f>
        <v/>
      </c>
      <c r="O1967" s="16">
        <f>O1906+M1967-N1967</f>
        <v/>
      </c>
      <c r="P1967" s="18">
        <f>P1906+M1967</f>
        <v/>
      </c>
      <c r="Q1967" s="14" t="n"/>
      <c r="R1967" s="18" t="n"/>
      <c r="S1967" s="16" t="n">
        <v>0</v>
      </c>
      <c r="T1967" s="18">
        <f>(R1967-S1967)+T1966</f>
        <v/>
      </c>
      <c r="U1967" s="15" t="n"/>
      <c r="W1967" s="14" t="n"/>
      <c r="X1967" s="18" t="n"/>
      <c r="Y1967" s="16" t="n">
        <v>0</v>
      </c>
      <c r="Z1967" s="18">
        <f>(X1967-Y1967)+Z1966</f>
        <v/>
      </c>
      <c r="AA1967" s="15">
        <f>C1967</f>
        <v/>
      </c>
      <c r="AB1967" s="24" t="n"/>
      <c r="AC1967" s="15" t="n"/>
      <c r="AD1967" s="25" t="n"/>
      <c r="AE1967" s="62" t="n"/>
      <c r="AF1967" s="63" t="n"/>
      <c r="AG1967" s="25" t="n"/>
      <c r="AH1967" s="24" t="n"/>
      <c r="AI1967" s="26" t="n"/>
      <c r="AJ1967" s="25" t="n"/>
      <c r="AL1967" s="14" t="n"/>
      <c r="AM1967" s="18" t="n"/>
      <c r="AN1967" s="16" t="n">
        <v>0</v>
      </c>
      <c r="AO1967" s="18">
        <f>(AM1967-AN1967)+AO1966</f>
        <v/>
      </c>
      <c r="AP1967" s="15" t="n"/>
      <c r="AR1967" s="14" t="n"/>
      <c r="AS1967" s="18" t="n"/>
      <c r="AT1967" s="16" t="n">
        <v>0</v>
      </c>
      <c r="AU1967" s="18">
        <f>(AS1967-AT1967)+AU1966</f>
        <v/>
      </c>
      <c r="AV1967" s="15" t="n"/>
      <c r="AX1967" s="14" t="n"/>
      <c r="AY1967" s="18" t="n"/>
      <c r="AZ1967" s="16" t="n">
        <v>0</v>
      </c>
      <c r="BA1967" s="18">
        <f>(AY1967-AZ1967)+BA1966</f>
        <v/>
      </c>
      <c r="BB1967" s="15" t="n"/>
      <c r="BD1967" s="14" t="n"/>
      <c r="BE1967" s="18" t="n"/>
      <c r="BF1967" s="16" t="n">
        <v>0</v>
      </c>
      <c r="BG1967" s="18">
        <f>(BE1967-BF1967)+BG1966</f>
        <v/>
      </c>
      <c r="BH1967" s="15" t="n"/>
      <c r="BJ1967" s="86" t="n">
        <v>0</v>
      </c>
      <c r="BK1967" s="90" t="n"/>
      <c r="BL1967" s="24" t="n"/>
      <c r="BM1967" s="24" t="n"/>
      <c r="BN1967" s="24" t="n"/>
      <c r="BO1967" s="24" t="n"/>
      <c r="BP1967" s="24" t="n"/>
      <c r="BQ1967" s="126" t="n"/>
    </row>
    <row r="1968" ht="16.8" customHeight="1">
      <c r="A1968" s="15" t="n"/>
      <c r="B1968" s="15" t="n"/>
      <c r="C1968" s="15" t="inlineStr">
        <is>
          <t>SINISTRO</t>
        </is>
      </c>
      <c r="D1968" s="16">
        <f>E1967+G1967</f>
        <v/>
      </c>
      <c r="E1968" s="16" t="n"/>
      <c r="F1968" s="16" t="n"/>
      <c r="G1968" s="16" t="n"/>
      <c r="H1968" s="16" t="n"/>
      <c r="I1968" s="4" t="n"/>
      <c r="J1968" s="14" t="n"/>
      <c r="K1968" s="15">
        <f>C1989</f>
        <v/>
      </c>
      <c r="L1968" s="16">
        <f>D1977</f>
        <v/>
      </c>
      <c r="M1968" s="16">
        <f>1.4*(L1954+L1955-M1955)/100</f>
        <v/>
      </c>
      <c r="N1968" s="16">
        <f>G1989</f>
        <v/>
      </c>
      <c r="O1968" s="16">
        <f>O1907+M1968-N1968</f>
        <v/>
      </c>
      <c r="P1968" s="18">
        <f>P1907+M1968</f>
        <v/>
      </c>
      <c r="Q1968" s="14" t="n"/>
      <c r="R1968" s="18" t="n"/>
      <c r="S1968" s="16" t="n">
        <v>0</v>
      </c>
      <c r="T1968" s="18">
        <f>(R1968-S1968)+T1967</f>
        <v/>
      </c>
      <c r="U1968" s="15" t="n"/>
      <c r="W1968" s="14" t="n"/>
      <c r="X1968" s="18" t="n"/>
      <c r="Y1968" s="16" t="n">
        <v>0</v>
      </c>
      <c r="Z1968" s="18">
        <f>(X1968-Y1968)+Z1967</f>
        <v/>
      </c>
      <c r="AA1968" s="15" t="n"/>
      <c r="AB1968" s="24" t="n"/>
      <c r="AC1968" s="64" t="inlineStr">
        <is>
          <t>INTERESSI PASSIIVI</t>
        </is>
      </c>
      <c r="AD1968" s="65" t="n"/>
      <c r="AE1968" s="65">
        <f>H1972</f>
        <v/>
      </c>
      <c r="AF1968" s="63">
        <f>AE1968+AF1907</f>
        <v/>
      </c>
      <c r="AG1968" s="25" t="n"/>
      <c r="AH1968" s="24" t="n"/>
      <c r="AI1968" s="26" t="n"/>
      <c r="AJ1968" s="25" t="n">
        <v>0</v>
      </c>
      <c r="AL1968" s="14" t="n"/>
      <c r="AM1968" s="18" t="n"/>
      <c r="AN1968" s="16" t="n">
        <v>0</v>
      </c>
      <c r="AO1968" s="18">
        <f>(AM1968-AN1968)+AO1967</f>
        <v/>
      </c>
      <c r="AP1968" s="15" t="n"/>
      <c r="AR1968" s="14" t="n"/>
      <c r="AS1968" s="18" t="n"/>
      <c r="AT1968" s="16" t="n">
        <v>0</v>
      </c>
      <c r="AU1968" s="18">
        <f>(AS1968-AT1968)+AU1967</f>
        <v/>
      </c>
      <c r="AV1968" s="15" t="n"/>
      <c r="AX1968" s="14" t="n"/>
      <c r="AY1968" s="18" t="n"/>
      <c r="AZ1968" s="16" t="n">
        <v>0</v>
      </c>
      <c r="BA1968" s="18">
        <f>(AY1968-AZ1968)+BA1967</f>
        <v/>
      </c>
      <c r="BB1968" s="15" t="n"/>
      <c r="BD1968" s="14" t="n"/>
      <c r="BE1968" s="18" t="n"/>
      <c r="BF1968" s="16" t="n">
        <v>0</v>
      </c>
      <c r="BG1968" s="18">
        <f>(BE1968-BF1968)+BG1967</f>
        <v/>
      </c>
      <c r="BH1968" s="15" t="n"/>
      <c r="BJ1968" s="86" t="n"/>
      <c r="BK1968" s="86" t="n"/>
      <c r="BL1968" s="24" t="n"/>
      <c r="BM1968" s="24" t="n"/>
      <c r="BN1968" s="24" t="n"/>
      <c r="BO1968" s="24" t="n"/>
      <c r="BP1968" s="24" t="n"/>
      <c r="BQ1968" s="126" t="n"/>
    </row>
    <row r="1969" ht="16.8" customHeight="1">
      <c r="A1969" s="15" t="n"/>
      <c r="B1969" s="15" t="n"/>
      <c r="C1969" s="15" t="inlineStr">
        <is>
          <t xml:space="preserve">Francobolli    </t>
        </is>
      </c>
      <c r="D1969" s="16" t="n"/>
      <c r="E1969" s="16" t="n"/>
      <c r="F1969" s="16" t="n"/>
      <c r="G1969" s="16" t="n">
        <v>0</v>
      </c>
      <c r="H1969" s="16" t="n"/>
      <c r="I1969" s="4" t="n"/>
      <c r="J1969" s="14" t="n"/>
      <c r="K1969" s="15">
        <f>C1991</f>
        <v/>
      </c>
      <c r="L1969" s="16" t="n"/>
      <c r="M1969" s="16">
        <f>0*(L1954+L1955-M1955)/100</f>
        <v/>
      </c>
      <c r="N1969" s="16">
        <f>G1991</f>
        <v/>
      </c>
      <c r="O1969" s="16">
        <f>O1908+M1969-N1969</f>
        <v/>
      </c>
      <c r="P1969" s="18">
        <f>P1908+M1969</f>
        <v/>
      </c>
      <c r="Q1969" s="14" t="n"/>
      <c r="R1969" s="18" t="n"/>
      <c r="S1969" s="16">
        <f>G1969</f>
        <v/>
      </c>
      <c r="T1969" s="18">
        <f>(R1969-S1969)+T1968</f>
        <v/>
      </c>
      <c r="U1969" s="15">
        <f>C1969</f>
        <v/>
      </c>
      <c r="W1969" s="14" t="n"/>
      <c r="X1969" s="18" t="n"/>
      <c r="Y1969" s="16" t="n"/>
      <c r="Z1969" s="18">
        <f>(X1969-Y1969)+Z1968</f>
        <v/>
      </c>
      <c r="AA1969" s="15" t="n"/>
      <c r="AB1969" s="24" t="n"/>
      <c r="AC1969" s="15">
        <f>C1969</f>
        <v/>
      </c>
      <c r="AD1969" s="25" t="n"/>
      <c r="AE1969" s="62">
        <f>G1969</f>
        <v/>
      </c>
      <c r="AF1969" s="63">
        <f>AE1969+AF1908</f>
        <v/>
      </c>
      <c r="AG1969" s="25" t="n"/>
      <c r="AH1969" s="24" t="n"/>
      <c r="AI1969" s="26" t="n"/>
      <c r="AJ1969" s="25" t="n"/>
      <c r="AL1969" s="14" t="n"/>
      <c r="AM1969" s="18" t="n"/>
      <c r="AN1969" s="16" t="n"/>
      <c r="AO1969" s="18">
        <f>(AM1969-AN1969)+AO1968</f>
        <v/>
      </c>
      <c r="AP1969" s="15" t="n"/>
      <c r="AR1969" s="14" t="n"/>
      <c r="AS1969" s="18" t="n"/>
      <c r="AT1969" s="16" t="n"/>
      <c r="AU1969" s="18">
        <f>(AS1969-AT1969)+AU1968</f>
        <v/>
      </c>
      <c r="AV1969" s="15" t="n"/>
      <c r="AX1969" s="14" t="n"/>
      <c r="AY1969" s="18" t="n"/>
      <c r="AZ1969" s="16" t="n"/>
      <c r="BA1969" s="18">
        <f>(AY1969-AZ1969)+BA1968</f>
        <v/>
      </c>
      <c r="BB1969" s="15" t="n"/>
      <c r="BD1969" s="14" t="n"/>
      <c r="BE1969" s="18" t="n"/>
      <c r="BF1969" s="16" t="n"/>
      <c r="BG1969" s="18">
        <f>(BE1969-BF1969)+BG1968</f>
        <v/>
      </c>
      <c r="BH1969" s="15" t="n"/>
      <c r="BJ1969" s="86" t="n"/>
      <c r="BK1969" s="86" t="n"/>
      <c r="BL1969" s="24" t="n"/>
      <c r="BM1969" s="24" t="n"/>
      <c r="BN1969" s="24" t="n"/>
      <c r="BO1969" s="24" t="n"/>
      <c r="BP1969" s="24" t="n"/>
      <c r="BQ1969" s="126" t="n"/>
    </row>
    <row r="1970" ht="16.8" customHeight="1">
      <c r="A1970" s="15" t="n"/>
      <c r="B1970" s="15" t="n"/>
      <c r="C1970" s="15" t="inlineStr">
        <is>
          <t xml:space="preserve">PAG. FATT. SOMMESE PETROLI </t>
        </is>
      </c>
      <c r="D1970" s="16" t="n"/>
      <c r="E1970" s="16" t="n"/>
      <c r="F1970" s="16" t="n"/>
      <c r="G1970" s="16" t="n">
        <v>0</v>
      </c>
      <c r="H1970" s="16" t="n"/>
      <c r="I1970" s="4" t="n"/>
      <c r="J1970" s="14" t="n"/>
      <c r="K1970" s="15">
        <f>C1992</f>
        <v/>
      </c>
      <c r="L1970" s="16" t="n"/>
      <c r="M1970" s="16">
        <f>1.86*(L1954+L1955-M1955)/100</f>
        <v/>
      </c>
      <c r="N1970" s="16">
        <f>G1992</f>
        <v/>
      </c>
      <c r="O1970" s="16">
        <f>O1909+M1970-N1970</f>
        <v/>
      </c>
      <c r="P1970" s="18">
        <f>P1909+M1970</f>
        <v/>
      </c>
      <c r="Q1970" s="14" t="n"/>
      <c r="R1970" s="18" t="n"/>
      <c r="S1970" s="16">
        <f>G1970</f>
        <v/>
      </c>
      <c r="T1970" s="18">
        <f>(R1970-S1970)+T1969</f>
        <v/>
      </c>
      <c r="U1970" s="15">
        <f>C1970</f>
        <v/>
      </c>
      <c r="W1970" s="14" t="n"/>
      <c r="X1970" s="18" t="n"/>
      <c r="Y1970" s="16" t="n">
        <v>0</v>
      </c>
      <c r="Z1970" s="18">
        <f>(X1970-Y1970)+Z1969</f>
        <v/>
      </c>
      <c r="AA1970" s="15" t="n"/>
      <c r="AB1970" s="24" t="n"/>
      <c r="AC1970" s="15">
        <f>C1970</f>
        <v/>
      </c>
      <c r="AD1970" s="25" t="n"/>
      <c r="AE1970" s="62">
        <f>G1970</f>
        <v/>
      </c>
      <c r="AF1970" s="63">
        <f>AE1970+AF1909</f>
        <v/>
      </c>
      <c r="AG1970" s="25" t="n"/>
      <c r="AH1970" s="24" t="n"/>
      <c r="AI1970" s="26" t="n"/>
      <c r="AJ1970" s="25" t="n"/>
      <c r="AL1970" s="14" t="n"/>
      <c r="AM1970" s="18" t="n"/>
      <c r="AN1970" s="16" t="n">
        <v>0</v>
      </c>
      <c r="AO1970" s="18">
        <f>(AM1970-AN1970)+AO1969</f>
        <v/>
      </c>
      <c r="AP1970" s="15" t="n"/>
      <c r="AR1970" s="14" t="n"/>
      <c r="AS1970" s="18" t="n"/>
      <c r="AT1970" s="16" t="n">
        <v>0</v>
      </c>
      <c r="AU1970" s="18">
        <f>(AS1970-AT1970)+AU1969</f>
        <v/>
      </c>
      <c r="AV1970" s="15" t="n"/>
      <c r="AX1970" s="14" t="n"/>
      <c r="AY1970" s="18" t="n"/>
      <c r="AZ1970" s="16" t="n">
        <v>0</v>
      </c>
      <c r="BA1970" s="18">
        <f>(AY1970-AZ1970)+BA1969</f>
        <v/>
      </c>
      <c r="BB1970" s="15" t="n"/>
      <c r="BD1970" s="14" t="n"/>
      <c r="BE1970" s="18" t="n"/>
      <c r="BF1970" s="16" t="n">
        <v>0</v>
      </c>
      <c r="BG1970" s="18">
        <f>(BE1970-BF1970)+BG1969</f>
        <v/>
      </c>
      <c r="BH1970" s="15" t="n"/>
      <c r="BJ1970" s="86" t="n"/>
      <c r="BK1970" s="86" t="n"/>
      <c r="BL1970" s="24" t="n"/>
      <c r="BM1970" s="24" t="n"/>
      <c r="BN1970" s="24" t="n"/>
      <c r="BO1970" s="24" t="n"/>
      <c r="BP1970" s="24" t="n"/>
      <c r="BQ1970" s="126" t="n"/>
    </row>
    <row r="1971" ht="16.8" customHeight="1">
      <c r="A1971" s="15" t="n"/>
      <c r="B1971" s="15" t="n"/>
      <c r="C1971" s="15" t="inlineStr">
        <is>
          <t>Benzina auto papa'</t>
        </is>
      </c>
      <c r="D1971" s="16">
        <f>SUM(G1970:G1971)</f>
        <v/>
      </c>
      <c r="E1971" s="16" t="n">
        <v>0</v>
      </c>
      <c r="F1971" s="16" t="n"/>
      <c r="G1971" s="16" t="n">
        <v>0</v>
      </c>
      <c r="H1971" s="16" t="n"/>
      <c r="I1971" s="4" t="n"/>
      <c r="J1971" s="14" t="n"/>
      <c r="K1971" s="15">
        <f>C1993</f>
        <v/>
      </c>
      <c r="L1971" s="16" t="n">
        <v>0</v>
      </c>
      <c r="M1971" s="16">
        <f>0.7*(L1954+L1955-M1955)/100</f>
        <v/>
      </c>
      <c r="N1971" s="16">
        <f>G1993</f>
        <v/>
      </c>
      <c r="O1971" s="16">
        <f>O1910+M1971-N1971</f>
        <v/>
      </c>
      <c r="P1971" s="18">
        <f>P1910+M1971</f>
        <v/>
      </c>
      <c r="Q1971" s="14" t="n"/>
      <c r="R1971" s="18" t="n"/>
      <c r="S1971" s="16">
        <f>G1971</f>
        <v/>
      </c>
      <c r="T1971" s="18">
        <f>(R1971-S1971)+T1970</f>
        <v/>
      </c>
      <c r="U1971" s="15">
        <f>C1971</f>
        <v/>
      </c>
      <c r="W1971" s="14" t="n"/>
      <c r="X1971" s="18" t="n"/>
      <c r="Y1971" s="16" t="n">
        <v>0</v>
      </c>
      <c r="Z1971" s="18">
        <f>(X1971-Y1971)+Z1970</f>
        <v/>
      </c>
      <c r="AA1971" s="15" t="n"/>
      <c r="AB1971" s="24" t="n"/>
      <c r="AC1971" s="15">
        <f>C1971</f>
        <v/>
      </c>
      <c r="AD1971" s="25" t="n"/>
      <c r="AE1971" s="62">
        <f>G1971</f>
        <v/>
      </c>
      <c r="AF1971" s="63">
        <f>AE1971+AF1910</f>
        <v/>
      </c>
      <c r="AG1971" s="25" t="n"/>
      <c r="AH1971" s="24" t="n"/>
      <c r="AI1971" s="26" t="n">
        <v>0</v>
      </c>
      <c r="AJ1971" s="25" t="n"/>
      <c r="AL1971" s="14" t="n"/>
      <c r="AM1971" s="18" t="n"/>
      <c r="AN1971" s="16" t="n">
        <v>0</v>
      </c>
      <c r="AO1971" s="18">
        <f>(AM1971-AN1971)+AO1970</f>
        <v/>
      </c>
      <c r="AP1971" s="15" t="n"/>
      <c r="AR1971" s="14" t="n"/>
      <c r="AS1971" s="18" t="n"/>
      <c r="AT1971" s="16" t="n">
        <v>0</v>
      </c>
      <c r="AU1971" s="18">
        <f>(AS1971-AT1971)+AU1970</f>
        <v/>
      </c>
      <c r="AV1971" s="15" t="n"/>
      <c r="AX1971" s="14" t="n"/>
      <c r="AY1971" s="18" t="n"/>
      <c r="AZ1971" s="16" t="n">
        <v>0</v>
      </c>
      <c r="BA1971" s="18">
        <f>(AY1971-AZ1971)+BA1970</f>
        <v/>
      </c>
      <c r="BB1971" s="15" t="n"/>
      <c r="BD1971" s="14" t="n"/>
      <c r="BE1971" s="18" t="n"/>
      <c r="BF1971" s="16" t="n">
        <v>0</v>
      </c>
      <c r="BG1971" s="18">
        <f>(BE1971-BF1971)+BG1970</f>
        <v/>
      </c>
      <c r="BH1971" s="15" t="n"/>
      <c r="BJ1971" s="86" t="n"/>
      <c r="BK1971" s="86" t="n"/>
      <c r="BL1971" s="24" t="n"/>
      <c r="BM1971" s="24" t="n"/>
      <c r="BN1971" s="24" t="n"/>
      <c r="BO1971" s="24" t="n"/>
      <c r="BP1971" s="24" t="n"/>
      <c r="BQ1971" s="126" t="n"/>
    </row>
    <row r="1972" ht="16.8" customHeight="1">
      <c r="A1972" s="15" t="n"/>
      <c r="B1972" s="15" t="n"/>
      <c r="C1972" s="28" t="inlineStr">
        <is>
          <t>Spese bancarie</t>
        </is>
      </c>
      <c r="D1972" s="16" t="n"/>
      <c r="E1972" s="16" t="n">
        <v>0</v>
      </c>
      <c r="F1972" s="16" t="n">
        <v>0</v>
      </c>
      <c r="G1972" s="16" t="n">
        <v>0</v>
      </c>
      <c r="H1972" s="27" t="n">
        <v>0</v>
      </c>
      <c r="I1972" s="4" t="n"/>
      <c r="J1972" s="14" t="n"/>
      <c r="K1972" s="15">
        <f>C1997</f>
        <v/>
      </c>
      <c r="L1972" s="16" t="n">
        <v>0</v>
      </c>
      <c r="M1972" s="16">
        <f>18.82*(L1954+L1955-M1955)/100</f>
        <v/>
      </c>
      <c r="N1972" s="16">
        <f>G1997</f>
        <v/>
      </c>
      <c r="O1972" s="16">
        <f>O1911+M1972-N1972</f>
        <v/>
      </c>
      <c r="P1972" s="18">
        <f>P1911+M1972</f>
        <v/>
      </c>
      <c r="Q1972" s="14" t="n"/>
      <c r="R1972" s="18" t="n"/>
      <c r="S1972" s="16">
        <f>G1972</f>
        <v/>
      </c>
      <c r="T1972" s="18">
        <f>(R1972-S1972)+T1971</f>
        <v/>
      </c>
      <c r="U1972" s="15">
        <f>C1972</f>
        <v/>
      </c>
      <c r="W1972" s="14" t="n"/>
      <c r="X1972" s="18" t="n"/>
      <c r="Y1972" s="16" t="n">
        <v>0</v>
      </c>
      <c r="Z1972" s="18">
        <f>(X1972-Y1972)+Z1971</f>
        <v/>
      </c>
      <c r="AA1972" s="15">
        <f>C1972</f>
        <v/>
      </c>
      <c r="AB1972" s="24" t="n"/>
      <c r="AC1972" s="15">
        <f>C1972</f>
        <v/>
      </c>
      <c r="AD1972" s="25" t="n"/>
      <c r="AE1972" s="62" t="n">
        <v>0</v>
      </c>
      <c r="AF1972" s="63">
        <f>AE1972+AF1911</f>
        <v/>
      </c>
      <c r="AG1972" s="25" t="n"/>
      <c r="AH1972" s="24" t="n"/>
      <c r="AI1972" s="26" t="n"/>
      <c r="AJ1972" s="25" t="n"/>
      <c r="AL1972" s="14" t="n"/>
      <c r="AM1972" s="18" t="n"/>
      <c r="AN1972" s="16" t="n">
        <v>0</v>
      </c>
      <c r="AO1972" s="18">
        <f>(AM1972-AN1972)+AO1971</f>
        <v/>
      </c>
      <c r="AP1972" s="15" t="n"/>
      <c r="AR1972" s="14" t="n"/>
      <c r="AS1972" s="18" t="n"/>
      <c r="AT1972" s="16" t="n">
        <v>0</v>
      </c>
      <c r="AU1972" s="18">
        <f>(AS1972-AT1972)+AU1971</f>
        <v/>
      </c>
      <c r="AV1972" s="15">
        <f>C1972</f>
        <v/>
      </c>
      <c r="AX1972" s="14" t="n"/>
      <c r="AY1972" s="18" t="n"/>
      <c r="AZ1972" s="16" t="n">
        <v>0</v>
      </c>
      <c r="BA1972" s="18">
        <f>(AY1972-AZ1972)+BA1971</f>
        <v/>
      </c>
      <c r="BB1972" s="15" t="n"/>
      <c r="BD1972" s="14" t="n"/>
      <c r="BE1972" s="18" t="n"/>
      <c r="BF1972" s="16" t="n">
        <v>0</v>
      </c>
      <c r="BG1972" s="18">
        <f>(BE1972-BF1972)+BG1971</f>
        <v/>
      </c>
      <c r="BH1972" s="15" t="n"/>
      <c r="BJ1972" s="86" t="n"/>
      <c r="BK1972" s="86" t="n"/>
      <c r="BL1972" s="24" t="n"/>
      <c r="BM1972" s="24" t="n"/>
      <c r="BN1972" s="24" t="n"/>
      <c r="BO1972" s="24" t="n"/>
      <c r="BP1972" s="24" t="n"/>
      <c r="BQ1972" s="126" t="n"/>
    </row>
    <row r="1973" ht="16.8" customHeight="1">
      <c r="A1973" s="15" t="n"/>
      <c r="B1973" s="15" t="n"/>
      <c r="C1973" s="15" t="n"/>
      <c r="D1973" s="16" t="n"/>
      <c r="E1973" s="16" t="n"/>
      <c r="F1973" s="16" t="n"/>
      <c r="G1973" s="16" t="n">
        <v>0</v>
      </c>
      <c r="H1973" s="27" t="n">
        <v>0</v>
      </c>
      <c r="I1973" s="4" t="n"/>
      <c r="J1973" s="14" t="n"/>
      <c r="K1973" s="15">
        <f>C1998</f>
        <v/>
      </c>
      <c r="L1973" s="16" t="n">
        <v>0</v>
      </c>
      <c r="M1973" s="16">
        <f>18.82*(L1954+L1955-M1955)/100</f>
        <v/>
      </c>
      <c r="N1973" s="29">
        <f>G1998</f>
        <v/>
      </c>
      <c r="O1973" s="16">
        <f>O1912+M1973-N1973</f>
        <v/>
      </c>
      <c r="P1973" s="18">
        <f>P1912+M1973</f>
        <v/>
      </c>
      <c r="Q1973" s="14" t="n"/>
      <c r="R1973" s="18" t="n"/>
      <c r="S1973" s="16">
        <f>G1973</f>
        <v/>
      </c>
      <c r="T1973" s="18">
        <f>(R1973-S1973)+T1972</f>
        <v/>
      </c>
      <c r="U1973" s="15">
        <f>C1973</f>
        <v/>
      </c>
      <c r="W1973" s="14" t="n"/>
      <c r="X1973" s="18" t="n"/>
      <c r="Y1973" s="16" t="n">
        <v>0</v>
      </c>
      <c r="Z1973" s="18">
        <f>(X1973-Y1973)+Z1972</f>
        <v/>
      </c>
      <c r="AA1973" s="15" t="n"/>
      <c r="AB1973" s="24" t="n"/>
      <c r="AC1973" s="15">
        <f>C1973</f>
        <v/>
      </c>
      <c r="AD1973" s="25" t="n"/>
      <c r="AE1973" s="62">
        <f>G1973</f>
        <v/>
      </c>
      <c r="AF1973" s="63">
        <f>AE1973+AF1912</f>
        <v/>
      </c>
      <c r="AG1973" s="25" t="n"/>
      <c r="AH1973" s="24" t="n"/>
      <c r="AI1973" s="26" t="n"/>
      <c r="AJ1973" s="25" t="n"/>
      <c r="AL1973" s="14" t="n"/>
      <c r="AM1973" s="18" t="n"/>
      <c r="AN1973" s="16" t="n">
        <v>0</v>
      </c>
      <c r="AO1973" s="18">
        <f>(AM1973-AN1973)+AO1972</f>
        <v/>
      </c>
      <c r="AP1973" s="15" t="n"/>
      <c r="AR1973" s="14" t="n"/>
      <c r="AS1973" s="18" t="n"/>
      <c r="AT1973" s="16" t="n">
        <v>0</v>
      </c>
      <c r="AU1973" s="18">
        <f>(AS1973-AT1973)+AU1972</f>
        <v/>
      </c>
      <c r="AV1973" s="15" t="n"/>
      <c r="AX1973" s="14" t="n"/>
      <c r="AY1973" s="18" t="n"/>
      <c r="AZ1973" s="16" t="n">
        <v>0</v>
      </c>
      <c r="BA1973" s="18">
        <f>(AY1973-AZ1973)+BA1972</f>
        <v/>
      </c>
      <c r="BB1973" s="15" t="n"/>
      <c r="BD1973" s="14" t="n"/>
      <c r="BE1973" s="18" t="n"/>
      <c r="BF1973" s="16" t="n">
        <v>0</v>
      </c>
      <c r="BG1973" s="18">
        <f>(BE1973-BF1973)+BG1972</f>
        <v/>
      </c>
      <c r="BH1973" s="15" t="n"/>
      <c r="BJ1973" s="86" t="n"/>
      <c r="BK1973" s="86" t="n"/>
      <c r="BL1973" s="24" t="n"/>
      <c r="BM1973" s="24" t="n"/>
      <c r="BN1973" s="24" t="n"/>
      <c r="BO1973" s="24" t="n"/>
      <c r="BP1973" s="24" t="n"/>
      <c r="BQ1973" s="126" t="n"/>
    </row>
    <row r="1974" ht="16.8" customHeight="1">
      <c r="A1974" s="15" t="n"/>
      <c r="B1974" s="15" t="n"/>
      <c r="C1974" s="28" t="inlineStr">
        <is>
          <t>Materiale pulizia</t>
        </is>
      </c>
      <c r="D1974" s="16" t="n"/>
      <c r="E1974" s="16" t="n"/>
      <c r="F1974" s="16" t="n"/>
      <c r="G1974" s="16" t="n">
        <v>0</v>
      </c>
      <c r="H1974" s="16" t="n"/>
      <c r="I1974" s="4" t="n"/>
      <c r="J1974" s="14" t="n"/>
      <c r="K1974" s="15">
        <f>C1969</f>
        <v/>
      </c>
      <c r="L1974" s="16" t="n">
        <v>0</v>
      </c>
      <c r="M1974" s="16">
        <f>0.5*(L1954+L1955-M1955)/100</f>
        <v/>
      </c>
      <c r="N1974" s="16">
        <f>G1969</f>
        <v/>
      </c>
      <c r="O1974" s="16">
        <f>O1913+M1974-N1974</f>
        <v/>
      </c>
      <c r="P1974" s="18">
        <f>P1913+M1974</f>
        <v/>
      </c>
      <c r="Q1974" s="14" t="n"/>
      <c r="R1974" s="18" t="n"/>
      <c r="S1974" s="16">
        <f>G1974</f>
        <v/>
      </c>
      <c r="T1974" s="18">
        <f>(R1974-S1974)+T1973</f>
        <v/>
      </c>
      <c r="U1974" s="15">
        <f>C1974</f>
        <v/>
      </c>
      <c r="W1974" s="14" t="n"/>
      <c r="X1974" s="18" t="n"/>
      <c r="Y1974" s="16" t="n">
        <v>0</v>
      </c>
      <c r="Z1974" s="18">
        <f>(X1974-Y1974)+Z1973</f>
        <v/>
      </c>
      <c r="AA1974" s="15" t="n"/>
      <c r="AB1974" s="24" t="n"/>
      <c r="AC1974" s="15">
        <f>C1974</f>
        <v/>
      </c>
      <c r="AD1974" s="25" t="n"/>
      <c r="AE1974" s="62">
        <f>G1974</f>
        <v/>
      </c>
      <c r="AF1974" s="63">
        <f>AE1974+AF1913</f>
        <v/>
      </c>
      <c r="AG1974" s="25" t="n"/>
      <c r="AH1974" s="24" t="n"/>
      <c r="AI1974" s="26" t="n"/>
      <c r="AJ1974" s="25" t="n"/>
      <c r="AL1974" s="14" t="n"/>
      <c r="AM1974" s="18" t="n"/>
      <c r="AN1974" s="16" t="n">
        <v>0</v>
      </c>
      <c r="AO1974" s="18">
        <f>(AM1974-AN1974)+AO1973</f>
        <v/>
      </c>
      <c r="AP1974" s="15" t="n"/>
      <c r="AR1974" s="14" t="n"/>
      <c r="AS1974" s="18" t="n"/>
      <c r="AT1974" s="16" t="n">
        <v>0</v>
      </c>
      <c r="AU1974" s="18">
        <f>(AS1974-AT1974)+AU1973</f>
        <v/>
      </c>
      <c r="AV1974" s="15" t="n"/>
      <c r="AX1974" s="14" t="n"/>
      <c r="AY1974" s="18" t="n"/>
      <c r="AZ1974" s="16" t="n">
        <v>0</v>
      </c>
      <c r="BA1974" s="18">
        <f>(AY1974-AZ1974)+BA1973</f>
        <v/>
      </c>
      <c r="BB1974" s="15" t="n"/>
      <c r="BD1974" s="14" t="n"/>
      <c r="BE1974" s="18" t="n"/>
      <c r="BF1974" s="16" t="n">
        <v>0</v>
      </c>
      <c r="BG1974" s="18">
        <f>(BE1974-BF1974)+BG1973</f>
        <v/>
      </c>
      <c r="BH1974" s="15" t="n"/>
      <c r="BJ1974" s="86" t="n"/>
      <c r="BK1974" s="86" t="n"/>
      <c r="BL1974" s="24" t="n"/>
      <c r="BM1974" s="24" t="n"/>
      <c r="BN1974" s="24" t="n"/>
      <c r="BO1974" s="24" t="n"/>
      <c r="BP1974" s="24" t="n"/>
      <c r="BQ1974" s="126" t="n"/>
    </row>
    <row r="1975" ht="16.8" customHeight="1">
      <c r="A1975" s="15" t="n"/>
      <c r="B1975" s="15" t="n"/>
      <c r="C1975" s="15" t="inlineStr">
        <is>
          <t xml:space="preserve">Assicurazioni </t>
        </is>
      </c>
      <c r="D1975" s="16" t="n"/>
      <c r="E1975" s="16" t="n"/>
      <c r="F1975" s="16" t="n"/>
      <c r="G1975" s="16" t="n">
        <v>0</v>
      </c>
      <c r="H1975" s="16" t="n"/>
      <c r="I1975" s="4" t="n"/>
      <c r="J1975" s="14" t="n"/>
      <c r="K1975" s="17">
        <f>C1975</f>
        <v/>
      </c>
      <c r="L1975" s="16" t="n">
        <v>0</v>
      </c>
      <c r="M1975" s="16">
        <f>0.5*(L1954+L1955-M1955)/100</f>
        <v/>
      </c>
      <c r="N1975" s="16">
        <f>G1975</f>
        <v/>
      </c>
      <c r="O1975" s="16">
        <f>O1914+M1975-N1975</f>
        <v/>
      </c>
      <c r="P1975" s="18">
        <f>P1914+M1975</f>
        <v/>
      </c>
      <c r="Q1975" s="14" t="n"/>
      <c r="R1975" s="18" t="n"/>
      <c r="S1975" s="16">
        <f>G1975</f>
        <v/>
      </c>
      <c r="T1975" s="18">
        <f>(R1975-S1975)+T1974</f>
        <v/>
      </c>
      <c r="U1975" s="15">
        <f>C1975</f>
        <v/>
      </c>
      <c r="W1975" s="14" t="n"/>
      <c r="X1975" s="18" t="n"/>
      <c r="Y1975" s="16" t="n">
        <v>0</v>
      </c>
      <c r="Z1975" s="18">
        <f>(X1975-Y1975)+Z1974</f>
        <v/>
      </c>
      <c r="AA1975" s="15" t="n"/>
      <c r="AB1975" s="24" t="n"/>
      <c r="AC1975" s="15">
        <f>C1975</f>
        <v/>
      </c>
      <c r="AD1975" s="25" t="n"/>
      <c r="AE1975" s="62">
        <f>G1975</f>
        <v/>
      </c>
      <c r="AF1975" s="63">
        <f>AE1975+AF1914</f>
        <v/>
      </c>
      <c r="AG1975" s="25" t="n"/>
      <c r="AH1975" s="24" t="n"/>
      <c r="AI1975" s="26" t="n"/>
      <c r="AJ1975" s="25" t="n"/>
      <c r="AL1975" s="14" t="n"/>
      <c r="AM1975" s="18" t="n"/>
      <c r="AN1975" s="16" t="n">
        <v>0</v>
      </c>
      <c r="AO1975" s="18">
        <f>(AM1975-AN1975)+AO1974</f>
        <v/>
      </c>
      <c r="AP1975" s="15" t="n"/>
      <c r="AR1975" s="14" t="n"/>
      <c r="AS1975" s="18" t="n"/>
      <c r="AT1975" s="16" t="n">
        <v>0</v>
      </c>
      <c r="AU1975" s="18">
        <f>(AS1975-AT1975)+AU1974</f>
        <v/>
      </c>
      <c r="AV1975" s="15" t="n"/>
      <c r="AX1975" s="14" t="n"/>
      <c r="AY1975" s="18" t="n"/>
      <c r="AZ1975" s="16" t="n">
        <v>0</v>
      </c>
      <c r="BA1975" s="18">
        <f>(AY1975-AZ1975)+BA1974</f>
        <v/>
      </c>
      <c r="BB1975" s="15" t="n"/>
      <c r="BD1975" s="14" t="n"/>
      <c r="BE1975" s="18" t="n"/>
      <c r="BF1975" s="16" t="n">
        <v>0</v>
      </c>
      <c r="BG1975" s="18">
        <f>(BE1975-BF1975)+BG1974</f>
        <v/>
      </c>
      <c r="BH1975" s="15" t="n"/>
      <c r="BJ1975" s="86" t="n"/>
      <c r="BK1975" s="86" t="n"/>
      <c r="BL1975" s="24" t="n"/>
      <c r="BM1975" s="24" t="n"/>
      <c r="BN1975" s="24" t="n"/>
      <c r="BO1975" s="24" t="n"/>
      <c r="BP1975" s="24" t="n"/>
      <c r="BQ1975" s="126" t="n"/>
    </row>
    <row r="1976" ht="16.8" customHeight="1">
      <c r="A1976" s="15" t="n"/>
      <c r="B1976" s="15" t="n"/>
      <c r="C1976" s="15" t="inlineStr">
        <is>
          <t>Telepass</t>
        </is>
      </c>
      <c r="D1976" s="16" t="n"/>
      <c r="E1976" s="16" t="n"/>
      <c r="F1976" s="16" t="n"/>
      <c r="G1976" s="16" t="n">
        <v>0</v>
      </c>
      <c r="H1976" s="16" t="n"/>
      <c r="I1976" s="4" t="n"/>
      <c r="J1976" s="14" t="n"/>
      <c r="K1976" s="17" t="inlineStr">
        <is>
          <t>Spese varie (manutenziona auto+ alberghi + varie+ cancelleria)</t>
        </is>
      </c>
      <c r="L1976" s="16" t="n"/>
      <c r="M1976" s="16">
        <f>2.32*(L1954+L1955-M1955)/100</f>
        <v/>
      </c>
      <c r="N1976" s="16">
        <f>H2010+H2009+G2008</f>
        <v/>
      </c>
      <c r="O1976" s="16">
        <f>O1915+M1976-N1976</f>
        <v/>
      </c>
      <c r="P1976" s="18">
        <f>P1915+M1976</f>
        <v/>
      </c>
      <c r="Q1976" s="14" t="n"/>
      <c r="R1976" s="18" t="n"/>
      <c r="S1976" s="16">
        <f>G1976</f>
        <v/>
      </c>
      <c r="T1976" s="18">
        <f>(R1976-S1976)+T1975</f>
        <v/>
      </c>
      <c r="U1976" s="15">
        <f>C1976</f>
        <v/>
      </c>
      <c r="W1976" s="14" t="n"/>
      <c r="X1976" s="18" t="n"/>
      <c r="Y1976" s="16" t="n">
        <v>0</v>
      </c>
      <c r="Z1976" s="18">
        <f>(X1976-Y1976)+Z1975</f>
        <v/>
      </c>
      <c r="AA1976" s="15" t="n"/>
      <c r="AB1976" s="24" t="n"/>
      <c r="AC1976" s="15">
        <f>C1976</f>
        <v/>
      </c>
      <c r="AD1976" s="25" t="n"/>
      <c r="AE1976" s="62">
        <f>G1976</f>
        <v/>
      </c>
      <c r="AF1976" s="63">
        <f>AE1976+AF1915</f>
        <v/>
      </c>
      <c r="AG1976" s="25" t="n"/>
      <c r="AH1976" s="24" t="n"/>
      <c r="AI1976" s="26" t="n"/>
      <c r="AJ1976" s="25" t="n"/>
      <c r="AL1976" s="14" t="n"/>
      <c r="AM1976" s="18" t="n"/>
      <c r="AN1976" s="16" t="n">
        <v>0</v>
      </c>
      <c r="AO1976" s="18">
        <f>(AM1976-AN1976)+AO1975</f>
        <v/>
      </c>
      <c r="AP1976" s="15" t="n"/>
      <c r="AR1976" s="14" t="n"/>
      <c r="AS1976" s="18" t="n"/>
      <c r="AT1976" s="16" t="n">
        <v>0</v>
      </c>
      <c r="AU1976" s="18">
        <f>(AS1976-AT1976)+AU1975</f>
        <v/>
      </c>
      <c r="AV1976" s="15" t="n"/>
      <c r="AX1976" s="14" t="n"/>
      <c r="AY1976" s="18" t="n"/>
      <c r="AZ1976" s="16" t="n">
        <v>0</v>
      </c>
      <c r="BA1976" s="18">
        <f>(AY1976-AZ1976)+BA1975</f>
        <v/>
      </c>
      <c r="BB1976" s="15" t="n"/>
      <c r="BD1976" s="14" t="n"/>
      <c r="BE1976" s="18" t="n"/>
      <c r="BF1976" s="16" t="n">
        <v>0</v>
      </c>
      <c r="BG1976" s="18">
        <f>(BE1976-BF1976)+BG1975</f>
        <v/>
      </c>
      <c r="BH1976" s="15" t="n"/>
      <c r="BJ1976" s="86" t="n"/>
      <c r="BK1976" s="86" t="n"/>
      <c r="BL1976" s="24" t="n"/>
      <c r="BM1976" s="24" t="n"/>
      <c r="BN1976" s="24" t="n"/>
      <c r="BO1976" s="24" t="n"/>
      <c r="BP1976" s="24" t="n"/>
      <c r="BQ1976" s="126" t="n"/>
    </row>
    <row r="1977" ht="16.8" customHeight="1">
      <c r="A1977" s="15" t="n"/>
      <c r="B1977" s="15" t="n"/>
      <c r="C1977" s="28" t="inlineStr">
        <is>
          <t>Pubblicità</t>
        </is>
      </c>
      <c r="D1977" s="16" t="n">
        <v>0</v>
      </c>
      <c r="E1977" s="16" t="n"/>
      <c r="F1977" s="16" t="n"/>
      <c r="G1977" s="16" t="n">
        <v>0</v>
      </c>
      <c r="H1977" s="16" t="n"/>
      <c r="I1977" s="4" t="n"/>
      <c r="J1977" s="14" t="n"/>
      <c r="K1977" s="17" t="n"/>
      <c r="L1977" s="16" t="n"/>
      <c r="M1977" s="16" t="n"/>
      <c r="N1977" s="16" t="inlineStr">
        <is>
          <t>DISPON. BANCARIA</t>
        </is>
      </c>
      <c r="O1977" s="16">
        <f>T2011+AO2011</f>
        <v/>
      </c>
      <c r="P1977" s="18" t="n"/>
      <c r="Q1977" s="14" t="n"/>
      <c r="R1977" s="18" t="n"/>
      <c r="S1977" s="16" t="n">
        <v>0</v>
      </c>
      <c r="T1977" s="18">
        <f>(R1977-S1977)+T1976</f>
        <v/>
      </c>
      <c r="U1977" s="15">
        <f>C1977</f>
        <v/>
      </c>
      <c r="W1977" s="14" t="n"/>
      <c r="X1977" s="18" t="n"/>
      <c r="Y1977" s="16" t="n">
        <v>0</v>
      </c>
      <c r="Z1977" s="18">
        <f>(X1977-Y1977)+Z1976</f>
        <v/>
      </c>
      <c r="AA1977" s="15" t="n"/>
      <c r="AB1977" s="24" t="n"/>
      <c r="AC1977" s="15">
        <f>C1977</f>
        <v/>
      </c>
      <c r="AD1977" s="25" t="n"/>
      <c r="AE1977" s="62">
        <f>G1977</f>
        <v/>
      </c>
      <c r="AF1977" s="63">
        <f>AE1977+AF1916</f>
        <v/>
      </c>
      <c r="AG1977" s="25" t="n"/>
      <c r="AH1977" s="24" t="n"/>
      <c r="AI1977" s="26" t="n"/>
      <c r="AJ1977" s="25" t="n"/>
      <c r="AL1977" s="14" t="n"/>
      <c r="AM1977" s="18" t="n"/>
      <c r="AN1977" s="16" t="n"/>
      <c r="AO1977" s="18">
        <f>(AM1977-AN1977)+AO1976</f>
        <v/>
      </c>
      <c r="AP1977" s="15" t="n"/>
      <c r="AR1977" s="14" t="n"/>
      <c r="AS1977" s="18" t="n"/>
      <c r="AT1977" s="16" t="n"/>
      <c r="AU1977" s="18">
        <f>(AS1977-AT1977)+AU1976</f>
        <v/>
      </c>
      <c r="AV1977" s="15" t="n"/>
      <c r="AX1977" s="14" t="n"/>
      <c r="AY1977" s="18" t="n"/>
      <c r="AZ1977" s="16" t="n"/>
      <c r="BA1977" s="18">
        <f>(AY1977-AZ1977)+BA1976</f>
        <v/>
      </c>
      <c r="BB1977" s="15" t="n"/>
      <c r="BD1977" s="14" t="n"/>
      <c r="BE1977" s="18" t="n"/>
      <c r="BF1977" s="16" t="n"/>
      <c r="BG1977" s="18">
        <f>(BE1977-BF1977)+BG1976</f>
        <v/>
      </c>
      <c r="BH1977" s="15" t="n"/>
      <c r="BJ1977" s="86" t="n"/>
      <c r="BK1977" s="86" t="n"/>
      <c r="BL1977" s="24" t="n"/>
      <c r="BM1977" s="24" t="n"/>
      <c r="BN1977" s="24" t="n"/>
      <c r="BO1977" s="24" t="n"/>
      <c r="BP1977" s="24" t="n"/>
      <c r="BQ1977" s="126" t="n"/>
    </row>
    <row r="1978" ht="16.8" customHeight="1">
      <c r="A1978" s="15" t="n"/>
      <c r="B1978" s="66" t="n"/>
      <c r="C1978" s="15" t="inlineStr">
        <is>
          <t xml:space="preserve">PAG. STIP.           MARZIA </t>
        </is>
      </c>
      <c r="D1978" s="67" t="n"/>
      <c r="E1978" s="16" t="n">
        <v>0</v>
      </c>
      <c r="F1978" s="16" t="n"/>
      <c r="G1978" s="16" t="n">
        <v>0</v>
      </c>
      <c r="H1978" s="16" t="n"/>
      <c r="I1978" s="4" t="n"/>
      <c r="J1978" s="14" t="n"/>
      <c r="K1978" s="17" t="n"/>
      <c r="L1978" s="16" t="n"/>
      <c r="M1978" s="16" t="n">
        <v>0</v>
      </c>
      <c r="N1978" s="16" t="inlineStr">
        <is>
          <t>SOSPESI PARTICOLARI</t>
        </is>
      </c>
      <c r="O1978" s="31">
        <f>L2002</f>
        <v/>
      </c>
      <c r="P1978" s="32">
        <f>SUM(P1957:P1976)</f>
        <v/>
      </c>
      <c r="Q1978" s="14" t="n"/>
      <c r="R1978" s="18" t="n"/>
      <c r="S1978" s="16">
        <f>G1978</f>
        <v/>
      </c>
      <c r="T1978" s="18">
        <f>(R1978-S1978)+T1977</f>
        <v/>
      </c>
      <c r="U1978" s="15">
        <f>C1978</f>
        <v/>
      </c>
      <c r="W1978" s="14" t="n"/>
      <c r="X1978" s="18" t="n"/>
      <c r="Y1978" s="16" t="n">
        <v>0</v>
      </c>
      <c r="Z1978" s="18">
        <f>(X1978-Y1978)+Z1977</f>
        <v/>
      </c>
      <c r="AA1978" s="15" t="n"/>
      <c r="AB1978" s="24" t="n"/>
      <c r="AC1978" s="15">
        <f>C1978</f>
        <v/>
      </c>
      <c r="AD1978" s="25" t="n"/>
      <c r="AE1978" s="62">
        <f>G1978</f>
        <v/>
      </c>
      <c r="AF1978" s="63">
        <f>AE1978+AF1917</f>
        <v/>
      </c>
      <c r="AG1978" s="25" t="n"/>
      <c r="AH1978" s="24" t="n"/>
      <c r="AI1978" s="26" t="n"/>
      <c r="AJ1978" s="25" t="n"/>
      <c r="AL1978" s="14" t="n"/>
      <c r="AM1978" s="18" t="n"/>
      <c r="AN1978" s="16" t="n">
        <v>0</v>
      </c>
      <c r="AO1978" s="18">
        <f>(AM1978-AN1978)+AO1977</f>
        <v/>
      </c>
      <c r="AP1978" s="15" t="n"/>
      <c r="AR1978" s="14" t="n"/>
      <c r="AS1978" s="18" t="n"/>
      <c r="AT1978" s="16" t="n">
        <v>0</v>
      </c>
      <c r="AU1978" s="18">
        <f>(AS1978-AT1978)+AU1977</f>
        <v/>
      </c>
      <c r="AV1978" s="15" t="n"/>
      <c r="AX1978" s="14" t="n"/>
      <c r="AY1978" s="18" t="n"/>
      <c r="AZ1978" s="16" t="n">
        <v>0</v>
      </c>
      <c r="BA1978" s="18">
        <f>(AY1978-AZ1978)+BA1977</f>
        <v/>
      </c>
      <c r="BB1978" s="15" t="n"/>
      <c r="BD1978" s="14" t="n"/>
      <c r="BE1978" s="18" t="n"/>
      <c r="BF1978" s="16" t="n">
        <v>0</v>
      </c>
      <c r="BG1978" s="18">
        <f>(BE1978-BF1978)+BG1977</f>
        <v/>
      </c>
      <c r="BH1978" s="15" t="n"/>
      <c r="BJ1978" s="86" t="n"/>
      <c r="BK1978" s="86" t="n"/>
      <c r="BL1978" s="24" t="n"/>
      <c r="BM1978" s="24" t="n"/>
      <c r="BN1978" s="24" t="n"/>
      <c r="BO1978" s="24" t="n"/>
      <c r="BP1978" s="24" t="n"/>
      <c r="BQ1978" s="126" t="n"/>
    </row>
    <row r="1979" ht="16.8" customHeight="1">
      <c r="A1979" s="15" t="n"/>
      <c r="B1979" s="15" t="n"/>
      <c r="C1979" s="15" t="inlineStr">
        <is>
          <t xml:space="preserve">PAG. STIP.           DEBORAH </t>
        </is>
      </c>
      <c r="D1979" s="16" t="n"/>
      <c r="E1979" s="16" t="n">
        <v>0</v>
      </c>
      <c r="F1979" s="16" t="n"/>
      <c r="G1979" s="16" t="n">
        <v>0</v>
      </c>
      <c r="H1979" s="16" t="n"/>
      <c r="I1979" s="4" t="n"/>
      <c r="J1979" s="14" t="n"/>
      <c r="K1979" s="17" t="n"/>
      <c r="L1979" s="16" t="n"/>
      <c r="M1979" s="16" t="n">
        <v>0</v>
      </c>
      <c r="N1979" s="16" t="inlineStr">
        <is>
          <t>SOSPESI</t>
        </is>
      </c>
      <c r="O1979" s="16">
        <f>SUM(L1990:L2001)+L2004</f>
        <v/>
      </c>
      <c r="P1979" s="33">
        <f>SUM(O1957:O1976)</f>
        <v/>
      </c>
      <c r="Q1979" s="14" t="n"/>
      <c r="R1979" s="18" t="n"/>
      <c r="S1979" s="16">
        <f>G1979</f>
        <v/>
      </c>
      <c r="T1979" s="18">
        <f>(R1979-S1979)+T1978</f>
        <v/>
      </c>
      <c r="U1979" s="15">
        <f>C1979</f>
        <v/>
      </c>
      <c r="W1979" s="14" t="n"/>
      <c r="X1979" s="18" t="n"/>
      <c r="Y1979" s="16" t="n">
        <v>0</v>
      </c>
      <c r="Z1979" s="18">
        <f>(X1979-Y1979)+Z1978</f>
        <v/>
      </c>
      <c r="AA1979" s="15" t="n"/>
      <c r="AB1979" s="24" t="n"/>
      <c r="AC1979" s="15">
        <f>C1979</f>
        <v/>
      </c>
      <c r="AD1979" s="25" t="n"/>
      <c r="AE1979" s="62">
        <f>G1979</f>
        <v/>
      </c>
      <c r="AF1979" s="63">
        <f>AE1979+AF1918</f>
        <v/>
      </c>
      <c r="AG1979" s="25" t="n"/>
      <c r="AH1979" s="24" t="n"/>
      <c r="AI1979" s="26" t="n"/>
      <c r="AJ1979" s="25" t="n"/>
      <c r="AL1979" s="14" t="n"/>
      <c r="AM1979" s="18" t="n"/>
      <c r="AN1979" s="16" t="n">
        <v>0</v>
      </c>
      <c r="AO1979" s="18">
        <f>(AM1979-AN1979)+AO1978</f>
        <v/>
      </c>
      <c r="AP1979" s="15" t="n"/>
      <c r="AR1979" s="14" t="n"/>
      <c r="AS1979" s="18" t="n"/>
      <c r="AT1979" s="16" t="n">
        <v>0</v>
      </c>
      <c r="AU1979" s="18">
        <f>(AS1979-AT1979)+AU1978</f>
        <v/>
      </c>
      <c r="AV1979" s="15" t="n"/>
      <c r="AX1979" s="14" t="n"/>
      <c r="AY1979" s="18" t="n"/>
      <c r="AZ1979" s="16" t="n">
        <v>0</v>
      </c>
      <c r="BA1979" s="18">
        <f>(AY1979-AZ1979)+BA1978</f>
        <v/>
      </c>
      <c r="BB1979" s="15" t="n"/>
      <c r="BD1979" s="14" t="n"/>
      <c r="BE1979" s="18" t="n"/>
      <c r="BF1979" s="16" t="n">
        <v>0</v>
      </c>
      <c r="BG1979" s="18">
        <f>(BE1979-BF1979)+BG1978</f>
        <v/>
      </c>
      <c r="BH1979" s="15" t="n"/>
      <c r="BJ1979" s="86" t="n"/>
      <c r="BK1979" s="86" t="n"/>
      <c r="BL1979" s="24" t="n"/>
      <c r="BM1979" s="24" t="n"/>
      <c r="BN1979" s="24" t="n"/>
      <c r="BO1979" s="24" t="n"/>
      <c r="BP1979" s="24" t="n"/>
      <c r="BQ1979" s="126" t="n"/>
    </row>
    <row r="1980" ht="16.8" customHeight="1">
      <c r="A1980" s="15" t="n"/>
      <c r="B1980" s="15" t="n"/>
      <c r="C1980" s="15" t="inlineStr">
        <is>
          <t xml:space="preserve">PAG. STIP.           DORIANA BONIFICO </t>
        </is>
      </c>
      <c r="D1980" s="16" t="n"/>
      <c r="E1980" s="16" t="n">
        <v>0</v>
      </c>
      <c r="F1980" s="16" t="n"/>
      <c r="G1980" s="16" t="n">
        <v>0</v>
      </c>
      <c r="H1980" s="16" t="n"/>
      <c r="I1980" s="4" t="n"/>
      <c r="J1980" s="14" t="n"/>
      <c r="K1980" s="17" t="n"/>
      <c r="L1980" s="16" t="n"/>
      <c r="M1980" s="16" t="n"/>
      <c r="N1980" s="16" t="inlineStr">
        <is>
          <t>GIROCONTO SINO AD OGGI</t>
        </is>
      </c>
      <c r="O1980" s="34">
        <f>O1919+O1920-F1995-F1994</f>
        <v/>
      </c>
      <c r="P1980" s="35">
        <f>O1919+O1920+O1981-F1995-F1994-O1978-O1979</f>
        <v/>
      </c>
      <c r="Q1980" s="14" t="n"/>
      <c r="R1980" s="18" t="n"/>
      <c r="S1980" s="16">
        <f>G1980</f>
        <v/>
      </c>
      <c r="T1980" s="18">
        <f>(R1980-S1980)+T1979</f>
        <v/>
      </c>
      <c r="U1980" s="15" t="n"/>
      <c r="W1980" s="14" t="n"/>
      <c r="X1980" s="18" t="n"/>
      <c r="Y1980" s="16" t="n"/>
      <c r="Z1980" s="18">
        <f>(X1980-Y1980)+Z1979</f>
        <v/>
      </c>
      <c r="AA1980" s="15" t="n"/>
      <c r="AB1980" s="24" t="n"/>
      <c r="AC1980" s="15">
        <f>C1980</f>
        <v/>
      </c>
      <c r="AD1980" s="25" t="n"/>
      <c r="AE1980" s="62">
        <f>G1980</f>
        <v/>
      </c>
      <c r="AF1980" s="63">
        <f>AE1980+AF1919</f>
        <v/>
      </c>
      <c r="AG1980" s="25" t="n"/>
      <c r="AH1980" s="24" t="n"/>
      <c r="AI1980" s="26" t="n"/>
      <c r="AJ1980" s="25" t="n"/>
      <c r="AL1980" s="14" t="n"/>
      <c r="AM1980" s="18" t="n"/>
      <c r="AN1980" s="16" t="n"/>
      <c r="AO1980" s="18">
        <f>(AM1980-AN1980)+AO1979</f>
        <v/>
      </c>
      <c r="AP1980" s="15" t="n"/>
      <c r="AR1980" s="14" t="n"/>
      <c r="AS1980" s="18" t="n"/>
      <c r="AT1980" s="16" t="n"/>
      <c r="AU1980" s="18">
        <f>(AS1980-AT1980)+AU1979</f>
        <v/>
      </c>
      <c r="AV1980" s="15" t="n"/>
      <c r="AX1980" s="14" t="n"/>
      <c r="AY1980" s="18" t="n"/>
      <c r="AZ1980" s="16" t="n"/>
      <c r="BA1980" s="18">
        <f>(AY1980-AZ1980)+BA1979</f>
        <v/>
      </c>
      <c r="BB1980" s="15" t="n"/>
      <c r="BD1980" s="14" t="n"/>
      <c r="BE1980" s="18" t="n"/>
      <c r="BF1980" s="16" t="n"/>
      <c r="BG1980" s="18">
        <f>(BE1980-BF1980)+BG1979</f>
        <v/>
      </c>
      <c r="BH1980" s="15" t="n"/>
      <c r="BJ1980" s="86" t="n"/>
      <c r="BK1980" s="86" t="n"/>
      <c r="BL1980" s="24" t="n"/>
      <c r="BM1980" s="24" t="n"/>
      <c r="BN1980" s="24" t="n"/>
      <c r="BO1980" s="24" t="n"/>
      <c r="BP1980" s="24" t="n"/>
      <c r="BQ1980" s="126" t="n"/>
    </row>
    <row r="1981" ht="16.8" customHeight="1">
      <c r="A1981" s="15" t="n"/>
      <c r="B1981" s="15" t="n"/>
      <c r="C1981" s="15" t="inlineStr">
        <is>
          <t xml:space="preserve">PAG. STIP.           STEFANIA  BONIFICO </t>
        </is>
      </c>
      <c r="D1981" s="16" t="n"/>
      <c r="E1981" s="16" t="n">
        <v>0</v>
      </c>
      <c r="F1981" s="16" t="n"/>
      <c r="G1981" s="16" t="n">
        <v>0</v>
      </c>
      <c r="H1981" s="16" t="n"/>
      <c r="I1981" s="4" t="n"/>
      <c r="J1981" s="14" t="n"/>
      <c r="K1981" s="6" t="inlineStr">
        <is>
          <t>TOTALE GIORNATA</t>
        </is>
      </c>
      <c r="L1981" s="3">
        <f>SUM(L1954:L1980)</f>
        <v/>
      </c>
      <c r="M1981" s="3">
        <f>SUM(M1954:M1980)</f>
        <v/>
      </c>
      <c r="N1981" s="16" t="inlineStr">
        <is>
          <t>G.C. GIORNO</t>
        </is>
      </c>
      <c r="O1981" s="16">
        <f>N1954-L1955</f>
        <v/>
      </c>
      <c r="P1981" s="18" t="n"/>
      <c r="Q1981" s="14" t="n"/>
      <c r="R1981" s="18" t="n"/>
      <c r="S1981" s="16">
        <f>G1981</f>
        <v/>
      </c>
      <c r="T1981" s="18">
        <f>(R1981-S1981)+T1980</f>
        <v/>
      </c>
      <c r="U1981" s="15">
        <f>C1981</f>
        <v/>
      </c>
      <c r="W1981" s="14" t="n"/>
      <c r="X1981" s="18" t="n"/>
      <c r="Y1981" s="16" t="n">
        <v>0</v>
      </c>
      <c r="Z1981" s="18">
        <f>(X1981-Y1981)+Z1980</f>
        <v/>
      </c>
      <c r="AA1981" s="15" t="n"/>
      <c r="AB1981" s="24" t="n"/>
      <c r="AC1981" s="15">
        <f>C1981</f>
        <v/>
      </c>
      <c r="AD1981" s="25" t="n"/>
      <c r="AE1981" s="62">
        <f>G1981</f>
        <v/>
      </c>
      <c r="AF1981" s="63">
        <f>AE1981+AF1920</f>
        <v/>
      </c>
      <c r="AG1981" s="25" t="n"/>
      <c r="AH1981" s="24" t="n"/>
      <c r="AI1981" s="26" t="n"/>
      <c r="AJ1981" s="25" t="n"/>
      <c r="AL1981" s="14" t="n"/>
      <c r="AM1981" s="18" t="n"/>
      <c r="AN1981" s="16" t="n">
        <v>0</v>
      </c>
      <c r="AO1981" s="18">
        <f>(AM1981-AN1981)+AO1980</f>
        <v/>
      </c>
      <c r="AP1981" s="15" t="n"/>
      <c r="AR1981" s="14" t="n"/>
      <c r="AS1981" s="18" t="n"/>
      <c r="AT1981" s="16" t="n">
        <v>0</v>
      </c>
      <c r="AU1981" s="18">
        <f>(AS1981-AT1981)+AU1980</f>
        <v/>
      </c>
      <c r="AV1981" s="15" t="n"/>
      <c r="AX1981" s="14" t="n"/>
      <c r="AY1981" s="18" t="n"/>
      <c r="AZ1981" s="16" t="n">
        <v>0</v>
      </c>
      <c r="BA1981" s="18">
        <f>(AY1981-AZ1981)+BA1980</f>
        <v/>
      </c>
      <c r="BB1981" s="15" t="n"/>
      <c r="BD1981" s="14" t="n"/>
      <c r="BE1981" s="18" t="n"/>
      <c r="BF1981" s="16" t="n">
        <v>0</v>
      </c>
      <c r="BG1981" s="18">
        <f>(BE1981-BF1981)+BG1980</f>
        <v/>
      </c>
      <c r="BH1981" s="15" t="n"/>
      <c r="BJ1981" s="86" t="n"/>
      <c r="BK1981" s="86" t="n"/>
      <c r="BL1981" s="24" t="n"/>
      <c r="BM1981" s="24" t="n"/>
      <c r="BN1981" s="24" t="n"/>
      <c r="BO1981" s="24" t="n"/>
      <c r="BP1981" s="24" t="n"/>
      <c r="BQ1981" s="126" t="n"/>
    </row>
    <row r="1982" ht="16.8" customHeight="1">
      <c r="A1982" s="15" t="n"/>
      <c r="B1982" s="15" t="n"/>
      <c r="C1982" s="15" t="inlineStr">
        <is>
          <t>Pagamento contributi impiegate</t>
        </is>
      </c>
      <c r="D1982" s="16" t="n"/>
      <c r="E1982" s="16" t="n"/>
      <c r="F1982" s="16" t="n"/>
      <c r="G1982" s="16" t="n">
        <v>0</v>
      </c>
      <c r="H1982" s="16" t="n"/>
      <c r="I1982" s="4" t="n"/>
      <c r="J1982" s="14" t="n"/>
      <c r="K1982" s="6" t="inlineStr">
        <is>
          <t>RIPORTO</t>
        </is>
      </c>
      <c r="L1982" s="3">
        <f>L1922</f>
        <v/>
      </c>
      <c r="M1982" s="3">
        <f>M1922</f>
        <v/>
      </c>
      <c r="N1982" s="16" t="inlineStr">
        <is>
          <t>SO. VERS/PREL.</t>
        </is>
      </c>
      <c r="O1982" s="36">
        <f>(O1978+O1979)-(O1917+O1918)</f>
        <v/>
      </c>
      <c r="P1982" s="37">
        <f>O1981-O1982</f>
        <v/>
      </c>
      <c r="Q1982" s="14" t="n"/>
      <c r="R1982" s="18" t="n"/>
      <c r="S1982" s="16">
        <f>G1982</f>
        <v/>
      </c>
      <c r="T1982" s="18">
        <f>(R1982-S1982)+T1981</f>
        <v/>
      </c>
      <c r="U1982" s="15">
        <f>C1982</f>
        <v/>
      </c>
      <c r="W1982" s="14" t="n"/>
      <c r="X1982" s="18" t="n"/>
      <c r="Y1982" s="16" t="n">
        <v>0</v>
      </c>
      <c r="Z1982" s="18">
        <f>(X1982-Y1982)+Z1981</f>
        <v/>
      </c>
      <c r="AA1982" s="15" t="n"/>
      <c r="AB1982" s="24" t="n"/>
      <c r="AC1982" s="15">
        <f>C1982</f>
        <v/>
      </c>
      <c r="AD1982" s="25" t="n"/>
      <c r="AE1982" s="62">
        <f>G1982</f>
        <v/>
      </c>
      <c r="AF1982" s="63">
        <f>AE1982+AF1921</f>
        <v/>
      </c>
      <c r="AG1982" s="25" t="n"/>
      <c r="AH1982" s="24" t="n"/>
      <c r="AI1982" s="26" t="n"/>
      <c r="AJ1982" s="25" t="n"/>
      <c r="AL1982" s="14" t="n"/>
      <c r="AM1982" s="18" t="n"/>
      <c r="AN1982" s="16" t="n">
        <v>0</v>
      </c>
      <c r="AO1982" s="18">
        <f>(AM1982-AN1982)+AO1981</f>
        <v/>
      </c>
      <c r="AP1982" s="15" t="n"/>
      <c r="AR1982" s="14" t="n"/>
      <c r="AS1982" s="18" t="n"/>
      <c r="AT1982" s="16" t="n">
        <v>0</v>
      </c>
      <c r="AU1982" s="18">
        <f>(AS1982-AT1982)+AU1981</f>
        <v/>
      </c>
      <c r="AV1982" s="15" t="n"/>
      <c r="AX1982" s="14" t="n"/>
      <c r="AY1982" s="18" t="n"/>
      <c r="AZ1982" s="16" t="n">
        <v>0</v>
      </c>
      <c r="BA1982" s="18">
        <f>(AY1982-AZ1982)+BA1981</f>
        <v/>
      </c>
      <c r="BB1982" s="15" t="n"/>
      <c r="BD1982" s="14" t="n"/>
      <c r="BE1982" s="18" t="n"/>
      <c r="BF1982" s="16" t="n">
        <v>0</v>
      </c>
      <c r="BG1982" s="18">
        <f>(BE1982-BF1982)+BG1981</f>
        <v/>
      </c>
      <c r="BH1982" s="15" t="n"/>
      <c r="BJ1982" s="86" t="n"/>
      <c r="BK1982" s="86" t="n"/>
      <c r="BL1982" s="24" t="n"/>
      <c r="BM1982" s="24" t="n"/>
      <c r="BN1982" s="24" t="n"/>
      <c r="BO1982" s="24" t="n"/>
      <c r="BP1982" s="24" t="n"/>
      <c r="BQ1982" s="126" t="n"/>
    </row>
    <row r="1983" ht="16.8" customHeight="1" thickBot="1">
      <c r="A1983" s="15" t="n"/>
      <c r="B1983" s="15" t="n"/>
      <c r="C1983" s="15" t="inlineStr">
        <is>
          <t>TOT. PAG. IMPIEGATE</t>
        </is>
      </c>
      <c r="D1983" s="16">
        <f>SUM(G1978:G1982)+SUM(E1978:E1982)</f>
        <v/>
      </c>
      <c r="E1983" s="16" t="n"/>
      <c r="F1983" s="16" t="n"/>
      <c r="G1983" s="16" t="n"/>
      <c r="H1983" s="16" t="n"/>
      <c r="I1983" s="4" t="n"/>
      <c r="J1983" s="14" t="n"/>
      <c r="K1983" s="6" t="inlineStr">
        <is>
          <t>TOTALE AD OGGI</t>
        </is>
      </c>
      <c r="L1983" s="3">
        <f>L1981+L1982</f>
        <v/>
      </c>
      <c r="M1983" s="3">
        <f>M1981+M1982</f>
        <v/>
      </c>
      <c r="N1983" s="16" t="inlineStr">
        <is>
          <t>DIFF. GIROCONTO E SOSPESI AUMENTATI O DIMINUITI</t>
        </is>
      </c>
      <c r="O1983" s="38">
        <f>O1980+O1981-O1982</f>
        <v/>
      </c>
      <c r="P1983" s="39">
        <f>O1983-O1980</f>
        <v/>
      </c>
      <c r="Q1983" s="14" t="n"/>
      <c r="R1983" s="18" t="n"/>
      <c r="S1983" s="16" t="n">
        <v>0</v>
      </c>
      <c r="T1983" s="18">
        <f>(R1983-S1983)+T1982</f>
        <v/>
      </c>
      <c r="U1983" s="15" t="n"/>
      <c r="W1983" s="14" t="n"/>
      <c r="X1983" s="18" t="n"/>
      <c r="Y1983" s="16" t="n"/>
      <c r="Z1983" s="18">
        <f>(X1983-Y1983)+Z1982</f>
        <v/>
      </c>
      <c r="AA1983" s="15" t="n"/>
      <c r="AB1983" s="24" t="n"/>
      <c r="AC1983" s="15" t="n"/>
      <c r="AD1983" s="25" t="n"/>
      <c r="AE1983" s="62">
        <f>G1983</f>
        <v/>
      </c>
      <c r="AF1983" s="63">
        <f>AE1983+AF1922</f>
        <v/>
      </c>
      <c r="AG1983" s="25" t="n"/>
      <c r="AH1983" s="24" t="n"/>
      <c r="AI1983" s="26" t="n"/>
      <c r="AJ1983" s="25" t="n"/>
      <c r="AL1983" s="14" t="n"/>
      <c r="AM1983" s="18" t="n"/>
      <c r="AN1983" s="16" t="n"/>
      <c r="AO1983" s="18">
        <f>(AM1983-AN1983)+AO1982</f>
        <v/>
      </c>
      <c r="AP1983" s="15" t="n"/>
      <c r="AR1983" s="14" t="n"/>
      <c r="AS1983" s="18" t="n"/>
      <c r="AT1983" s="16" t="n"/>
      <c r="AU1983" s="18">
        <f>(AS1983-AT1983)+AU1982</f>
        <v/>
      </c>
      <c r="AV1983" s="15" t="n"/>
      <c r="AX1983" s="14" t="n"/>
      <c r="AY1983" s="18" t="n"/>
      <c r="AZ1983" s="16" t="n"/>
      <c r="BA1983" s="18">
        <f>(AY1983-AZ1983)+BA1982</f>
        <v/>
      </c>
      <c r="BB1983" s="15" t="n"/>
      <c r="BD1983" s="14" t="n"/>
      <c r="BE1983" s="18" t="n"/>
      <c r="BF1983" s="16" t="n"/>
      <c r="BG1983" s="18">
        <f>(BE1983-BF1983)+BG1982</f>
        <v/>
      </c>
      <c r="BH1983" s="15" t="n"/>
      <c r="BJ1983" s="86" t="n"/>
      <c r="BK1983" s="86" t="n"/>
      <c r="BL1983" s="24" t="n"/>
      <c r="BM1983" s="24" t="n"/>
      <c r="BN1983" s="24" t="n"/>
      <c r="BO1983" s="24" t="n"/>
      <c r="BP1983" s="24" t="n"/>
      <c r="BQ1983" s="126" t="n"/>
    </row>
    <row r="1984" ht="16.8" customHeight="1" thickBot="1" thickTop="1">
      <c r="A1984" s="15" t="n"/>
      <c r="B1984" s="15" t="n"/>
      <c r="C1984" s="15" t="inlineStr">
        <is>
          <t>Pag. Bolletta Telecom  780820</t>
        </is>
      </c>
      <c r="D1984" s="16" t="n"/>
      <c r="E1984" s="16" t="n"/>
      <c r="F1984" s="16" t="n"/>
      <c r="G1984" s="16" t="n">
        <v>0</v>
      </c>
      <c r="H1984" s="16" t="n"/>
      <c r="I1984" s="4" t="n"/>
      <c r="J1984" s="14" t="n"/>
      <c r="K1984" s="6" t="inlineStr">
        <is>
          <t>SALDO</t>
        </is>
      </c>
      <c r="L1984" s="3">
        <f>L1983-M1983</f>
        <v/>
      </c>
      <c r="M1984" s="40" t="n"/>
      <c r="N1984" s="29" t="inlineStr">
        <is>
          <t>RISCONTRO</t>
        </is>
      </c>
      <c r="O1984" s="41">
        <f>O1977+O1978+O1979+O1985</f>
        <v/>
      </c>
      <c r="P1984" s="18" t="n"/>
      <c r="Q1984" s="14" t="n"/>
      <c r="R1984" s="18" t="n"/>
      <c r="S1984" s="16">
        <f>G1984</f>
        <v/>
      </c>
      <c r="T1984" s="18">
        <f>(R1984-S1984)+T1983</f>
        <v/>
      </c>
      <c r="U1984" s="15">
        <f>C1984</f>
        <v/>
      </c>
      <c r="W1984" s="14" t="n"/>
      <c r="X1984" s="18" t="n"/>
      <c r="Y1984" s="16" t="n">
        <v>0</v>
      </c>
      <c r="Z1984" s="18">
        <f>(X1984-Y1984)+Z1983</f>
        <v/>
      </c>
      <c r="AA1984" s="15" t="n"/>
      <c r="AB1984" s="24" t="n"/>
      <c r="AC1984" s="15">
        <f>C1984</f>
        <v/>
      </c>
      <c r="AD1984" s="25" t="n"/>
      <c r="AE1984" s="62">
        <f>G1984</f>
        <v/>
      </c>
      <c r="AF1984" s="63">
        <f>AE1984+AF1923</f>
        <v/>
      </c>
      <c r="AG1984" s="25" t="n"/>
      <c r="AH1984" s="24" t="n"/>
      <c r="AI1984" s="26" t="n"/>
      <c r="AJ1984" s="25" t="n"/>
      <c r="AL1984" s="14" t="n"/>
      <c r="AM1984" s="18" t="n"/>
      <c r="AN1984" s="16" t="n">
        <v>0</v>
      </c>
      <c r="AO1984" s="18">
        <f>(AM1984-AN1984)+AO1983</f>
        <v/>
      </c>
      <c r="AP1984" s="15" t="n"/>
      <c r="AR1984" s="14" t="n"/>
      <c r="AS1984" s="18" t="n"/>
      <c r="AT1984" s="16" t="n">
        <v>0</v>
      </c>
      <c r="AU1984" s="18">
        <f>(AS1984-AT1984)+AU1983</f>
        <v/>
      </c>
      <c r="AV1984" s="15" t="n"/>
      <c r="AX1984" s="14" t="n"/>
      <c r="AY1984" s="18" t="n"/>
      <c r="AZ1984" s="16" t="n">
        <v>0</v>
      </c>
      <c r="BA1984" s="18">
        <f>(AY1984-AZ1984)+BA1983</f>
        <v/>
      </c>
      <c r="BB1984" s="15" t="n"/>
      <c r="BD1984" s="14" t="n"/>
      <c r="BE1984" s="18" t="n"/>
      <c r="BF1984" s="16" t="n">
        <v>0</v>
      </c>
      <c r="BG1984" s="18">
        <f>(BE1984-BF1984)+BG1983</f>
        <v/>
      </c>
      <c r="BH1984" s="15" t="n"/>
      <c r="BJ1984" s="86" t="n"/>
      <c r="BK1984" s="86" t="n"/>
      <c r="BL1984" s="24" t="n"/>
      <c r="BM1984" s="24" t="n"/>
      <c r="BN1984" s="24" t="n"/>
      <c r="BO1984" s="24" t="n"/>
      <c r="BP1984" s="24" t="n"/>
      <c r="BQ1984" s="126" t="n"/>
    </row>
    <row r="1985" ht="16.8" customHeight="1" thickBot="1" thickTop="1">
      <c r="A1985" s="15" t="n"/>
      <c r="B1985" s="15" t="n"/>
      <c r="C1985" s="15" t="inlineStr">
        <is>
          <t>Pag. Bolletta Telecom 780344</t>
        </is>
      </c>
      <c r="D1985" s="16" t="n"/>
      <c r="E1985" s="16" t="n"/>
      <c r="F1985" s="16" t="n"/>
      <c r="G1985" s="16" t="n">
        <v>0</v>
      </c>
      <c r="H1985" s="16" t="n"/>
      <c r="I1985" s="4" t="n"/>
      <c r="J1985" s="14" t="n"/>
      <c r="K1985" s="17" t="n"/>
      <c r="L1985" s="16" t="n"/>
      <c r="M1985" s="16" t="n"/>
      <c r="N1985" s="42" t="inlineStr">
        <is>
          <t>GIROCONTO DEL GIORNO</t>
        </is>
      </c>
      <c r="O1985" s="43">
        <f>P1979-O1978-O1979-O1977</f>
        <v/>
      </c>
      <c r="P1985" s="18" t="n"/>
      <c r="Q1985" s="14" t="n"/>
      <c r="R1985" s="18" t="n"/>
      <c r="S1985" s="16">
        <f>G1985</f>
        <v/>
      </c>
      <c r="T1985" s="18">
        <f>(R1985-S1985)+T1984</f>
        <v/>
      </c>
      <c r="U1985" s="15">
        <f>C1985</f>
        <v/>
      </c>
      <c r="W1985" s="14" t="n"/>
      <c r="X1985" s="18" t="n"/>
      <c r="Y1985" s="16" t="n">
        <v>0</v>
      </c>
      <c r="Z1985" s="18">
        <f>(X1985-Y1985)+Z1984</f>
        <v/>
      </c>
      <c r="AA1985" s="15" t="n"/>
      <c r="AB1985" s="24" t="n"/>
      <c r="AC1985" s="15">
        <f>C1985</f>
        <v/>
      </c>
      <c r="AD1985" s="25" t="n"/>
      <c r="AE1985" s="62">
        <f>G1985</f>
        <v/>
      </c>
      <c r="AF1985" s="63">
        <f>AE1985+AF1924</f>
        <v/>
      </c>
      <c r="AG1985" s="25" t="n"/>
      <c r="AH1985" s="24" t="n"/>
      <c r="AI1985" s="26" t="n"/>
      <c r="AJ1985" s="25" t="n"/>
      <c r="AL1985" s="14" t="n"/>
      <c r="AM1985" s="18" t="n"/>
      <c r="AN1985" s="16" t="n">
        <v>0</v>
      </c>
      <c r="AO1985" s="18">
        <f>(AM1985-AN1985)+AO1984</f>
        <v/>
      </c>
      <c r="AP1985" s="15" t="n"/>
      <c r="AR1985" s="14" t="n"/>
      <c r="AS1985" s="18" t="n"/>
      <c r="AT1985" s="16" t="n">
        <v>0</v>
      </c>
      <c r="AU1985" s="18">
        <f>(AS1985-AT1985)+AU1984</f>
        <v/>
      </c>
      <c r="AV1985" s="15" t="n"/>
      <c r="AX1985" s="14" t="n"/>
      <c r="AY1985" s="18" t="n"/>
      <c r="AZ1985" s="16" t="n">
        <v>0</v>
      </c>
      <c r="BA1985" s="18">
        <f>(AY1985-AZ1985)+BA1984</f>
        <v/>
      </c>
      <c r="BB1985" s="15" t="n"/>
      <c r="BD1985" s="14" t="n"/>
      <c r="BE1985" s="18" t="n"/>
      <c r="BF1985" s="16" t="n">
        <v>0</v>
      </c>
      <c r="BG1985" s="18">
        <f>(BE1985-BF1985)+BG1984</f>
        <v/>
      </c>
      <c r="BH1985" s="15" t="n"/>
      <c r="BJ1985" s="86" t="n"/>
      <c r="BK1985" s="86" t="n"/>
      <c r="BL1985" s="24" t="n"/>
      <c r="BM1985" s="24" t="n"/>
      <c r="BN1985" s="24" t="n"/>
      <c r="BO1985" s="24" t="n"/>
      <c r="BP1985" s="24" t="n"/>
      <c r="BQ1985" s="126" t="n"/>
    </row>
    <row r="1986" ht="16.8" customHeight="1" thickTop="1">
      <c r="A1986" s="15" t="n"/>
      <c r="B1986" s="15" t="n"/>
      <c r="C1986" s="15" t="inlineStr">
        <is>
          <t>Pag. Bolletta Telecom</t>
        </is>
      </c>
      <c r="D1986" s="16">
        <f>SUM(G1984:G1986)</f>
        <v/>
      </c>
      <c r="E1986" s="16" t="n"/>
      <c r="F1986" s="16" t="n"/>
      <c r="G1986" s="16" t="n">
        <v>0</v>
      </c>
      <c r="H1986" s="16" t="n"/>
      <c r="I1986" s="4" t="n"/>
      <c r="J1986" s="14" t="n"/>
      <c r="K1986" s="6" t="inlineStr">
        <is>
          <t>C/C ANTICIPI</t>
        </is>
      </c>
      <c r="L1986" s="3">
        <f>N1925</f>
        <v/>
      </c>
      <c r="M1986" s="3" t="n">
        <v>0</v>
      </c>
      <c r="N1986" s="3">
        <f>SUM(L1986:M1986)</f>
        <v/>
      </c>
      <c r="O1986" s="44" t="n"/>
      <c r="P1986" s="18" t="n"/>
      <c r="Q1986" s="14" t="n"/>
      <c r="R1986" s="18" t="n"/>
      <c r="S1986" s="16">
        <f>G1986</f>
        <v/>
      </c>
      <c r="T1986" s="18">
        <f>(R1986-S1986)+T1985</f>
        <v/>
      </c>
      <c r="U1986" s="15">
        <f>C1986</f>
        <v/>
      </c>
      <c r="W1986" s="14" t="n"/>
      <c r="X1986" s="18" t="n"/>
      <c r="Y1986" s="16" t="n">
        <v>0</v>
      </c>
      <c r="Z1986" s="18">
        <f>(X1986-Y1986)+Z1985</f>
        <v/>
      </c>
      <c r="AA1986" s="15" t="n"/>
      <c r="AB1986" s="24" t="n"/>
      <c r="AC1986" s="15">
        <f>C1986</f>
        <v/>
      </c>
      <c r="AD1986" s="25" t="n"/>
      <c r="AE1986" s="62">
        <f>G1986</f>
        <v/>
      </c>
      <c r="AF1986" s="63">
        <f>AE1986+AF1925</f>
        <v/>
      </c>
      <c r="AG1986" s="25" t="n"/>
      <c r="AH1986" s="24" t="n"/>
      <c r="AI1986" s="26" t="n"/>
      <c r="AJ1986" s="25" t="n"/>
      <c r="AL1986" s="14" t="n"/>
      <c r="AM1986" s="18" t="n"/>
      <c r="AN1986" s="16" t="n">
        <v>0</v>
      </c>
      <c r="AO1986" s="18">
        <f>(AM1986-AN1986)+AO1985</f>
        <v/>
      </c>
      <c r="AP1986" s="15" t="n"/>
      <c r="AR1986" s="14" t="n"/>
      <c r="AS1986" s="18" t="n"/>
      <c r="AT1986" s="16" t="n">
        <v>0</v>
      </c>
      <c r="AU1986" s="18">
        <f>(AS1986-AT1986)+AU1985</f>
        <v/>
      </c>
      <c r="AV1986" s="15" t="n"/>
      <c r="AX1986" s="14" t="n"/>
      <c r="AY1986" s="18" t="n"/>
      <c r="AZ1986" s="16" t="n">
        <v>0</v>
      </c>
      <c r="BA1986" s="18">
        <f>(AY1986-AZ1986)+BA1985</f>
        <v/>
      </c>
      <c r="BB1986" s="15" t="n"/>
      <c r="BD1986" s="14" t="n"/>
      <c r="BE1986" s="18" t="n"/>
      <c r="BF1986" s="16" t="n">
        <v>0</v>
      </c>
      <c r="BG1986" s="18">
        <f>(BE1986-BF1986)+BG1985</f>
        <v/>
      </c>
      <c r="BH1986" s="15" t="n"/>
      <c r="BJ1986" s="86" t="n"/>
      <c r="BK1986" s="86" t="n"/>
      <c r="BL1986" s="24" t="n"/>
      <c r="BM1986" s="24" t="n"/>
      <c r="BN1986" s="24" t="n"/>
      <c r="BO1986" s="24" t="n"/>
      <c r="BP1986" s="24" t="n"/>
      <c r="BQ1986" s="126" t="n"/>
    </row>
    <row r="1987" ht="16.8" customHeight="1">
      <c r="A1987" s="15" t="n"/>
      <c r="B1987" s="15" t="n"/>
      <c r="C1987" s="15" t="inlineStr">
        <is>
          <t xml:space="preserve">PAG. BOLLETTA ENEL  </t>
        </is>
      </c>
      <c r="D1987" s="16" t="n"/>
      <c r="E1987" s="16" t="n"/>
      <c r="F1987" s="16" t="n"/>
      <c r="G1987" s="16" t="n">
        <v>0</v>
      </c>
      <c r="H1987" s="16" t="n"/>
      <c r="I1987" s="4" t="n"/>
      <c r="J1987" s="14" t="n"/>
      <c r="K1987" s="6" t="inlineStr">
        <is>
          <t>C/CPOSTALE</t>
        </is>
      </c>
      <c r="L1987" s="3">
        <f>L1926</f>
        <v/>
      </c>
      <c r="M1987" s="3">
        <f>H1994+G1994</f>
        <v/>
      </c>
      <c r="N1987" s="45">
        <f>L1987+M1987</f>
        <v/>
      </c>
      <c r="O1987" s="45">
        <f>BA2011+BG2011</f>
        <v/>
      </c>
      <c r="P1987" s="18" t="n"/>
      <c r="Q1987" s="14" t="n"/>
      <c r="R1987" s="18" t="n"/>
      <c r="S1987" s="16">
        <f>G1987</f>
        <v/>
      </c>
      <c r="T1987" s="18">
        <f>(R1987-S1987)+T1986</f>
        <v/>
      </c>
      <c r="U1987" s="15">
        <f>C1987</f>
        <v/>
      </c>
      <c r="W1987" s="14" t="n"/>
      <c r="X1987" s="18" t="n">
        <v>0</v>
      </c>
      <c r="Y1987" s="16" t="n">
        <v>0</v>
      </c>
      <c r="Z1987" s="18">
        <f>(X1987-Y1987)+Z1986</f>
        <v/>
      </c>
      <c r="AA1987" s="15" t="n"/>
      <c r="AB1987" s="24" t="n"/>
      <c r="AC1987" s="15">
        <f>C1987</f>
        <v/>
      </c>
      <c r="AD1987" s="25" t="n"/>
      <c r="AE1987" s="62">
        <f>G1987</f>
        <v/>
      </c>
      <c r="AF1987" s="63">
        <f>AE1987+AF1926</f>
        <v/>
      </c>
      <c r="AG1987" s="25" t="n"/>
      <c r="AH1987" s="24" t="n"/>
      <c r="AI1987" s="26" t="n"/>
      <c r="AJ1987" s="25" t="n"/>
      <c r="AL1987" s="14" t="n"/>
      <c r="AM1987" s="18" t="n"/>
      <c r="AN1987" s="16" t="n">
        <v>0</v>
      </c>
      <c r="AO1987" s="18">
        <f>(AM1987-AN1987)+AO1986</f>
        <v/>
      </c>
      <c r="AP1987" s="15" t="n"/>
      <c r="AR1987" s="14" t="n"/>
      <c r="AS1987" s="18" t="n"/>
      <c r="AT1987" s="16" t="n">
        <v>0</v>
      </c>
      <c r="AU1987" s="18">
        <f>(AS1987-AT1987)+AU1986</f>
        <v/>
      </c>
      <c r="AV1987" s="15" t="n"/>
      <c r="AX1987" s="14" t="n"/>
      <c r="AY1987" s="18" t="n"/>
      <c r="AZ1987" s="16" t="n">
        <v>0</v>
      </c>
      <c r="BA1987" s="18">
        <f>(AY1987-AZ1987)+BA1986</f>
        <v/>
      </c>
      <c r="BB1987" s="15" t="n"/>
      <c r="BD1987" s="14" t="n"/>
      <c r="BE1987" s="18" t="n"/>
      <c r="BF1987" s="16" t="n">
        <v>0</v>
      </c>
      <c r="BG1987" s="18">
        <f>(BE1987-BF1987)+BG1986</f>
        <v/>
      </c>
      <c r="BH1987" s="15" t="n"/>
      <c r="BJ1987" s="86" t="n"/>
      <c r="BK1987" s="86" t="n"/>
      <c r="BL1987" s="24" t="n"/>
      <c r="BM1987" s="24" t="n"/>
      <c r="BN1987" s="24" t="n"/>
      <c r="BO1987" s="24" t="n"/>
      <c r="BP1987" s="24" t="n"/>
      <c r="BQ1987" s="126" t="n"/>
    </row>
    <row r="1988" ht="16.8" customHeight="1">
      <c r="A1988" s="15" t="n"/>
      <c r="B1988" s="15" t="n"/>
      <c r="C1988" s="15" t="inlineStr">
        <is>
          <t>Locazione immobili</t>
        </is>
      </c>
      <c r="D1988" s="16" t="n"/>
      <c r="E1988" s="16" t="n"/>
      <c r="F1988" s="16" t="n"/>
      <c r="G1988" s="16" t="n">
        <v>0</v>
      </c>
      <c r="H1988" s="16" t="n"/>
      <c r="I1988" s="4" t="n"/>
      <c r="J1988" s="14" t="n"/>
      <c r="K1988" s="6" t="inlineStr">
        <is>
          <t>C/C BANCARIO</t>
        </is>
      </c>
      <c r="L1988" s="3">
        <f>T2011+Z2011+AO2011+AU2011</f>
        <v/>
      </c>
      <c r="M1988" s="16" t="n"/>
      <c r="N1988" s="16" t="n"/>
      <c r="O1988" s="16" t="n"/>
      <c r="P1988" s="18" t="n"/>
      <c r="Q1988" s="14" t="n"/>
      <c r="R1988" s="18" t="n"/>
      <c r="S1988" s="16" t="n">
        <v>0</v>
      </c>
      <c r="T1988" s="18">
        <f>(R1988-S1988)+T1987</f>
        <v/>
      </c>
      <c r="U1988" s="15" t="n"/>
      <c r="W1988" s="14" t="n"/>
      <c r="X1988" s="18" t="n"/>
      <c r="Y1988" s="16" t="n">
        <v>0</v>
      </c>
      <c r="Z1988" s="18">
        <f>(X1988-Y1988)+Z1987</f>
        <v/>
      </c>
      <c r="AA1988" s="15" t="n"/>
      <c r="AB1988" s="24" t="n"/>
      <c r="AC1988" s="15">
        <f>C1988</f>
        <v/>
      </c>
      <c r="AD1988" s="25" t="n"/>
      <c r="AE1988" s="62">
        <f>G1988</f>
        <v/>
      </c>
      <c r="AF1988" s="63">
        <f>AE1988+AF1927</f>
        <v/>
      </c>
      <c r="AG1988" s="25" t="n"/>
      <c r="AH1988" s="24" t="n"/>
      <c r="AI1988" s="26" t="n">
        <v>0</v>
      </c>
      <c r="AJ1988" s="25" t="n"/>
      <c r="AL1988" s="14" t="n"/>
      <c r="AM1988" s="18" t="n"/>
      <c r="AN1988" s="16" t="n">
        <v>0</v>
      </c>
      <c r="AO1988" s="18">
        <f>(AM1988-AN1988)+AO1987</f>
        <v/>
      </c>
      <c r="AP1988" s="15" t="n"/>
      <c r="AR1988" s="14" t="n"/>
      <c r="AS1988" s="18" t="n"/>
      <c r="AT1988" s="16" t="n">
        <v>0</v>
      </c>
      <c r="AU1988" s="18">
        <f>(AS1988-AT1988)+AU1987</f>
        <v/>
      </c>
      <c r="AV1988" s="15" t="n"/>
      <c r="AX1988" s="14" t="n"/>
      <c r="AY1988" s="18" t="n"/>
      <c r="AZ1988" s="16" t="n">
        <v>0</v>
      </c>
      <c r="BA1988" s="18">
        <f>(AY1988-AZ1988)+BA1987</f>
        <v/>
      </c>
      <c r="BB1988" s="15" t="n"/>
      <c r="BD1988" s="14" t="n"/>
      <c r="BE1988" s="18" t="n"/>
      <c r="BF1988" s="16" t="n">
        <v>0</v>
      </c>
      <c r="BG1988" s="18">
        <f>(BE1988-BF1988)+BG1987</f>
        <v/>
      </c>
      <c r="BH1988" s="15" t="n"/>
      <c r="BJ1988" s="86" t="n"/>
      <c r="BK1988" s="86" t="n"/>
      <c r="BL1988" s="24" t="n"/>
      <c r="BM1988" s="24" t="n"/>
      <c r="BN1988" s="24" t="n"/>
      <c r="BO1988" s="24" t="n"/>
      <c r="BP1988" s="24" t="n"/>
      <c r="BQ1988" s="126" t="n"/>
    </row>
    <row r="1989" ht="16.8" customHeight="1">
      <c r="A1989" s="15" t="n"/>
      <c r="B1989" s="15" t="n"/>
      <c r="C1989" s="15" t="inlineStr">
        <is>
          <t>Spese condominiali</t>
        </is>
      </c>
      <c r="D1989" s="16" t="n"/>
      <c r="E1989" s="16" t="n"/>
      <c r="F1989" s="16" t="n"/>
      <c r="G1989" s="16" t="n">
        <v>0</v>
      </c>
      <c r="H1989" s="16" t="n"/>
      <c r="I1989" s="4" t="n"/>
      <c r="J1989" s="14" t="n"/>
      <c r="K1989" s="6" t="inlineStr">
        <is>
          <t>CONTO SOSPESI</t>
        </is>
      </c>
      <c r="L1989" s="3" t="n"/>
      <c r="M1989" s="46" t="inlineStr">
        <is>
          <t>SOSPESI DEL GIORNO</t>
        </is>
      </c>
      <c r="N1989" s="46" t="n"/>
      <c r="O1989" s="16" t="n"/>
      <c r="P1989" s="18" t="n"/>
      <c r="Q1989" s="14" t="n"/>
      <c r="R1989" s="18" t="n"/>
      <c r="S1989" s="16">
        <f>G1989</f>
        <v/>
      </c>
      <c r="T1989" s="18">
        <f>(R1989-S1989)+T1988</f>
        <v/>
      </c>
      <c r="U1989" s="15">
        <f>C1989</f>
        <v/>
      </c>
      <c r="W1989" s="14" t="n"/>
      <c r="X1989" s="18" t="n"/>
      <c r="Y1989" s="16" t="n">
        <v>0</v>
      </c>
      <c r="Z1989" s="18">
        <f>(X1989-Y1989)+Z1988</f>
        <v/>
      </c>
      <c r="AA1989" s="15" t="n"/>
      <c r="AB1989" s="24" t="n"/>
      <c r="AC1989" s="15">
        <f>C1989</f>
        <v/>
      </c>
      <c r="AD1989" s="25" t="n"/>
      <c r="AE1989" s="62">
        <f>G1989</f>
        <v/>
      </c>
      <c r="AF1989" s="63">
        <f>AE1989+AF1928</f>
        <v/>
      </c>
      <c r="AG1989" s="25" t="n"/>
      <c r="AH1989" s="24" t="n"/>
      <c r="AI1989" s="26" t="n"/>
      <c r="AJ1989" s="25" t="n"/>
      <c r="AL1989" s="14" t="n"/>
      <c r="AM1989" s="18" t="n"/>
      <c r="AN1989" s="16" t="n">
        <v>0</v>
      </c>
      <c r="AO1989" s="18">
        <f>(AM1989-AN1989)+AO1988</f>
        <v/>
      </c>
      <c r="AP1989" s="15" t="n"/>
      <c r="AR1989" s="14" t="n"/>
      <c r="AS1989" s="18" t="n"/>
      <c r="AT1989" s="16" t="n">
        <v>0</v>
      </c>
      <c r="AU1989" s="18">
        <f>(AS1989-AT1989)+AU1988</f>
        <v/>
      </c>
      <c r="AV1989" s="15" t="n"/>
      <c r="AX1989" s="14" t="n"/>
      <c r="AY1989" s="18" t="n"/>
      <c r="AZ1989" s="16" t="n">
        <v>0</v>
      </c>
      <c r="BA1989" s="18">
        <f>(AY1989-AZ1989)+BA1988</f>
        <v/>
      </c>
      <c r="BB1989" s="15" t="n"/>
      <c r="BD1989" s="14" t="n"/>
      <c r="BE1989" s="18" t="n"/>
      <c r="BF1989" s="16" t="n">
        <v>0</v>
      </c>
      <c r="BG1989" s="18">
        <f>(BE1989-BF1989)+BG1988</f>
        <v/>
      </c>
      <c r="BH1989" s="15" t="n"/>
      <c r="BJ1989" s="86" t="n"/>
      <c r="BK1989" s="86" t="n"/>
      <c r="BL1989" s="24" t="n"/>
      <c r="BM1989" s="24" t="n"/>
      <c r="BN1989" s="24" t="n"/>
      <c r="BO1989" s="24" t="n"/>
      <c r="BP1989" s="24" t="n"/>
      <c r="BQ1989" s="126" t="n"/>
    </row>
    <row r="1990" ht="16.8" customHeight="1">
      <c r="A1990" s="15" t="n"/>
      <c r="B1990" s="15" t="n"/>
      <c r="C1990" s="15" t="inlineStr">
        <is>
          <t>TOT. SPESE AFFITTO  TEL. LUCE</t>
        </is>
      </c>
      <c r="D1990" s="16">
        <f>SUM(G1984:G1989)</f>
        <v/>
      </c>
      <c r="E1990" s="16" t="n"/>
      <c r="F1990" s="16" t="n"/>
      <c r="G1990" s="16" t="n"/>
      <c r="H1990" s="16" t="n"/>
      <c r="I1990" s="4" t="n"/>
      <c r="J1990" s="14" t="n"/>
      <c r="K1990" s="50" t="inlineStr">
        <is>
          <t>SOMMA SOSPESO 10/11</t>
        </is>
      </c>
      <c r="L1990" s="50" t="n">
        <v>114.5</v>
      </c>
      <c r="M1990" s="16" t="inlineStr">
        <is>
          <t>NOME</t>
        </is>
      </c>
      <c r="N1990" s="16" t="inlineStr">
        <is>
          <t>IMPORTO</t>
        </is>
      </c>
      <c r="O1990" s="16" t="n"/>
      <c r="P1990" s="18" t="n"/>
      <c r="Q1990" s="14" t="n"/>
      <c r="R1990" s="18" t="n"/>
      <c r="S1990" s="16" t="n">
        <v>0</v>
      </c>
      <c r="T1990" s="18">
        <f>(R1990-S1990)+T1989</f>
        <v/>
      </c>
      <c r="U1990" s="15" t="n"/>
      <c r="W1990" s="14" t="n"/>
      <c r="X1990" s="18" t="n"/>
      <c r="Y1990" s="16" t="n"/>
      <c r="Z1990" s="18">
        <f>(X1990-Y1990)+Z1989</f>
        <v/>
      </c>
      <c r="AA1990" s="15" t="n"/>
      <c r="AB1990" s="24" t="n"/>
      <c r="AC1990" s="15">
        <f>C1990</f>
        <v/>
      </c>
      <c r="AD1990" s="25" t="n"/>
      <c r="AE1990" s="62">
        <f>G1990</f>
        <v/>
      </c>
      <c r="AF1990" s="63">
        <f>AE1990+AF1929</f>
        <v/>
      </c>
      <c r="AG1990" s="25" t="n"/>
      <c r="AH1990" s="24" t="n"/>
      <c r="AI1990" s="26" t="n"/>
      <c r="AJ1990" s="25" t="n"/>
      <c r="AL1990" s="14" t="n"/>
      <c r="AM1990" s="18" t="n"/>
      <c r="AN1990" s="16" t="n"/>
      <c r="AO1990" s="18">
        <f>(AM1990-AN1990)+AO1989</f>
        <v/>
      </c>
      <c r="AP1990" s="15" t="n"/>
      <c r="AR1990" s="14" t="n"/>
      <c r="AS1990" s="18" t="n"/>
      <c r="AT1990" s="16" t="n"/>
      <c r="AU1990" s="18">
        <f>(AS1990-AT1990)+AU1989</f>
        <v/>
      </c>
      <c r="AV1990" s="15" t="n"/>
      <c r="AX1990" s="14" t="n"/>
      <c r="AY1990" s="18" t="n"/>
      <c r="AZ1990" s="16" t="n"/>
      <c r="BA1990" s="18">
        <f>(AY1990-AZ1990)+BA1989</f>
        <v/>
      </c>
      <c r="BB1990" s="15" t="n"/>
      <c r="BD1990" s="14" t="n"/>
      <c r="BE1990" s="18" t="n"/>
      <c r="BF1990" s="16" t="n"/>
      <c r="BG1990" s="18">
        <f>(BE1990-BF1990)+BG1989</f>
        <v/>
      </c>
      <c r="BH1990" s="15" t="n"/>
      <c r="BJ1990" s="86" t="n"/>
      <c r="BK1990" s="86" t="n"/>
      <c r="BL1990" s="24" t="n"/>
      <c r="BM1990" s="24" t="n"/>
      <c r="BN1990" s="24" t="n"/>
      <c r="BO1990" s="24" t="n"/>
      <c r="BP1990" s="24" t="n"/>
      <c r="BQ1990" s="126" t="n"/>
    </row>
    <row r="1991" ht="16.8" customHeight="1">
      <c r="A1991" s="15" t="n"/>
      <c r="B1991" s="15" t="n"/>
      <c r="C1991" s="15" t="inlineStr">
        <is>
          <t xml:space="preserve">RIVALSA </t>
        </is>
      </c>
      <c r="D1991" s="16" t="n"/>
      <c r="E1991" s="16" t="n"/>
      <c r="F1991" s="16" t="n"/>
      <c r="G1991" s="16" t="n">
        <v>0</v>
      </c>
      <c r="H1991" s="16" t="n"/>
      <c r="I1991" s="4" t="n"/>
      <c r="J1991" s="14" t="n"/>
      <c r="K1991" s="30" t="inlineStr">
        <is>
          <t>LEGNANO 25/1</t>
        </is>
      </c>
      <c r="L1991" s="30" t="n">
        <v>294.5</v>
      </c>
      <c r="M1991" s="16" t="n"/>
      <c r="N1991" s="16" t="n">
        <v>0</v>
      </c>
      <c r="O1991" s="16" t="n"/>
      <c r="P1991" s="18" t="n"/>
      <c r="Q1991" s="14" t="n"/>
      <c r="R1991" s="18" t="n"/>
      <c r="S1991" s="16">
        <f>G1991</f>
        <v/>
      </c>
      <c r="T1991" s="18">
        <f>(R1991-S1991)+T1990</f>
        <v/>
      </c>
      <c r="U1991" s="15" t="n"/>
      <c r="W1991" s="14" t="n"/>
      <c r="X1991" s="18" t="n">
        <v>0</v>
      </c>
      <c r="Y1991" s="16" t="n">
        <v>0</v>
      </c>
      <c r="Z1991" s="18">
        <f>(X1991-Y1991)+Z1990</f>
        <v/>
      </c>
      <c r="AA1991" s="15" t="n"/>
      <c r="AB1991" s="24" t="n"/>
      <c r="AC1991" s="15">
        <f>C1991</f>
        <v/>
      </c>
      <c r="AD1991" s="25" t="n"/>
      <c r="AE1991" s="62">
        <f>G1991</f>
        <v/>
      </c>
      <c r="AF1991" s="63">
        <f>AE1991+AF1930</f>
        <v/>
      </c>
      <c r="AG1991" s="25" t="n"/>
      <c r="AH1991" s="24" t="n"/>
      <c r="AI1991" s="26" t="n"/>
      <c r="AJ1991" s="25" t="n"/>
      <c r="AL1991" s="14" t="n"/>
      <c r="AM1991" s="18" t="n"/>
      <c r="AN1991" s="16" t="n"/>
      <c r="AO1991" s="18">
        <f>(AM1991-AN1991)+AO1990</f>
        <v/>
      </c>
      <c r="AP1991" s="15" t="n"/>
      <c r="AR1991" s="14" t="n"/>
      <c r="AS1991" s="18" t="n"/>
      <c r="AT1991" s="16" t="n"/>
      <c r="AU1991" s="18">
        <f>(AS1991-AT1991)+AU1990</f>
        <v/>
      </c>
      <c r="AV1991" s="15" t="n"/>
      <c r="AX1991" s="14" t="n"/>
      <c r="AY1991" s="18" t="n"/>
      <c r="AZ1991" s="16" t="n"/>
      <c r="BA1991" s="18">
        <f>(AY1991-AZ1991)+BA1990</f>
        <v/>
      </c>
      <c r="BB1991" s="15" t="n"/>
      <c r="BD1991" s="14" t="n"/>
      <c r="BE1991" s="18" t="n"/>
      <c r="BF1991" s="16" t="n"/>
      <c r="BG1991" s="18">
        <f>(BE1991-BF1991)+BG1990</f>
        <v/>
      </c>
      <c r="BH1991" s="15" t="n"/>
      <c r="BJ1991" s="86" t="n"/>
      <c r="BK1991" s="86" t="n"/>
      <c r="BL1991" s="24" t="n"/>
      <c r="BM1991" s="24" t="n"/>
      <c r="BN1991" s="24" t="n"/>
      <c r="BO1991" s="24" t="n"/>
      <c r="BP1991" s="24" t="n"/>
      <c r="BQ1991" s="126" t="n"/>
    </row>
    <row r="1992" ht="16.8" customHeight="1">
      <c r="A1992" s="15" t="n"/>
      <c r="B1992" s="15" t="n"/>
      <c r="C1992" s="15" t="inlineStr">
        <is>
          <t>COMMERCIALISTA</t>
        </is>
      </c>
      <c r="D1992" s="16" t="n"/>
      <c r="E1992" s="16" t="n"/>
      <c r="F1992" s="16" t="n"/>
      <c r="G1992" s="16" t="n">
        <v>0</v>
      </c>
      <c r="H1992" s="16" t="n"/>
      <c r="I1992" s="4" t="n"/>
      <c r="J1992" s="14" t="n"/>
      <c r="K1992" s="16" t="inlineStr">
        <is>
          <t>LEGNANO 1/2</t>
        </is>
      </c>
      <c r="L1992" s="16" t="n">
        <v>236.02</v>
      </c>
      <c r="M1992" s="44" t="n"/>
      <c r="N1992" s="16" t="n">
        <v>0</v>
      </c>
      <c r="O1992" s="16" t="n"/>
      <c r="P1992" s="18" t="n"/>
      <c r="Q1992" s="14" t="n"/>
      <c r="R1992" s="18" t="n"/>
      <c r="S1992" s="16">
        <f>G1992</f>
        <v/>
      </c>
      <c r="T1992" s="18">
        <f>(R1992-S1992)+T1991</f>
        <v/>
      </c>
      <c r="U1992" s="15">
        <f>C1992</f>
        <v/>
      </c>
      <c r="W1992" s="14" t="n"/>
      <c r="X1992" s="18" t="n">
        <v>0</v>
      </c>
      <c r="Y1992" s="16" t="n">
        <v>0</v>
      </c>
      <c r="Z1992" s="18">
        <f>(X1992-Y1992)+Z1991</f>
        <v/>
      </c>
      <c r="AA1992" s="15" t="n"/>
      <c r="AB1992" s="24" t="n"/>
      <c r="AC1992" s="15">
        <f>C1992</f>
        <v/>
      </c>
      <c r="AD1992" s="25" t="n"/>
      <c r="AE1992" s="62">
        <f>G1992</f>
        <v/>
      </c>
      <c r="AF1992" s="63">
        <f>AE1992+AF1931</f>
        <v/>
      </c>
      <c r="AG1992" s="25" t="n"/>
      <c r="AH1992" s="24" t="n"/>
      <c r="AI1992" s="26" t="n"/>
      <c r="AJ1992" s="25" t="n"/>
      <c r="AL1992" s="14" t="n"/>
      <c r="AM1992" s="18" t="n"/>
      <c r="AN1992" s="16" t="n">
        <v>0</v>
      </c>
      <c r="AO1992" s="18">
        <f>(AM1992-AN1992)+AO1991</f>
        <v/>
      </c>
      <c r="AP1992" s="15" t="n"/>
      <c r="AR1992" s="14" t="n"/>
      <c r="AS1992" s="18" t="n"/>
      <c r="AT1992" s="16" t="n">
        <v>0</v>
      </c>
      <c r="AU1992" s="18">
        <f>(AS1992-AT1992)+AU1991</f>
        <v/>
      </c>
      <c r="AV1992" s="15" t="n"/>
      <c r="AX1992" s="14" t="n"/>
      <c r="AY1992" s="18" t="n"/>
      <c r="AZ1992" s="16" t="n">
        <v>0</v>
      </c>
      <c r="BA1992" s="18">
        <f>(AY1992-AZ1992)+BA1991</f>
        <v/>
      </c>
      <c r="BB1992" s="15" t="n"/>
      <c r="BD1992" s="14" t="n"/>
      <c r="BE1992" s="18" t="n"/>
      <c r="BF1992" s="16" t="n">
        <v>0</v>
      </c>
      <c r="BG1992" s="18">
        <f>(BE1992-BF1992)+BG1991</f>
        <v/>
      </c>
      <c r="BH1992" s="15" t="n"/>
      <c r="BJ1992" s="86" t="n"/>
      <c r="BK1992" s="86" t="n"/>
      <c r="BL1992" s="24" t="n"/>
      <c r="BM1992" s="24" t="n"/>
      <c r="BN1992" s="24" t="n"/>
      <c r="BO1992" s="24" t="n"/>
      <c r="BP1992" s="24" t="n"/>
      <c r="BQ1992" s="126" t="n"/>
    </row>
    <row r="1993" ht="16.8" customHeight="1">
      <c r="A1993" s="15" t="n"/>
      <c r="B1993" s="15" t="n"/>
      <c r="C1993" s="64" t="inlineStr">
        <is>
          <t>CASSA PREVIDENZA  AGENTI  + QUOTA GAA</t>
        </is>
      </c>
      <c r="D1993" s="16" t="n"/>
      <c r="E1993" s="16" t="n"/>
      <c r="F1993" s="16" t="n"/>
      <c r="G1993" s="16" t="n">
        <v>0</v>
      </c>
      <c r="H1993" s="16" t="n">
        <v>0</v>
      </c>
      <c r="I1993" s="4" t="n"/>
      <c r="J1993" s="14" t="n"/>
      <c r="K1993" s="16" t="inlineStr">
        <is>
          <t>SOMMA 7/2</t>
        </is>
      </c>
      <c r="L1993" s="16" t="n">
        <v>307.5</v>
      </c>
      <c r="M1993" s="16" t="n"/>
      <c r="N1993" s="16" t="n">
        <v>0</v>
      </c>
      <c r="O1993" s="16" t="n"/>
      <c r="P1993" s="18" t="n"/>
      <c r="Q1993" s="14" t="n"/>
      <c r="R1993" s="18" t="n"/>
      <c r="S1993" s="16">
        <f>G1993</f>
        <v/>
      </c>
      <c r="T1993" s="18">
        <f>(R1993-S1993)+T1992</f>
        <v/>
      </c>
      <c r="U1993" s="15">
        <f>C1993</f>
        <v/>
      </c>
      <c r="W1993" s="14" t="n"/>
      <c r="X1993" s="18" t="n">
        <v>0</v>
      </c>
      <c r="Y1993" s="16" t="n">
        <v>0</v>
      </c>
      <c r="Z1993" s="18">
        <f>(X1993-Y1993)+Z1992</f>
        <v/>
      </c>
      <c r="AA1993" s="15" t="n"/>
      <c r="AB1993" s="24" t="n"/>
      <c r="AC1993" s="15">
        <f>C1993</f>
        <v/>
      </c>
      <c r="AD1993" s="25" t="n"/>
      <c r="AE1993" s="62">
        <f>G1993</f>
        <v/>
      </c>
      <c r="AF1993" s="63">
        <f>AE1993+AF1932</f>
        <v/>
      </c>
      <c r="AG1993" s="25" t="n"/>
      <c r="AH1993" s="24" t="n"/>
      <c r="AI1993" s="26" t="n"/>
      <c r="AJ1993" s="25" t="n"/>
      <c r="AL1993" s="14" t="n"/>
      <c r="AM1993" s="18" t="n"/>
      <c r="AN1993" s="16" t="n">
        <v>0</v>
      </c>
      <c r="AO1993" s="18">
        <f>(AM1993-AN1993)+AO1992</f>
        <v/>
      </c>
      <c r="AP1993" s="15" t="n"/>
      <c r="AR1993" s="14" t="n"/>
      <c r="AS1993" s="18" t="n"/>
      <c r="AT1993" s="16" t="n">
        <v>0</v>
      </c>
      <c r="AU1993" s="18">
        <f>(AS1993-AT1993)+AU1992</f>
        <v/>
      </c>
      <c r="AV1993" s="15" t="n"/>
      <c r="AX1993" s="14" t="n"/>
      <c r="AY1993" s="18" t="n"/>
      <c r="AZ1993" s="16" t="n">
        <v>0</v>
      </c>
      <c r="BA1993" s="18">
        <f>(AY1993-AZ1993)+BA1992</f>
        <v/>
      </c>
      <c r="BB1993" s="15" t="n"/>
      <c r="BD1993" s="14" t="n"/>
      <c r="BE1993" s="18" t="n"/>
      <c r="BF1993" s="16" t="n">
        <v>0</v>
      </c>
      <c r="BG1993" s="18">
        <f>(BE1993-BF1993)+BG1992</f>
        <v/>
      </c>
      <c r="BH1993" s="15" t="n"/>
      <c r="BJ1993" s="86" t="n"/>
      <c r="BK1993" s="86" t="n"/>
      <c r="BL1993" s="24" t="n"/>
      <c r="BM1993" s="24" t="n"/>
      <c r="BN1993" s="24" t="n"/>
      <c r="BO1993" s="24" t="n"/>
      <c r="BP1993" s="24" t="n"/>
      <c r="BQ1993" s="126" t="n"/>
    </row>
    <row r="1994" ht="16.8" customHeight="1">
      <c r="A1994" s="15" t="n"/>
      <c r="B1994" s="15" t="n"/>
      <c r="C1994" s="15" t="inlineStr">
        <is>
          <t>GIROCONTO PROVV. GENERALI</t>
        </is>
      </c>
      <c r="D1994" s="16" t="n"/>
      <c r="E1994" s="16" t="n"/>
      <c r="F1994" s="85" t="n">
        <v>0</v>
      </c>
      <c r="G1994" s="16" t="n">
        <v>0</v>
      </c>
      <c r="H1994" s="16" t="n">
        <v>0</v>
      </c>
      <c r="I1994" s="4" t="n"/>
      <c r="J1994" s="14" t="n"/>
      <c r="K1994" s="16" t="inlineStr">
        <is>
          <t>REBELLATO DI VITO FABIO 6/2</t>
        </is>
      </c>
      <c r="L1994" s="16" t="n">
        <v>100</v>
      </c>
      <c r="M1994" s="16" t="inlineStr">
        <is>
          <t>POL. A3T SRL 9/2</t>
        </is>
      </c>
      <c r="N1994" s="16" t="n">
        <v>387.96</v>
      </c>
      <c r="O1994" s="16" t="n"/>
      <c r="P1994" s="18" t="n"/>
      <c r="Q1994" s="14" t="n"/>
      <c r="R1994" s="18">
        <f>F1994</f>
        <v/>
      </c>
      <c r="S1994" s="16" t="n">
        <v>0</v>
      </c>
      <c r="T1994" s="18">
        <f>(R1994-S1994)+T1993</f>
        <v/>
      </c>
      <c r="U1994" s="15" t="n"/>
      <c r="W1994" s="14" t="inlineStr">
        <is>
          <t>\</t>
        </is>
      </c>
      <c r="X1994" s="18" t="n">
        <v>0</v>
      </c>
      <c r="Y1994" s="16" t="n"/>
      <c r="Z1994" s="18">
        <f>(X1994-Y1994)+Z1993</f>
        <v/>
      </c>
      <c r="AA1994" s="15" t="n"/>
      <c r="AB1994" s="24" t="n"/>
      <c r="AC1994" s="15">
        <f>C1994</f>
        <v/>
      </c>
      <c r="AD1994" s="25" t="n"/>
      <c r="AE1994" s="62">
        <f>G1994</f>
        <v/>
      </c>
      <c r="AF1994" s="63">
        <f>AE1994+AF1933</f>
        <v/>
      </c>
      <c r="AG1994" s="25" t="n"/>
      <c r="AH1994" s="24" t="n"/>
      <c r="AI1994" s="26" t="n"/>
      <c r="AJ1994" s="25" t="n"/>
      <c r="AL1994" s="14" t="n"/>
      <c r="AM1994" s="18" t="n"/>
      <c r="AN1994" s="16" t="n"/>
      <c r="AO1994" s="18">
        <f>(AM1994-AN1994)+AO1993</f>
        <v/>
      </c>
      <c r="AP1994" s="15" t="n"/>
      <c r="AR1994" s="14" t="n"/>
      <c r="AS1994" s="18" t="n"/>
      <c r="AT1994" s="16" t="n"/>
      <c r="AU1994" s="18">
        <f>(AS1994-AT1994)+AU1993</f>
        <v/>
      </c>
      <c r="AV1994" s="15" t="n"/>
      <c r="AX1994" s="14" t="n"/>
      <c r="AY1994" s="18" t="n"/>
      <c r="AZ1994" s="16" t="n"/>
      <c r="BA1994" s="18">
        <f>(AY1994-AZ1994)+BA1993</f>
        <v/>
      </c>
      <c r="BB1994" s="15" t="n"/>
      <c r="BD1994" s="14" t="n"/>
      <c r="BE1994" s="18">
        <f>H1994</f>
        <v/>
      </c>
      <c r="BF1994" s="16" t="n"/>
      <c r="BG1994" s="18">
        <f>(BE1994-BF1994)+BG1993</f>
        <v/>
      </c>
      <c r="BH1994" s="15" t="n"/>
      <c r="BJ1994" s="86" t="n"/>
      <c r="BK1994" s="86" t="n"/>
      <c r="BL1994" s="24" t="n"/>
      <c r="BM1994" s="24" t="n"/>
      <c r="BN1994" s="24" t="n"/>
      <c r="BO1994" s="24" t="n"/>
      <c r="BP1994" s="24" t="n"/>
      <c r="BQ1994" s="126" t="n"/>
    </row>
    <row r="1995" ht="16.8" customHeight="1">
      <c r="A1995" s="15" t="n"/>
      <c r="B1995" s="15" t="n"/>
      <c r="C1995" s="47" t="inlineStr">
        <is>
          <t>VERSAMENTO PROVV. MATURATE</t>
        </is>
      </c>
      <c r="D1995" s="16" t="n"/>
      <c r="E1995" s="16" t="n"/>
      <c r="F1995" s="1" t="n">
        <v>0</v>
      </c>
      <c r="G1995" s="16" t="n">
        <v>0</v>
      </c>
      <c r="H1995" s="16" t="n"/>
      <c r="I1995" s="4" t="n"/>
      <c r="J1995" s="14" t="n"/>
      <c r="K1995" s="44" t="inlineStr">
        <is>
          <t>VERS. SOMMA 9/2</t>
        </is>
      </c>
      <c r="L1995" s="16" t="n">
        <v>0.99</v>
      </c>
      <c r="M1995" s="44" t="inlineStr">
        <is>
          <t>BONIFICO CACCIA 9/2</t>
        </is>
      </c>
      <c r="N1995" s="16" t="n">
        <v>0.18</v>
      </c>
      <c r="O1995" s="16" t="n"/>
      <c r="P1995" s="18" t="n"/>
      <c r="Q1995" s="14" t="n"/>
      <c r="R1995" s="49">
        <f>F1995</f>
        <v/>
      </c>
      <c r="S1995" s="16" t="n">
        <v>0</v>
      </c>
      <c r="T1995" s="18">
        <f>(R1995-S1995)+T1994</f>
        <v/>
      </c>
      <c r="U1995" s="17">
        <f>C1995</f>
        <v/>
      </c>
      <c r="W1995" s="14" t="n"/>
      <c r="X1995" s="18" t="n">
        <v>0</v>
      </c>
      <c r="Y1995" s="16" t="n">
        <v>0</v>
      </c>
      <c r="Z1995" s="18">
        <f>(X1995-Y1995)+Z1994</f>
        <v/>
      </c>
      <c r="AA1995" s="15" t="n"/>
      <c r="AB1995" s="24" t="n"/>
      <c r="AC1995" s="64" t="inlineStr">
        <is>
          <t>QUOTA GAA</t>
        </is>
      </c>
      <c r="AD1995" s="65" t="n"/>
      <c r="AE1995" s="65">
        <f>G1995</f>
        <v/>
      </c>
      <c r="AF1995" s="63">
        <f>AE1995+AF1934</f>
        <v/>
      </c>
      <c r="AG1995" s="25" t="n"/>
      <c r="AH1995" s="24" t="n"/>
      <c r="AI1995" s="26" t="n"/>
      <c r="AJ1995" s="25" t="n"/>
      <c r="AL1995" s="14" t="n"/>
      <c r="AM1995" s="18" t="n">
        <v>0</v>
      </c>
      <c r="AN1995" s="16" t="n">
        <v>0</v>
      </c>
      <c r="AO1995" s="18">
        <f>(AM1995-AN1995)+AO1994</f>
        <v/>
      </c>
      <c r="AP1995" s="15" t="n"/>
      <c r="AR1995" s="14" t="n"/>
      <c r="AS1995" s="18" t="n"/>
      <c r="AT1995" s="16" t="n">
        <v>0</v>
      </c>
      <c r="AU1995" s="18">
        <f>(AS1995-AT1995)+AU1994</f>
        <v/>
      </c>
      <c r="AV1995" s="15" t="n"/>
      <c r="AX1995" s="14" t="n"/>
      <c r="AY1995" s="18" t="n"/>
      <c r="AZ1995" s="16" t="n">
        <v>0</v>
      </c>
      <c r="BA1995" s="18">
        <f>(AY1995-AZ1995)+BA1994</f>
        <v/>
      </c>
      <c r="BB1995" s="15" t="n"/>
      <c r="BD1995" s="14" t="n"/>
      <c r="BE1995" s="18" t="n"/>
      <c r="BF1995" s="16" t="n">
        <v>0</v>
      </c>
      <c r="BG1995" s="18">
        <f>(BE1995-BF1995)+BG1994</f>
        <v/>
      </c>
      <c r="BH1995" s="15" t="n"/>
      <c r="BJ1995" s="86" t="inlineStr">
        <is>
          <t>NANNINI  VANESSA</t>
        </is>
      </c>
      <c r="BK1995" s="86" t="n"/>
      <c r="BL1995" s="24" t="n">
        <v>138.89</v>
      </c>
      <c r="BM1995" s="24" t="inlineStr">
        <is>
          <t>*</t>
        </is>
      </c>
      <c r="BN1995" s="24" t="n"/>
      <c r="BO1995" s="24" t="n"/>
      <c r="BP1995" s="24" t="n"/>
      <c r="BQ1995" s="126" t="n"/>
    </row>
    <row r="1996" ht="16.8" customHeight="1">
      <c r="A1996" s="15" t="n"/>
      <c r="B1996" s="15" t="n"/>
      <c r="C1996" s="15" t="inlineStr">
        <is>
          <t>TASSE</t>
        </is>
      </c>
      <c r="D1996" s="16" t="n"/>
      <c r="E1996" s="16" t="n"/>
      <c r="F1996" s="16" t="n"/>
      <c r="G1996" s="16" t="n">
        <v>0</v>
      </c>
      <c r="H1996" s="16" t="n"/>
      <c r="I1996" s="4" t="n"/>
      <c r="J1996" s="14" t="n"/>
      <c r="K1996" s="25" t="inlineStr">
        <is>
          <t>GALLARATE 2/2</t>
        </is>
      </c>
      <c r="L1996" s="83" t="n">
        <v>700</v>
      </c>
      <c r="M1996" s="25" t="n"/>
      <c r="N1996" s="83" t="n">
        <v>0</v>
      </c>
      <c r="O1996" s="16" t="n"/>
      <c r="P1996" s="18" t="n"/>
      <c r="Q1996" s="14" t="n"/>
      <c r="R1996" s="18" t="n"/>
      <c r="S1996" s="16">
        <f>G1996</f>
        <v/>
      </c>
      <c r="T1996" s="18">
        <f>(R1996-S1996)+T1995</f>
        <v/>
      </c>
      <c r="U1996" s="15" t="inlineStr">
        <is>
          <t>Tasse</t>
        </is>
      </c>
      <c r="W1996" s="14" t="n"/>
      <c r="X1996" s="18" t="n"/>
      <c r="Y1996" s="16" t="n">
        <v>0</v>
      </c>
      <c r="Z1996" s="18">
        <f>(X1996-Y1996)+Z1995</f>
        <v/>
      </c>
      <c r="AA1996" s="15" t="n"/>
      <c r="AB1996" s="24" t="n"/>
      <c r="AC1996" s="15">
        <f>C1996</f>
        <v/>
      </c>
      <c r="AD1996" s="25" t="n"/>
      <c r="AE1996" s="62">
        <f>G1996</f>
        <v/>
      </c>
      <c r="AF1996" s="63">
        <f>AE1996+AF1935</f>
        <v/>
      </c>
      <c r="AG1996" s="25" t="n"/>
      <c r="AH1996" s="24" t="n"/>
      <c r="AI1996" s="26" t="n"/>
      <c r="AJ1996" s="25" t="n"/>
      <c r="AL1996" s="14" t="n"/>
      <c r="AM1996" s="18" t="n">
        <v>0</v>
      </c>
      <c r="AN1996" s="16" t="n">
        <v>0</v>
      </c>
      <c r="AO1996" s="18">
        <f>(AM1996-AN1996)+AO1995</f>
        <v/>
      </c>
      <c r="AP1996" s="15" t="n"/>
      <c r="AR1996" s="14" t="n"/>
      <c r="AS1996" s="18" t="n">
        <v>0</v>
      </c>
      <c r="AT1996" s="16" t="n">
        <v>0</v>
      </c>
      <c r="AU1996" s="18">
        <f>(AS1996-AT1996)+AU1995</f>
        <v/>
      </c>
      <c r="AV1996" s="15" t="n"/>
      <c r="AX1996" s="14" t="n"/>
      <c r="AY1996" s="18" t="n">
        <v>0</v>
      </c>
      <c r="AZ1996" s="16" t="n">
        <v>0</v>
      </c>
      <c r="BA1996" s="18">
        <f>(AY1996-AZ1996)+BA1995</f>
        <v/>
      </c>
      <c r="BB1996" s="15" t="n"/>
      <c r="BD1996" s="14" t="n"/>
      <c r="BE1996" s="18" t="n">
        <v>0</v>
      </c>
      <c r="BF1996" s="16" t="n">
        <v>0</v>
      </c>
      <c r="BG1996" s="18">
        <f>(BE1996-BF1996)+BG1995</f>
        <v/>
      </c>
      <c r="BH1996" s="15" t="n"/>
      <c r="BJ1996" s="86" t="inlineStr">
        <is>
          <t>DI VITO VINCENZO</t>
        </is>
      </c>
      <c r="BK1996" s="86" t="n"/>
      <c r="BL1996" s="24" t="n">
        <v>868.1799999999999</v>
      </c>
      <c r="BM1996" s="24" t="inlineStr">
        <is>
          <t>*</t>
        </is>
      </c>
      <c r="BN1996" s="24" t="n"/>
      <c r="BO1996" s="24" t="n"/>
      <c r="BP1996" s="24" t="n"/>
      <c r="BQ1996" s="126" t="n"/>
    </row>
    <row r="1997" ht="16.8" customHeight="1">
      <c r="A1997" s="15" t="n"/>
      <c r="B1997" s="15" t="n"/>
      <c r="C1997" s="15" t="inlineStr">
        <is>
          <t>PREL.  ACC. PER AMM-  GIGI</t>
        </is>
      </c>
      <c r="D1997" s="16" t="n"/>
      <c r="E1997" s="16" t="n"/>
      <c r="F1997" s="16" t="n">
        <v>0</v>
      </c>
      <c r="G1997" s="16" t="n">
        <v>0</v>
      </c>
      <c r="H1997" s="16" t="n"/>
      <c r="I1997" s="4" t="n"/>
      <c r="J1997" s="14" t="n"/>
      <c r="K1997" s="16" t="inlineStr">
        <is>
          <t>BON. 6/2 VETRARIA MOREA</t>
        </is>
      </c>
      <c r="L1997" s="16" t="n">
        <v>9</v>
      </c>
      <c r="M1997" s="16" t="n"/>
      <c r="N1997" s="67" t="n">
        <v>0</v>
      </c>
      <c r="O1997" s="16" t="n"/>
      <c r="P1997" s="18" t="n"/>
      <c r="Q1997" s="14" t="n"/>
      <c r="R1997" s="18" t="n"/>
      <c r="S1997" s="16">
        <f>G1997</f>
        <v/>
      </c>
      <c r="T1997" s="18">
        <f>(R1997-S1997)+T1996</f>
        <v/>
      </c>
      <c r="U1997" s="15">
        <f>C1997</f>
        <v/>
      </c>
      <c r="W1997" s="14" t="n"/>
      <c r="X1997" s="18" t="n"/>
      <c r="Y1997" s="16" t="n">
        <v>0</v>
      </c>
      <c r="Z1997" s="18">
        <f>(X1997-Y1997)+Z1996</f>
        <v/>
      </c>
      <c r="AA1997" s="15" t="n"/>
      <c r="AB1997" s="24" t="n"/>
      <c r="AC1997" s="15">
        <f>C1997</f>
        <v/>
      </c>
      <c r="AD1997" s="25" t="n"/>
      <c r="AE1997" s="62">
        <f>G1997</f>
        <v/>
      </c>
      <c r="AF1997" s="63">
        <f>AE1997+AF1936</f>
        <v/>
      </c>
      <c r="AG1997" s="25" t="n"/>
      <c r="AH1997" s="24" t="n"/>
      <c r="AI1997" s="26" t="n"/>
      <c r="AJ1997" s="25" t="n"/>
      <c r="AL1997" s="14" t="n"/>
      <c r="AM1997" s="18" t="n">
        <v>0</v>
      </c>
      <c r="AN1997" s="16" t="n">
        <v>0</v>
      </c>
      <c r="AO1997" s="18">
        <f>(AM1997-AN1997)+AO1996</f>
        <v/>
      </c>
      <c r="AP1997" s="15" t="n"/>
      <c r="AR1997" s="14" t="n"/>
      <c r="AS1997" s="18" t="n">
        <v>0</v>
      </c>
      <c r="AT1997" s="16" t="n">
        <v>0</v>
      </c>
      <c r="AU1997" s="18">
        <f>(AS1997-AT1997)+AU1996</f>
        <v/>
      </c>
      <c r="AV1997" s="15" t="n"/>
      <c r="AX1997" s="14" t="n"/>
      <c r="AY1997" s="18" t="n">
        <v>0</v>
      </c>
      <c r="AZ1997" s="16" t="n">
        <v>0</v>
      </c>
      <c r="BA1997" s="18">
        <f>(AY1997-AZ1997)+BA1996</f>
        <v/>
      </c>
      <c r="BB1997" s="15" t="n"/>
      <c r="BD1997" s="14" t="n"/>
      <c r="BE1997" s="18" t="n">
        <v>0</v>
      </c>
      <c r="BF1997" s="16" t="n">
        <v>0</v>
      </c>
      <c r="BG1997" s="18">
        <f>(BE1997-BF1997)+BG1996</f>
        <v/>
      </c>
      <c r="BH1997" s="15" t="n"/>
      <c r="BJ1997" s="86" t="n"/>
      <c r="BK1997" s="86" t="n"/>
      <c r="BL1997" s="24" t="n"/>
      <c r="BM1997" s="24" t="n"/>
      <c r="BN1997" s="24" t="n"/>
      <c r="BO1997" s="24" t="n"/>
      <c r="BP1997" s="24" t="n"/>
      <c r="BQ1997" s="126" t="n"/>
    </row>
    <row r="1998" ht="16.8" customHeight="1">
      <c r="A1998" s="15" t="n"/>
      <c r="B1998" s="15" t="n"/>
      <c r="C1998" s="15" t="inlineStr">
        <is>
          <t>PREL.  ACC. PER AMM-. RENZO</t>
        </is>
      </c>
      <c r="D1998" s="16" t="n"/>
      <c r="E1998" s="16" t="n"/>
      <c r="F1998" s="16" t="n">
        <v>0</v>
      </c>
      <c r="G1998" s="16" t="n">
        <v>0</v>
      </c>
      <c r="H1998" s="16" t="n"/>
      <c r="I1998" s="4" t="n"/>
      <c r="J1998" s="14" t="n"/>
      <c r="K1998" s="44" t="inlineStr">
        <is>
          <t>DI VITO 8/2</t>
        </is>
      </c>
      <c r="L1998" s="16" t="n">
        <v>600</v>
      </c>
      <c r="M1998" s="16" t="n"/>
      <c r="N1998" s="16" t="n">
        <v>0</v>
      </c>
      <c r="O1998" s="16" t="n"/>
      <c r="P1998" s="18" t="n"/>
      <c r="Q1998" s="14" t="n"/>
      <c r="R1998" s="18" t="n">
        <v>0</v>
      </c>
      <c r="S1998" s="16">
        <f>G1998</f>
        <v/>
      </c>
      <c r="T1998" s="18">
        <f>(R1998-S1998)+T1997</f>
        <v/>
      </c>
      <c r="U1998" s="15">
        <f>C1998</f>
        <v/>
      </c>
      <c r="W1998" s="14" t="n"/>
      <c r="X1998" s="18" t="n">
        <v>0</v>
      </c>
      <c r="Y1998" s="16" t="n"/>
      <c r="Z1998" s="18">
        <f>(X1998-Y1998)+Z1997</f>
        <v/>
      </c>
      <c r="AA1998" s="15" t="n"/>
      <c r="AB1998" s="24" t="n"/>
      <c r="AC1998" s="15">
        <f>C1998</f>
        <v/>
      </c>
      <c r="AD1998" s="25" t="n"/>
      <c r="AE1998" s="62">
        <f>G1998</f>
        <v/>
      </c>
      <c r="AF1998" s="63">
        <f>AE1998+AF1937</f>
        <v/>
      </c>
      <c r="AG1998" s="25" t="n"/>
      <c r="AH1998" s="24" t="n"/>
      <c r="AI1998" s="26" t="n"/>
      <c r="AJ1998" s="25" t="n"/>
      <c r="AL1998" s="14" t="n"/>
      <c r="AM1998" s="18" t="n">
        <v>0</v>
      </c>
      <c r="AN1998" s="16" t="n"/>
      <c r="AO1998" s="18">
        <f>(AM1998-AN1998)+AO1997</f>
        <v/>
      </c>
      <c r="AP1998" s="15" t="n"/>
      <c r="AR1998" s="14" t="n"/>
      <c r="AS1998" s="18" t="n">
        <v>0</v>
      </c>
      <c r="AT1998" s="16" t="n"/>
      <c r="AU1998" s="18">
        <f>(AS1998-AT1998)+AU1997</f>
        <v/>
      </c>
      <c r="AV1998" s="15" t="n"/>
      <c r="AX1998" s="14" t="n"/>
      <c r="AY1998" s="18" t="n">
        <v>0</v>
      </c>
      <c r="AZ1998" s="16" t="n"/>
      <c r="BA1998" s="18">
        <f>(AY1998-AZ1998)+BA1997</f>
        <v/>
      </c>
      <c r="BB1998" s="15" t="n"/>
      <c r="BD1998" s="14" t="n"/>
      <c r="BE1998" s="18" t="n">
        <v>0</v>
      </c>
      <c r="BF1998" s="16" t="n"/>
      <c r="BG1998" s="18">
        <f>(BE1998-BF1998)+BG1997</f>
        <v/>
      </c>
      <c r="BH1998" s="15" t="n"/>
      <c r="BJ1998" s="86" t="n"/>
      <c r="BK1998" s="86" t="n"/>
      <c r="BL1998" s="24" t="n"/>
      <c r="BM1998" s="24" t="n"/>
      <c r="BN1998" s="24" t="n"/>
      <c r="BO1998" s="24" t="n"/>
      <c r="BP1998" s="24" t="n"/>
      <c r="BQ1998" s="126" t="n"/>
    </row>
    <row r="1999" ht="16.8" customHeight="1">
      <c r="A1999" s="15" t="n"/>
      <c r="B1999" s="15" t="n"/>
      <c r="C1999" s="15" t="inlineStr">
        <is>
          <t>VERS. GALARATE 12/2 3.393,50+ 250</t>
        </is>
      </c>
      <c r="D1999" s="16" t="n"/>
      <c r="E1999" s="16" t="n"/>
      <c r="F1999" s="16" t="n">
        <v>5395.5</v>
      </c>
      <c r="G1999" s="16" t="n"/>
      <c r="H1999" s="16" t="n"/>
      <c r="I1999" s="4" t="n"/>
      <c r="J1999" s="14" t="n"/>
      <c r="K1999" s="16" t="inlineStr">
        <is>
          <t>RAMPINI 8/2</t>
        </is>
      </c>
      <c r="L1999" s="16" t="n">
        <v>0.5</v>
      </c>
      <c r="M1999" s="44" t="n"/>
      <c r="N1999" s="16" t="n">
        <v>0</v>
      </c>
      <c r="O1999" s="16" t="n"/>
      <c r="P1999" s="18" t="n"/>
      <c r="Q1999" s="14" t="n"/>
      <c r="R1999" s="18" t="n">
        <v>0</v>
      </c>
      <c r="S1999" s="16" t="n">
        <v>0</v>
      </c>
      <c r="T1999" s="18">
        <f>(R1999-S1999)+T1998</f>
        <v/>
      </c>
      <c r="U1999" s="15" t="n"/>
      <c r="W1999" s="14" t="n"/>
      <c r="X1999" s="18">
        <f>F1999</f>
        <v/>
      </c>
      <c r="Y1999" s="16" t="n">
        <v>0</v>
      </c>
      <c r="Z1999" s="18">
        <f>(X1999-Y1999)+Z1998</f>
        <v/>
      </c>
      <c r="AA1999" s="15">
        <f>C1999</f>
        <v/>
      </c>
      <c r="AB1999" s="24" t="n"/>
      <c r="AC1999" s="15" t="n"/>
      <c r="AD1999" s="25" t="n"/>
      <c r="AE1999" s="62" t="n"/>
      <c r="AF1999" s="63" t="n"/>
      <c r="AG1999" s="25" t="n"/>
      <c r="AH1999" s="24" t="n"/>
      <c r="AI1999" s="26" t="n"/>
      <c r="AJ1999" s="25" t="n"/>
      <c r="AL1999" s="14" t="n"/>
      <c r="AM1999" s="18" t="n">
        <v>0</v>
      </c>
      <c r="AN1999" s="16" t="n"/>
      <c r="AO1999" s="18">
        <f>(AM1999-AN1999)+AO1998</f>
        <v/>
      </c>
      <c r="AP1999" s="15" t="n"/>
      <c r="AR1999" s="14" t="n"/>
      <c r="AS1999" s="18" t="n">
        <v>0</v>
      </c>
      <c r="AT1999" s="16" t="n"/>
      <c r="AU1999" s="18">
        <f>(AS1999-AT1999)+AU1998</f>
        <v/>
      </c>
      <c r="AV1999" s="15" t="n"/>
      <c r="AX1999" s="14" t="n"/>
      <c r="AY1999" s="18" t="n">
        <v>0</v>
      </c>
      <c r="AZ1999" s="16" t="n"/>
      <c r="BA1999" s="18">
        <f>(AY1999-AZ1999)+BA1998</f>
        <v/>
      </c>
      <c r="BB1999" s="15" t="n"/>
      <c r="BD1999" s="14" t="n"/>
      <c r="BE1999" s="18" t="n">
        <v>0</v>
      </c>
      <c r="BF1999" s="16" t="n"/>
      <c r="BG1999" s="18">
        <f>(BE1999-BF1999)+BG1998</f>
        <v/>
      </c>
      <c r="BH1999" s="15" t="n"/>
      <c r="BJ1999" s="86" t="n"/>
      <c r="BK1999" s="86" t="n"/>
      <c r="BL1999" s="24" t="n"/>
      <c r="BM1999" s="24" t="n"/>
      <c r="BN1999" s="24" t="n"/>
      <c r="BO1999" s="24" t="n"/>
      <c r="BP1999" s="24" t="n"/>
      <c r="BQ1999" s="126" t="n"/>
    </row>
    <row r="2000" ht="16.8" customHeight="1">
      <c r="A2000" s="15" t="n"/>
      <c r="B2000" s="15" t="n"/>
      <c r="C2000" s="15" t="inlineStr">
        <is>
          <t xml:space="preserve">   "  ACC. 9/2   1.105,50</t>
        </is>
      </c>
      <c r="D2000" s="16" t="n"/>
      <c r="E2000" s="16" t="n"/>
      <c r="F2000" s="16" t="n">
        <v>0</v>
      </c>
      <c r="G2000" s="16" t="n"/>
      <c r="H2000" s="16" t="n">
        <v>0</v>
      </c>
      <c r="I2000" s="4" t="n"/>
      <c r="J2000" s="14" t="n"/>
      <c r="K2000" s="44" t="inlineStr">
        <is>
          <t>GALLARATE 5/2</t>
        </is>
      </c>
      <c r="L2000" s="16" t="n">
        <v>364.5</v>
      </c>
      <c r="M2000" s="16" t="n"/>
      <c r="N2000" s="16" t="n">
        <v>0</v>
      </c>
      <c r="O2000" s="16" t="n"/>
      <c r="P2000" s="18" t="n"/>
      <c r="Q2000" s="14" t="n"/>
      <c r="R2000" s="18" t="n">
        <v>0</v>
      </c>
      <c r="S2000" s="16" t="n">
        <v>0</v>
      </c>
      <c r="T2000" s="18">
        <f>(R2000-S2000)+T1999</f>
        <v/>
      </c>
      <c r="U2000" s="15" t="n"/>
      <c r="W2000" s="14" t="n"/>
      <c r="X2000" s="18">
        <f>F2000</f>
        <v/>
      </c>
      <c r="Y2000" s="16" t="n"/>
      <c r="Z2000" s="18">
        <f>(X2000-Y2000)+Z1999</f>
        <v/>
      </c>
      <c r="AA2000" s="15" t="n"/>
      <c r="AB2000" s="24" t="n"/>
      <c r="AC2000" s="15" t="n"/>
      <c r="AD2000" s="25" t="n"/>
      <c r="AE2000" s="62" t="n"/>
      <c r="AF2000" s="63" t="n"/>
      <c r="AG2000" s="25" t="n"/>
      <c r="AH2000" s="24" t="n"/>
      <c r="AI2000" s="26" t="n"/>
      <c r="AJ2000" s="25" t="n"/>
      <c r="AL2000" s="14" t="n"/>
      <c r="AM2000" s="18" t="n">
        <v>0</v>
      </c>
      <c r="AN2000" s="16" t="n"/>
      <c r="AO2000" s="18">
        <f>(AM2000-AN2000)+AO1999</f>
        <v/>
      </c>
      <c r="AP2000" s="15" t="n"/>
      <c r="AR2000" s="14" t="n"/>
      <c r="AS2000" s="18" t="n">
        <v>0</v>
      </c>
      <c r="AT2000" s="16" t="n"/>
      <c r="AU2000" s="18">
        <f>(AS2000-AT2000)+AU1999</f>
        <v/>
      </c>
      <c r="AV2000" s="15" t="n"/>
      <c r="AX2000" s="14" t="n"/>
      <c r="AY2000" s="18" t="n">
        <v>0</v>
      </c>
      <c r="AZ2000" s="16" t="n"/>
      <c r="BA2000" s="18">
        <f>(AY2000-AZ2000)+BA1999</f>
        <v/>
      </c>
      <c r="BB2000" s="15" t="n"/>
      <c r="BD2000" s="14" t="n"/>
      <c r="BE2000" s="18" t="n">
        <v>0</v>
      </c>
      <c r="BF2000" s="16" t="n"/>
      <c r="BG2000" s="18">
        <f>(BE2000-BF2000)+BG1999</f>
        <v/>
      </c>
      <c r="BH2000" s="15" t="n"/>
      <c r="BJ2000" s="86" t="n"/>
      <c r="BK2000" s="86" t="n"/>
      <c r="BL2000" s="24" t="n"/>
      <c r="BM2000" s="24" t="n"/>
      <c r="BN2000" s="24" t="n"/>
      <c r="BO2000" s="24" t="n"/>
      <c r="BP2000" s="24" t="n"/>
      <c r="BQ2000" s="126" t="n"/>
    </row>
    <row r="2001" ht="16.8" customHeight="1">
      <c r="A2001" s="15" t="n"/>
      <c r="B2001" s="15" t="n"/>
      <c r="C2001" s="15" t="inlineStr">
        <is>
          <t xml:space="preserve">    "   RHO 9/2   320,00</t>
        </is>
      </c>
      <c r="D2001" s="16" t="n"/>
      <c r="E2001" s="16" t="n"/>
      <c r="F2001" s="16" t="n">
        <v>0</v>
      </c>
      <c r="G2001" s="16" t="n"/>
      <c r="H2001" s="16" t="n"/>
      <c r="I2001" s="4" t="n"/>
      <c r="J2001" s="14" t="n"/>
      <c r="K2001" s="16" t="inlineStr">
        <is>
          <t>BONIFICO 8/2 CAMPO ANTONINO</t>
        </is>
      </c>
      <c r="L2001" s="16" t="n">
        <v>0.01</v>
      </c>
      <c r="M2001" s="44" t="n"/>
      <c r="N2001" s="16" t="n">
        <v>0</v>
      </c>
      <c r="O2001" s="16" t="n"/>
      <c r="P2001" s="18" t="n"/>
      <c r="Q2001" s="14" t="n"/>
      <c r="R2001" s="18" t="n">
        <v>0</v>
      </c>
      <c r="S2001" s="16" t="n">
        <v>0</v>
      </c>
      <c r="T2001" s="18">
        <f>(R2001-S2001)+T2000</f>
        <v/>
      </c>
      <c r="U2001" s="15" t="n"/>
      <c r="W2001" s="14" t="n"/>
      <c r="X2001" s="18">
        <f>F2001</f>
        <v/>
      </c>
      <c r="Y2001" s="16" t="n"/>
      <c r="Z2001" s="18">
        <f>(X2001-Y2001)+Z2000</f>
        <v/>
      </c>
      <c r="AA2001" s="15" t="n"/>
      <c r="AB2001" s="24" t="n"/>
      <c r="AC2001" s="15" t="n"/>
      <c r="AD2001" s="25" t="n"/>
      <c r="AE2001" s="62" t="n"/>
      <c r="AF2001" s="63" t="n"/>
      <c r="AG2001" s="25" t="n"/>
      <c r="AH2001" s="24" t="n"/>
      <c r="AI2001" s="26" t="n"/>
      <c r="AJ2001" s="25" t="n"/>
      <c r="AL2001" s="14" t="n"/>
      <c r="AM2001" s="18" t="n">
        <v>0</v>
      </c>
      <c r="AN2001" s="16" t="n"/>
      <c r="AO2001" s="18">
        <f>(AM2001-AN2001)+AO2000</f>
        <v/>
      </c>
      <c r="AP2001" s="15" t="n"/>
      <c r="AR2001" s="14" t="n"/>
      <c r="AS2001" s="18" t="n">
        <v>0</v>
      </c>
      <c r="AT2001" s="16" t="n"/>
      <c r="AU2001" s="18">
        <f>(AS2001-AT2001)+AU2000</f>
        <v/>
      </c>
      <c r="AV2001" s="15" t="n"/>
      <c r="AX2001" s="14" t="n"/>
      <c r="AY2001" s="18" t="n">
        <v>0</v>
      </c>
      <c r="AZ2001" s="16" t="n"/>
      <c r="BA2001" s="18">
        <f>(AY2001-AZ2001)+BA2000</f>
        <v/>
      </c>
      <c r="BB2001" s="15" t="n"/>
      <c r="BD2001" s="14" t="n"/>
      <c r="BE2001" s="18" t="n">
        <v>0</v>
      </c>
      <c r="BF2001" s="16" t="n"/>
      <c r="BG2001" s="18">
        <f>(BE2001-BF2001)+BG2000</f>
        <v/>
      </c>
      <c r="BH2001" s="15" t="n"/>
      <c r="BJ2001" s="86" t="n"/>
      <c r="BK2001" s="86" t="n"/>
      <c r="BL2001" s="24" t="n"/>
      <c r="BM2001" s="24" t="n"/>
      <c r="BN2001" s="24" t="n"/>
      <c r="BO2001" s="24" t="n"/>
      <c r="BP2001" s="24" t="n"/>
      <c r="BQ2001" s="126" t="n"/>
    </row>
    <row r="2002" ht="16.8" customHeight="1">
      <c r="A2002" s="15" t="n"/>
      <c r="B2002" s="15" t="n"/>
      <c r="C2002" s="15" t="inlineStr">
        <is>
          <t xml:space="preserve">    "  GALLARATE 32700</t>
        </is>
      </c>
      <c r="D2002" s="16" t="n"/>
      <c r="E2002" s="16" t="n"/>
      <c r="F2002" s="16" t="n">
        <v>0</v>
      </c>
      <c r="G2002" s="16" t="n">
        <v>0</v>
      </c>
      <c r="H2002" s="16" t="n"/>
      <c r="I2002" s="4" t="n"/>
      <c r="J2002" s="14" t="n"/>
      <c r="K2002" s="17" t="inlineStr">
        <is>
          <t>SOSPESI PARTICOLARI</t>
        </is>
      </c>
      <c r="L2002" s="51">
        <f>AI2011</f>
        <v/>
      </c>
      <c r="M2002" s="16" t="n"/>
      <c r="N2002" s="16" t="n">
        <v>0</v>
      </c>
      <c r="O2002" s="16" t="n"/>
      <c r="P2002" s="18" t="n"/>
      <c r="Q2002" s="14" t="n"/>
      <c r="R2002" s="18" t="n">
        <v>0</v>
      </c>
      <c r="S2002" s="16" t="n">
        <v>0</v>
      </c>
      <c r="T2002" s="18">
        <f>(R2002-S2002)+T2001</f>
        <v/>
      </c>
      <c r="U2002" s="15" t="n"/>
      <c r="W2002" s="14" t="n"/>
      <c r="X2002" s="18">
        <f>F2002</f>
        <v/>
      </c>
      <c r="Y2002" s="16" t="n">
        <v>0</v>
      </c>
      <c r="Z2002" s="18">
        <f>(X2002-Y2002)+Z2001</f>
        <v/>
      </c>
      <c r="AA2002" s="15">
        <f>C2002</f>
        <v/>
      </c>
      <c r="AB2002" s="24" t="n"/>
      <c r="AC2002" s="15" t="n"/>
      <c r="AD2002" s="25" t="n"/>
      <c r="AE2002" s="62" t="n"/>
      <c r="AF2002" s="63" t="n"/>
      <c r="AG2002" s="25" t="n"/>
      <c r="AH2002" s="24" t="n"/>
      <c r="AI2002" s="26" t="n"/>
      <c r="AJ2002" s="25" t="n"/>
      <c r="AL2002" s="14" t="n"/>
      <c r="AM2002" s="18" t="n">
        <v>0</v>
      </c>
      <c r="AN2002" s="16" t="n"/>
      <c r="AO2002" s="18">
        <f>(AM2002-AN2002)+AO2001</f>
        <v/>
      </c>
      <c r="AP2002" s="15" t="n"/>
      <c r="AR2002" s="14" t="n"/>
      <c r="AS2002" s="18" t="n">
        <v>0</v>
      </c>
      <c r="AT2002" s="16" t="n"/>
      <c r="AU2002" s="18">
        <f>(AS2002-AT2002)+AU2001</f>
        <v/>
      </c>
      <c r="AV2002" s="15" t="n"/>
      <c r="AX2002" s="14" t="n"/>
      <c r="AY2002" s="18" t="n">
        <v>0</v>
      </c>
      <c r="AZ2002" s="16" t="n"/>
      <c r="BA2002" s="18">
        <f>(AY2002-AZ2002)+BA2001</f>
        <v/>
      </c>
      <c r="BB2002" s="15" t="n"/>
      <c r="BD2002" s="14" t="n"/>
      <c r="BE2002" s="18" t="n">
        <v>0</v>
      </c>
      <c r="BF2002" s="16" t="n"/>
      <c r="BG2002" s="18">
        <f>(BE2002-BF2002)+BG2001</f>
        <v/>
      </c>
      <c r="BH2002" s="15" t="n"/>
      <c r="BJ2002" s="86" t="n"/>
      <c r="BK2002" s="86" t="n"/>
      <c r="BL2002" s="24" t="n"/>
      <c r="BM2002" s="24" t="n"/>
      <c r="BN2002" s="24" t="n"/>
      <c r="BO2002" s="24" t="n"/>
      <c r="BP2002" s="24" t="n"/>
      <c r="BQ2002" s="126" t="n"/>
    </row>
    <row r="2003" ht="16.8" customHeight="1">
      <c r="A2003" s="15" t="n"/>
      <c r="B2003" s="15" t="n"/>
      <c r="C2003" s="68" t="inlineStr">
        <is>
          <t>VERSAMENTO</t>
        </is>
      </c>
      <c r="D2003" s="16" t="n"/>
      <c r="E2003" s="16" t="n"/>
      <c r="F2003" s="16" t="n">
        <v>0</v>
      </c>
      <c r="G2003" s="16" t="n"/>
      <c r="H2003" s="16" t="n"/>
      <c r="I2003" s="4" t="n"/>
      <c r="J2003" s="14" t="n"/>
      <c r="K2003" s="17" t="inlineStr">
        <is>
          <t>TOTALE SOSPESI</t>
        </is>
      </c>
      <c r="L2003" s="16">
        <f>SUM(L1990:L2002)</f>
        <v/>
      </c>
      <c r="M2003" s="16" t="n"/>
      <c r="N2003" s="16" t="n"/>
      <c r="O2003" s="16" t="n"/>
      <c r="P2003" s="18" t="n"/>
      <c r="Q2003" s="14" t="n"/>
      <c r="R2003" s="18" t="n">
        <v>0</v>
      </c>
      <c r="S2003" s="16" t="n"/>
      <c r="T2003" s="18">
        <f>(R2003-S2003)+T2002</f>
        <v/>
      </c>
      <c r="U2003" s="15" t="n"/>
      <c r="W2003" s="14" t="n"/>
      <c r="X2003" s="18" t="n">
        <v>0</v>
      </c>
      <c r="Y2003" s="16" t="n"/>
      <c r="Z2003" s="18">
        <f>(X2003-Y2003)+Z2002</f>
        <v/>
      </c>
      <c r="AA2003" s="15">
        <f>C2003</f>
        <v/>
      </c>
      <c r="AB2003" s="24" t="n"/>
      <c r="AC2003" s="15" t="n"/>
      <c r="AD2003" s="25" t="n"/>
      <c r="AE2003" s="62" t="n"/>
      <c r="AF2003" s="63" t="n"/>
      <c r="AG2003" s="25" t="n"/>
      <c r="AH2003" s="24" t="n"/>
      <c r="AI2003" s="26" t="n"/>
      <c r="AJ2003" s="25" t="n"/>
      <c r="AL2003" s="14" t="n"/>
      <c r="AM2003" s="18" t="n">
        <v>0</v>
      </c>
      <c r="AN2003" s="16" t="n"/>
      <c r="AO2003" s="18">
        <f>(AM2003-AN2003)+AO2002</f>
        <v/>
      </c>
      <c r="AP2003" s="15" t="n"/>
      <c r="AR2003" s="14" t="n"/>
      <c r="AS2003" s="18" t="n">
        <v>0</v>
      </c>
      <c r="AT2003" s="16" t="n"/>
      <c r="AU2003" s="18">
        <f>(AS2003-AT2003)+AU2002</f>
        <v/>
      </c>
      <c r="AV2003" s="15">
        <f>C2003</f>
        <v/>
      </c>
      <c r="AX2003" s="14" t="n"/>
      <c r="AY2003" s="18" t="n">
        <v>0</v>
      </c>
      <c r="AZ2003" s="16" t="n"/>
      <c r="BA2003" s="18">
        <f>(AY2003-AZ2003)+BA2002</f>
        <v/>
      </c>
      <c r="BB2003" s="15" t="n"/>
      <c r="BD2003" s="14" t="n"/>
      <c r="BE2003" s="18" t="n">
        <v>0</v>
      </c>
      <c r="BF2003" s="16" t="n"/>
      <c r="BG2003" s="18">
        <f>(BE2003-BF2003)+BG2002</f>
        <v/>
      </c>
      <c r="BH2003" s="15" t="n"/>
      <c r="BJ2003" s="86" t="n"/>
      <c r="BK2003" s="86" t="n"/>
      <c r="BL2003" s="24" t="n"/>
      <c r="BM2003" s="24" t="n"/>
      <c r="BN2003" s="24" t="n"/>
      <c r="BO2003" s="24" t="n"/>
      <c r="BP2003" s="24" t="n"/>
      <c r="BQ2003" s="126" t="n"/>
    </row>
    <row r="2004" ht="16.8" customHeight="1">
      <c r="A2004" s="15" t="n"/>
      <c r="B2004" s="15" t="n"/>
      <c r="C2004" s="15" t="inlineStr">
        <is>
          <t>BONIFICI</t>
        </is>
      </c>
      <c r="D2004" s="16" t="n"/>
      <c r="E2004" s="16" t="n"/>
      <c r="F2004" s="16">
        <f>'BONIFICI GENERALI '!B1610+'BONIFICI TUTELA'!B986+BL2011</f>
        <v/>
      </c>
      <c r="G2004" s="85">
        <f>F1994</f>
        <v/>
      </c>
      <c r="H2004" s="16" t="n"/>
      <c r="I2004" s="4" t="n"/>
      <c r="J2004" s="14" t="n"/>
      <c r="K2004" s="17" t="inlineStr">
        <is>
          <t>SOSPESI DEL GIORNO</t>
        </is>
      </c>
      <c r="L2004" s="16">
        <f>SUM(N1991:N2004)</f>
        <v/>
      </c>
      <c r="M2004" s="44" t="n"/>
      <c r="N2004" s="16" t="n"/>
      <c r="O2004" s="16" t="n"/>
      <c r="P2004" s="18" t="n"/>
      <c r="Q2004" s="14" t="n"/>
      <c r="R2004" s="18" t="n">
        <v>0</v>
      </c>
      <c r="S2004" s="16" t="n"/>
      <c r="T2004" s="18">
        <f>(R2004-S2004)+T2003</f>
        <v/>
      </c>
      <c r="U2004" s="15" t="n"/>
      <c r="W2004" s="14" t="n"/>
      <c r="X2004" s="18">
        <f>F2004</f>
        <v/>
      </c>
      <c r="Y2004" s="16">
        <f>G2004</f>
        <v/>
      </c>
      <c r="Z2004" s="18">
        <f>(X2004-Y2004)+Z2003</f>
        <v/>
      </c>
      <c r="AA2004" s="15">
        <f>C2004</f>
        <v/>
      </c>
      <c r="AB2004" s="24" t="n"/>
      <c r="AC2004" s="15" t="n"/>
      <c r="AD2004" s="25" t="n"/>
      <c r="AE2004" s="62" t="n"/>
      <c r="AF2004" s="63" t="n"/>
      <c r="AG2004" s="25" t="n"/>
      <c r="AH2004" s="24" t="n"/>
      <c r="AI2004" s="26" t="n"/>
      <c r="AJ2004" s="25" t="n"/>
      <c r="AL2004" s="14" t="n"/>
      <c r="AM2004" s="18" t="n">
        <v>0</v>
      </c>
      <c r="AN2004" s="16" t="n"/>
      <c r="AO2004" s="18">
        <f>(AM2004-AN2004)+AO2003</f>
        <v/>
      </c>
      <c r="AP2004" s="15" t="n"/>
      <c r="AR2004" s="14" t="n"/>
      <c r="AS2004" s="18" t="n">
        <v>0</v>
      </c>
      <c r="AT2004" s="16" t="n"/>
      <c r="AU2004" s="18">
        <f>(AS2004-AT2004)+AU2003</f>
        <v/>
      </c>
      <c r="AV2004" s="15">
        <f>C2004</f>
        <v/>
      </c>
      <c r="AX2004" s="14" t="n"/>
      <c r="AY2004" s="18" t="n">
        <v>0</v>
      </c>
      <c r="AZ2004" s="16" t="n"/>
      <c r="BA2004" s="18">
        <f>(AY2004-AZ2004)+BA2003</f>
        <v/>
      </c>
      <c r="BB2004" s="15" t="n"/>
      <c r="BD2004" s="14" t="n"/>
      <c r="BE2004" s="18" t="n">
        <v>0</v>
      </c>
      <c r="BF2004" s="16" t="n"/>
      <c r="BG2004" s="18">
        <f>(BE2004-BF2004)+BG2003</f>
        <v/>
      </c>
      <c r="BH2004" s="15" t="n"/>
      <c r="BJ2004" s="86" t="n"/>
      <c r="BK2004" s="86" t="n"/>
      <c r="BL2004" s="24" t="n"/>
      <c r="BM2004" s="24" t="n"/>
      <c r="BN2004" s="24" t="n"/>
      <c r="BO2004" s="24" t="n"/>
      <c r="BP2004" s="24" t="n"/>
      <c r="BQ2004" s="126" t="n"/>
    </row>
    <row r="2005" ht="16.8" customHeight="1">
      <c r="A2005" s="15" t="n"/>
      <c r="B2005" s="15" t="n"/>
      <c r="C2005" s="47" t="inlineStr">
        <is>
          <t>PREL .PROVVIGIONI MATURATE</t>
        </is>
      </c>
      <c r="D2005" s="16" t="n"/>
      <c r="E2005" s="16" t="n"/>
      <c r="F2005" s="16" t="n">
        <v>0</v>
      </c>
      <c r="G2005" s="1">
        <f>F1995</f>
        <v/>
      </c>
      <c r="H2005" s="16">
        <f>G2005-D1896-D1897-D1899</f>
        <v/>
      </c>
      <c r="I2005" s="4" t="n"/>
      <c r="J2005" s="14" t="n"/>
      <c r="K2005" s="53">
        <f>A1954</f>
        <v/>
      </c>
      <c r="L2005" s="3">
        <f>D1954+D1955-E1959+D1956-E1956+D1959-E1954+B1957</f>
        <v/>
      </c>
      <c r="M2005" s="3" t="n"/>
      <c r="N2005" s="3" t="n"/>
      <c r="O2005" s="16" t="n"/>
      <c r="P2005" s="18" t="n"/>
      <c r="Q2005" s="14" t="n"/>
      <c r="R2005" s="18" t="n"/>
      <c r="S2005" s="16" t="n"/>
      <c r="T2005" s="18">
        <f>(R2005-S2005)+T2004</f>
        <v/>
      </c>
      <c r="U2005" s="15" t="n"/>
      <c r="W2005" s="14" t="n"/>
      <c r="X2005" s="18" t="n">
        <v>0</v>
      </c>
      <c r="Y2005" s="1">
        <f>G2005</f>
        <v/>
      </c>
      <c r="Z2005" s="18">
        <f>(X2005-Y2005)+Z2004</f>
        <v/>
      </c>
      <c r="AA2005" s="15">
        <f>C2005</f>
        <v/>
      </c>
      <c r="AB2005" s="24" t="n"/>
      <c r="AC2005" s="15" t="inlineStr">
        <is>
          <t>BOLLO AUTO</t>
        </is>
      </c>
      <c r="AD2005" s="25" t="n"/>
      <c r="AE2005" s="62">
        <f>H2006</f>
        <v/>
      </c>
      <c r="AF2005" s="63">
        <f>AE2005+AF1944</f>
        <v/>
      </c>
      <c r="AG2005" s="25" t="n"/>
      <c r="AH2005" s="24" t="n"/>
      <c r="AI2005" s="26" t="n"/>
      <c r="AJ2005" s="25" t="n"/>
      <c r="AL2005" s="14" t="n"/>
      <c r="AM2005" s="18" t="n"/>
      <c r="AN2005" s="25" t="n">
        <v>0</v>
      </c>
      <c r="AO2005" s="18">
        <f>(AM2005-AN2005)+AO2004</f>
        <v/>
      </c>
      <c r="AP2005" s="15" t="n"/>
      <c r="AR2005" s="14" t="n"/>
      <c r="AS2005" s="18" t="n"/>
      <c r="AT2005" s="25" t="n">
        <v>0</v>
      </c>
      <c r="AU2005" s="18">
        <f>(AS2005-AT2005)+AU2004</f>
        <v/>
      </c>
      <c r="AV2005" s="15" t="n"/>
      <c r="AX2005" s="14" t="n"/>
      <c r="AY2005" s="18" t="n"/>
      <c r="AZ2005" s="25" t="n">
        <v>0</v>
      </c>
      <c r="BA2005" s="18">
        <f>(AY2005-AZ2005)+BA2004</f>
        <v/>
      </c>
      <c r="BB2005" s="15" t="n"/>
      <c r="BD2005" s="14" t="n"/>
      <c r="BE2005" s="18" t="n"/>
      <c r="BF2005" s="25" t="n">
        <v>0</v>
      </c>
      <c r="BG2005" s="18">
        <f>(BE2005-BF2005)+BG2004</f>
        <v/>
      </c>
      <c r="BH2005" s="15" t="n"/>
      <c r="BJ2005" s="86" t="n"/>
      <c r="BK2005" s="86" t="n"/>
      <c r="BL2005" s="24" t="n"/>
      <c r="BM2005" s="24" t="n"/>
      <c r="BN2005" s="24" t="n"/>
      <c r="BO2005" s="24" t="n"/>
      <c r="BP2005" s="24" t="n"/>
      <c r="BQ2005" s="126" t="n"/>
    </row>
    <row r="2006" ht="16.8" customHeight="1">
      <c r="A2006" s="15" t="n"/>
      <c r="B2006" s="15" t="n"/>
      <c r="C2006" s="15" t="inlineStr">
        <is>
          <t>Spese manutenzione auto</t>
        </is>
      </c>
      <c r="D2006" s="16" t="n"/>
      <c r="E2006" s="16" t="n">
        <v>0</v>
      </c>
      <c r="F2006" s="16" t="n">
        <v>0</v>
      </c>
      <c r="G2006" s="16" t="n">
        <v>0</v>
      </c>
      <c r="H2006" s="16" t="n"/>
      <c r="I2006" s="4" t="n"/>
      <c r="J2006" s="14" t="n"/>
      <c r="K2006" s="17" t="n"/>
      <c r="L2006" s="16" t="n"/>
      <c r="M2006" s="16" t="n"/>
      <c r="N2006" s="16" t="n"/>
      <c r="O2006" s="16" t="n"/>
      <c r="P2006" s="18" t="n"/>
      <c r="Q2006" s="14" t="n"/>
      <c r="R2006" s="18" t="n"/>
      <c r="S2006" s="16">
        <f>G2006</f>
        <v/>
      </c>
      <c r="T2006" s="18">
        <f>(R2006-S2006)+T2005</f>
        <v/>
      </c>
      <c r="U2006" s="15">
        <f>C2006</f>
        <v/>
      </c>
      <c r="W2006" s="14" t="n"/>
      <c r="X2006" s="18" t="n">
        <v>0</v>
      </c>
      <c r="Y2006" s="16" t="n">
        <v>0</v>
      </c>
      <c r="Z2006" s="18">
        <f>(X2006-Y2006)+Z2005</f>
        <v/>
      </c>
      <c r="AA2006" s="15" t="n"/>
      <c r="AB2006" s="24" t="n"/>
      <c r="AC2006" s="15">
        <f>C2006</f>
        <v/>
      </c>
      <c r="AD2006" s="25" t="n"/>
      <c r="AE2006" s="62">
        <f>G2006</f>
        <v/>
      </c>
      <c r="AF2006" s="63">
        <f>AE2006+AF1945</f>
        <v/>
      </c>
      <c r="AG2006" s="25" t="n"/>
      <c r="AH2006" s="24" t="n"/>
      <c r="AI2006" s="26" t="n"/>
      <c r="AJ2006" s="25" t="n"/>
      <c r="AL2006" s="14" t="n"/>
      <c r="AM2006" s="18" t="n"/>
      <c r="AN2006" s="16" t="n"/>
      <c r="AO2006" s="18">
        <f>(AM2006-AN2006)+AO2005</f>
        <v/>
      </c>
      <c r="AP2006" s="15" t="n"/>
      <c r="AR2006" s="14" t="n"/>
      <c r="AS2006" s="18" t="n"/>
      <c r="AT2006" s="16" t="n"/>
      <c r="AU2006" s="18">
        <f>(AS2006-AT2006)+AU2005</f>
        <v/>
      </c>
      <c r="AV2006" s="15" t="n"/>
      <c r="AX2006" s="14" t="n"/>
      <c r="AY2006" s="18" t="n"/>
      <c r="AZ2006" s="16" t="n"/>
      <c r="BA2006" s="18">
        <f>(AY2006-AZ2006)+BA2005</f>
        <v/>
      </c>
      <c r="BB2006" s="15" t="n"/>
      <c r="BD2006" s="14" t="n"/>
      <c r="BE2006" s="18" t="n"/>
      <c r="BF2006" s="16" t="n"/>
      <c r="BG2006" s="18">
        <f>(BE2006-BF2006)+BG2005</f>
        <v/>
      </c>
      <c r="BH2006" s="15" t="n"/>
      <c r="BJ2006" s="86" t="n"/>
      <c r="BK2006" s="86" t="n"/>
      <c r="BL2006" s="24" t="n"/>
      <c r="BM2006" s="24" t="n"/>
      <c r="BN2006" s="24" t="n"/>
      <c r="BO2006" s="24" t="n"/>
      <c r="BP2006" s="24" t="n"/>
      <c r="BQ2006" s="126" t="n"/>
    </row>
    <row r="2007" ht="16.8" customHeight="1">
      <c r="A2007" s="15" t="n"/>
      <c r="B2007" s="15" t="n"/>
      <c r="C2007" s="15" t="inlineStr">
        <is>
          <t>Spese alberghi etc</t>
        </is>
      </c>
      <c r="D2007" s="16" t="n">
        <v>0</v>
      </c>
      <c r="E2007" s="16" t="n"/>
      <c r="F2007" s="16" t="n">
        <v>0</v>
      </c>
      <c r="G2007" s="16" t="n">
        <v>0</v>
      </c>
      <c r="H2007" s="16" t="n"/>
      <c r="I2007" s="4" t="n"/>
      <c r="J2007" s="14" t="n"/>
      <c r="K2007" s="17" t="n"/>
      <c r="L2007" s="16" t="n">
        <v>0</v>
      </c>
      <c r="M2007" s="16" t="n"/>
      <c r="N2007" s="16" t="n"/>
      <c r="O2007" s="16" t="n"/>
      <c r="P2007" s="18" t="n"/>
      <c r="Q2007" s="14" t="n"/>
      <c r="R2007" s="18" t="n"/>
      <c r="S2007" s="16" t="n">
        <v>0</v>
      </c>
      <c r="T2007" s="18">
        <f>(R2007-S2007)+T2006</f>
        <v/>
      </c>
      <c r="U2007" s="15">
        <f>C2007</f>
        <v/>
      </c>
      <c r="W2007" s="14" t="n"/>
      <c r="X2007" s="18" t="n">
        <v>0</v>
      </c>
      <c r="Y2007" s="16" t="n">
        <v>0</v>
      </c>
      <c r="Z2007" s="18">
        <f>(X2007-Y2007)+Z2006</f>
        <v/>
      </c>
      <c r="AA2007" s="15" t="n"/>
      <c r="AB2007" s="24" t="n"/>
      <c r="AC2007" s="15">
        <f>C2007</f>
        <v/>
      </c>
      <c r="AD2007" s="25" t="n"/>
      <c r="AE2007" s="62">
        <f>G2007</f>
        <v/>
      </c>
      <c r="AF2007" s="63">
        <f>AE2007+AF1946</f>
        <v/>
      </c>
      <c r="AG2007" s="25" t="n"/>
      <c r="AH2007" s="24" t="n"/>
      <c r="AI2007" s="26" t="n"/>
      <c r="AJ2007" s="25" t="n"/>
      <c r="AL2007" s="14" t="n"/>
      <c r="AM2007" s="18" t="n"/>
      <c r="AN2007" s="16" t="n">
        <v>0</v>
      </c>
      <c r="AO2007" s="18">
        <f>(AM2007-AN2007)+AO2006</f>
        <v/>
      </c>
      <c r="AP2007" s="15" t="n"/>
      <c r="AR2007" s="14" t="n"/>
      <c r="AS2007" s="18" t="n"/>
      <c r="AT2007" s="16" t="n">
        <v>0</v>
      </c>
      <c r="AU2007" s="18">
        <f>(AS2007-AT2007)+AU2006</f>
        <v/>
      </c>
      <c r="AV2007" s="15" t="n"/>
      <c r="AX2007" s="14" t="n"/>
      <c r="AY2007" s="18" t="n"/>
      <c r="AZ2007" s="16" t="n">
        <v>0</v>
      </c>
      <c r="BA2007" s="18">
        <f>(AY2007-AZ2007)+BA2006</f>
        <v/>
      </c>
      <c r="BB2007" s="15" t="n"/>
      <c r="BD2007" s="14" t="n"/>
      <c r="BE2007" s="18" t="n"/>
      <c r="BF2007" s="16" t="n">
        <v>0</v>
      </c>
      <c r="BG2007" s="18">
        <f>(BE2007-BF2007)+BG2006</f>
        <v/>
      </c>
      <c r="BH2007" s="15" t="n"/>
      <c r="BJ2007" s="86" t="n"/>
      <c r="BK2007" s="86" t="n"/>
      <c r="BL2007" s="24" t="n"/>
      <c r="BM2007" s="24" t="n"/>
      <c r="BN2007" s="24" t="n"/>
      <c r="BO2007" s="24" t="n"/>
      <c r="BP2007" s="24" t="n"/>
      <c r="BQ2007" s="126" t="n"/>
    </row>
    <row r="2008" ht="16.8" customHeight="1">
      <c r="A2008" s="15" t="n"/>
      <c r="B2008" s="15" t="n"/>
      <c r="C2008" s="15" t="n"/>
      <c r="D2008" s="16">
        <f>SUM(G2006:G2008)</f>
        <v/>
      </c>
      <c r="E2008" s="16" t="n">
        <v>0</v>
      </c>
      <c r="F2008" s="16" t="n"/>
      <c r="G2008" s="16" t="n">
        <v>0</v>
      </c>
      <c r="H2008" s="16" t="n"/>
      <c r="I2008" s="4" t="n"/>
      <c r="J2008" s="14" t="n"/>
      <c r="K2008" s="6" t="inlineStr">
        <is>
          <t>TOTALE SOMMA</t>
        </is>
      </c>
      <c r="L2008" s="3">
        <f>SUM(L1988:L2002)+N1987+L2004+L2005</f>
        <v/>
      </c>
      <c r="M2008" s="3">
        <f>SUM(O1957:O1976)+N1986</f>
        <v/>
      </c>
      <c r="N2008" s="16" t="n"/>
      <c r="O2008" s="16" t="n"/>
      <c r="P2008" s="18" t="n"/>
      <c r="Q2008" s="14" t="n"/>
      <c r="R2008" s="18" t="n"/>
      <c r="S2008" s="16" t="n">
        <v>0</v>
      </c>
      <c r="T2008" s="18">
        <f>(R2008-S2008)+T2007</f>
        <v/>
      </c>
      <c r="U2008" s="15" t="n"/>
      <c r="W2008" s="14" t="n"/>
      <c r="X2008" s="18" t="n">
        <v>0</v>
      </c>
      <c r="Y2008" s="16" t="n">
        <v>0</v>
      </c>
      <c r="Z2008" s="18">
        <f>(X2008-Y2008)+Z2007</f>
        <v/>
      </c>
      <c r="AA2008" s="15" t="n"/>
      <c r="AB2008" s="24" t="n"/>
      <c r="AC2008" s="15">
        <f>C2008</f>
        <v/>
      </c>
      <c r="AD2008" s="25" t="n"/>
      <c r="AE2008" s="62">
        <f>G2008</f>
        <v/>
      </c>
      <c r="AF2008" s="63">
        <f>AE2008+AF1947</f>
        <v/>
      </c>
      <c r="AG2008" s="25" t="n"/>
      <c r="AH2008" s="24" t="inlineStr">
        <is>
          <t>TOTALE SOSPESI</t>
        </is>
      </c>
      <c r="AI2008" s="26">
        <f>SUM(AI1955:AI2007)</f>
        <v/>
      </c>
      <c r="AJ2008" s="25" t="n"/>
      <c r="AL2008" s="14" t="n"/>
      <c r="AM2008" s="18" t="n"/>
      <c r="AN2008" s="16" t="n">
        <v>0</v>
      </c>
      <c r="AO2008" s="18">
        <f>(AM2008-AN2008)+AO2007</f>
        <v/>
      </c>
      <c r="AP2008" s="15" t="n"/>
      <c r="AR2008" s="14" t="n"/>
      <c r="AS2008" s="18" t="n"/>
      <c r="AT2008" s="16" t="n">
        <v>0</v>
      </c>
      <c r="AU2008" s="18">
        <f>(AS2008-AT2008)+AU2007</f>
        <v/>
      </c>
      <c r="AV2008" s="16" t="n"/>
      <c r="AX2008" s="14" t="n"/>
      <c r="AY2008" s="18" t="n"/>
      <c r="AZ2008" s="16" t="n">
        <v>0</v>
      </c>
      <c r="BA2008" s="18">
        <f>(AY2008-AZ2008)+BA2007</f>
        <v/>
      </c>
      <c r="BB2008" s="15" t="n"/>
      <c r="BD2008" s="14" t="n"/>
      <c r="BE2008" s="18" t="n"/>
      <c r="BF2008" s="16" t="n">
        <v>0</v>
      </c>
      <c r="BG2008" s="18">
        <f>(BE2008-BF2008)+BG2007</f>
        <v/>
      </c>
      <c r="BH2008" s="15" t="n"/>
      <c r="BJ2008" s="86" t="n"/>
      <c r="BK2008" s="86" t="n"/>
      <c r="BL2008" s="24" t="n"/>
      <c r="BM2008" s="24" t="n"/>
      <c r="BN2008" s="24" t="n"/>
      <c r="BO2008" s="24" t="n"/>
      <c r="BP2008" s="24" t="n"/>
      <c r="BQ2008" s="126" t="n"/>
    </row>
    <row r="2009" ht="16.8" customHeight="1">
      <c r="A2009" s="15" t="n"/>
      <c r="B2009" s="15" t="n"/>
      <c r="C2009" s="64" t="inlineStr">
        <is>
          <t>BONIFICO CATTOLICA</t>
        </is>
      </c>
      <c r="D2009" s="16" t="n"/>
      <c r="E2009" s="16" t="n">
        <v>0</v>
      </c>
      <c r="F2009" s="16" t="n"/>
      <c r="G2009" s="16" t="n">
        <v>0</v>
      </c>
      <c r="H2009" s="16" t="n">
        <v>0</v>
      </c>
      <c r="I2009" s="84">
        <f>I2011-I1960</f>
        <v/>
      </c>
      <c r="J2009" s="14" t="n"/>
      <c r="K2009" s="6" t="inlineStr">
        <is>
          <t>SALDO C-D</t>
        </is>
      </c>
      <c r="L2009" s="3">
        <f>L2008-M2008</f>
        <v/>
      </c>
      <c r="M2009" s="16" t="n"/>
      <c r="N2009" s="16" t="n"/>
      <c r="O2009" s="16" t="n"/>
      <c r="P2009" s="18" t="n"/>
      <c r="Q2009" s="14" t="n"/>
      <c r="R2009" s="18" t="n"/>
      <c r="S2009" s="16" t="n">
        <v>0</v>
      </c>
      <c r="T2009" s="18">
        <f>(R2009-S2009)+T2008</f>
        <v/>
      </c>
      <c r="U2009" s="15" t="n"/>
      <c r="W2009" s="14" t="n"/>
      <c r="X2009" s="18" t="n">
        <v>0</v>
      </c>
      <c r="Y2009" s="16" t="n">
        <v>0</v>
      </c>
      <c r="Z2009" s="18">
        <f>(X2009-Y2009)+Z2008</f>
        <v/>
      </c>
      <c r="AA2009" s="15" t="n"/>
      <c r="AB2009" s="24" t="n"/>
      <c r="AC2009" s="71" t="inlineStr">
        <is>
          <t>TOTALE SPESE AD OGGI</t>
        </is>
      </c>
      <c r="AD2009" s="65" t="n"/>
      <c r="AE2009" s="65" t="n">
        <v>0</v>
      </c>
      <c r="AF2009" s="63">
        <f>SUM(AF1961:AF2008)</f>
        <v/>
      </c>
      <c r="AG2009" s="25" t="n"/>
      <c r="AH2009" s="24" t="inlineStr">
        <is>
          <t>SOSPESI VERSATI</t>
        </is>
      </c>
      <c r="AI2009" s="26" t="n"/>
      <c r="AJ2009" s="25">
        <f>SUM(AJ1955:AJ2008)</f>
        <v/>
      </c>
      <c r="AL2009" s="14" t="n"/>
      <c r="AM2009" s="18" t="n"/>
      <c r="AN2009" s="16" t="n"/>
      <c r="AO2009" s="18">
        <f>(AM2009-AN2009)+AO2008</f>
        <v/>
      </c>
      <c r="AP2009" s="15" t="n"/>
      <c r="AR2009" s="14" t="n"/>
      <c r="AS2009" s="18" t="n"/>
      <c r="AT2009" s="16" t="n">
        <v>0</v>
      </c>
      <c r="AU2009" s="18">
        <f>(AS2009-AT2009)+AU2008</f>
        <v/>
      </c>
      <c r="AV2009" s="15" t="n"/>
      <c r="AX2009" s="14" t="n"/>
      <c r="AY2009" s="18" t="n"/>
      <c r="AZ2009" s="16" t="n"/>
      <c r="BA2009" s="18">
        <f>(AY2009-AZ2009)+BA2008</f>
        <v/>
      </c>
      <c r="BB2009" s="15" t="n"/>
      <c r="BD2009" s="14" t="n"/>
      <c r="BE2009" s="18" t="n"/>
      <c r="BF2009" s="16" t="n"/>
      <c r="BG2009" s="18">
        <f>(BE2009-BF2009)+BG2008</f>
        <v/>
      </c>
      <c r="BH2009" s="15" t="n"/>
      <c r="BJ2009" s="86" t="n"/>
      <c r="BK2009" s="86" t="n"/>
      <c r="BL2009" s="24" t="n"/>
      <c r="BM2009" s="24" t="n"/>
      <c r="BN2009" s="24" t="n"/>
      <c r="BO2009" s="24" t="n"/>
      <c r="BP2009" s="24" t="n"/>
      <c r="BQ2009" s="126" t="n"/>
    </row>
    <row r="2010" ht="16.8" customHeight="1">
      <c r="A2010" s="15" t="n"/>
      <c r="B2010" s="15" t="n"/>
      <c r="C2010" s="64" t="inlineStr">
        <is>
          <t>BONIFICO GENERALI</t>
        </is>
      </c>
      <c r="D2010" s="16" t="n"/>
      <c r="E2010" s="16" t="n"/>
      <c r="F2010" s="16" t="n"/>
      <c r="G2010" s="16" t="n">
        <v>0</v>
      </c>
      <c r="H2010" s="16" t="n">
        <v>0</v>
      </c>
      <c r="I2010" s="4" t="n"/>
      <c r="J2010" s="14" t="n"/>
      <c r="K2010" s="6" t="inlineStr">
        <is>
          <t>SALDO CATTOLICA</t>
        </is>
      </c>
      <c r="L2010" s="55">
        <f>D2011+E2011+A2011+B2011+B1958</f>
        <v/>
      </c>
      <c r="M2010" s="16" t="n"/>
      <c r="N2010" s="16" t="n"/>
      <c r="O2010" s="56" t="n"/>
      <c r="P2010" s="18" t="n"/>
      <c r="Q2010" s="14" t="n"/>
      <c r="R2010" s="18" t="n"/>
      <c r="S2010" s="16" t="n">
        <v>0</v>
      </c>
      <c r="T2010" s="18">
        <f>(R2010-S2010)+T2009</f>
        <v/>
      </c>
      <c r="U2010" s="15" t="n"/>
      <c r="W2010" s="14" t="n"/>
      <c r="X2010" s="18" t="n">
        <v>0</v>
      </c>
      <c r="Y2010" s="16" t="n">
        <v>0</v>
      </c>
      <c r="Z2010" s="18">
        <f>(X2010-Y2010)+Z2009</f>
        <v/>
      </c>
      <c r="AA2010" s="15" t="n"/>
      <c r="AB2010" s="24" t="n"/>
      <c r="AC2010" s="71" t="inlineStr">
        <is>
          <t>TOTALE PROVVIGIONI AD OGGI</t>
        </is>
      </c>
      <c r="AD2010" s="65" t="n"/>
      <c r="AE2010" s="65">
        <f>G2010</f>
        <v/>
      </c>
      <c r="AF2010" s="63">
        <f>AF1949+AD1954+AD1955</f>
        <v/>
      </c>
      <c r="AG2010" s="25" t="n"/>
      <c r="AH2010" s="24" t="n"/>
      <c r="AI2010" s="26" t="n"/>
      <c r="AJ2010" s="25" t="n"/>
      <c r="AL2010" s="14" t="n"/>
      <c r="AM2010" s="18" t="n"/>
      <c r="AN2010" s="16" t="n"/>
      <c r="AO2010" s="18">
        <f>(AM2010-AN2010)+AO2009</f>
        <v/>
      </c>
      <c r="AP2010" s="15" t="n"/>
      <c r="AR2010" s="14" t="n"/>
      <c r="AS2010" s="18" t="n"/>
      <c r="AT2010" s="16" t="n"/>
      <c r="AU2010" s="18">
        <f>(AS2010-AT2010)+AU2009</f>
        <v/>
      </c>
      <c r="AV2010" s="15" t="n"/>
      <c r="AX2010" s="14" t="n"/>
      <c r="AY2010" s="18" t="n"/>
      <c r="AZ2010" s="16" t="n"/>
      <c r="BA2010" s="18">
        <f>(AY2010-AZ2010)+BA2009</f>
        <v/>
      </c>
      <c r="BB2010" s="15" t="n"/>
      <c r="BD2010" s="14" t="n"/>
      <c r="BE2010" s="18" t="n"/>
      <c r="BF2010" s="16" t="n"/>
      <c r="BG2010" s="18">
        <f>(BE2010-BF2010)+BG2009</f>
        <v/>
      </c>
      <c r="BH2010" s="15" t="n"/>
      <c r="BJ2010" s="86" t="n"/>
      <c r="BK2010" s="86" t="n"/>
      <c r="BL2010" s="24" t="n"/>
      <c r="BM2010" s="24" t="n"/>
      <c r="BN2010" s="24" t="n"/>
      <c r="BO2010" s="24" t="n"/>
      <c r="BP2010" s="24" t="n"/>
      <c r="BQ2010" s="126" t="n"/>
    </row>
    <row r="2011" ht="16.8" customHeight="1">
      <c r="A2011" s="92">
        <f>D1956-D1958+A1950-E1956-G2010</f>
        <v/>
      </c>
      <c r="B2011" s="44">
        <f>D1959-D1961+B1950</f>
        <v/>
      </c>
      <c r="C2011" s="57" t="inlineStr">
        <is>
          <t>Check = controllo Saldo Cattolica</t>
        </is>
      </c>
      <c r="D2011" s="44">
        <f>D1954-D1957-E1954+D1950</f>
        <v/>
      </c>
      <c r="E2011" s="44">
        <f>D1955-D1960+E1950</f>
        <v/>
      </c>
      <c r="F2011" s="72">
        <f>D1957+D1958+D1960+F1950-E1958</f>
        <v/>
      </c>
      <c r="G2011" s="81">
        <f>D1957+D1958-E1958+D1960+G1950</f>
        <v/>
      </c>
      <c r="H2011" s="44">
        <f>G2005+G2004+H1950</f>
        <v/>
      </c>
      <c r="I2011" s="79">
        <f>G2011-H2011</f>
        <v/>
      </c>
      <c r="J2011" s="58" t="n"/>
      <c r="K2011" s="6" t="inlineStr">
        <is>
          <t>SALDO PROVVIGIONALE</t>
        </is>
      </c>
      <c r="L2011" s="3">
        <f>L2009-L2010</f>
        <v/>
      </c>
      <c r="M2011" s="27" t="inlineStr">
        <is>
          <t>DIFF. S.DO CATTOLICA</t>
        </is>
      </c>
      <c r="N2011" s="27">
        <f>O2011-L2010</f>
        <v/>
      </c>
      <c r="O2011" s="44">
        <f>Z2011+AU2011+N1987+SUM(L1990:L2001)+SUM(N1991:N2001)+L2005-D1957-D1960-D1956+E1958</f>
        <v/>
      </c>
      <c r="P2011" s="18" t="n"/>
      <c r="Q2011" s="58" t="n"/>
      <c r="R2011" s="59" t="n"/>
      <c r="S2011" s="44" t="n"/>
      <c r="T2011" s="59">
        <f>(R2011-S2011)+T2010</f>
        <v/>
      </c>
      <c r="U2011" s="57" t="n"/>
      <c r="W2011" s="58" t="n"/>
      <c r="X2011" s="59" t="n">
        <v>0</v>
      </c>
      <c r="Y2011" s="44" t="n"/>
      <c r="Z2011" s="59">
        <f>(X2011-Y2011)+Z2010</f>
        <v/>
      </c>
      <c r="AA2011" s="57" t="n"/>
      <c r="AB2011" s="60" t="n"/>
      <c r="AC2011" s="60" t="inlineStr">
        <is>
          <t>UTILE NETTO</t>
        </is>
      </c>
      <c r="AD2011" s="23">
        <f>SUM(AD1954:AD2010)-SUM(AE1954:AE2008)+AD1950</f>
        <v/>
      </c>
      <c r="AE2011" s="23">
        <f>AF1997+AF1998</f>
        <v/>
      </c>
      <c r="AF2011" s="23">
        <f>AD2011+AE2011</f>
        <v/>
      </c>
      <c r="AG2011" s="23" t="inlineStr">
        <is>
          <t>UTILE LORDO</t>
        </is>
      </c>
      <c r="AH2011" s="60" t="inlineStr">
        <is>
          <t>SALDO</t>
        </is>
      </c>
      <c r="AI2011" s="61">
        <f>AI2008-AJ2009</f>
        <v/>
      </c>
      <c r="AJ2011" s="23" t="n"/>
      <c r="AL2011" s="58" t="n"/>
      <c r="AM2011" s="59" t="n"/>
      <c r="AN2011" s="44" t="n"/>
      <c r="AO2011" s="59">
        <f>(AM2011-AN2011)+AO2010</f>
        <v/>
      </c>
      <c r="AP2011" s="57" t="n"/>
      <c r="AR2011" s="58" t="n"/>
      <c r="AS2011" s="59" t="n"/>
      <c r="AT2011" s="44" t="n"/>
      <c r="AU2011" s="59">
        <f>(AS2011-AT2011)+AU2010</f>
        <v/>
      </c>
      <c r="AV2011" s="57" t="n"/>
      <c r="AX2011" s="58" t="n"/>
      <c r="AY2011" s="59" t="n"/>
      <c r="AZ2011" s="44" t="n"/>
      <c r="BA2011" s="59">
        <f>(AY2011-AZ2011)+BA2010</f>
        <v/>
      </c>
      <c r="BB2011" s="57" t="n"/>
      <c r="BD2011" s="58" t="n"/>
      <c r="BE2011" s="59" t="n"/>
      <c r="BF2011" s="44" t="n"/>
      <c r="BG2011" s="59">
        <f>(BE2011-BF2011)+BG2010</f>
        <v/>
      </c>
      <c r="BH2011" s="57" t="n"/>
      <c r="BJ2011" s="21">
        <f>SUM(BJ1955:BJ2010)</f>
        <v/>
      </c>
      <c r="BK2011" s="21" t="n"/>
      <c r="BL2011" s="89">
        <f>SUM(BL1954:BL2010)</f>
        <v/>
      </c>
      <c r="BM2011" s="8" t="inlineStr">
        <is>
          <t>TOTALE GENERALI</t>
        </is>
      </c>
      <c r="BN2011" s="89">
        <f>SUM(BN1954:BN2010)</f>
        <v/>
      </c>
      <c r="BO2011" s="8">
        <f>SUM(BO1955:BO2010)</f>
        <v/>
      </c>
      <c r="BP2011" s="8">
        <f>BL2011+BN2011</f>
        <v/>
      </c>
      <c r="BQ2011" s="8" t="n"/>
    </row>
    <row r="2014" ht="16.8" customHeight="1">
      <c r="A2014" s="2" t="n"/>
      <c r="B2014" s="2" t="n"/>
      <c r="C2014" s="2" t="inlineStr">
        <is>
          <t>DESCRIZIONE</t>
        </is>
      </c>
      <c r="D2014" s="3" t="inlineStr">
        <is>
          <t>CASSA E.</t>
        </is>
      </c>
      <c r="E2014" s="3" t="inlineStr">
        <is>
          <t>CASSA U.</t>
        </is>
      </c>
      <c r="F2014" s="3" t="inlineStr">
        <is>
          <t>BANCA E.</t>
        </is>
      </c>
      <c r="G2014" s="3" t="inlineStr">
        <is>
          <t>BANCA U.</t>
        </is>
      </c>
      <c r="H2014" s="104" t="inlineStr">
        <is>
          <t>PROVVIGIONI</t>
        </is>
      </c>
      <c r="I2014" s="76" t="n"/>
      <c r="J2014" s="5" t="inlineStr">
        <is>
          <t>DATA</t>
        </is>
      </c>
      <c r="K2014" s="6" t="inlineStr">
        <is>
          <t>DESCRIZIONE</t>
        </is>
      </c>
      <c r="L2014" s="3" t="inlineStr">
        <is>
          <t>ENTRATE</t>
        </is>
      </c>
      <c r="M2014" s="3" t="inlineStr">
        <is>
          <t>USCITE</t>
        </is>
      </c>
      <c r="N2014" s="3" t="inlineStr">
        <is>
          <t xml:space="preserve">PREL. </t>
        </is>
      </c>
      <c r="O2014" s="3" t="inlineStr">
        <is>
          <t>TOTALE</t>
        </is>
      </c>
      <c r="P2014" s="3" t="inlineStr">
        <is>
          <t>BUDGET</t>
        </is>
      </c>
      <c r="Q2014" s="5" t="inlineStr">
        <is>
          <t>DATA</t>
        </is>
      </c>
      <c r="R2014" s="3" t="inlineStr">
        <is>
          <t>ENTRATE</t>
        </is>
      </c>
      <c r="S2014" s="3" t="inlineStr">
        <is>
          <t>USCITE</t>
        </is>
      </c>
      <c r="T2014" s="3" t="inlineStr">
        <is>
          <t>SALDO</t>
        </is>
      </c>
      <c r="U2014" s="2" t="inlineStr">
        <is>
          <t>CONTO A3T  10223</t>
        </is>
      </c>
      <c r="W2014" s="5" t="inlineStr">
        <is>
          <t>DATA</t>
        </is>
      </c>
      <c r="X2014" s="3" t="inlineStr">
        <is>
          <t>ENTRATE</t>
        </is>
      </c>
      <c r="Y2014" s="3" t="inlineStr">
        <is>
          <t>USCITE</t>
        </is>
      </c>
      <c r="Z2014" s="3" t="inlineStr">
        <is>
          <t>SALDO</t>
        </is>
      </c>
      <c r="AA2014" s="2" t="inlineStr">
        <is>
          <t>CONTO SEPARATO 10226</t>
        </is>
      </c>
      <c r="AB2014" s="8" t="inlineStr">
        <is>
          <t>DATA</t>
        </is>
      </c>
      <c r="AC2014" s="9" t="inlineStr">
        <is>
          <t>DESCRIZIONE</t>
        </is>
      </c>
      <c r="AD2014" s="10" t="inlineStr">
        <is>
          <t xml:space="preserve">ENTRATE </t>
        </is>
      </c>
      <c r="AE2014" s="10" t="inlineStr">
        <is>
          <t>USCITE</t>
        </is>
      </c>
      <c r="AF2014" s="11" t="inlineStr">
        <is>
          <t>TOTALI</t>
        </is>
      </c>
      <c r="AG2014" s="11" t="inlineStr">
        <is>
          <t>FINE MESE</t>
        </is>
      </c>
      <c r="AH2014" s="12" t="inlineStr">
        <is>
          <t>CARTELLA SOSPESI</t>
        </is>
      </c>
      <c r="AI2014" s="13" t="n"/>
      <c r="AJ2014" s="11" t="n"/>
      <c r="AL2014" s="5" t="inlineStr">
        <is>
          <t>DATA</t>
        </is>
      </c>
      <c r="AM2014" s="3" t="inlineStr">
        <is>
          <t>ENTRATE</t>
        </is>
      </c>
      <c r="AN2014" s="3" t="inlineStr">
        <is>
          <t>USCITE</t>
        </is>
      </c>
      <c r="AO2014" s="3" t="inlineStr">
        <is>
          <t>SALDO</t>
        </is>
      </c>
      <c r="AP2014" s="2" t="inlineStr">
        <is>
          <t>CONTO A3T 2</t>
        </is>
      </c>
      <c r="AR2014" s="5" t="inlineStr">
        <is>
          <t>DATA</t>
        </is>
      </c>
      <c r="AS2014" s="3" t="inlineStr">
        <is>
          <t>ENTRATE</t>
        </is>
      </c>
      <c r="AT2014" s="3" t="inlineStr">
        <is>
          <t>USCITE</t>
        </is>
      </c>
      <c r="AU2014" s="3" t="inlineStr">
        <is>
          <t>SALDO</t>
        </is>
      </c>
      <c r="AV2014" s="2" t="inlineStr">
        <is>
          <t>CONTO SEPARATO 2</t>
        </is>
      </c>
      <c r="AX2014" s="5" t="inlineStr">
        <is>
          <t>DATA</t>
        </is>
      </c>
      <c r="AY2014" s="3" t="inlineStr">
        <is>
          <t>ENTRATE</t>
        </is>
      </c>
      <c r="AZ2014" s="3" t="inlineStr">
        <is>
          <t>USCITE</t>
        </is>
      </c>
      <c r="BA2014" s="3" t="inlineStr">
        <is>
          <t>SALDO</t>
        </is>
      </c>
      <c r="BB2014" s="2" t="inlineStr">
        <is>
          <t>CCP AMICONE</t>
        </is>
      </c>
      <c r="BD2014" s="5" t="inlineStr">
        <is>
          <t>DATA</t>
        </is>
      </c>
      <c r="BE2014" s="3" t="inlineStr">
        <is>
          <t>ENTRATE</t>
        </is>
      </c>
      <c r="BF2014" s="3" t="inlineStr">
        <is>
          <t>USCITE</t>
        </is>
      </c>
      <c r="BG2014" s="3" t="inlineStr">
        <is>
          <t>SALDO</t>
        </is>
      </c>
      <c r="BH2014" s="2" t="inlineStr">
        <is>
          <t>CCP A.R.L.</t>
        </is>
      </c>
      <c r="BJ2014" s="21" t="inlineStr">
        <is>
          <t>A/B CONT CATTOLICA</t>
        </is>
      </c>
      <c r="BK2014" s="21" t="inlineStr">
        <is>
          <t>DATA</t>
        </is>
      </c>
      <c r="BL2014" s="8" t="inlineStr">
        <is>
          <t>CATTOLICA</t>
        </is>
      </c>
      <c r="BM2014" s="8" t="inlineStr">
        <is>
          <t>DATA</t>
        </is>
      </c>
      <c r="BN2014" s="8" t="inlineStr">
        <is>
          <t>GENERALI</t>
        </is>
      </c>
      <c r="BO2014" s="8" t="inlineStr">
        <is>
          <t>ASSEGNI /CONTANTI</t>
        </is>
      </c>
      <c r="BP2014" s="8" t="inlineStr">
        <is>
          <t>DATA</t>
        </is>
      </c>
      <c r="BQ2014" s="9" t="inlineStr">
        <is>
          <t>NOTE</t>
        </is>
      </c>
    </row>
    <row r="2015" ht="16.8" customHeight="1">
      <c r="A2015" s="14" t="n">
        <v>45336</v>
      </c>
      <c r="B2015" s="15" t="inlineStr">
        <is>
          <t>GENERTEL</t>
        </is>
      </c>
      <c r="C2015" s="15" t="inlineStr">
        <is>
          <t>Incasso CATTOLICA</t>
        </is>
      </c>
      <c r="D2015" s="16" t="n">
        <v>0</v>
      </c>
      <c r="E2015" s="16" t="n">
        <v>0</v>
      </c>
      <c r="F2015" s="16" t="n"/>
      <c r="G2015" s="16" t="n"/>
      <c r="H2015" s="105" t="n"/>
      <c r="I2015" s="4" t="n"/>
      <c r="J2015" s="14">
        <f>A2015</f>
        <v/>
      </c>
      <c r="K2015" s="17" t="inlineStr">
        <is>
          <t>PROVVIGIONI</t>
        </is>
      </c>
      <c r="L2015" s="16">
        <f>D2018+D2021+D2019+D2022</f>
        <v/>
      </c>
      <c r="M2015" s="16" t="n"/>
      <c r="N2015" s="82">
        <f>L2015+L2016-M2016</f>
        <v/>
      </c>
      <c r="O2015" s="80">
        <f>D2018+D2021+D2019-E2019-E2018+O1954</f>
        <v/>
      </c>
      <c r="P2015" s="18" t="n"/>
      <c r="Q2015" s="14">
        <f>J2015</f>
        <v/>
      </c>
      <c r="R2015" s="18" t="n"/>
      <c r="S2015" s="16" t="n"/>
      <c r="T2015" s="18">
        <f>T2011</f>
        <v/>
      </c>
      <c r="U2015" s="15" t="n"/>
      <c r="W2015" s="14">
        <f>A2015</f>
        <v/>
      </c>
      <c r="X2015" s="18" t="n"/>
      <c r="Y2015" s="16" t="n"/>
      <c r="Z2015" s="18">
        <f>Z2011</f>
        <v/>
      </c>
      <c r="AA2015" s="15" t="n"/>
      <c r="AB2015" s="19">
        <f>A2015</f>
        <v/>
      </c>
      <c r="AC2015" s="12" t="inlineStr">
        <is>
          <t>PROVV. + PROVV. COL 10</t>
        </is>
      </c>
      <c r="AD2015" s="11">
        <f>N2015</f>
        <v/>
      </c>
      <c r="AE2015" s="11" t="n"/>
      <c r="AF2015" s="20" t="n"/>
      <c r="AG2015" s="20" t="n"/>
      <c r="AH2015" s="21" t="inlineStr">
        <is>
          <t>NOME</t>
        </is>
      </c>
      <c r="AI2015" s="22" t="inlineStr">
        <is>
          <t>IMPORTO</t>
        </is>
      </c>
      <c r="AJ2015" s="23" t="inlineStr">
        <is>
          <t>VERSAMENTI</t>
        </is>
      </c>
      <c r="AL2015" s="14">
        <f>A2015</f>
        <v/>
      </c>
      <c r="AM2015" s="18" t="n"/>
      <c r="AN2015" s="16" t="n"/>
      <c r="AO2015" s="18" t="n">
        <v>0</v>
      </c>
      <c r="AP2015" s="15" t="n"/>
      <c r="AR2015" s="14">
        <f>A2015</f>
        <v/>
      </c>
      <c r="AS2015" s="18" t="n"/>
      <c r="AT2015" s="16" t="n"/>
      <c r="AU2015" s="18" t="n">
        <v>0</v>
      </c>
      <c r="AV2015" s="15" t="n"/>
      <c r="AX2015" s="14">
        <f>A2015</f>
        <v/>
      </c>
      <c r="AY2015" s="18" t="n"/>
      <c r="AZ2015" s="16" t="n"/>
      <c r="BA2015" s="18">
        <f>BA2011</f>
        <v/>
      </c>
      <c r="BB2015" s="15" t="n"/>
      <c r="BD2015" s="14">
        <f>AX2015</f>
        <v/>
      </c>
      <c r="BE2015" s="18" t="n"/>
      <c r="BF2015" s="16" t="n"/>
      <c r="BG2015" s="18">
        <f>BG2011</f>
        <v/>
      </c>
      <c r="BH2015" s="15" t="n"/>
      <c r="BJ2015" s="87">
        <f>A2015</f>
        <v/>
      </c>
      <c r="BK2015" s="87">
        <f>A2015</f>
        <v/>
      </c>
      <c r="BL2015" s="24" t="inlineStr">
        <is>
          <t>BONIFICI</t>
        </is>
      </c>
      <c r="BM2015" s="88">
        <f>BK2015</f>
        <v/>
      </c>
      <c r="BN2015" s="24" t="inlineStr">
        <is>
          <t>BONIFICI</t>
        </is>
      </c>
      <c r="BO2015" s="24" t="n"/>
      <c r="BP2015" s="88">
        <f>BK2015</f>
        <v/>
      </c>
      <c r="BQ2015" s="126" t="n"/>
    </row>
    <row r="2016" ht="16.8" customHeight="1">
      <c r="A2016" s="15" t="n"/>
      <c r="B2016" s="15" t="n"/>
      <c r="C2016" s="15" t="inlineStr">
        <is>
          <t>Incasso UCA</t>
        </is>
      </c>
      <c r="D2016" s="16" t="n">
        <v>0</v>
      </c>
      <c r="E2016" s="16" t="n"/>
      <c r="F2016" s="16" t="n"/>
      <c r="G2016" s="16" t="n"/>
      <c r="H2016" s="105" t="inlineStr">
        <is>
          <t>CATTOLICA</t>
        </is>
      </c>
      <c r="I2016" s="4" t="n"/>
      <c r="J2016" s="14" t="n"/>
      <c r="K2016" s="17" t="inlineStr">
        <is>
          <t>PROVVIGIONI COL 10</t>
        </is>
      </c>
      <c r="L2016" s="16" t="n">
        <v>0</v>
      </c>
      <c r="M2016" s="16">
        <f>E2019</f>
        <v/>
      </c>
      <c r="N2016" s="16" t="n"/>
      <c r="O2016" s="16" t="n"/>
      <c r="P2016" s="18" t="n"/>
      <c r="Q2016" s="14" t="n"/>
      <c r="R2016" s="18" t="n"/>
      <c r="S2016" s="16" t="n"/>
      <c r="T2016" s="18">
        <f>(R2016-S2016)+T2015</f>
        <v/>
      </c>
      <c r="U2016" s="15" t="n"/>
      <c r="W2016" s="14" t="n"/>
      <c r="X2016" s="18" t="n"/>
      <c r="Y2016" s="16" t="n"/>
      <c r="Z2016" s="18">
        <f>(X2016-Y2016)+Z2015</f>
        <v/>
      </c>
      <c r="AA2016" s="15" t="n"/>
      <c r="AB2016" s="24" t="n"/>
      <c r="AC2016" s="24" t="inlineStr">
        <is>
          <t>RICAVI DIVERSI</t>
        </is>
      </c>
      <c r="AD2016" s="25" t="n"/>
      <c r="AE2016" s="25" t="n"/>
      <c r="AF2016" s="25" t="n"/>
      <c r="AG2016" s="25" t="n"/>
      <c r="AH2016" s="12" t="inlineStr">
        <is>
          <t>RIPORTO</t>
        </is>
      </c>
      <c r="AI2016" s="26">
        <f>AI2011</f>
        <v/>
      </c>
      <c r="AJ2016" s="25" t="n"/>
      <c r="AL2016" s="14" t="n"/>
      <c r="AM2016" s="18" t="n"/>
      <c r="AN2016" s="16" t="n"/>
      <c r="AO2016" s="18">
        <f>(AM2016-AN2016)+AO2015</f>
        <v/>
      </c>
      <c r="AP2016" s="15" t="n"/>
      <c r="AR2016" s="14" t="n"/>
      <c r="AS2016" s="18" t="n"/>
      <c r="AT2016" s="16" t="n"/>
      <c r="AU2016" s="18">
        <f>(AS2016-AT2016)+AU2015</f>
        <v/>
      </c>
      <c r="AV2016" s="15" t="n"/>
      <c r="AX2016" s="14" t="n"/>
      <c r="AY2016" s="18" t="n"/>
      <c r="AZ2016" s="16" t="n"/>
      <c r="BA2016" s="18">
        <f>(AY2016-AZ2016)+BA2015</f>
        <v/>
      </c>
      <c r="BB2016" s="15" t="n"/>
      <c r="BD2016" s="14" t="n"/>
      <c r="BE2016" s="18" t="n"/>
      <c r="BF2016" s="16" t="n"/>
      <c r="BG2016" s="18">
        <f>(BE2016-BF2016)+BG2015</f>
        <v/>
      </c>
      <c r="BH2016" s="15" t="n"/>
      <c r="BJ2016" s="86" t="n">
        <v>0</v>
      </c>
      <c r="BK2016" s="90" t="n"/>
      <c r="BL2016" s="24" t="n">
        <v>0</v>
      </c>
      <c r="BM2016" s="91" t="n"/>
      <c r="BN2016" s="24" t="n">
        <v>0</v>
      </c>
      <c r="BO2016" s="24" t="n">
        <v>0</v>
      </c>
      <c r="BP2016" s="91" t="n"/>
      <c r="BQ2016" s="126" t="n"/>
    </row>
    <row r="2017" ht="16.8" customHeight="1">
      <c r="A2017" s="15" t="n"/>
      <c r="B2017" s="15" t="n"/>
      <c r="C2017" s="15" t="inlineStr">
        <is>
          <t>Incassi GENERALI</t>
        </is>
      </c>
      <c r="D2017" s="16" t="n">
        <v>0</v>
      </c>
      <c r="E2017" s="16" t="n">
        <v>0</v>
      </c>
      <c r="F2017" s="16" t="n"/>
      <c r="G2017" s="16" t="n"/>
      <c r="H2017" s="105">
        <f>D2018+H1956</f>
        <v/>
      </c>
      <c r="I2017" s="4" t="n"/>
      <c r="J2017" s="14" t="n"/>
      <c r="K2017" s="17" t="inlineStr">
        <is>
          <t>SALDO CATTOLICA</t>
        </is>
      </c>
      <c r="L2017" s="16">
        <f>D2015+D2016+D2017+D2020-D2018-D2019-D2021-D2022-E2017-E2015+B2018</f>
        <v/>
      </c>
      <c r="M2017" s="16" t="n">
        <v>0</v>
      </c>
      <c r="N2017" s="16" t="n"/>
      <c r="O2017" s="16" t="n">
        <v>0</v>
      </c>
      <c r="P2017" s="18" t="n"/>
      <c r="Q2017" s="14" t="n"/>
      <c r="R2017" s="18" t="n"/>
      <c r="S2017" s="16" t="n"/>
      <c r="T2017" s="18">
        <f>(R2017-S2017)+T2016</f>
        <v/>
      </c>
      <c r="U2017" s="15" t="n"/>
      <c r="W2017" s="14" t="n"/>
      <c r="X2017" s="18" t="n"/>
      <c r="Y2017" s="16" t="n"/>
      <c r="Z2017" s="18">
        <f>(X2017-Y2017)+Z2016</f>
        <v/>
      </c>
      <c r="AA2017" s="15" t="n"/>
      <c r="AB2017" s="24" t="n"/>
      <c r="AC2017" s="24" t="n"/>
      <c r="AD2017" s="25" t="n"/>
      <c r="AE2017" s="25" t="n"/>
      <c r="AF2017" s="25" t="n"/>
      <c r="AG2017" s="25" t="n"/>
      <c r="AH2017" s="24" t="n"/>
      <c r="AI2017" s="26" t="n"/>
      <c r="AJ2017" s="25" t="n"/>
      <c r="AL2017" s="14" t="n"/>
      <c r="AM2017" s="18" t="n"/>
      <c r="AN2017" s="16" t="n"/>
      <c r="AO2017" s="18">
        <f>(AM2017-AN2017)+AO2016</f>
        <v/>
      </c>
      <c r="AP2017" s="15" t="n"/>
      <c r="AR2017" s="14" t="n"/>
      <c r="AS2017" s="18" t="n"/>
      <c r="AT2017" s="16" t="n"/>
      <c r="AU2017" s="18">
        <f>(AS2017-AT2017)+AU2016</f>
        <v/>
      </c>
      <c r="AV2017" s="15" t="n"/>
      <c r="AX2017" s="14" t="n"/>
      <c r="AY2017" s="18" t="n"/>
      <c r="AZ2017" s="16" t="n"/>
      <c r="BA2017" s="18">
        <f>(AY2017-AZ2017)+BA2016</f>
        <v/>
      </c>
      <c r="BB2017" s="15" t="n"/>
      <c r="BD2017" s="14" t="n"/>
      <c r="BE2017" s="18" t="n"/>
      <c r="BF2017" s="16" t="n"/>
      <c r="BG2017" s="18">
        <f>(BE2017-BF2017)+BG2016</f>
        <v/>
      </c>
      <c r="BH2017" s="15" t="n"/>
      <c r="BJ2017" s="86" t="n">
        <v>0</v>
      </c>
      <c r="BK2017" s="90" t="n"/>
      <c r="BL2017" s="24" t="n">
        <v>0</v>
      </c>
      <c r="BM2017" s="91" t="n"/>
      <c r="BN2017" s="24" t="n">
        <v>0</v>
      </c>
      <c r="BO2017" s="24" t="n">
        <v>0</v>
      </c>
      <c r="BP2017" s="91" t="n"/>
      <c r="BQ2017" s="126" t="n"/>
    </row>
    <row r="2018" ht="16.8" customHeight="1">
      <c r="A2018" s="15" t="n"/>
      <c r="B2018" s="15" t="n">
        <v>0</v>
      </c>
      <c r="C2018" s="15" t="inlineStr">
        <is>
          <t>Provvigioni CATTOLICA</t>
        </is>
      </c>
      <c r="D2018" s="16" t="n">
        <v>0</v>
      </c>
      <c r="E2018" s="16" t="n"/>
      <c r="F2018" s="16" t="n"/>
      <c r="G2018" s="16" t="n"/>
      <c r="H2018" s="105" t="inlineStr">
        <is>
          <t>GENERALI</t>
        </is>
      </c>
      <c r="I2018" s="4" t="n"/>
      <c r="J2018" s="14" t="n"/>
      <c r="K2018" s="17">
        <f>C2057</f>
        <v/>
      </c>
      <c r="L2018" s="16" t="n"/>
      <c r="M2018" s="16">
        <f>10*(L2015+L2016-M2016)/100</f>
        <v/>
      </c>
      <c r="N2018" s="16">
        <f>G2057</f>
        <v/>
      </c>
      <c r="O2018" s="16">
        <f>O1957+M2018-N2018</f>
        <v/>
      </c>
      <c r="P2018" s="18">
        <f>P1957+M2018</f>
        <v/>
      </c>
      <c r="Q2018" s="14" t="n"/>
      <c r="R2018" s="18" t="n"/>
      <c r="S2018" s="16" t="n"/>
      <c r="T2018" s="18">
        <f>(R2018-S2018)+T2017</f>
        <v/>
      </c>
      <c r="U2018" s="15" t="n"/>
      <c r="W2018" s="14" t="n"/>
      <c r="X2018" s="18" t="n"/>
      <c r="Y2018" s="16" t="n"/>
      <c r="Z2018" s="18">
        <f>(X2018-Y2018)+Z2017</f>
        <v/>
      </c>
      <c r="AA2018" s="15" t="n"/>
      <c r="AB2018" s="24" t="n"/>
      <c r="AC2018" s="24" t="n"/>
      <c r="AD2018" s="25" t="n"/>
      <c r="AE2018" s="25" t="n"/>
      <c r="AF2018" s="25" t="n"/>
      <c r="AG2018" s="25" t="n"/>
      <c r="AH2018" s="17" t="n"/>
      <c r="AI2018" s="16" t="n">
        <v>0</v>
      </c>
      <c r="AJ2018" s="25" t="n"/>
      <c r="AL2018" s="14" t="n"/>
      <c r="AM2018" s="18" t="n"/>
      <c r="AN2018" s="16" t="n"/>
      <c r="AO2018" s="18">
        <f>(AM2018-AN2018)+AO2017</f>
        <v/>
      </c>
      <c r="AP2018" s="15" t="n"/>
      <c r="AR2018" s="14" t="n"/>
      <c r="AS2018" s="18" t="n"/>
      <c r="AT2018" s="16" t="n"/>
      <c r="AU2018" s="18">
        <f>(AS2018-AT2018)+AU2017</f>
        <v/>
      </c>
      <c r="AV2018" s="15" t="n"/>
      <c r="AX2018" s="14" t="n"/>
      <c r="AY2018" s="18" t="n"/>
      <c r="AZ2018" s="16" t="n"/>
      <c r="BA2018" s="18">
        <f>(AY2018-AZ2018)+BA2017</f>
        <v/>
      </c>
      <c r="BB2018" s="15" t="n"/>
      <c r="BD2018" s="14" t="n"/>
      <c r="BE2018" s="18" t="n"/>
      <c r="BF2018" s="16" t="n"/>
      <c r="BG2018" s="18">
        <f>(BE2018-BF2018)+BG2017</f>
        <v/>
      </c>
      <c r="BH2018" s="15" t="n"/>
      <c r="BJ2018" s="86" t="n">
        <v>0</v>
      </c>
      <c r="BK2018" s="90" t="n"/>
      <c r="BL2018" s="24" t="n">
        <v>0</v>
      </c>
      <c r="BM2018" s="91" t="n"/>
      <c r="BN2018" s="24" t="n">
        <v>0</v>
      </c>
      <c r="BO2018" s="24" t="n">
        <v>0</v>
      </c>
      <c r="BP2018" s="91" t="n"/>
      <c r="BQ2018" s="126" t="n"/>
    </row>
    <row r="2019" ht="16.8" customHeight="1">
      <c r="A2019" s="15" t="n"/>
      <c r="B2019" s="16">
        <f>B2018+B1958</f>
        <v/>
      </c>
      <c r="C2019" s="15" t="inlineStr">
        <is>
          <t>Provvigioni GENERALI</t>
        </is>
      </c>
      <c r="D2019" s="16" t="n">
        <v>0</v>
      </c>
      <c r="E2019" s="16" t="n">
        <v>0</v>
      </c>
      <c r="F2019" s="16" t="n"/>
      <c r="G2019" s="16" t="n"/>
      <c r="H2019" s="105">
        <f>D2019+H1958</f>
        <v/>
      </c>
      <c r="I2019" s="4" t="n"/>
      <c r="J2019" s="14" t="n"/>
      <c r="K2019" s="17">
        <f>C2027</f>
        <v/>
      </c>
      <c r="L2019" s="16" t="n"/>
      <c r="M2019" s="16">
        <f>8.37*(L2015+L2016-M2016)/100</f>
        <v/>
      </c>
      <c r="N2019" s="16">
        <f>D2027</f>
        <v/>
      </c>
      <c r="O2019" s="16">
        <f>O1958+M2019-N2019</f>
        <v/>
      </c>
      <c r="P2019" s="18">
        <f>P1958+M2019</f>
        <v/>
      </c>
      <c r="Q2019" s="14" t="n"/>
      <c r="R2019" s="18" t="n"/>
      <c r="S2019" s="16" t="n"/>
      <c r="T2019" s="18">
        <f>(R2019-S2019)+T2018</f>
        <v/>
      </c>
      <c r="U2019" s="15" t="n"/>
      <c r="W2019" s="14" t="n"/>
      <c r="X2019" s="18" t="n"/>
      <c r="Y2019" s="16" t="n"/>
      <c r="Z2019" s="18">
        <f>(X2019-Y2019)+Z2018</f>
        <v/>
      </c>
      <c r="AA2019" s="15" t="n"/>
      <c r="AB2019" s="24" t="n"/>
      <c r="AC2019" s="17" t="n"/>
      <c r="AD2019" s="25" t="n"/>
      <c r="AE2019" s="25" t="n"/>
      <c r="AF2019" s="25" t="n"/>
      <c r="AG2019" s="25" t="n"/>
      <c r="AH2019" s="24" t="n"/>
      <c r="AI2019" s="26" t="n"/>
      <c r="AJ2019" s="25" t="n"/>
      <c r="AL2019" s="14" t="n"/>
      <c r="AM2019" s="18" t="n"/>
      <c r="AN2019" s="16" t="n"/>
      <c r="AO2019" s="18">
        <f>(AM2019-AN2019)+AO2018</f>
        <v/>
      </c>
      <c r="AP2019" s="15" t="n"/>
      <c r="AR2019" s="14" t="n"/>
      <c r="AS2019" s="18" t="n"/>
      <c r="AT2019" s="16" t="n"/>
      <c r="AU2019" s="18">
        <f>(AS2019-AT2019)+AU2018</f>
        <v/>
      </c>
      <c r="AV2019" s="15" t="n"/>
      <c r="AX2019" s="14" t="n"/>
      <c r="AY2019" s="18" t="n"/>
      <c r="AZ2019" s="16" t="n"/>
      <c r="BA2019" s="18">
        <f>(AY2019-AZ2019)+BA2018</f>
        <v/>
      </c>
      <c r="BB2019" s="15" t="n"/>
      <c r="BD2019" s="14" t="n"/>
      <c r="BE2019" s="18" t="n"/>
      <c r="BF2019" s="16" t="n"/>
      <c r="BG2019" s="18">
        <f>(BE2019-BF2019)+BG2018</f>
        <v/>
      </c>
      <c r="BH2019" s="15" t="n"/>
      <c r="BJ2019" s="86" t="n">
        <v>0</v>
      </c>
      <c r="BK2019" s="90" t="n"/>
      <c r="BL2019" s="24" t="n">
        <v>0</v>
      </c>
      <c r="BM2019" s="91" t="n"/>
      <c r="BN2019" s="24" t="n">
        <v>0</v>
      </c>
      <c r="BO2019" s="24" t="n"/>
      <c r="BP2019" s="24" t="n"/>
      <c r="BQ2019" s="126" t="n"/>
    </row>
    <row r="2020" ht="16.8" customHeight="1">
      <c r="A2020" s="15" t="n"/>
      <c r="B2020" s="15" t="n"/>
      <c r="C2020" s="15" t="inlineStr">
        <is>
          <t>Incasso TUTELA LEGALE</t>
        </is>
      </c>
      <c r="D2020" s="16" t="n">
        <v>0</v>
      </c>
      <c r="E2020" s="16" t="n">
        <v>0</v>
      </c>
      <c r="F2020" s="16" t="n"/>
      <c r="G2020" s="16" t="n"/>
      <c r="H2020" s="105" t="inlineStr">
        <is>
          <t>UCA</t>
        </is>
      </c>
      <c r="I2020" s="77" t="inlineStr">
        <is>
          <t>check provv.</t>
        </is>
      </c>
      <c r="J2020" s="14" t="n"/>
      <c r="K2020" s="15">
        <f>C2044</f>
        <v/>
      </c>
      <c r="L2020" s="16" t="n"/>
      <c r="M2020" s="16">
        <f>15.35*(L2015+L2016-M2016)/100</f>
        <v/>
      </c>
      <c r="N2020" s="16">
        <f>D2044</f>
        <v/>
      </c>
      <c r="O2020" s="16">
        <f>O1959+M2020-N2020</f>
        <v/>
      </c>
      <c r="P2020" s="18">
        <f>P1959+M2020</f>
        <v/>
      </c>
      <c r="Q2020" s="14" t="n"/>
      <c r="R2020" s="18" t="n"/>
      <c r="S2020" s="16" t="n"/>
      <c r="T2020" s="18">
        <f>(R2020-S2020)+T2019</f>
        <v/>
      </c>
      <c r="U2020" s="15" t="n"/>
      <c r="W2020" s="14" t="n"/>
      <c r="X2020" s="18" t="n"/>
      <c r="Y2020" s="16" t="n"/>
      <c r="Z2020" s="18">
        <f>(X2020-Y2020)+Z2019</f>
        <v/>
      </c>
      <c r="AA2020" s="15" t="n"/>
      <c r="AB2020" s="24" t="n"/>
      <c r="AC2020" s="17" t="n"/>
      <c r="AD2020" s="25" t="n"/>
      <c r="AE2020" s="25" t="n"/>
      <c r="AF2020" s="25" t="n"/>
      <c r="AG2020" s="25" t="n"/>
      <c r="AH2020" s="24" t="n"/>
      <c r="AI2020" s="26" t="n"/>
      <c r="AJ2020" s="25" t="n"/>
      <c r="AL2020" s="14" t="n"/>
      <c r="AM2020" s="18" t="n"/>
      <c r="AN2020" s="16" t="n"/>
      <c r="AO2020" s="18">
        <f>(AM2020-AN2020)+AO2019</f>
        <v/>
      </c>
      <c r="AP2020" s="15" t="n"/>
      <c r="AR2020" s="14" t="n"/>
      <c r="AS2020" s="18" t="n"/>
      <c r="AT2020" s="16" t="n"/>
      <c r="AU2020" s="18">
        <f>(AS2020-AT2020)+AU2019</f>
        <v/>
      </c>
      <c r="AV2020" s="15" t="n"/>
      <c r="AX2020" s="14" t="n"/>
      <c r="AY2020" s="18" t="n"/>
      <c r="AZ2020" s="16" t="n"/>
      <c r="BA2020" s="18">
        <f>(AY2020-AZ2020)+BA2019</f>
        <v/>
      </c>
      <c r="BB2020" s="15" t="n"/>
      <c r="BD2020" s="14" t="n"/>
      <c r="BE2020" s="18" t="n"/>
      <c r="BF2020" s="16" t="n"/>
      <c r="BG2020" s="18">
        <f>(BE2020-BF2020)+BG2019</f>
        <v/>
      </c>
      <c r="BH2020" s="15" t="n"/>
      <c r="BJ2020" s="86" t="n">
        <v>0</v>
      </c>
      <c r="BK2020" s="90" t="n"/>
      <c r="BL2020" s="24" t="n">
        <v>0</v>
      </c>
      <c r="BM2020" s="91" t="n"/>
      <c r="BN2020" s="24" t="n">
        <v>0</v>
      </c>
      <c r="BO2020" s="24" t="n"/>
      <c r="BP2020" s="24" t="n"/>
      <c r="BQ2020" s="126" t="n"/>
    </row>
    <row r="2021" ht="16.8" customHeight="1">
      <c r="A2021" s="15" t="n"/>
      <c r="B2021" s="15" t="inlineStr">
        <is>
          <t>***</t>
        </is>
      </c>
      <c r="C2021" s="15" t="inlineStr">
        <is>
          <t>Provvigioni UCA</t>
        </is>
      </c>
      <c r="D2021" s="16" t="n">
        <v>0</v>
      </c>
      <c r="E2021" s="16" t="n"/>
      <c r="F2021" s="16" t="n"/>
      <c r="G2021" s="16" t="n"/>
      <c r="H2021" s="105">
        <f>D2021+H1960</f>
        <v/>
      </c>
      <c r="I2021" s="78">
        <f>D2018+D2019-E2019+D2021</f>
        <v/>
      </c>
      <c r="J2021" s="14" t="n"/>
      <c r="K2021" s="15" t="inlineStr">
        <is>
          <t>Benzina auto gigi e papà</t>
        </is>
      </c>
      <c r="L2021" s="16" t="n"/>
      <c r="M2021" s="16">
        <f>2.6*(L2015+L2016-M2016)/100</f>
        <v/>
      </c>
      <c r="N2021" s="16">
        <f>D2032</f>
        <v/>
      </c>
      <c r="O2021" s="16">
        <f>O1960+M2021-N2021</f>
        <v/>
      </c>
      <c r="P2021" s="18">
        <f>P1960+M2021</f>
        <v/>
      </c>
      <c r="Q2021" s="14" t="n"/>
      <c r="R2021" s="18" t="n"/>
      <c r="S2021" s="16" t="n"/>
      <c r="T2021" s="18">
        <f>(R2021-S2021)+T2020</f>
        <v/>
      </c>
      <c r="U2021" s="15" t="n"/>
      <c r="W2021" s="14" t="n"/>
      <c r="X2021" s="18" t="n"/>
      <c r="Y2021" s="16" t="n"/>
      <c r="Z2021" s="18">
        <f>(X2021-Y2021)+Z2020</f>
        <v/>
      </c>
      <c r="AA2021" s="15" t="n"/>
      <c r="AB2021" s="24" t="n"/>
      <c r="AC2021" s="17" t="n"/>
      <c r="AD2021" s="25" t="n"/>
      <c r="AE2021" s="25" t="n"/>
      <c r="AF2021" s="25" t="n"/>
      <c r="AG2021" s="25" t="n"/>
      <c r="AH2021" s="24" t="n"/>
      <c r="AI2021" s="26" t="n"/>
      <c r="AJ2021" s="25" t="n"/>
      <c r="AL2021" s="14" t="n"/>
      <c r="AM2021" s="18" t="n"/>
      <c r="AN2021" s="16" t="n"/>
      <c r="AO2021" s="18">
        <f>(AM2021-AN2021)+AO2020</f>
        <v/>
      </c>
      <c r="AP2021" s="15" t="n"/>
      <c r="AR2021" s="14" t="n"/>
      <c r="AS2021" s="18" t="n"/>
      <c r="AT2021" s="16" t="n"/>
      <c r="AU2021" s="18">
        <f>(AS2021-AT2021)+AU2020</f>
        <v/>
      </c>
      <c r="AV2021" s="15" t="n"/>
      <c r="AX2021" s="14" t="n"/>
      <c r="AY2021" s="18" t="n"/>
      <c r="AZ2021" s="16" t="n"/>
      <c r="BA2021" s="18">
        <f>(AY2021-AZ2021)+BA2020</f>
        <v/>
      </c>
      <c r="BB2021" s="15" t="n"/>
      <c r="BD2021" s="14" t="n"/>
      <c r="BE2021" s="18" t="n"/>
      <c r="BF2021" s="16" t="n"/>
      <c r="BG2021" s="18">
        <f>(BE2021-BF2021)+BG2020</f>
        <v/>
      </c>
      <c r="BH2021" s="15" t="n"/>
      <c r="BJ2021" s="86" t="n">
        <v>0</v>
      </c>
      <c r="BK2021" s="90" t="n"/>
      <c r="BL2021" s="24" t="n">
        <v>0</v>
      </c>
      <c r="BM2021" s="91" t="n"/>
      <c r="BN2021" s="24" t="n">
        <v>0</v>
      </c>
      <c r="BO2021" s="24" t="n"/>
      <c r="BP2021" s="24" t="n"/>
      <c r="BQ2021" s="126" t="n"/>
    </row>
    <row r="2022" ht="16.8" customHeight="1">
      <c r="A2022" s="15" t="n"/>
      <c r="B2022" s="15" t="n"/>
      <c r="C2022" s="15" t="inlineStr">
        <is>
          <t>Provvigioni TUTELA LEGALE</t>
        </is>
      </c>
      <c r="D2022" s="16" t="n">
        <v>0</v>
      </c>
      <c r="E2022" s="16" t="n"/>
      <c r="F2022" s="16" t="n"/>
      <c r="G2022" s="16" t="n">
        <v>0</v>
      </c>
      <c r="H2022" s="105" t="inlineStr">
        <is>
          <t>TUTELA</t>
        </is>
      </c>
      <c r="I2022" s="4" t="n"/>
      <c r="J2022" s="14" t="n"/>
      <c r="K2022" s="15" t="inlineStr">
        <is>
          <t>Spese bancari einteressi passivi e spese postali</t>
        </is>
      </c>
      <c r="L2022" s="16" t="n"/>
      <c r="M2022" s="16">
        <f>2.6*(L2015+L2016-M2016)/100</f>
        <v/>
      </c>
      <c r="N2022" s="16">
        <f>G2033+H2033</f>
        <v/>
      </c>
      <c r="O2022" s="16">
        <f>O1961+M2022-N2022</f>
        <v/>
      </c>
      <c r="P2022" s="18">
        <f>P1961+M2022</f>
        <v/>
      </c>
      <c r="Q2022" s="14" t="n"/>
      <c r="R2022" s="18" t="n"/>
      <c r="S2022" s="16">
        <f>G2022</f>
        <v/>
      </c>
      <c r="T2022" s="18">
        <f>(R2022-S2022)+T2021</f>
        <v/>
      </c>
      <c r="U2022" s="15">
        <f>C2022</f>
        <v/>
      </c>
      <c r="W2022" s="14" t="n"/>
      <c r="X2022" s="18" t="n"/>
      <c r="Y2022" s="16" t="n">
        <v>0</v>
      </c>
      <c r="Z2022" s="18">
        <f>(X2022-Y2022)+Z2021</f>
        <v/>
      </c>
      <c r="AA2022" s="15" t="n"/>
      <c r="AB2022" s="24" t="n"/>
      <c r="AC2022" s="15">
        <f>C2022</f>
        <v/>
      </c>
      <c r="AD2022" s="25" t="n"/>
      <c r="AE2022" s="62">
        <f>G2022</f>
        <v/>
      </c>
      <c r="AF2022" s="63">
        <f>AE2022+AF1961</f>
        <v/>
      </c>
      <c r="AG2022" s="25" t="n"/>
      <c r="AH2022" s="17" t="n"/>
      <c r="AI2022" s="16" t="n">
        <v>0</v>
      </c>
      <c r="AJ2022" s="25" t="n"/>
      <c r="AL2022" s="14" t="n"/>
      <c r="AM2022" s="18" t="n"/>
      <c r="AN2022" s="16" t="n">
        <v>0</v>
      </c>
      <c r="AO2022" s="18">
        <f>(AM2022-AN2022)+AO2021</f>
        <v/>
      </c>
      <c r="AP2022" s="15" t="n"/>
      <c r="AR2022" s="14" t="n"/>
      <c r="AS2022" s="18" t="n"/>
      <c r="AT2022" s="16" t="n">
        <v>0</v>
      </c>
      <c r="AU2022" s="18">
        <f>(AS2022-AT2022)+AU2021</f>
        <v/>
      </c>
      <c r="AV2022" s="15" t="n"/>
      <c r="AX2022" s="14" t="n"/>
      <c r="AY2022" s="18" t="n"/>
      <c r="AZ2022" s="16" t="n">
        <v>0</v>
      </c>
      <c r="BA2022" s="18">
        <f>(AY2022-AZ2022)+BA2021</f>
        <v/>
      </c>
      <c r="BB2022" s="15" t="n"/>
      <c r="BD2022" s="14" t="n"/>
      <c r="BE2022" s="18" t="n"/>
      <c r="BF2022" s="16" t="n">
        <v>0</v>
      </c>
      <c r="BG2022" s="18">
        <f>(BE2022-BF2022)+BG2021</f>
        <v/>
      </c>
      <c r="BH2022" s="15" t="n"/>
      <c r="BJ2022" s="86" t="n">
        <v>0</v>
      </c>
      <c r="BK2022" s="90" t="n"/>
      <c r="BL2022" s="24" t="n">
        <v>0</v>
      </c>
      <c r="BM2022" s="91" t="n"/>
      <c r="BN2022" s="24" t="n">
        <v>0</v>
      </c>
      <c r="BO2022" s="24" t="n"/>
      <c r="BP2022" s="24" t="n"/>
      <c r="BQ2022" s="126" t="n"/>
    </row>
    <row r="2023" ht="16.8" customHeight="1">
      <c r="A2023" s="15" t="n"/>
      <c r="B2023" s="15" t="n"/>
      <c r="C2023" s="15" t="inlineStr">
        <is>
          <t xml:space="preserve">PAG. PROVV. SILVIO CATTANEO MESE DI </t>
        </is>
      </c>
      <c r="D2023" s="16" t="n"/>
      <c r="E2023" s="16" t="n"/>
      <c r="F2023" s="16" t="n"/>
      <c r="G2023" s="16" t="n">
        <v>0</v>
      </c>
      <c r="H2023" s="105">
        <f>D2022+H1962</f>
        <v/>
      </c>
      <c r="I2023" s="4" t="n"/>
      <c r="J2023" s="14" t="n"/>
      <c r="K2023" s="15" t="inlineStr">
        <is>
          <t>Telepass</t>
        </is>
      </c>
      <c r="L2023" s="16" t="n"/>
      <c r="M2023" s="16">
        <f>0.46*(L2015+L2016-M2016)/100</f>
        <v/>
      </c>
      <c r="N2023" s="16">
        <f>G2037</f>
        <v/>
      </c>
      <c r="O2023" s="16">
        <f>O1962+M2023-N2023</f>
        <v/>
      </c>
      <c r="P2023" s="18">
        <f>P1962+M2023</f>
        <v/>
      </c>
      <c r="Q2023" s="14" t="n"/>
      <c r="R2023" s="18" t="n"/>
      <c r="S2023" s="16">
        <f>G2023</f>
        <v/>
      </c>
      <c r="T2023" s="18">
        <f>(R2023-S2023)+T2022</f>
        <v/>
      </c>
      <c r="U2023" s="15">
        <f>C2023</f>
        <v/>
      </c>
      <c r="W2023" s="14" t="n"/>
      <c r="X2023" s="18" t="n"/>
      <c r="Y2023" s="16" t="n">
        <v>0</v>
      </c>
      <c r="Z2023" s="18">
        <f>(X2023-Y2023)+Z2022</f>
        <v/>
      </c>
      <c r="AA2023" s="15" t="n"/>
      <c r="AB2023" s="24" t="n"/>
      <c r="AC2023" s="15">
        <f>C2023</f>
        <v/>
      </c>
      <c r="AD2023" s="25" t="n"/>
      <c r="AE2023" s="62">
        <f>G2023</f>
        <v/>
      </c>
      <c r="AF2023" s="63">
        <f>AE2023+AF1962</f>
        <v/>
      </c>
      <c r="AG2023" s="25" t="n"/>
      <c r="AH2023" s="16" t="n"/>
      <c r="AI2023" s="16" t="n">
        <v>0</v>
      </c>
      <c r="AJ2023" s="25" t="n"/>
      <c r="AL2023" s="14" t="n"/>
      <c r="AM2023" s="18" t="n">
        <v>0</v>
      </c>
      <c r="AN2023" s="16" t="n">
        <v>0</v>
      </c>
      <c r="AO2023" s="18">
        <f>(AM2023-AN2023)+AO2022</f>
        <v/>
      </c>
      <c r="AP2023" s="15" t="n"/>
      <c r="AR2023" s="14" t="n"/>
      <c r="AS2023" s="18" t="n">
        <v>0</v>
      </c>
      <c r="AT2023" s="16" t="n">
        <v>0</v>
      </c>
      <c r="AU2023" s="18">
        <f>(AS2023-AT2023)+AU2022</f>
        <v/>
      </c>
      <c r="AV2023" s="15" t="n"/>
      <c r="AX2023" s="14" t="n"/>
      <c r="AY2023" s="18" t="n">
        <v>0</v>
      </c>
      <c r="AZ2023" s="16" t="n">
        <v>0</v>
      </c>
      <c r="BA2023" s="18">
        <f>(AY2023-AZ2023)+BA2022</f>
        <v/>
      </c>
      <c r="BB2023" s="15" t="n"/>
      <c r="BD2023" s="14" t="n"/>
      <c r="BE2023" s="18" t="n">
        <v>0</v>
      </c>
      <c r="BF2023" s="16" t="n">
        <v>0</v>
      </c>
      <c r="BG2023" s="18">
        <f>(BE2023-BF2023)+BG2022</f>
        <v/>
      </c>
      <c r="BH2023" s="15" t="n"/>
      <c r="BJ2023" s="86" t="n">
        <v>0</v>
      </c>
      <c r="BK2023" s="90" t="n"/>
      <c r="BL2023" s="24" t="n">
        <v>0</v>
      </c>
      <c r="BM2023" s="91" t="n"/>
      <c r="BN2023" s="24" t="n">
        <v>0</v>
      </c>
      <c r="BO2023" s="24" t="n"/>
      <c r="BP2023" s="24" t="n"/>
      <c r="BQ2023" s="126" t="n"/>
    </row>
    <row r="2024" ht="16.8" customHeight="1">
      <c r="A2024" s="15" t="n"/>
      <c r="B2024" s="15" t="n"/>
      <c r="C2024" s="15" t="inlineStr">
        <is>
          <t>PAG. PROVV. AMICONE RENZO MESE DI</t>
        </is>
      </c>
      <c r="D2024" s="16" t="n"/>
      <c r="E2024" s="16" t="n"/>
      <c r="F2024" s="16" t="n"/>
      <c r="G2024" s="16" t="n">
        <v>0</v>
      </c>
      <c r="H2024" s="105" t="n"/>
      <c r="I2024" s="4" t="n"/>
      <c r="J2024" s="14" t="n"/>
      <c r="K2024" s="15" t="inlineStr">
        <is>
          <t>Spese telefonia</t>
        </is>
      </c>
      <c r="L2024" s="16" t="n"/>
      <c r="M2024" s="16">
        <f>0.28*(L2015+L2016-M2016)/100</f>
        <v/>
      </c>
      <c r="N2024" s="16">
        <f>D2047</f>
        <v/>
      </c>
      <c r="O2024" s="16">
        <f>O1963+M2024-N2024</f>
        <v/>
      </c>
      <c r="P2024" s="18">
        <f>P1963+M2024</f>
        <v/>
      </c>
      <c r="Q2024" s="14" t="n"/>
      <c r="R2024" s="18" t="n"/>
      <c r="S2024" s="16">
        <f>G2024</f>
        <v/>
      </c>
      <c r="T2024" s="18">
        <f>(R2024-S2024)+T2023</f>
        <v/>
      </c>
      <c r="U2024" s="15">
        <f>C2024</f>
        <v/>
      </c>
      <c r="W2024" s="14" t="n"/>
      <c r="X2024" s="18" t="n"/>
      <c r="Y2024" s="16" t="n">
        <v>0</v>
      </c>
      <c r="Z2024" s="18">
        <f>(X2024-Y2024)+Z2023</f>
        <v/>
      </c>
      <c r="AA2024" s="15" t="n"/>
      <c r="AB2024" s="24" t="n"/>
      <c r="AC2024" s="15">
        <f>C2024</f>
        <v/>
      </c>
      <c r="AD2024" s="25" t="n"/>
      <c r="AE2024" s="62">
        <f>G2024</f>
        <v/>
      </c>
      <c r="AF2024" s="63">
        <f>AE2024+AF1963</f>
        <v/>
      </c>
      <c r="AG2024" s="25" t="n"/>
      <c r="AH2024" s="24" t="n"/>
      <c r="AI2024" s="26" t="n"/>
      <c r="AJ2024" s="25" t="n"/>
      <c r="AL2024" s="14" t="n"/>
      <c r="AM2024" s="18" t="n"/>
      <c r="AN2024" s="16" t="n">
        <v>0</v>
      </c>
      <c r="AO2024" s="18">
        <f>(AM2024-AN2024)+AO2023</f>
        <v/>
      </c>
      <c r="AP2024" s="15" t="n"/>
      <c r="AR2024" s="14" t="n"/>
      <c r="AS2024" s="18" t="n"/>
      <c r="AT2024" s="16" t="n">
        <v>0</v>
      </c>
      <c r="AU2024" s="18">
        <f>(AS2024-AT2024)+AU2023</f>
        <v/>
      </c>
      <c r="AV2024" s="15" t="n"/>
      <c r="AX2024" s="14" t="n"/>
      <c r="AY2024" s="18" t="n"/>
      <c r="AZ2024" s="16" t="n">
        <v>0</v>
      </c>
      <c r="BA2024" s="18">
        <f>(AY2024-AZ2024)+BA2023</f>
        <v/>
      </c>
      <c r="BB2024" s="15" t="n"/>
      <c r="BD2024" s="14" t="n"/>
      <c r="BE2024" s="18" t="n"/>
      <c r="BF2024" s="16" t="n">
        <v>0</v>
      </c>
      <c r="BG2024" s="18">
        <f>(BE2024-BF2024)+BG2023</f>
        <v/>
      </c>
      <c r="BH2024" s="15" t="n"/>
      <c r="BJ2024" s="86" t="n">
        <v>0</v>
      </c>
      <c r="BK2024" s="90" t="n"/>
      <c r="BL2024" s="24" t="n">
        <v>0</v>
      </c>
      <c r="BM2024" s="24" t="n"/>
      <c r="BN2024" s="24" t="n"/>
      <c r="BO2024" s="24" t="n"/>
      <c r="BP2024" s="24" t="n"/>
      <c r="BQ2024" s="126" t="n"/>
    </row>
    <row r="2025" ht="16.8" customHeight="1">
      <c r="A2025" s="15" t="n"/>
      <c r="B2025" s="15" t="n"/>
      <c r="C2025" s="15" t="inlineStr">
        <is>
          <t>PAG. PROVV. VINCENZO  DI VITO</t>
        </is>
      </c>
      <c r="D2025" s="16" t="n"/>
      <c r="E2025" s="16" t="n"/>
      <c r="F2025" s="16" t="n"/>
      <c r="G2025" s="16" t="n">
        <v>0</v>
      </c>
      <c r="H2025" s="105" t="n"/>
      <c r="I2025" s="4" t="n"/>
      <c r="J2025" s="14" t="n"/>
      <c r="K2025" s="15">
        <f>C2035</f>
        <v/>
      </c>
      <c r="L2025" s="16" t="n"/>
      <c r="M2025" s="16">
        <f>0.28*(L2015+L2016-M2016)/100</f>
        <v/>
      </c>
      <c r="N2025" s="16">
        <f>G2035</f>
        <v/>
      </c>
      <c r="O2025" s="16">
        <f>O1964+M2025-N2025</f>
        <v/>
      </c>
      <c r="P2025" s="18">
        <f>P1964+M2025</f>
        <v/>
      </c>
      <c r="Q2025" s="14" t="n"/>
      <c r="R2025" s="18" t="n"/>
      <c r="S2025" s="16">
        <f>G2025</f>
        <v/>
      </c>
      <c r="T2025" s="18">
        <f>(R2025-S2025)+T2024</f>
        <v/>
      </c>
      <c r="U2025" s="15">
        <f>C2025</f>
        <v/>
      </c>
      <c r="W2025" s="14" t="n"/>
      <c r="X2025" s="18" t="n"/>
      <c r="Y2025" s="16" t="n">
        <v>0</v>
      </c>
      <c r="Z2025" s="18">
        <f>(X2025-Y2025)+Z2024</f>
        <v/>
      </c>
      <c r="AA2025" s="15" t="n"/>
      <c r="AB2025" s="24" t="n"/>
      <c r="AC2025" s="15">
        <f>C2025</f>
        <v/>
      </c>
      <c r="AD2025" s="25" t="n"/>
      <c r="AE2025" s="62">
        <f>G2025</f>
        <v/>
      </c>
      <c r="AF2025" s="63">
        <f>AE2025+AF1964</f>
        <v/>
      </c>
      <c r="AG2025" s="25" t="n"/>
      <c r="AH2025" s="24" t="n"/>
      <c r="AI2025" s="26" t="n"/>
      <c r="AJ2025" s="25" t="n"/>
      <c r="AL2025" s="14" t="n"/>
      <c r="AM2025" s="18" t="n"/>
      <c r="AN2025" s="16" t="n">
        <v>0</v>
      </c>
      <c r="AO2025" s="18">
        <f>(AM2025-AN2025)+AO2024</f>
        <v/>
      </c>
      <c r="AP2025" s="15" t="n"/>
      <c r="AR2025" s="14" t="n"/>
      <c r="AS2025" s="18" t="n"/>
      <c r="AT2025" s="16" t="n">
        <v>0</v>
      </c>
      <c r="AU2025" s="18">
        <f>(AS2025-AT2025)+AU2024</f>
        <v/>
      </c>
      <c r="AV2025" s="15" t="n"/>
      <c r="AX2025" s="14" t="n"/>
      <c r="AY2025" s="18" t="n"/>
      <c r="AZ2025" s="16" t="n">
        <v>0</v>
      </c>
      <c r="BA2025" s="18">
        <f>(AY2025-AZ2025)+BA2024</f>
        <v/>
      </c>
      <c r="BB2025" s="15" t="n"/>
      <c r="BD2025" s="14" t="n"/>
      <c r="BE2025" s="18" t="n"/>
      <c r="BF2025" s="16" t="n">
        <v>0</v>
      </c>
      <c r="BG2025" s="18">
        <f>(BE2025-BF2025)+BG2024</f>
        <v/>
      </c>
      <c r="BH2025" s="15" t="n"/>
      <c r="BJ2025" s="86" t="n">
        <v>0</v>
      </c>
      <c r="BK2025" s="90" t="n"/>
      <c r="BL2025" s="24" t="n"/>
      <c r="BM2025" s="24" t="n"/>
      <c r="BN2025" s="24" t="n"/>
      <c r="BO2025" s="24" t="n"/>
      <c r="BP2025" s="24" t="n"/>
      <c r="BQ2025" s="126" t="n"/>
    </row>
    <row r="2026" ht="16.8" customHeight="1">
      <c r="A2026" s="15" t="n"/>
      <c r="B2026" s="15" t="n"/>
      <c r="C2026" s="15" t="inlineStr">
        <is>
          <t>PAG. PROVV. FRANCESCOMARCHESOLI</t>
        </is>
      </c>
      <c r="D2026" s="16" t="n"/>
      <c r="E2026" s="16" t="n"/>
      <c r="F2026" s="16" t="n"/>
      <c r="G2026" s="16" t="n">
        <v>0</v>
      </c>
      <c r="H2026" s="16" t="n"/>
      <c r="I2026" s="4" t="n"/>
      <c r="J2026" s="14" t="n"/>
      <c r="K2026" s="15">
        <f>C2038</f>
        <v/>
      </c>
      <c r="L2026" s="16" t="n"/>
      <c r="M2026" s="16">
        <f>0.28*(L2015+L2016-M2016)/100</f>
        <v/>
      </c>
      <c r="N2026" s="16">
        <f>G2038</f>
        <v/>
      </c>
      <c r="O2026" s="16">
        <f>O1965+M2026-N2026</f>
        <v/>
      </c>
      <c r="P2026" s="18">
        <f>P1965+M2026</f>
        <v/>
      </c>
      <c r="Q2026" s="14" t="n"/>
      <c r="R2026" s="18" t="n"/>
      <c r="S2026" s="16">
        <f>G2026</f>
        <v/>
      </c>
      <c r="T2026" s="18">
        <f>(R2026-S2026)+T2025</f>
        <v/>
      </c>
      <c r="U2026" s="15">
        <f>C2026</f>
        <v/>
      </c>
      <c r="W2026" s="14" t="n"/>
      <c r="X2026" s="18" t="n"/>
      <c r="Y2026" s="16" t="n">
        <v>0</v>
      </c>
      <c r="Z2026" s="18">
        <f>(X2026-Y2026)+Z2025</f>
        <v/>
      </c>
      <c r="AA2026" s="15" t="n"/>
      <c r="AB2026" s="24" t="n"/>
      <c r="AC2026" s="15">
        <f>C2026</f>
        <v/>
      </c>
      <c r="AD2026" s="25" t="n"/>
      <c r="AE2026" s="62">
        <f>G2026</f>
        <v/>
      </c>
      <c r="AF2026" s="63">
        <f>AE2026+AF1965</f>
        <v/>
      </c>
      <c r="AG2026" s="25" t="n"/>
      <c r="AH2026" s="24" t="n"/>
      <c r="AI2026" s="26" t="n"/>
      <c r="AJ2026" s="25" t="n"/>
      <c r="AL2026" s="14" t="n"/>
      <c r="AM2026" s="18" t="n"/>
      <c r="AN2026" s="16" t="n">
        <v>0</v>
      </c>
      <c r="AO2026" s="18">
        <f>(AM2026-AN2026)+AO2025</f>
        <v/>
      </c>
      <c r="AP2026" s="15" t="n"/>
      <c r="AR2026" s="14" t="n"/>
      <c r="AS2026" s="18" t="n"/>
      <c r="AT2026" s="16" t="n">
        <v>0</v>
      </c>
      <c r="AU2026" s="18">
        <f>(AS2026-AT2026)+AU2025</f>
        <v/>
      </c>
      <c r="AV2026" s="15" t="n"/>
      <c r="AX2026" s="14" t="n"/>
      <c r="AY2026" s="18" t="n"/>
      <c r="AZ2026" s="16" t="n">
        <v>0</v>
      </c>
      <c r="BA2026" s="18">
        <f>(AY2026-AZ2026)+BA2025</f>
        <v/>
      </c>
      <c r="BB2026" s="15" t="n"/>
      <c r="BD2026" s="14" t="n"/>
      <c r="BE2026" s="18" t="n"/>
      <c r="BF2026" s="16" t="n">
        <v>0</v>
      </c>
      <c r="BG2026" s="18">
        <f>(BE2026-BF2026)+BG2025</f>
        <v/>
      </c>
      <c r="BH2026" s="15" t="n"/>
      <c r="BJ2026" s="86" t="n">
        <v>0</v>
      </c>
      <c r="BK2026" s="90" t="n"/>
      <c r="BL2026" s="24" t="n"/>
      <c r="BM2026" s="24" t="n"/>
      <c r="BN2026" s="24" t="n"/>
      <c r="BO2026" s="24" t="n"/>
      <c r="BP2026" s="24" t="n"/>
      <c r="BQ2026" s="126" t="n"/>
    </row>
    <row r="2027" ht="16.8" customHeight="1">
      <c r="A2027" s="15" t="n"/>
      <c r="B2027" s="15" t="n"/>
      <c r="C2027" s="15" t="inlineStr">
        <is>
          <t>TOT. PAG. PRODUTTORI</t>
        </is>
      </c>
      <c r="D2027" s="16">
        <f>SUM(G2019:G2026)+E2022+E2023+E2024+E2025+E2026</f>
        <v/>
      </c>
      <c r="E2027" s="16" t="n"/>
      <c r="F2027" s="16" t="n"/>
      <c r="G2027" s="16" t="n"/>
      <c r="H2027" s="16" t="n"/>
      <c r="I2027" s="4" t="n"/>
      <c r="J2027" s="14" t="n"/>
      <c r="K2027" s="15">
        <f>C2048</f>
        <v/>
      </c>
      <c r="L2027" s="16" t="n"/>
      <c r="M2027" s="16">
        <f>0.46*(L2015+L2016-M2016)/100</f>
        <v/>
      </c>
      <c r="N2027" s="16">
        <f>G2048</f>
        <v/>
      </c>
      <c r="O2027" s="16">
        <f>O1966+M2027-N2027</f>
        <v/>
      </c>
      <c r="P2027" s="18">
        <f>P1966+M2027</f>
        <v/>
      </c>
      <c r="Q2027" s="14" t="n"/>
      <c r="R2027" s="18" t="n"/>
      <c r="S2027" s="16" t="n">
        <v>0</v>
      </c>
      <c r="T2027" s="18">
        <f>(R2027-S2027)+T2026</f>
        <v/>
      </c>
      <c r="U2027" s="15" t="n"/>
      <c r="W2027" s="14" t="n"/>
      <c r="X2027" s="18" t="n"/>
      <c r="Y2027" s="16" t="n">
        <v>0</v>
      </c>
      <c r="Z2027" s="18">
        <f>(X2027-Y2027)+Z2026</f>
        <v/>
      </c>
      <c r="AA2027" s="15" t="n"/>
      <c r="AB2027" s="24" t="n"/>
      <c r="AC2027" s="15" t="n"/>
      <c r="AD2027" s="25" t="n"/>
      <c r="AE2027" s="62" t="n"/>
      <c r="AF2027" s="63" t="n"/>
      <c r="AG2027" s="25" t="n"/>
      <c r="AH2027" s="24" t="n"/>
      <c r="AI2027" s="26" t="n"/>
      <c r="AJ2027" s="25" t="n"/>
      <c r="AL2027" s="14" t="n"/>
      <c r="AM2027" s="18" t="n"/>
      <c r="AN2027" s="16" t="n">
        <v>0</v>
      </c>
      <c r="AO2027" s="18">
        <f>(AM2027-AN2027)+AO2026</f>
        <v/>
      </c>
      <c r="AP2027" s="15" t="n"/>
      <c r="AR2027" s="14" t="n"/>
      <c r="AS2027" s="18" t="n"/>
      <c r="AT2027" s="16" t="n">
        <v>0</v>
      </c>
      <c r="AU2027" s="18">
        <f>(AS2027-AT2027)+AU2026</f>
        <v/>
      </c>
      <c r="AV2027" s="15" t="n"/>
      <c r="AX2027" s="14" t="n"/>
      <c r="AY2027" s="18" t="n"/>
      <c r="AZ2027" s="16" t="n">
        <v>0</v>
      </c>
      <c r="BA2027" s="18">
        <f>(AY2027-AZ2027)+BA2026</f>
        <v/>
      </c>
      <c r="BB2027" s="15" t="n"/>
      <c r="BD2027" s="14" t="n"/>
      <c r="BE2027" s="18" t="n"/>
      <c r="BF2027" s="16" t="n">
        <v>0</v>
      </c>
      <c r="BG2027" s="18">
        <f>(BE2027-BF2027)+BG2026</f>
        <v/>
      </c>
      <c r="BH2027" s="15" t="n"/>
      <c r="BJ2027" s="86" t="n">
        <v>0</v>
      </c>
      <c r="BK2027" s="90" t="n"/>
      <c r="BL2027" s="24" t="n"/>
      <c r="BM2027" s="24" t="n"/>
      <c r="BN2027" s="24" t="n"/>
      <c r="BO2027" s="24" t="n"/>
      <c r="BP2027" s="24" t="n"/>
      <c r="BQ2027" s="126" t="n"/>
    </row>
    <row r="2028" ht="16.8" customHeight="1">
      <c r="A2028" s="15" t="n"/>
      <c r="B2028" s="15" t="n"/>
      <c r="C2028" s="15" t="inlineStr">
        <is>
          <t>Sinistro</t>
        </is>
      </c>
      <c r="D2028" s="16" t="n"/>
      <c r="E2028" s="16" t="n"/>
      <c r="F2028" s="16" t="n"/>
      <c r="G2028" s="16" t="n"/>
      <c r="H2028" s="16">
        <f>SUM(H2015:H2027)</f>
        <v/>
      </c>
      <c r="I2028" s="4" t="n"/>
      <c r="J2028" s="14" t="n"/>
      <c r="K2028" s="15" t="inlineStr">
        <is>
          <t>Locazioni immobiliari</t>
        </is>
      </c>
      <c r="L2028" s="16" t="n"/>
      <c r="M2028" s="16">
        <f>14.4*(L2015+L2016-M2016)/100</f>
        <v/>
      </c>
      <c r="N2028" s="16">
        <f>G2049</f>
        <v/>
      </c>
      <c r="O2028" s="16">
        <f>O1967+M2028-N2028</f>
        <v/>
      </c>
      <c r="P2028" s="18">
        <f>P1967+M2028</f>
        <v/>
      </c>
      <c r="Q2028" s="14" t="n"/>
      <c r="R2028" s="18" t="n"/>
      <c r="S2028" s="16" t="n">
        <v>0</v>
      </c>
      <c r="T2028" s="18">
        <f>(R2028-S2028)+T2027</f>
        <v/>
      </c>
      <c r="U2028" s="15" t="n"/>
      <c r="W2028" s="14" t="n"/>
      <c r="X2028" s="18" t="n"/>
      <c r="Y2028" s="16" t="n">
        <v>0</v>
      </c>
      <c r="Z2028" s="18">
        <f>(X2028-Y2028)+Z2027</f>
        <v/>
      </c>
      <c r="AA2028" s="15">
        <f>C2028</f>
        <v/>
      </c>
      <c r="AB2028" s="24" t="n"/>
      <c r="AC2028" s="15" t="n"/>
      <c r="AD2028" s="25" t="n"/>
      <c r="AE2028" s="62" t="n"/>
      <c r="AF2028" s="63" t="n"/>
      <c r="AG2028" s="25" t="n"/>
      <c r="AH2028" s="24" t="n"/>
      <c r="AI2028" s="26" t="n"/>
      <c r="AJ2028" s="25" t="n"/>
      <c r="AL2028" s="14" t="n"/>
      <c r="AM2028" s="18" t="n"/>
      <c r="AN2028" s="16" t="n">
        <v>0</v>
      </c>
      <c r="AO2028" s="18">
        <f>(AM2028-AN2028)+AO2027</f>
        <v/>
      </c>
      <c r="AP2028" s="15" t="n"/>
      <c r="AR2028" s="14" t="n"/>
      <c r="AS2028" s="18" t="n"/>
      <c r="AT2028" s="16" t="n">
        <v>0</v>
      </c>
      <c r="AU2028" s="18">
        <f>(AS2028-AT2028)+AU2027</f>
        <v/>
      </c>
      <c r="AV2028" s="15" t="n"/>
      <c r="AX2028" s="14" t="n"/>
      <c r="AY2028" s="18" t="n"/>
      <c r="AZ2028" s="16" t="n">
        <v>0</v>
      </c>
      <c r="BA2028" s="18">
        <f>(AY2028-AZ2028)+BA2027</f>
        <v/>
      </c>
      <c r="BB2028" s="15" t="n"/>
      <c r="BD2028" s="14" t="n"/>
      <c r="BE2028" s="18" t="n"/>
      <c r="BF2028" s="16" t="n">
        <v>0</v>
      </c>
      <c r="BG2028" s="18">
        <f>(BE2028-BF2028)+BG2027</f>
        <v/>
      </c>
      <c r="BH2028" s="15" t="n"/>
      <c r="BJ2028" s="86" t="n">
        <v>0</v>
      </c>
      <c r="BK2028" s="90" t="n"/>
      <c r="BL2028" s="24" t="n"/>
      <c r="BM2028" s="24" t="n"/>
      <c r="BN2028" s="24" t="n"/>
      <c r="BO2028" s="24" t="n"/>
      <c r="BP2028" s="24" t="n"/>
      <c r="BQ2028" s="126" t="n"/>
    </row>
    <row r="2029" ht="16.8" customHeight="1">
      <c r="A2029" s="15" t="n"/>
      <c r="B2029" s="15" t="n"/>
      <c r="C2029" s="15" t="inlineStr">
        <is>
          <t>SINISTRO</t>
        </is>
      </c>
      <c r="D2029" s="16">
        <f>E2028+G2028</f>
        <v/>
      </c>
      <c r="E2029" s="16" t="n"/>
      <c r="F2029" s="16" t="n"/>
      <c r="G2029" s="16" t="n"/>
      <c r="H2029" s="16" t="n"/>
      <c r="I2029" s="4" t="n"/>
      <c r="J2029" s="14" t="n"/>
      <c r="K2029" s="15">
        <f>C2050</f>
        <v/>
      </c>
      <c r="L2029" s="16">
        <f>D2038</f>
        <v/>
      </c>
      <c r="M2029" s="16">
        <f>1.4*(L2015+L2016-M2016)/100</f>
        <v/>
      </c>
      <c r="N2029" s="16">
        <f>G2050</f>
        <v/>
      </c>
      <c r="O2029" s="16">
        <f>O1968+M2029-N2029</f>
        <v/>
      </c>
      <c r="P2029" s="18">
        <f>P1968+M2029</f>
        <v/>
      </c>
      <c r="Q2029" s="14" t="n"/>
      <c r="R2029" s="18" t="n"/>
      <c r="S2029" s="16" t="n">
        <v>0</v>
      </c>
      <c r="T2029" s="18">
        <f>(R2029-S2029)+T2028</f>
        <v/>
      </c>
      <c r="U2029" s="15" t="n"/>
      <c r="W2029" s="14" t="n"/>
      <c r="X2029" s="18" t="n"/>
      <c r="Y2029" s="16" t="n">
        <v>0</v>
      </c>
      <c r="Z2029" s="18">
        <f>(X2029-Y2029)+Z2028</f>
        <v/>
      </c>
      <c r="AA2029" s="15" t="n"/>
      <c r="AB2029" s="24" t="n"/>
      <c r="AC2029" s="64" t="inlineStr">
        <is>
          <t>INTERESSI PASSIIVI</t>
        </is>
      </c>
      <c r="AD2029" s="65" t="n"/>
      <c r="AE2029" s="65">
        <f>H2033</f>
        <v/>
      </c>
      <c r="AF2029" s="63">
        <f>AE2029+AF1968</f>
        <v/>
      </c>
      <c r="AG2029" s="25" t="n"/>
      <c r="AH2029" s="24" t="n"/>
      <c r="AI2029" s="26" t="n"/>
      <c r="AJ2029" s="25" t="n">
        <v>0</v>
      </c>
      <c r="AL2029" s="14" t="n"/>
      <c r="AM2029" s="18" t="n"/>
      <c r="AN2029" s="16" t="n">
        <v>0</v>
      </c>
      <c r="AO2029" s="18">
        <f>(AM2029-AN2029)+AO2028</f>
        <v/>
      </c>
      <c r="AP2029" s="15" t="n"/>
      <c r="AR2029" s="14" t="n"/>
      <c r="AS2029" s="18" t="n"/>
      <c r="AT2029" s="16" t="n">
        <v>0</v>
      </c>
      <c r="AU2029" s="18">
        <f>(AS2029-AT2029)+AU2028</f>
        <v/>
      </c>
      <c r="AV2029" s="15" t="n"/>
      <c r="AX2029" s="14" t="n"/>
      <c r="AY2029" s="18" t="n"/>
      <c r="AZ2029" s="16" t="n">
        <v>0</v>
      </c>
      <c r="BA2029" s="18">
        <f>(AY2029-AZ2029)+BA2028</f>
        <v/>
      </c>
      <c r="BB2029" s="15" t="n"/>
      <c r="BD2029" s="14" t="n"/>
      <c r="BE2029" s="18" t="n"/>
      <c r="BF2029" s="16" t="n">
        <v>0</v>
      </c>
      <c r="BG2029" s="18">
        <f>(BE2029-BF2029)+BG2028</f>
        <v/>
      </c>
      <c r="BH2029" s="15" t="n"/>
      <c r="BJ2029" s="86" t="n"/>
      <c r="BK2029" s="86" t="n"/>
      <c r="BL2029" s="24" t="n"/>
      <c r="BM2029" s="24" t="n"/>
      <c r="BN2029" s="24" t="n"/>
      <c r="BO2029" s="24" t="n"/>
      <c r="BP2029" s="24" t="n"/>
      <c r="BQ2029" s="126" t="n"/>
    </row>
    <row r="2030" ht="16.8" customHeight="1">
      <c r="A2030" s="15" t="n"/>
      <c r="B2030" s="15" t="n"/>
      <c r="C2030" s="15" t="inlineStr">
        <is>
          <t xml:space="preserve">Francobolli    </t>
        </is>
      </c>
      <c r="D2030" s="16" t="n"/>
      <c r="E2030" s="16" t="n"/>
      <c r="F2030" s="16" t="n"/>
      <c r="G2030" s="16" t="n">
        <v>0</v>
      </c>
      <c r="H2030" s="16" t="n"/>
      <c r="I2030" s="4" t="n"/>
      <c r="J2030" s="14" t="n"/>
      <c r="K2030" s="15">
        <f>C2052</f>
        <v/>
      </c>
      <c r="L2030" s="16" t="n"/>
      <c r="M2030" s="16">
        <f>0*(L2015+L2016-M2016)/100</f>
        <v/>
      </c>
      <c r="N2030" s="16">
        <f>G2052</f>
        <v/>
      </c>
      <c r="O2030" s="16">
        <f>O1969+M2030-N2030</f>
        <v/>
      </c>
      <c r="P2030" s="18">
        <f>P1969+M2030</f>
        <v/>
      </c>
      <c r="Q2030" s="14" t="n"/>
      <c r="R2030" s="18" t="n"/>
      <c r="S2030" s="16">
        <f>G2030</f>
        <v/>
      </c>
      <c r="T2030" s="18">
        <f>(R2030-S2030)+T2029</f>
        <v/>
      </c>
      <c r="U2030" s="15">
        <f>C2030</f>
        <v/>
      </c>
      <c r="W2030" s="14" t="n"/>
      <c r="X2030" s="18" t="n"/>
      <c r="Y2030" s="16" t="n"/>
      <c r="Z2030" s="18">
        <f>(X2030-Y2030)+Z2029</f>
        <v/>
      </c>
      <c r="AA2030" s="15" t="n"/>
      <c r="AB2030" s="24" t="n"/>
      <c r="AC2030" s="15">
        <f>C2030</f>
        <v/>
      </c>
      <c r="AD2030" s="25" t="n"/>
      <c r="AE2030" s="62">
        <f>G2030</f>
        <v/>
      </c>
      <c r="AF2030" s="63">
        <f>AE2030+AF1969</f>
        <v/>
      </c>
      <c r="AG2030" s="25" t="n"/>
      <c r="AH2030" s="24" t="n"/>
      <c r="AI2030" s="26" t="n"/>
      <c r="AJ2030" s="25" t="n"/>
      <c r="AL2030" s="14" t="n"/>
      <c r="AM2030" s="18" t="n"/>
      <c r="AN2030" s="16" t="n"/>
      <c r="AO2030" s="18">
        <f>(AM2030-AN2030)+AO2029</f>
        <v/>
      </c>
      <c r="AP2030" s="15" t="n"/>
      <c r="AR2030" s="14" t="n"/>
      <c r="AS2030" s="18" t="n"/>
      <c r="AT2030" s="16" t="n"/>
      <c r="AU2030" s="18">
        <f>(AS2030-AT2030)+AU2029</f>
        <v/>
      </c>
      <c r="AV2030" s="15" t="n"/>
      <c r="AX2030" s="14" t="n"/>
      <c r="AY2030" s="18" t="n"/>
      <c r="AZ2030" s="16" t="n"/>
      <c r="BA2030" s="18">
        <f>(AY2030-AZ2030)+BA2029</f>
        <v/>
      </c>
      <c r="BB2030" s="15" t="n"/>
      <c r="BD2030" s="14" t="n"/>
      <c r="BE2030" s="18" t="n"/>
      <c r="BF2030" s="16" t="n"/>
      <c r="BG2030" s="18">
        <f>(BE2030-BF2030)+BG2029</f>
        <v/>
      </c>
      <c r="BH2030" s="15" t="n"/>
      <c r="BJ2030" s="86" t="n"/>
      <c r="BK2030" s="86" t="n"/>
      <c r="BL2030" s="24" t="n"/>
      <c r="BM2030" s="24" t="n"/>
      <c r="BN2030" s="24" t="n"/>
      <c r="BO2030" s="24" t="n"/>
      <c r="BP2030" s="24" t="n"/>
      <c r="BQ2030" s="126" t="n"/>
    </row>
    <row r="2031" ht="16.8" customHeight="1">
      <c r="A2031" s="15" t="n"/>
      <c r="B2031" s="15" t="n"/>
      <c r="C2031" s="15" t="inlineStr">
        <is>
          <t xml:space="preserve">PAG. FATT. SOMMESE PETROLI </t>
        </is>
      </c>
      <c r="D2031" s="16" t="n"/>
      <c r="E2031" s="16" t="n"/>
      <c r="F2031" s="16" t="n"/>
      <c r="G2031" s="16" t="n">
        <v>0</v>
      </c>
      <c r="H2031" s="16" t="n"/>
      <c r="I2031" s="4" t="n"/>
      <c r="J2031" s="14" t="n"/>
      <c r="K2031" s="15">
        <f>C2053</f>
        <v/>
      </c>
      <c r="L2031" s="16" t="n"/>
      <c r="M2031" s="16">
        <f>1.86*(L2015+L2016-M2016)/100</f>
        <v/>
      </c>
      <c r="N2031" s="16">
        <f>G2053</f>
        <v/>
      </c>
      <c r="O2031" s="16">
        <f>O1970+M2031-N2031</f>
        <v/>
      </c>
      <c r="P2031" s="18">
        <f>P1970+M2031</f>
        <v/>
      </c>
      <c r="Q2031" s="14" t="n"/>
      <c r="R2031" s="18" t="n"/>
      <c r="S2031" s="16">
        <f>G2031</f>
        <v/>
      </c>
      <c r="T2031" s="18">
        <f>(R2031-S2031)+T2030</f>
        <v/>
      </c>
      <c r="U2031" s="15">
        <f>C2031</f>
        <v/>
      </c>
      <c r="W2031" s="14" t="n"/>
      <c r="X2031" s="18" t="n"/>
      <c r="Y2031" s="16" t="n">
        <v>0</v>
      </c>
      <c r="Z2031" s="18">
        <f>(X2031-Y2031)+Z2030</f>
        <v/>
      </c>
      <c r="AA2031" s="15" t="n"/>
      <c r="AB2031" s="24" t="n"/>
      <c r="AC2031" s="15">
        <f>C2031</f>
        <v/>
      </c>
      <c r="AD2031" s="25" t="n"/>
      <c r="AE2031" s="62">
        <f>G2031</f>
        <v/>
      </c>
      <c r="AF2031" s="63">
        <f>AE2031+AF1970</f>
        <v/>
      </c>
      <c r="AG2031" s="25" t="n"/>
      <c r="AH2031" s="24" t="n"/>
      <c r="AI2031" s="26" t="n"/>
      <c r="AJ2031" s="25" t="n"/>
      <c r="AL2031" s="14" t="n"/>
      <c r="AM2031" s="18" t="n"/>
      <c r="AN2031" s="16" t="n">
        <v>0</v>
      </c>
      <c r="AO2031" s="18">
        <f>(AM2031-AN2031)+AO2030</f>
        <v/>
      </c>
      <c r="AP2031" s="15" t="n"/>
      <c r="AR2031" s="14" t="n"/>
      <c r="AS2031" s="18" t="n"/>
      <c r="AT2031" s="16" t="n">
        <v>0</v>
      </c>
      <c r="AU2031" s="18">
        <f>(AS2031-AT2031)+AU2030</f>
        <v/>
      </c>
      <c r="AV2031" s="15" t="n"/>
      <c r="AX2031" s="14" t="n"/>
      <c r="AY2031" s="18" t="n"/>
      <c r="AZ2031" s="16" t="n">
        <v>0</v>
      </c>
      <c r="BA2031" s="18">
        <f>(AY2031-AZ2031)+BA2030</f>
        <v/>
      </c>
      <c r="BB2031" s="15" t="n"/>
      <c r="BD2031" s="14" t="n"/>
      <c r="BE2031" s="18" t="n"/>
      <c r="BF2031" s="16" t="n">
        <v>0</v>
      </c>
      <c r="BG2031" s="18">
        <f>(BE2031-BF2031)+BG2030</f>
        <v/>
      </c>
      <c r="BH2031" s="15" t="n"/>
      <c r="BJ2031" s="86" t="n"/>
      <c r="BK2031" s="86" t="n"/>
      <c r="BL2031" s="24" t="n"/>
      <c r="BM2031" s="24" t="n"/>
      <c r="BN2031" s="24" t="n"/>
      <c r="BO2031" s="24" t="n"/>
      <c r="BP2031" s="24" t="n"/>
      <c r="BQ2031" s="126" t="n"/>
    </row>
    <row r="2032" ht="16.8" customHeight="1">
      <c r="A2032" s="15" t="n"/>
      <c r="B2032" s="15" t="n"/>
      <c r="C2032" s="15" t="inlineStr">
        <is>
          <t>Benzina auto papa'</t>
        </is>
      </c>
      <c r="D2032" s="16">
        <f>SUM(G2031:G2032)</f>
        <v/>
      </c>
      <c r="E2032" s="16" t="n">
        <v>0</v>
      </c>
      <c r="F2032" s="16" t="n"/>
      <c r="G2032" s="16" t="n">
        <v>0</v>
      </c>
      <c r="H2032" s="16" t="n"/>
      <c r="I2032" s="4" t="n"/>
      <c r="J2032" s="14" t="n"/>
      <c r="K2032" s="15">
        <f>C2054</f>
        <v/>
      </c>
      <c r="L2032" s="16" t="n">
        <v>0</v>
      </c>
      <c r="M2032" s="16">
        <f>0.7*(L2015+L2016-M2016)/100</f>
        <v/>
      </c>
      <c r="N2032" s="16">
        <f>G2054</f>
        <v/>
      </c>
      <c r="O2032" s="16">
        <f>O1971+M2032-N2032</f>
        <v/>
      </c>
      <c r="P2032" s="18">
        <f>P1971+M2032</f>
        <v/>
      </c>
      <c r="Q2032" s="14" t="n"/>
      <c r="R2032" s="18" t="n"/>
      <c r="S2032" s="16">
        <f>G2032</f>
        <v/>
      </c>
      <c r="T2032" s="18">
        <f>(R2032-S2032)+T2031</f>
        <v/>
      </c>
      <c r="U2032" s="15">
        <f>C2032</f>
        <v/>
      </c>
      <c r="W2032" s="14" t="n"/>
      <c r="X2032" s="18" t="n"/>
      <c r="Y2032" s="16" t="n">
        <v>0</v>
      </c>
      <c r="Z2032" s="18">
        <f>(X2032-Y2032)+Z2031</f>
        <v/>
      </c>
      <c r="AA2032" s="15" t="n"/>
      <c r="AB2032" s="24" t="n"/>
      <c r="AC2032" s="15">
        <f>C2032</f>
        <v/>
      </c>
      <c r="AD2032" s="25" t="n"/>
      <c r="AE2032" s="62">
        <f>G2032</f>
        <v/>
      </c>
      <c r="AF2032" s="63">
        <f>AE2032+AF1971</f>
        <v/>
      </c>
      <c r="AG2032" s="25" t="n"/>
      <c r="AH2032" s="24" t="n"/>
      <c r="AI2032" s="26" t="n">
        <v>0</v>
      </c>
      <c r="AJ2032" s="25" t="n"/>
      <c r="AL2032" s="14" t="n"/>
      <c r="AM2032" s="18" t="n"/>
      <c r="AN2032" s="16" t="n">
        <v>0</v>
      </c>
      <c r="AO2032" s="18">
        <f>(AM2032-AN2032)+AO2031</f>
        <v/>
      </c>
      <c r="AP2032" s="15" t="n"/>
      <c r="AR2032" s="14" t="n"/>
      <c r="AS2032" s="18" t="n"/>
      <c r="AT2032" s="16" t="n">
        <v>0</v>
      </c>
      <c r="AU2032" s="18">
        <f>(AS2032-AT2032)+AU2031</f>
        <v/>
      </c>
      <c r="AV2032" s="15" t="n"/>
      <c r="AX2032" s="14" t="n"/>
      <c r="AY2032" s="18" t="n"/>
      <c r="AZ2032" s="16" t="n">
        <v>0</v>
      </c>
      <c r="BA2032" s="18">
        <f>(AY2032-AZ2032)+BA2031</f>
        <v/>
      </c>
      <c r="BB2032" s="15" t="n"/>
      <c r="BD2032" s="14" t="n"/>
      <c r="BE2032" s="18" t="n"/>
      <c r="BF2032" s="16" t="n">
        <v>0</v>
      </c>
      <c r="BG2032" s="18">
        <f>(BE2032-BF2032)+BG2031</f>
        <v/>
      </c>
      <c r="BH2032" s="15" t="n"/>
      <c r="BJ2032" s="86" t="n"/>
      <c r="BK2032" s="86" t="n"/>
      <c r="BL2032" s="24" t="n"/>
      <c r="BM2032" s="24" t="n"/>
      <c r="BN2032" s="24" t="n"/>
      <c r="BO2032" s="24" t="n"/>
      <c r="BP2032" s="24" t="n"/>
      <c r="BQ2032" s="126" t="n"/>
    </row>
    <row r="2033" ht="16.8" customHeight="1">
      <c r="A2033" s="15" t="n"/>
      <c r="B2033" s="15" t="n"/>
      <c r="C2033" s="28" t="inlineStr">
        <is>
          <t>Spese bancarie</t>
        </is>
      </c>
      <c r="D2033" s="16" t="n"/>
      <c r="E2033" s="16" t="n">
        <v>0</v>
      </c>
      <c r="F2033" s="16" t="n">
        <v>0</v>
      </c>
      <c r="G2033" s="16" t="n">
        <v>0</v>
      </c>
      <c r="H2033" s="27" t="n">
        <v>0</v>
      </c>
      <c r="I2033" s="4" t="n"/>
      <c r="J2033" s="14" t="n"/>
      <c r="K2033" s="15">
        <f>C2058</f>
        <v/>
      </c>
      <c r="L2033" s="16" t="n">
        <v>0</v>
      </c>
      <c r="M2033" s="16">
        <f>18.82*(L2015+L2016-M2016)/100</f>
        <v/>
      </c>
      <c r="N2033" s="16">
        <f>G2058</f>
        <v/>
      </c>
      <c r="O2033" s="16">
        <f>O1972+M2033-N2033</f>
        <v/>
      </c>
      <c r="P2033" s="18">
        <f>P1972+M2033</f>
        <v/>
      </c>
      <c r="Q2033" s="14" t="n"/>
      <c r="R2033" s="18" t="n"/>
      <c r="S2033" s="16">
        <f>G2033</f>
        <v/>
      </c>
      <c r="T2033" s="18">
        <f>(R2033-S2033)+T2032</f>
        <v/>
      </c>
      <c r="U2033" s="15">
        <f>C2033</f>
        <v/>
      </c>
      <c r="W2033" s="14" t="n"/>
      <c r="X2033" s="18" t="n"/>
      <c r="Y2033" s="16" t="n">
        <v>0</v>
      </c>
      <c r="Z2033" s="18">
        <f>(X2033-Y2033)+Z2032</f>
        <v/>
      </c>
      <c r="AA2033" s="15">
        <f>C2033</f>
        <v/>
      </c>
      <c r="AB2033" s="24" t="n"/>
      <c r="AC2033" s="15">
        <f>C2033</f>
        <v/>
      </c>
      <c r="AD2033" s="25" t="n"/>
      <c r="AE2033" s="62" t="n">
        <v>0</v>
      </c>
      <c r="AF2033" s="63">
        <f>AE2033+AF1972</f>
        <v/>
      </c>
      <c r="AG2033" s="25" t="n"/>
      <c r="AH2033" s="24" t="n"/>
      <c r="AI2033" s="26" t="n"/>
      <c r="AJ2033" s="25" t="n"/>
      <c r="AL2033" s="14" t="n"/>
      <c r="AM2033" s="18" t="n"/>
      <c r="AN2033" s="16" t="n">
        <v>0</v>
      </c>
      <c r="AO2033" s="18">
        <f>(AM2033-AN2033)+AO2032</f>
        <v/>
      </c>
      <c r="AP2033" s="15" t="n"/>
      <c r="AR2033" s="14" t="n"/>
      <c r="AS2033" s="18" t="n"/>
      <c r="AT2033" s="16" t="n">
        <v>0</v>
      </c>
      <c r="AU2033" s="18">
        <f>(AS2033-AT2033)+AU2032</f>
        <v/>
      </c>
      <c r="AV2033" s="15">
        <f>C2033</f>
        <v/>
      </c>
      <c r="AX2033" s="14" t="n"/>
      <c r="AY2033" s="18" t="n"/>
      <c r="AZ2033" s="16" t="n">
        <v>0</v>
      </c>
      <c r="BA2033" s="18">
        <f>(AY2033-AZ2033)+BA2032</f>
        <v/>
      </c>
      <c r="BB2033" s="15" t="n"/>
      <c r="BD2033" s="14" t="n"/>
      <c r="BE2033" s="18" t="n"/>
      <c r="BF2033" s="16" t="n">
        <v>0</v>
      </c>
      <c r="BG2033" s="18">
        <f>(BE2033-BF2033)+BG2032</f>
        <v/>
      </c>
      <c r="BH2033" s="15" t="n"/>
      <c r="BJ2033" s="86" t="n"/>
      <c r="BK2033" s="86" t="n"/>
      <c r="BL2033" s="24" t="n"/>
      <c r="BM2033" s="24" t="n"/>
      <c r="BN2033" s="24" t="n"/>
      <c r="BO2033" s="24" t="n"/>
      <c r="BP2033" s="24" t="n"/>
      <c r="BQ2033" s="126" t="n"/>
    </row>
    <row r="2034" ht="16.8" customHeight="1">
      <c r="A2034" s="15" t="n"/>
      <c r="B2034" s="15" t="n"/>
      <c r="C2034" s="15" t="n"/>
      <c r="D2034" s="16" t="n"/>
      <c r="E2034" s="16" t="n"/>
      <c r="F2034" s="16" t="n"/>
      <c r="G2034" s="16" t="n">
        <v>0</v>
      </c>
      <c r="H2034" s="27" t="n">
        <v>0</v>
      </c>
      <c r="I2034" s="4" t="n"/>
      <c r="J2034" s="14" t="n"/>
      <c r="K2034" s="15">
        <f>C2059</f>
        <v/>
      </c>
      <c r="L2034" s="16" t="n">
        <v>0</v>
      </c>
      <c r="M2034" s="16">
        <f>18.82*(L2015+L2016-M2016)/100</f>
        <v/>
      </c>
      <c r="N2034" s="29">
        <f>G2059</f>
        <v/>
      </c>
      <c r="O2034" s="16">
        <f>O1973+M2034-N2034</f>
        <v/>
      </c>
      <c r="P2034" s="18">
        <f>P1973+M2034</f>
        <v/>
      </c>
      <c r="Q2034" s="14" t="n"/>
      <c r="R2034" s="18" t="n"/>
      <c r="S2034" s="16">
        <f>G2034</f>
        <v/>
      </c>
      <c r="T2034" s="18">
        <f>(R2034-S2034)+T2033</f>
        <v/>
      </c>
      <c r="U2034" s="15">
        <f>C2034</f>
        <v/>
      </c>
      <c r="W2034" s="14" t="n"/>
      <c r="X2034" s="18" t="n"/>
      <c r="Y2034" s="16" t="n">
        <v>0</v>
      </c>
      <c r="Z2034" s="18">
        <f>(X2034-Y2034)+Z2033</f>
        <v/>
      </c>
      <c r="AA2034" s="15" t="n"/>
      <c r="AB2034" s="24" t="n"/>
      <c r="AC2034" s="15">
        <f>C2034</f>
        <v/>
      </c>
      <c r="AD2034" s="25" t="n"/>
      <c r="AE2034" s="62">
        <f>G2034</f>
        <v/>
      </c>
      <c r="AF2034" s="63">
        <f>AE2034+AF1973</f>
        <v/>
      </c>
      <c r="AG2034" s="25" t="n"/>
      <c r="AH2034" s="24" t="n"/>
      <c r="AI2034" s="26" t="n"/>
      <c r="AJ2034" s="25" t="n"/>
      <c r="AL2034" s="14" t="n"/>
      <c r="AM2034" s="18" t="n"/>
      <c r="AN2034" s="16" t="n">
        <v>0</v>
      </c>
      <c r="AO2034" s="18">
        <f>(AM2034-AN2034)+AO2033</f>
        <v/>
      </c>
      <c r="AP2034" s="15" t="n"/>
      <c r="AR2034" s="14" t="n"/>
      <c r="AS2034" s="18" t="n"/>
      <c r="AT2034" s="16" t="n">
        <v>0</v>
      </c>
      <c r="AU2034" s="18">
        <f>(AS2034-AT2034)+AU2033</f>
        <v/>
      </c>
      <c r="AV2034" s="15" t="n"/>
      <c r="AX2034" s="14" t="n"/>
      <c r="AY2034" s="18" t="n"/>
      <c r="AZ2034" s="16" t="n">
        <v>0</v>
      </c>
      <c r="BA2034" s="18">
        <f>(AY2034-AZ2034)+BA2033</f>
        <v/>
      </c>
      <c r="BB2034" s="15" t="n"/>
      <c r="BD2034" s="14" t="n"/>
      <c r="BE2034" s="18" t="n"/>
      <c r="BF2034" s="16" t="n">
        <v>0</v>
      </c>
      <c r="BG2034" s="18">
        <f>(BE2034-BF2034)+BG2033</f>
        <v/>
      </c>
      <c r="BH2034" s="15" t="n"/>
      <c r="BJ2034" s="86" t="n"/>
      <c r="BK2034" s="86" t="n"/>
      <c r="BL2034" s="24" t="n"/>
      <c r="BM2034" s="24" t="n"/>
      <c r="BN2034" s="24" t="n"/>
      <c r="BO2034" s="24" t="n"/>
      <c r="BP2034" s="24" t="n"/>
      <c r="BQ2034" s="126" t="n"/>
    </row>
    <row r="2035" ht="16.8" customHeight="1">
      <c r="A2035" s="15" t="n"/>
      <c r="B2035" s="15" t="n"/>
      <c r="C2035" s="28" t="inlineStr">
        <is>
          <t>Materiale pulizia</t>
        </is>
      </c>
      <c r="D2035" s="16" t="n"/>
      <c r="E2035" s="16" t="n"/>
      <c r="F2035" s="16" t="n"/>
      <c r="G2035" s="16" t="n">
        <v>0</v>
      </c>
      <c r="H2035" s="16" t="n"/>
      <c r="I2035" s="4" t="n"/>
      <c r="J2035" s="14" t="n"/>
      <c r="K2035" s="15">
        <f>C2030</f>
        <v/>
      </c>
      <c r="L2035" s="16" t="n">
        <v>0</v>
      </c>
      <c r="M2035" s="16">
        <f>0.5*(L2015+L2016-M2016)/100</f>
        <v/>
      </c>
      <c r="N2035" s="16">
        <f>G2030</f>
        <v/>
      </c>
      <c r="O2035" s="16">
        <f>O1974+M2035-N2035</f>
        <v/>
      </c>
      <c r="P2035" s="18">
        <f>P1974+M2035</f>
        <v/>
      </c>
      <c r="Q2035" s="14" t="n"/>
      <c r="R2035" s="18" t="n"/>
      <c r="S2035" s="16">
        <f>G2035</f>
        <v/>
      </c>
      <c r="T2035" s="18">
        <f>(R2035-S2035)+T2034</f>
        <v/>
      </c>
      <c r="U2035" s="15">
        <f>C2035</f>
        <v/>
      </c>
      <c r="W2035" s="14" t="n"/>
      <c r="X2035" s="18" t="n"/>
      <c r="Y2035" s="16" t="n">
        <v>0</v>
      </c>
      <c r="Z2035" s="18">
        <f>(X2035-Y2035)+Z2034</f>
        <v/>
      </c>
      <c r="AA2035" s="15" t="n"/>
      <c r="AB2035" s="24" t="n"/>
      <c r="AC2035" s="15">
        <f>C2035</f>
        <v/>
      </c>
      <c r="AD2035" s="25" t="n"/>
      <c r="AE2035" s="62">
        <f>G2035</f>
        <v/>
      </c>
      <c r="AF2035" s="63">
        <f>AE2035+AF1974</f>
        <v/>
      </c>
      <c r="AG2035" s="25" t="n"/>
      <c r="AH2035" s="24" t="n"/>
      <c r="AI2035" s="26" t="n"/>
      <c r="AJ2035" s="25" t="n"/>
      <c r="AL2035" s="14" t="n"/>
      <c r="AM2035" s="18" t="n"/>
      <c r="AN2035" s="16" t="n">
        <v>0</v>
      </c>
      <c r="AO2035" s="18">
        <f>(AM2035-AN2035)+AO2034</f>
        <v/>
      </c>
      <c r="AP2035" s="15" t="n"/>
      <c r="AR2035" s="14" t="n"/>
      <c r="AS2035" s="18" t="n"/>
      <c r="AT2035" s="16" t="n">
        <v>0</v>
      </c>
      <c r="AU2035" s="18">
        <f>(AS2035-AT2035)+AU2034</f>
        <v/>
      </c>
      <c r="AV2035" s="15" t="n"/>
      <c r="AX2035" s="14" t="n"/>
      <c r="AY2035" s="18" t="n"/>
      <c r="AZ2035" s="16" t="n">
        <v>0</v>
      </c>
      <c r="BA2035" s="18">
        <f>(AY2035-AZ2035)+BA2034</f>
        <v/>
      </c>
      <c r="BB2035" s="15" t="n"/>
      <c r="BD2035" s="14" t="n"/>
      <c r="BE2035" s="18" t="n"/>
      <c r="BF2035" s="16" t="n">
        <v>0</v>
      </c>
      <c r="BG2035" s="18">
        <f>(BE2035-BF2035)+BG2034</f>
        <v/>
      </c>
      <c r="BH2035" s="15" t="n"/>
      <c r="BJ2035" s="86" t="n"/>
      <c r="BK2035" s="86" t="n"/>
      <c r="BL2035" s="24" t="n"/>
      <c r="BM2035" s="24" t="n"/>
      <c r="BN2035" s="24" t="n"/>
      <c r="BO2035" s="24" t="n"/>
      <c r="BP2035" s="24" t="n"/>
      <c r="BQ2035" s="126" t="n"/>
    </row>
    <row r="2036" ht="16.8" customHeight="1">
      <c r="A2036" s="15" t="n"/>
      <c r="B2036" s="15" t="n"/>
      <c r="C2036" s="15" t="inlineStr">
        <is>
          <t xml:space="preserve">Assicurazioni </t>
        </is>
      </c>
      <c r="D2036" s="16" t="n"/>
      <c r="E2036" s="16" t="n"/>
      <c r="F2036" s="16" t="n"/>
      <c r="G2036" s="16" t="n">
        <v>0</v>
      </c>
      <c r="H2036" s="16" t="n"/>
      <c r="I2036" s="4" t="n"/>
      <c r="J2036" s="14" t="n"/>
      <c r="K2036" s="17">
        <f>C2036</f>
        <v/>
      </c>
      <c r="L2036" s="16" t="n">
        <v>0</v>
      </c>
      <c r="M2036" s="16">
        <f>0.5*(L2015+L2016-M2016)/100</f>
        <v/>
      </c>
      <c r="N2036" s="16">
        <f>G2036</f>
        <v/>
      </c>
      <c r="O2036" s="16">
        <f>O1975+M2036-N2036</f>
        <v/>
      </c>
      <c r="P2036" s="18">
        <f>P1975+M2036</f>
        <v/>
      </c>
      <c r="Q2036" s="14" t="n"/>
      <c r="R2036" s="18" t="n"/>
      <c r="S2036" s="16">
        <f>G2036</f>
        <v/>
      </c>
      <c r="T2036" s="18">
        <f>(R2036-S2036)+T2035</f>
        <v/>
      </c>
      <c r="U2036" s="15">
        <f>C2036</f>
        <v/>
      </c>
      <c r="W2036" s="14" t="n"/>
      <c r="X2036" s="18" t="n"/>
      <c r="Y2036" s="16" t="n">
        <v>0</v>
      </c>
      <c r="Z2036" s="18">
        <f>(X2036-Y2036)+Z2035</f>
        <v/>
      </c>
      <c r="AA2036" s="15" t="n"/>
      <c r="AB2036" s="24" t="n"/>
      <c r="AC2036" s="15">
        <f>C2036</f>
        <v/>
      </c>
      <c r="AD2036" s="25" t="n"/>
      <c r="AE2036" s="62">
        <f>G2036</f>
        <v/>
      </c>
      <c r="AF2036" s="63">
        <f>AE2036+AF1975</f>
        <v/>
      </c>
      <c r="AG2036" s="25" t="n"/>
      <c r="AH2036" s="24" t="n"/>
      <c r="AI2036" s="26" t="n"/>
      <c r="AJ2036" s="25" t="n"/>
      <c r="AL2036" s="14" t="n"/>
      <c r="AM2036" s="18" t="n"/>
      <c r="AN2036" s="16" t="n">
        <v>0</v>
      </c>
      <c r="AO2036" s="18">
        <f>(AM2036-AN2036)+AO2035</f>
        <v/>
      </c>
      <c r="AP2036" s="15" t="n"/>
      <c r="AR2036" s="14" t="n"/>
      <c r="AS2036" s="18" t="n"/>
      <c r="AT2036" s="16" t="n">
        <v>0</v>
      </c>
      <c r="AU2036" s="18">
        <f>(AS2036-AT2036)+AU2035</f>
        <v/>
      </c>
      <c r="AV2036" s="15" t="n"/>
      <c r="AX2036" s="14" t="n"/>
      <c r="AY2036" s="18" t="n"/>
      <c r="AZ2036" s="16" t="n">
        <v>0</v>
      </c>
      <c r="BA2036" s="18">
        <f>(AY2036-AZ2036)+BA2035</f>
        <v/>
      </c>
      <c r="BB2036" s="15" t="n"/>
      <c r="BD2036" s="14" t="n"/>
      <c r="BE2036" s="18" t="n"/>
      <c r="BF2036" s="16" t="n">
        <v>0</v>
      </c>
      <c r="BG2036" s="18">
        <f>(BE2036-BF2036)+BG2035</f>
        <v/>
      </c>
      <c r="BH2036" s="15" t="n"/>
      <c r="BJ2036" s="86" t="n"/>
      <c r="BK2036" s="86" t="n"/>
      <c r="BL2036" s="24" t="n"/>
      <c r="BM2036" s="24" t="n"/>
      <c r="BN2036" s="24" t="n"/>
      <c r="BO2036" s="24" t="n"/>
      <c r="BP2036" s="24" t="n"/>
      <c r="BQ2036" s="126" t="n"/>
    </row>
    <row r="2037" ht="16.8" customHeight="1">
      <c r="A2037" s="15" t="n"/>
      <c r="B2037" s="15" t="n"/>
      <c r="C2037" s="15" t="inlineStr">
        <is>
          <t>Telepass</t>
        </is>
      </c>
      <c r="D2037" s="16" t="n"/>
      <c r="E2037" s="16" t="n"/>
      <c r="F2037" s="16" t="n"/>
      <c r="G2037" s="16" t="n">
        <v>0</v>
      </c>
      <c r="H2037" s="16" t="n"/>
      <c r="I2037" s="4" t="n"/>
      <c r="J2037" s="14" t="n"/>
      <c r="K2037" s="17" t="inlineStr">
        <is>
          <t>Spese varie (manutenziona auto+ alberghi + varie+ cancelleria)</t>
        </is>
      </c>
      <c r="L2037" s="16" t="n"/>
      <c r="M2037" s="16">
        <f>2.32*(L2015+L2016-M2016)/100</f>
        <v/>
      </c>
      <c r="N2037" s="16">
        <f>H2071+H2070+G2069</f>
        <v/>
      </c>
      <c r="O2037" s="16">
        <f>O1976+M2037-N2037</f>
        <v/>
      </c>
      <c r="P2037" s="18">
        <f>P1976+M2037</f>
        <v/>
      </c>
      <c r="Q2037" s="14" t="n"/>
      <c r="R2037" s="18" t="n"/>
      <c r="S2037" s="16">
        <f>G2037</f>
        <v/>
      </c>
      <c r="T2037" s="18">
        <f>(R2037-S2037)+T2036</f>
        <v/>
      </c>
      <c r="U2037" s="15">
        <f>C2037</f>
        <v/>
      </c>
      <c r="W2037" s="14" t="n"/>
      <c r="X2037" s="18" t="n"/>
      <c r="Y2037" s="16" t="n">
        <v>0</v>
      </c>
      <c r="Z2037" s="18">
        <f>(X2037-Y2037)+Z2036</f>
        <v/>
      </c>
      <c r="AA2037" s="15" t="n"/>
      <c r="AB2037" s="24" t="n"/>
      <c r="AC2037" s="15">
        <f>C2037</f>
        <v/>
      </c>
      <c r="AD2037" s="25" t="n"/>
      <c r="AE2037" s="62">
        <f>G2037</f>
        <v/>
      </c>
      <c r="AF2037" s="63">
        <f>AE2037+AF1976</f>
        <v/>
      </c>
      <c r="AG2037" s="25" t="n"/>
      <c r="AH2037" s="24" t="n"/>
      <c r="AI2037" s="26" t="n"/>
      <c r="AJ2037" s="25" t="n"/>
      <c r="AL2037" s="14" t="n"/>
      <c r="AM2037" s="18" t="n"/>
      <c r="AN2037" s="16" t="n">
        <v>0</v>
      </c>
      <c r="AO2037" s="18">
        <f>(AM2037-AN2037)+AO2036</f>
        <v/>
      </c>
      <c r="AP2037" s="15" t="n"/>
      <c r="AR2037" s="14" t="n"/>
      <c r="AS2037" s="18" t="n"/>
      <c r="AT2037" s="16" t="n">
        <v>0</v>
      </c>
      <c r="AU2037" s="18">
        <f>(AS2037-AT2037)+AU2036</f>
        <v/>
      </c>
      <c r="AV2037" s="15" t="n"/>
      <c r="AX2037" s="14" t="n"/>
      <c r="AY2037" s="18" t="n"/>
      <c r="AZ2037" s="16" t="n">
        <v>0</v>
      </c>
      <c r="BA2037" s="18">
        <f>(AY2037-AZ2037)+BA2036</f>
        <v/>
      </c>
      <c r="BB2037" s="15" t="n"/>
      <c r="BD2037" s="14" t="n"/>
      <c r="BE2037" s="18" t="n"/>
      <c r="BF2037" s="16" t="n">
        <v>0</v>
      </c>
      <c r="BG2037" s="18">
        <f>(BE2037-BF2037)+BG2036</f>
        <v/>
      </c>
      <c r="BH2037" s="15" t="n"/>
      <c r="BJ2037" s="86" t="n"/>
      <c r="BK2037" s="86" t="n"/>
      <c r="BL2037" s="24" t="n"/>
      <c r="BM2037" s="24" t="n"/>
      <c r="BN2037" s="24" t="n"/>
      <c r="BO2037" s="24" t="n"/>
      <c r="BP2037" s="24" t="n"/>
      <c r="BQ2037" s="126" t="n"/>
    </row>
    <row r="2038" ht="16.8" customHeight="1">
      <c r="A2038" s="15" t="n"/>
      <c r="B2038" s="15" t="n"/>
      <c r="C2038" s="28" t="inlineStr">
        <is>
          <t>Pubblicità</t>
        </is>
      </c>
      <c r="D2038" s="16" t="n">
        <v>0</v>
      </c>
      <c r="E2038" s="16" t="n"/>
      <c r="F2038" s="16" t="n"/>
      <c r="G2038" s="16" t="n">
        <v>0</v>
      </c>
      <c r="H2038" s="16" t="n"/>
      <c r="I2038" s="4" t="n"/>
      <c r="J2038" s="14" t="n"/>
      <c r="K2038" s="17" t="n"/>
      <c r="L2038" s="16" t="n"/>
      <c r="M2038" s="16" t="n"/>
      <c r="N2038" s="16" t="inlineStr">
        <is>
          <t>DISPON. BANCARIA</t>
        </is>
      </c>
      <c r="O2038" s="16">
        <f>T2072+AO2072</f>
        <v/>
      </c>
      <c r="P2038" s="18" t="n"/>
      <c r="Q2038" s="14" t="n"/>
      <c r="R2038" s="18" t="n"/>
      <c r="S2038" s="16" t="n">
        <v>0</v>
      </c>
      <c r="T2038" s="18">
        <f>(R2038-S2038)+T2037</f>
        <v/>
      </c>
      <c r="U2038" s="15">
        <f>C2038</f>
        <v/>
      </c>
      <c r="W2038" s="14" t="n"/>
      <c r="X2038" s="18" t="n"/>
      <c r="Y2038" s="16" t="n">
        <v>0</v>
      </c>
      <c r="Z2038" s="18">
        <f>(X2038-Y2038)+Z2037</f>
        <v/>
      </c>
      <c r="AA2038" s="15" t="n"/>
      <c r="AB2038" s="24" t="n"/>
      <c r="AC2038" s="15">
        <f>C2038</f>
        <v/>
      </c>
      <c r="AD2038" s="25" t="n"/>
      <c r="AE2038" s="62">
        <f>G2038</f>
        <v/>
      </c>
      <c r="AF2038" s="63">
        <f>AE2038+AF1977</f>
        <v/>
      </c>
      <c r="AG2038" s="25" t="n"/>
      <c r="AH2038" s="24" t="n"/>
      <c r="AI2038" s="26" t="n"/>
      <c r="AJ2038" s="25" t="n"/>
      <c r="AL2038" s="14" t="n"/>
      <c r="AM2038" s="18" t="n"/>
      <c r="AN2038" s="16" t="n"/>
      <c r="AO2038" s="18">
        <f>(AM2038-AN2038)+AO2037</f>
        <v/>
      </c>
      <c r="AP2038" s="15" t="n"/>
      <c r="AR2038" s="14" t="n"/>
      <c r="AS2038" s="18" t="n"/>
      <c r="AT2038" s="16" t="n"/>
      <c r="AU2038" s="18">
        <f>(AS2038-AT2038)+AU2037</f>
        <v/>
      </c>
      <c r="AV2038" s="15" t="n"/>
      <c r="AX2038" s="14" t="n"/>
      <c r="AY2038" s="18" t="n"/>
      <c r="AZ2038" s="16" t="n"/>
      <c r="BA2038" s="18">
        <f>(AY2038-AZ2038)+BA2037</f>
        <v/>
      </c>
      <c r="BB2038" s="15" t="n"/>
      <c r="BD2038" s="14" t="n"/>
      <c r="BE2038" s="18" t="n"/>
      <c r="BF2038" s="16" t="n"/>
      <c r="BG2038" s="18">
        <f>(BE2038-BF2038)+BG2037</f>
        <v/>
      </c>
      <c r="BH2038" s="15" t="n"/>
      <c r="BJ2038" s="86" t="n"/>
      <c r="BK2038" s="86" t="n"/>
      <c r="BL2038" s="24" t="n"/>
      <c r="BM2038" s="24" t="n"/>
      <c r="BN2038" s="24" t="n"/>
      <c r="BO2038" s="24" t="n"/>
      <c r="BP2038" s="24" t="n"/>
      <c r="BQ2038" s="126" t="n"/>
    </row>
    <row r="2039" ht="16.8" customHeight="1">
      <c r="A2039" s="15" t="n"/>
      <c r="B2039" s="66" t="n"/>
      <c r="C2039" s="15" t="inlineStr">
        <is>
          <t xml:space="preserve">PAG. STIP.           MARZIA </t>
        </is>
      </c>
      <c r="D2039" s="67" t="n"/>
      <c r="E2039" s="16" t="n">
        <v>0</v>
      </c>
      <c r="F2039" s="16" t="n"/>
      <c r="G2039" s="16" t="n">
        <v>0</v>
      </c>
      <c r="H2039" s="16" t="n"/>
      <c r="I2039" s="4" t="n"/>
      <c r="J2039" s="14" t="n"/>
      <c r="K2039" s="17" t="n"/>
      <c r="L2039" s="16" t="n"/>
      <c r="M2039" s="16" t="n">
        <v>0</v>
      </c>
      <c r="N2039" s="16" t="inlineStr">
        <is>
          <t>SOSPESI PARTICOLARI</t>
        </is>
      </c>
      <c r="O2039" s="31">
        <f>L2063</f>
        <v/>
      </c>
      <c r="P2039" s="32">
        <f>SUM(P2018:P2037)</f>
        <v/>
      </c>
      <c r="Q2039" s="14" t="n"/>
      <c r="R2039" s="18" t="n"/>
      <c r="S2039" s="16">
        <f>G2039</f>
        <v/>
      </c>
      <c r="T2039" s="18">
        <f>(R2039-S2039)+T2038</f>
        <v/>
      </c>
      <c r="U2039" s="15">
        <f>C2039</f>
        <v/>
      </c>
      <c r="W2039" s="14" t="n"/>
      <c r="X2039" s="18" t="n"/>
      <c r="Y2039" s="16" t="n">
        <v>0</v>
      </c>
      <c r="Z2039" s="18">
        <f>(X2039-Y2039)+Z2038</f>
        <v/>
      </c>
      <c r="AA2039" s="15" t="n"/>
      <c r="AB2039" s="24" t="n"/>
      <c r="AC2039" s="15">
        <f>C2039</f>
        <v/>
      </c>
      <c r="AD2039" s="25" t="n"/>
      <c r="AE2039" s="62">
        <f>G2039</f>
        <v/>
      </c>
      <c r="AF2039" s="63">
        <f>AE2039+AF1978</f>
        <v/>
      </c>
      <c r="AG2039" s="25" t="n"/>
      <c r="AH2039" s="24" t="n"/>
      <c r="AI2039" s="26" t="n"/>
      <c r="AJ2039" s="25" t="n"/>
      <c r="AL2039" s="14" t="n"/>
      <c r="AM2039" s="18" t="n"/>
      <c r="AN2039" s="16" t="n">
        <v>0</v>
      </c>
      <c r="AO2039" s="18">
        <f>(AM2039-AN2039)+AO2038</f>
        <v/>
      </c>
      <c r="AP2039" s="15" t="n"/>
      <c r="AR2039" s="14" t="n"/>
      <c r="AS2039" s="18" t="n"/>
      <c r="AT2039" s="16" t="n">
        <v>0</v>
      </c>
      <c r="AU2039" s="18">
        <f>(AS2039-AT2039)+AU2038</f>
        <v/>
      </c>
      <c r="AV2039" s="15" t="n"/>
      <c r="AX2039" s="14" t="n"/>
      <c r="AY2039" s="18" t="n"/>
      <c r="AZ2039" s="16" t="n">
        <v>0</v>
      </c>
      <c r="BA2039" s="18">
        <f>(AY2039-AZ2039)+BA2038</f>
        <v/>
      </c>
      <c r="BB2039" s="15" t="n"/>
      <c r="BD2039" s="14" t="n"/>
      <c r="BE2039" s="18" t="n"/>
      <c r="BF2039" s="16" t="n">
        <v>0</v>
      </c>
      <c r="BG2039" s="18">
        <f>(BE2039-BF2039)+BG2038</f>
        <v/>
      </c>
      <c r="BH2039" s="15" t="n"/>
      <c r="BJ2039" s="86" t="n"/>
      <c r="BK2039" s="86" t="n"/>
      <c r="BL2039" s="24" t="n"/>
      <c r="BM2039" s="24" t="n"/>
      <c r="BN2039" s="24" t="n"/>
      <c r="BO2039" s="24" t="n"/>
      <c r="BP2039" s="24" t="n"/>
      <c r="BQ2039" s="126" t="n"/>
    </row>
    <row r="2040" ht="16.8" customHeight="1">
      <c r="A2040" s="15" t="n"/>
      <c r="B2040" s="15" t="n"/>
      <c r="C2040" s="15" t="inlineStr">
        <is>
          <t xml:space="preserve">PAG. STIP.           DEBORAH </t>
        </is>
      </c>
      <c r="D2040" s="16" t="n"/>
      <c r="E2040" s="16" t="n">
        <v>0</v>
      </c>
      <c r="F2040" s="16" t="n"/>
      <c r="G2040" s="16" t="n">
        <v>0</v>
      </c>
      <c r="H2040" s="16" t="n"/>
      <c r="I2040" s="4" t="n"/>
      <c r="J2040" s="14" t="n"/>
      <c r="K2040" s="17" t="n"/>
      <c r="L2040" s="16" t="n"/>
      <c r="M2040" s="16" t="n">
        <v>0</v>
      </c>
      <c r="N2040" s="16" t="inlineStr">
        <is>
          <t>SOSPESI</t>
        </is>
      </c>
      <c r="O2040" s="16">
        <f>SUM(L2051:L2062)+L2065</f>
        <v/>
      </c>
      <c r="P2040" s="33">
        <f>SUM(O2018:O2037)</f>
        <v/>
      </c>
      <c r="Q2040" s="14" t="n"/>
      <c r="R2040" s="18" t="n"/>
      <c r="S2040" s="16">
        <f>G2040</f>
        <v/>
      </c>
      <c r="T2040" s="18">
        <f>(R2040-S2040)+T2039</f>
        <v/>
      </c>
      <c r="U2040" s="15">
        <f>C2040</f>
        <v/>
      </c>
      <c r="W2040" s="14" t="n"/>
      <c r="X2040" s="18" t="n"/>
      <c r="Y2040" s="16" t="n">
        <v>0</v>
      </c>
      <c r="Z2040" s="18">
        <f>(X2040-Y2040)+Z2039</f>
        <v/>
      </c>
      <c r="AA2040" s="15" t="n"/>
      <c r="AB2040" s="24" t="n"/>
      <c r="AC2040" s="15">
        <f>C2040</f>
        <v/>
      </c>
      <c r="AD2040" s="25" t="n"/>
      <c r="AE2040" s="62">
        <f>G2040</f>
        <v/>
      </c>
      <c r="AF2040" s="63">
        <f>AE2040+AF1979</f>
        <v/>
      </c>
      <c r="AG2040" s="25" t="n"/>
      <c r="AH2040" s="24" t="n"/>
      <c r="AI2040" s="26" t="n"/>
      <c r="AJ2040" s="25" t="n"/>
      <c r="AL2040" s="14" t="n"/>
      <c r="AM2040" s="18" t="n"/>
      <c r="AN2040" s="16" t="n">
        <v>0</v>
      </c>
      <c r="AO2040" s="18">
        <f>(AM2040-AN2040)+AO2039</f>
        <v/>
      </c>
      <c r="AP2040" s="15" t="n"/>
      <c r="AR2040" s="14" t="n"/>
      <c r="AS2040" s="18" t="n"/>
      <c r="AT2040" s="16" t="n">
        <v>0</v>
      </c>
      <c r="AU2040" s="18">
        <f>(AS2040-AT2040)+AU2039</f>
        <v/>
      </c>
      <c r="AV2040" s="15" t="n"/>
      <c r="AX2040" s="14" t="n"/>
      <c r="AY2040" s="18" t="n"/>
      <c r="AZ2040" s="16" t="n">
        <v>0</v>
      </c>
      <c r="BA2040" s="18">
        <f>(AY2040-AZ2040)+BA2039</f>
        <v/>
      </c>
      <c r="BB2040" s="15" t="n"/>
      <c r="BD2040" s="14" t="n"/>
      <c r="BE2040" s="18" t="n"/>
      <c r="BF2040" s="16" t="n">
        <v>0</v>
      </c>
      <c r="BG2040" s="18">
        <f>(BE2040-BF2040)+BG2039</f>
        <v/>
      </c>
      <c r="BH2040" s="15" t="n"/>
      <c r="BJ2040" s="86" t="n"/>
      <c r="BK2040" s="86" t="n"/>
      <c r="BL2040" s="24" t="n"/>
      <c r="BM2040" s="24" t="n"/>
      <c r="BN2040" s="24" t="n"/>
      <c r="BO2040" s="24" t="n"/>
      <c r="BP2040" s="24" t="n"/>
      <c r="BQ2040" s="126" t="n"/>
    </row>
    <row r="2041" ht="16.8" customHeight="1">
      <c r="A2041" s="15" t="n"/>
      <c r="B2041" s="15" t="n"/>
      <c r="C2041" s="15" t="inlineStr">
        <is>
          <t xml:space="preserve">PAG. STIP.           DORIANA BONIFICO </t>
        </is>
      </c>
      <c r="D2041" s="16" t="n"/>
      <c r="E2041" s="16" t="n">
        <v>0</v>
      </c>
      <c r="F2041" s="16" t="n"/>
      <c r="G2041" s="16" t="n">
        <v>0</v>
      </c>
      <c r="H2041" s="16" t="n"/>
      <c r="I2041" s="4" t="n"/>
      <c r="J2041" s="14" t="n"/>
      <c r="K2041" s="17" t="n"/>
      <c r="L2041" s="16" t="n"/>
      <c r="M2041" s="16" t="n"/>
      <c r="N2041" s="16" t="inlineStr">
        <is>
          <t>GIROCONTO SINO AD OGGI</t>
        </is>
      </c>
      <c r="O2041" s="34">
        <f>O1980+O1981-F2056-F2055</f>
        <v/>
      </c>
      <c r="P2041" s="35">
        <f>O1980+O1981+O2042-F2056-F2055-O2039-O2040</f>
        <v/>
      </c>
      <c r="Q2041" s="14" t="n"/>
      <c r="R2041" s="18" t="n"/>
      <c r="S2041" s="16">
        <f>G2041</f>
        <v/>
      </c>
      <c r="T2041" s="18">
        <f>(R2041-S2041)+T2040</f>
        <v/>
      </c>
      <c r="U2041" s="15" t="n"/>
      <c r="W2041" s="14" t="n"/>
      <c r="X2041" s="18" t="n"/>
      <c r="Y2041" s="16" t="n"/>
      <c r="Z2041" s="18">
        <f>(X2041-Y2041)+Z2040</f>
        <v/>
      </c>
      <c r="AA2041" s="15" t="n"/>
      <c r="AB2041" s="24" t="n"/>
      <c r="AC2041" s="15">
        <f>C2041</f>
        <v/>
      </c>
      <c r="AD2041" s="25" t="n"/>
      <c r="AE2041" s="62">
        <f>G2041</f>
        <v/>
      </c>
      <c r="AF2041" s="63">
        <f>AE2041+AF1980</f>
        <v/>
      </c>
      <c r="AG2041" s="25" t="n"/>
      <c r="AH2041" s="24" t="n"/>
      <c r="AI2041" s="26" t="n"/>
      <c r="AJ2041" s="25" t="n"/>
      <c r="AL2041" s="14" t="n"/>
      <c r="AM2041" s="18" t="n"/>
      <c r="AN2041" s="16" t="n"/>
      <c r="AO2041" s="18">
        <f>(AM2041-AN2041)+AO2040</f>
        <v/>
      </c>
      <c r="AP2041" s="15" t="n"/>
      <c r="AR2041" s="14" t="n"/>
      <c r="AS2041" s="18" t="n"/>
      <c r="AT2041" s="16" t="n"/>
      <c r="AU2041" s="18">
        <f>(AS2041-AT2041)+AU2040</f>
        <v/>
      </c>
      <c r="AV2041" s="15" t="n"/>
      <c r="AX2041" s="14" t="n"/>
      <c r="AY2041" s="18" t="n"/>
      <c r="AZ2041" s="16" t="n"/>
      <c r="BA2041" s="18">
        <f>(AY2041-AZ2041)+BA2040</f>
        <v/>
      </c>
      <c r="BB2041" s="15" t="n"/>
      <c r="BD2041" s="14" t="n"/>
      <c r="BE2041" s="18" t="n"/>
      <c r="BF2041" s="16" t="n"/>
      <c r="BG2041" s="18">
        <f>(BE2041-BF2041)+BG2040</f>
        <v/>
      </c>
      <c r="BH2041" s="15" t="n"/>
      <c r="BJ2041" s="86" t="n"/>
      <c r="BK2041" s="86" t="n"/>
      <c r="BL2041" s="24" t="n"/>
      <c r="BM2041" s="24" t="n"/>
      <c r="BN2041" s="24" t="n"/>
      <c r="BO2041" s="24" t="n"/>
      <c r="BP2041" s="24" t="n"/>
      <c r="BQ2041" s="126" t="n"/>
    </row>
    <row r="2042" ht="16.8" customHeight="1">
      <c r="A2042" s="15" t="n"/>
      <c r="B2042" s="15" t="n"/>
      <c r="C2042" s="15" t="inlineStr">
        <is>
          <t xml:space="preserve">PAG. STIP.           STEFANIA  BONIFICO </t>
        </is>
      </c>
      <c r="D2042" s="16" t="n"/>
      <c r="E2042" s="16" t="n">
        <v>0</v>
      </c>
      <c r="F2042" s="16" t="n"/>
      <c r="G2042" s="16" t="n">
        <v>0</v>
      </c>
      <c r="H2042" s="16" t="n"/>
      <c r="I2042" s="4" t="n"/>
      <c r="J2042" s="14" t="n"/>
      <c r="K2042" s="6" t="inlineStr">
        <is>
          <t>TOTALE GIORNATA</t>
        </is>
      </c>
      <c r="L2042" s="3">
        <f>SUM(L2015:L2041)</f>
        <v/>
      </c>
      <c r="M2042" s="3">
        <f>SUM(M2015:M2041)</f>
        <v/>
      </c>
      <c r="N2042" s="16" t="inlineStr">
        <is>
          <t>G.C. GIORNO</t>
        </is>
      </c>
      <c r="O2042" s="16">
        <f>N2015-L2016</f>
        <v/>
      </c>
      <c r="P2042" s="18" t="n"/>
      <c r="Q2042" s="14" t="n"/>
      <c r="R2042" s="18" t="n"/>
      <c r="S2042" s="16">
        <f>G2042</f>
        <v/>
      </c>
      <c r="T2042" s="18">
        <f>(R2042-S2042)+T2041</f>
        <v/>
      </c>
      <c r="U2042" s="15">
        <f>C2042</f>
        <v/>
      </c>
      <c r="W2042" s="14" t="n"/>
      <c r="X2042" s="18" t="n"/>
      <c r="Y2042" s="16" t="n">
        <v>0</v>
      </c>
      <c r="Z2042" s="18">
        <f>(X2042-Y2042)+Z2041</f>
        <v/>
      </c>
      <c r="AA2042" s="15" t="n"/>
      <c r="AB2042" s="24" t="n"/>
      <c r="AC2042" s="15">
        <f>C2042</f>
        <v/>
      </c>
      <c r="AD2042" s="25" t="n"/>
      <c r="AE2042" s="62">
        <f>G2042</f>
        <v/>
      </c>
      <c r="AF2042" s="63">
        <f>AE2042+AF1981</f>
        <v/>
      </c>
      <c r="AG2042" s="25" t="n"/>
      <c r="AH2042" s="24" t="n"/>
      <c r="AI2042" s="26" t="n"/>
      <c r="AJ2042" s="25" t="n"/>
      <c r="AL2042" s="14" t="n"/>
      <c r="AM2042" s="18" t="n"/>
      <c r="AN2042" s="16" t="n">
        <v>0</v>
      </c>
      <c r="AO2042" s="18">
        <f>(AM2042-AN2042)+AO2041</f>
        <v/>
      </c>
      <c r="AP2042" s="15" t="n"/>
      <c r="AR2042" s="14" t="n"/>
      <c r="AS2042" s="18" t="n"/>
      <c r="AT2042" s="16" t="n">
        <v>0</v>
      </c>
      <c r="AU2042" s="18">
        <f>(AS2042-AT2042)+AU2041</f>
        <v/>
      </c>
      <c r="AV2042" s="15" t="n"/>
      <c r="AX2042" s="14" t="n"/>
      <c r="AY2042" s="18" t="n"/>
      <c r="AZ2042" s="16" t="n">
        <v>0</v>
      </c>
      <c r="BA2042" s="18">
        <f>(AY2042-AZ2042)+BA2041</f>
        <v/>
      </c>
      <c r="BB2042" s="15" t="n"/>
      <c r="BD2042" s="14" t="n"/>
      <c r="BE2042" s="18" t="n"/>
      <c r="BF2042" s="16" t="n">
        <v>0</v>
      </c>
      <c r="BG2042" s="18">
        <f>(BE2042-BF2042)+BG2041</f>
        <v/>
      </c>
      <c r="BH2042" s="15" t="n"/>
      <c r="BJ2042" s="86" t="n"/>
      <c r="BK2042" s="86" t="n"/>
      <c r="BL2042" s="24" t="n"/>
      <c r="BM2042" s="24" t="n"/>
      <c r="BN2042" s="24" t="n"/>
      <c r="BO2042" s="24" t="n"/>
      <c r="BP2042" s="24" t="n"/>
      <c r="BQ2042" s="126" t="n"/>
    </row>
    <row r="2043" ht="16.8" customHeight="1">
      <c r="A2043" s="15" t="n"/>
      <c r="B2043" s="15" t="n"/>
      <c r="C2043" s="15" t="inlineStr">
        <is>
          <t>Pagamento contributi impiegate</t>
        </is>
      </c>
      <c r="D2043" s="16" t="n"/>
      <c r="E2043" s="16" t="n"/>
      <c r="F2043" s="16" t="n"/>
      <c r="G2043" s="16" t="n">
        <v>0</v>
      </c>
      <c r="H2043" s="16" t="n"/>
      <c r="I2043" s="4" t="n"/>
      <c r="J2043" s="14" t="n"/>
      <c r="K2043" s="6" t="inlineStr">
        <is>
          <t>RIPORTO</t>
        </is>
      </c>
      <c r="L2043" s="3">
        <f>L1983</f>
        <v/>
      </c>
      <c r="M2043" s="3">
        <f>M1983</f>
        <v/>
      </c>
      <c r="N2043" s="16" t="inlineStr">
        <is>
          <t>SO. VERS/PREL.</t>
        </is>
      </c>
      <c r="O2043" s="36">
        <f>(O2039+O2040)-(O1978+O1979)</f>
        <v/>
      </c>
      <c r="P2043" s="37">
        <f>O2042-O2043</f>
        <v/>
      </c>
      <c r="Q2043" s="14" t="n"/>
      <c r="R2043" s="18" t="n"/>
      <c r="S2043" s="16">
        <f>G2043</f>
        <v/>
      </c>
      <c r="T2043" s="18">
        <f>(R2043-S2043)+T2042</f>
        <v/>
      </c>
      <c r="U2043" s="15">
        <f>C2043</f>
        <v/>
      </c>
      <c r="W2043" s="14" t="n"/>
      <c r="X2043" s="18" t="n"/>
      <c r="Y2043" s="16" t="n">
        <v>0</v>
      </c>
      <c r="Z2043" s="18">
        <f>(X2043-Y2043)+Z2042</f>
        <v/>
      </c>
      <c r="AA2043" s="15" t="n"/>
      <c r="AB2043" s="24" t="n"/>
      <c r="AC2043" s="15">
        <f>C2043</f>
        <v/>
      </c>
      <c r="AD2043" s="25" t="n"/>
      <c r="AE2043" s="62">
        <f>G2043</f>
        <v/>
      </c>
      <c r="AF2043" s="63">
        <f>AE2043+AF1982</f>
        <v/>
      </c>
      <c r="AG2043" s="25" t="n"/>
      <c r="AH2043" s="24" t="n"/>
      <c r="AI2043" s="26" t="n"/>
      <c r="AJ2043" s="25" t="n"/>
      <c r="AL2043" s="14" t="n"/>
      <c r="AM2043" s="18" t="n"/>
      <c r="AN2043" s="16" t="n">
        <v>0</v>
      </c>
      <c r="AO2043" s="18">
        <f>(AM2043-AN2043)+AO2042</f>
        <v/>
      </c>
      <c r="AP2043" s="15" t="n"/>
      <c r="AR2043" s="14" t="n"/>
      <c r="AS2043" s="18" t="n"/>
      <c r="AT2043" s="16" t="n">
        <v>0</v>
      </c>
      <c r="AU2043" s="18">
        <f>(AS2043-AT2043)+AU2042</f>
        <v/>
      </c>
      <c r="AV2043" s="15" t="n"/>
      <c r="AX2043" s="14" t="n"/>
      <c r="AY2043" s="18" t="n"/>
      <c r="AZ2043" s="16" t="n">
        <v>0</v>
      </c>
      <c r="BA2043" s="18">
        <f>(AY2043-AZ2043)+BA2042</f>
        <v/>
      </c>
      <c r="BB2043" s="15" t="n"/>
      <c r="BD2043" s="14" t="n"/>
      <c r="BE2043" s="18" t="n"/>
      <c r="BF2043" s="16" t="n">
        <v>0</v>
      </c>
      <c r="BG2043" s="18">
        <f>(BE2043-BF2043)+BG2042</f>
        <v/>
      </c>
      <c r="BH2043" s="15" t="n"/>
      <c r="BJ2043" s="86" t="n"/>
      <c r="BK2043" s="86" t="n"/>
      <c r="BL2043" s="24" t="n"/>
      <c r="BM2043" s="24" t="n"/>
      <c r="BN2043" s="24" t="n"/>
      <c r="BO2043" s="24" t="n"/>
      <c r="BP2043" s="24" t="n"/>
      <c r="BQ2043" s="126" t="n"/>
    </row>
    <row r="2044" ht="16.8" customHeight="1" thickBot="1">
      <c r="A2044" s="15" t="n"/>
      <c r="B2044" s="15" t="n"/>
      <c r="C2044" s="15" t="inlineStr">
        <is>
          <t>TOT. PAG. IMPIEGATE</t>
        </is>
      </c>
      <c r="D2044" s="16">
        <f>SUM(G2039:G2043)+SUM(E2039:E2043)</f>
        <v/>
      </c>
      <c r="E2044" s="16" t="n"/>
      <c r="F2044" s="16" t="n"/>
      <c r="G2044" s="16" t="n"/>
      <c r="H2044" s="16" t="n"/>
      <c r="I2044" s="4" t="n"/>
      <c r="J2044" s="14" t="n"/>
      <c r="K2044" s="6" t="inlineStr">
        <is>
          <t>TOTALE AD OGGI</t>
        </is>
      </c>
      <c r="L2044" s="3">
        <f>L2042+L2043</f>
        <v/>
      </c>
      <c r="M2044" s="3">
        <f>M2042+M2043</f>
        <v/>
      </c>
      <c r="N2044" s="16" t="inlineStr">
        <is>
          <t>DIFF. GIROCONTO E SOSPESI AUMENTATI O DIMINUITI</t>
        </is>
      </c>
      <c r="O2044" s="38">
        <f>O2041+O2042-O2043</f>
        <v/>
      </c>
      <c r="P2044" s="39">
        <f>O2044-O2041</f>
        <v/>
      </c>
      <c r="Q2044" s="14" t="n"/>
      <c r="R2044" s="18" t="n"/>
      <c r="S2044" s="16" t="n">
        <v>0</v>
      </c>
      <c r="T2044" s="18">
        <f>(R2044-S2044)+T2043</f>
        <v/>
      </c>
      <c r="U2044" s="15" t="n"/>
      <c r="W2044" s="14" t="n"/>
      <c r="X2044" s="18" t="n"/>
      <c r="Y2044" s="16" t="n"/>
      <c r="Z2044" s="18">
        <f>(X2044-Y2044)+Z2043</f>
        <v/>
      </c>
      <c r="AA2044" s="15" t="n"/>
      <c r="AB2044" s="24" t="n"/>
      <c r="AC2044" s="15" t="n"/>
      <c r="AD2044" s="25" t="n"/>
      <c r="AE2044" s="62">
        <f>G2044</f>
        <v/>
      </c>
      <c r="AF2044" s="63">
        <f>AE2044+AF1983</f>
        <v/>
      </c>
      <c r="AG2044" s="25" t="n"/>
      <c r="AH2044" s="24" t="n"/>
      <c r="AI2044" s="26" t="n"/>
      <c r="AJ2044" s="25" t="n"/>
      <c r="AL2044" s="14" t="n"/>
      <c r="AM2044" s="18" t="n"/>
      <c r="AN2044" s="16" t="n"/>
      <c r="AO2044" s="18">
        <f>(AM2044-AN2044)+AO2043</f>
        <v/>
      </c>
      <c r="AP2044" s="15" t="n"/>
      <c r="AR2044" s="14" t="n"/>
      <c r="AS2044" s="18" t="n"/>
      <c r="AT2044" s="16" t="n"/>
      <c r="AU2044" s="18">
        <f>(AS2044-AT2044)+AU2043</f>
        <v/>
      </c>
      <c r="AV2044" s="15" t="n"/>
      <c r="AX2044" s="14" t="n"/>
      <c r="AY2044" s="18" t="n"/>
      <c r="AZ2044" s="16" t="n"/>
      <c r="BA2044" s="18">
        <f>(AY2044-AZ2044)+BA2043</f>
        <v/>
      </c>
      <c r="BB2044" s="15" t="n"/>
      <c r="BD2044" s="14" t="n"/>
      <c r="BE2044" s="18" t="n"/>
      <c r="BF2044" s="16" t="n"/>
      <c r="BG2044" s="18">
        <f>(BE2044-BF2044)+BG2043</f>
        <v/>
      </c>
      <c r="BH2044" s="15" t="n"/>
      <c r="BJ2044" s="86" t="n"/>
      <c r="BK2044" s="86" t="n"/>
      <c r="BL2044" s="24" t="n"/>
      <c r="BM2044" s="24" t="n"/>
      <c r="BN2044" s="24" t="n"/>
      <c r="BO2044" s="24" t="n"/>
      <c r="BP2044" s="24" t="n"/>
      <c r="BQ2044" s="126" t="n"/>
    </row>
    <row r="2045" ht="16.8" customHeight="1" thickBot="1" thickTop="1">
      <c r="A2045" s="15" t="n"/>
      <c r="B2045" s="15" t="n"/>
      <c r="C2045" s="15" t="inlineStr">
        <is>
          <t>Pag. Bolletta Telecom  780820</t>
        </is>
      </c>
      <c r="D2045" s="16" t="n"/>
      <c r="E2045" s="16" t="n"/>
      <c r="F2045" s="16" t="n"/>
      <c r="G2045" s="16" t="n">
        <v>0</v>
      </c>
      <c r="H2045" s="16" t="n"/>
      <c r="I2045" s="4" t="n"/>
      <c r="J2045" s="14" t="n"/>
      <c r="K2045" s="6" t="inlineStr">
        <is>
          <t>SALDO</t>
        </is>
      </c>
      <c r="L2045" s="3">
        <f>L2044-M2044</f>
        <v/>
      </c>
      <c r="M2045" s="40" t="n"/>
      <c r="N2045" s="29" t="inlineStr">
        <is>
          <t>RISCONTRO</t>
        </is>
      </c>
      <c r="O2045" s="41">
        <f>O2038+O2039+O2040+O2046</f>
        <v/>
      </c>
      <c r="P2045" s="18" t="n"/>
      <c r="Q2045" s="14" t="n"/>
      <c r="R2045" s="18" t="n"/>
      <c r="S2045" s="16">
        <f>G2045</f>
        <v/>
      </c>
      <c r="T2045" s="18">
        <f>(R2045-S2045)+T2044</f>
        <v/>
      </c>
      <c r="U2045" s="15">
        <f>C2045</f>
        <v/>
      </c>
      <c r="W2045" s="14" t="n"/>
      <c r="X2045" s="18" t="n"/>
      <c r="Y2045" s="16" t="n">
        <v>0</v>
      </c>
      <c r="Z2045" s="18">
        <f>(X2045-Y2045)+Z2044</f>
        <v/>
      </c>
      <c r="AA2045" s="15" t="n"/>
      <c r="AB2045" s="24" t="n"/>
      <c r="AC2045" s="15">
        <f>C2045</f>
        <v/>
      </c>
      <c r="AD2045" s="25" t="n"/>
      <c r="AE2045" s="62">
        <f>G2045</f>
        <v/>
      </c>
      <c r="AF2045" s="63">
        <f>AE2045+AF1984</f>
        <v/>
      </c>
      <c r="AG2045" s="25" t="n"/>
      <c r="AH2045" s="24" t="n"/>
      <c r="AI2045" s="26" t="n"/>
      <c r="AJ2045" s="25" t="n"/>
      <c r="AL2045" s="14" t="n"/>
      <c r="AM2045" s="18" t="n"/>
      <c r="AN2045" s="16" t="n">
        <v>0</v>
      </c>
      <c r="AO2045" s="18">
        <f>(AM2045-AN2045)+AO2044</f>
        <v/>
      </c>
      <c r="AP2045" s="15" t="n"/>
      <c r="AR2045" s="14" t="n"/>
      <c r="AS2045" s="18" t="n"/>
      <c r="AT2045" s="16" t="n">
        <v>0</v>
      </c>
      <c r="AU2045" s="18">
        <f>(AS2045-AT2045)+AU2044</f>
        <v/>
      </c>
      <c r="AV2045" s="15" t="n"/>
      <c r="AX2045" s="14" t="n"/>
      <c r="AY2045" s="18" t="n"/>
      <c r="AZ2045" s="16" t="n">
        <v>0</v>
      </c>
      <c r="BA2045" s="18">
        <f>(AY2045-AZ2045)+BA2044</f>
        <v/>
      </c>
      <c r="BB2045" s="15" t="n"/>
      <c r="BD2045" s="14" t="n"/>
      <c r="BE2045" s="18" t="n"/>
      <c r="BF2045" s="16" t="n">
        <v>0</v>
      </c>
      <c r="BG2045" s="18">
        <f>(BE2045-BF2045)+BG2044</f>
        <v/>
      </c>
      <c r="BH2045" s="15" t="n"/>
      <c r="BJ2045" s="86" t="n"/>
      <c r="BK2045" s="86" t="n"/>
      <c r="BL2045" s="24" t="n"/>
      <c r="BM2045" s="24" t="n"/>
      <c r="BN2045" s="24" t="n"/>
      <c r="BO2045" s="24" t="n"/>
      <c r="BP2045" s="24" t="n"/>
      <c r="BQ2045" s="126" t="n"/>
    </row>
    <row r="2046" ht="16.8" customHeight="1" thickBot="1" thickTop="1">
      <c r="A2046" s="15" t="n"/>
      <c r="B2046" s="15" t="n"/>
      <c r="C2046" s="15" t="inlineStr">
        <is>
          <t>Pag. Bolletta Telecom 780344</t>
        </is>
      </c>
      <c r="D2046" s="16" t="n"/>
      <c r="E2046" s="16" t="n"/>
      <c r="F2046" s="16" t="n"/>
      <c r="G2046" s="16" t="n">
        <v>0</v>
      </c>
      <c r="H2046" s="16" t="n"/>
      <c r="I2046" s="4" t="n"/>
      <c r="J2046" s="14" t="n"/>
      <c r="K2046" s="17" t="n"/>
      <c r="L2046" s="16" t="n"/>
      <c r="M2046" s="16" t="n"/>
      <c r="N2046" s="42" t="inlineStr">
        <is>
          <t>GIROCONTO DEL GIORNO</t>
        </is>
      </c>
      <c r="O2046" s="43">
        <f>P2040-O2039-O2040-O2038</f>
        <v/>
      </c>
      <c r="P2046" s="18" t="n"/>
      <c r="Q2046" s="14" t="n"/>
      <c r="R2046" s="18" t="n"/>
      <c r="S2046" s="16">
        <f>G2046</f>
        <v/>
      </c>
      <c r="T2046" s="18">
        <f>(R2046-S2046)+T2045</f>
        <v/>
      </c>
      <c r="U2046" s="15">
        <f>C2046</f>
        <v/>
      </c>
      <c r="W2046" s="14" t="n"/>
      <c r="X2046" s="18" t="n"/>
      <c r="Y2046" s="16" t="n">
        <v>0</v>
      </c>
      <c r="Z2046" s="18">
        <f>(X2046-Y2046)+Z2045</f>
        <v/>
      </c>
      <c r="AA2046" s="15" t="n"/>
      <c r="AB2046" s="24" t="n"/>
      <c r="AC2046" s="15">
        <f>C2046</f>
        <v/>
      </c>
      <c r="AD2046" s="25" t="n"/>
      <c r="AE2046" s="62">
        <f>G2046</f>
        <v/>
      </c>
      <c r="AF2046" s="63">
        <f>AE2046+AF1985</f>
        <v/>
      </c>
      <c r="AG2046" s="25" t="n"/>
      <c r="AH2046" s="24" t="n"/>
      <c r="AI2046" s="26" t="n"/>
      <c r="AJ2046" s="25" t="n"/>
      <c r="AL2046" s="14" t="n"/>
      <c r="AM2046" s="18" t="n"/>
      <c r="AN2046" s="16" t="n">
        <v>0</v>
      </c>
      <c r="AO2046" s="18">
        <f>(AM2046-AN2046)+AO2045</f>
        <v/>
      </c>
      <c r="AP2046" s="15" t="n"/>
      <c r="AR2046" s="14" t="n"/>
      <c r="AS2046" s="18" t="n"/>
      <c r="AT2046" s="16" t="n">
        <v>0</v>
      </c>
      <c r="AU2046" s="18">
        <f>(AS2046-AT2046)+AU2045</f>
        <v/>
      </c>
      <c r="AV2046" s="15" t="n"/>
      <c r="AX2046" s="14" t="n"/>
      <c r="AY2046" s="18" t="n"/>
      <c r="AZ2046" s="16" t="n">
        <v>0</v>
      </c>
      <c r="BA2046" s="18">
        <f>(AY2046-AZ2046)+BA2045</f>
        <v/>
      </c>
      <c r="BB2046" s="15" t="n"/>
      <c r="BD2046" s="14" t="n"/>
      <c r="BE2046" s="18" t="n"/>
      <c r="BF2046" s="16" t="n">
        <v>0</v>
      </c>
      <c r="BG2046" s="18">
        <f>(BE2046-BF2046)+BG2045</f>
        <v/>
      </c>
      <c r="BH2046" s="15" t="n"/>
      <c r="BJ2046" s="86" t="n"/>
      <c r="BK2046" s="86" t="n"/>
      <c r="BL2046" s="24" t="n"/>
      <c r="BM2046" s="24" t="n"/>
      <c r="BN2046" s="24" t="n"/>
      <c r="BO2046" s="24" t="n"/>
      <c r="BP2046" s="24" t="n"/>
      <c r="BQ2046" s="126" t="n"/>
    </row>
    <row r="2047" ht="16.8" customHeight="1" thickTop="1">
      <c r="A2047" s="15" t="n"/>
      <c r="B2047" s="15" t="n"/>
      <c r="C2047" s="15" t="inlineStr">
        <is>
          <t>Pag. Bolletta Telecom</t>
        </is>
      </c>
      <c r="D2047" s="16">
        <f>SUM(G2045:G2047)</f>
        <v/>
      </c>
      <c r="E2047" s="16" t="n"/>
      <c r="F2047" s="16" t="n"/>
      <c r="G2047" s="16" t="n">
        <v>0</v>
      </c>
      <c r="H2047" s="16" t="n"/>
      <c r="I2047" s="4" t="n"/>
      <c r="J2047" s="14" t="n"/>
      <c r="K2047" s="6" t="inlineStr">
        <is>
          <t>C/C ANTICIPI</t>
        </is>
      </c>
      <c r="L2047" s="3">
        <f>N1986</f>
        <v/>
      </c>
      <c r="M2047" s="3" t="n">
        <v>0</v>
      </c>
      <c r="N2047" s="3">
        <f>SUM(L2047:M2047)</f>
        <v/>
      </c>
      <c r="O2047" s="44" t="n"/>
      <c r="P2047" s="18" t="n"/>
      <c r="Q2047" s="14" t="n"/>
      <c r="R2047" s="18" t="n"/>
      <c r="S2047" s="16">
        <f>G2047</f>
        <v/>
      </c>
      <c r="T2047" s="18">
        <f>(R2047-S2047)+T2046</f>
        <v/>
      </c>
      <c r="U2047" s="15">
        <f>C2047</f>
        <v/>
      </c>
      <c r="W2047" s="14" t="n"/>
      <c r="X2047" s="18" t="n"/>
      <c r="Y2047" s="16" t="n">
        <v>0</v>
      </c>
      <c r="Z2047" s="18">
        <f>(X2047-Y2047)+Z2046</f>
        <v/>
      </c>
      <c r="AA2047" s="15" t="n"/>
      <c r="AB2047" s="24" t="n"/>
      <c r="AC2047" s="15">
        <f>C2047</f>
        <v/>
      </c>
      <c r="AD2047" s="25" t="n"/>
      <c r="AE2047" s="62">
        <f>G2047</f>
        <v/>
      </c>
      <c r="AF2047" s="63">
        <f>AE2047+AF1986</f>
        <v/>
      </c>
      <c r="AG2047" s="25" t="n"/>
      <c r="AH2047" s="24" t="n"/>
      <c r="AI2047" s="26" t="n"/>
      <c r="AJ2047" s="25" t="n"/>
      <c r="AL2047" s="14" t="n"/>
      <c r="AM2047" s="18" t="n"/>
      <c r="AN2047" s="16" t="n">
        <v>0</v>
      </c>
      <c r="AO2047" s="18">
        <f>(AM2047-AN2047)+AO2046</f>
        <v/>
      </c>
      <c r="AP2047" s="15" t="n"/>
      <c r="AR2047" s="14" t="n"/>
      <c r="AS2047" s="18" t="n"/>
      <c r="AT2047" s="16" t="n">
        <v>0</v>
      </c>
      <c r="AU2047" s="18">
        <f>(AS2047-AT2047)+AU2046</f>
        <v/>
      </c>
      <c r="AV2047" s="15" t="n"/>
      <c r="AX2047" s="14" t="n"/>
      <c r="AY2047" s="18" t="n"/>
      <c r="AZ2047" s="16" t="n">
        <v>0</v>
      </c>
      <c r="BA2047" s="18">
        <f>(AY2047-AZ2047)+BA2046</f>
        <v/>
      </c>
      <c r="BB2047" s="15" t="n"/>
      <c r="BD2047" s="14" t="n"/>
      <c r="BE2047" s="18" t="n"/>
      <c r="BF2047" s="16" t="n">
        <v>0</v>
      </c>
      <c r="BG2047" s="18">
        <f>(BE2047-BF2047)+BG2046</f>
        <v/>
      </c>
      <c r="BH2047" s="15" t="n"/>
      <c r="BJ2047" s="86" t="n"/>
      <c r="BK2047" s="86" t="n"/>
      <c r="BL2047" s="24" t="n"/>
      <c r="BM2047" s="24" t="n"/>
      <c r="BN2047" s="24" t="n"/>
      <c r="BO2047" s="24" t="n"/>
      <c r="BP2047" s="24" t="n"/>
      <c r="BQ2047" s="126" t="n"/>
    </row>
    <row r="2048" ht="16.8" customHeight="1">
      <c r="A2048" s="15" t="n"/>
      <c r="B2048" s="15" t="n"/>
      <c r="C2048" s="15" t="inlineStr">
        <is>
          <t xml:space="preserve">PAG. BOLLETTA ENEL  </t>
        </is>
      </c>
      <c r="D2048" s="16" t="n"/>
      <c r="E2048" s="16" t="n"/>
      <c r="F2048" s="16" t="n"/>
      <c r="G2048" s="16" t="n">
        <v>0</v>
      </c>
      <c r="H2048" s="16" t="n"/>
      <c r="I2048" s="4" t="n"/>
      <c r="J2048" s="14" t="n"/>
      <c r="K2048" s="6" t="inlineStr">
        <is>
          <t>C/CPOSTALE</t>
        </is>
      </c>
      <c r="L2048" s="3">
        <f>L1987</f>
        <v/>
      </c>
      <c r="M2048" s="3">
        <f>H2055+G2055</f>
        <v/>
      </c>
      <c r="N2048" s="45">
        <f>L2048+M2048</f>
        <v/>
      </c>
      <c r="O2048" s="45">
        <f>BA2072+BG2072</f>
        <v/>
      </c>
      <c r="P2048" s="18" t="n"/>
      <c r="Q2048" s="14" t="n"/>
      <c r="R2048" s="18" t="n"/>
      <c r="S2048" s="16">
        <f>G2048</f>
        <v/>
      </c>
      <c r="T2048" s="18">
        <f>(R2048-S2048)+T2047</f>
        <v/>
      </c>
      <c r="U2048" s="15">
        <f>C2048</f>
        <v/>
      </c>
      <c r="W2048" s="14" t="n"/>
      <c r="X2048" s="18" t="n">
        <v>0</v>
      </c>
      <c r="Y2048" s="16" t="n">
        <v>0</v>
      </c>
      <c r="Z2048" s="18">
        <f>(X2048-Y2048)+Z2047</f>
        <v/>
      </c>
      <c r="AA2048" s="15" t="n"/>
      <c r="AB2048" s="24" t="n"/>
      <c r="AC2048" s="15">
        <f>C2048</f>
        <v/>
      </c>
      <c r="AD2048" s="25" t="n"/>
      <c r="AE2048" s="62">
        <f>G2048</f>
        <v/>
      </c>
      <c r="AF2048" s="63">
        <f>AE2048+AF1987</f>
        <v/>
      </c>
      <c r="AG2048" s="25" t="n"/>
      <c r="AH2048" s="24" t="n"/>
      <c r="AI2048" s="26" t="n"/>
      <c r="AJ2048" s="25" t="n"/>
      <c r="AL2048" s="14" t="n"/>
      <c r="AM2048" s="18" t="n"/>
      <c r="AN2048" s="16" t="n">
        <v>0</v>
      </c>
      <c r="AO2048" s="18">
        <f>(AM2048-AN2048)+AO2047</f>
        <v/>
      </c>
      <c r="AP2048" s="15" t="n"/>
      <c r="AR2048" s="14" t="n"/>
      <c r="AS2048" s="18" t="n"/>
      <c r="AT2048" s="16" t="n">
        <v>0</v>
      </c>
      <c r="AU2048" s="18">
        <f>(AS2048-AT2048)+AU2047</f>
        <v/>
      </c>
      <c r="AV2048" s="15" t="n"/>
      <c r="AX2048" s="14" t="n"/>
      <c r="AY2048" s="18" t="n"/>
      <c r="AZ2048" s="16" t="n">
        <v>0</v>
      </c>
      <c r="BA2048" s="18">
        <f>(AY2048-AZ2048)+BA2047</f>
        <v/>
      </c>
      <c r="BB2048" s="15" t="n"/>
      <c r="BD2048" s="14" t="n"/>
      <c r="BE2048" s="18" t="n"/>
      <c r="BF2048" s="16" t="n">
        <v>0</v>
      </c>
      <c r="BG2048" s="18">
        <f>(BE2048-BF2048)+BG2047</f>
        <v/>
      </c>
      <c r="BH2048" s="15" t="n"/>
      <c r="BJ2048" s="86" t="n"/>
      <c r="BK2048" s="86" t="n"/>
      <c r="BL2048" s="24" t="n"/>
      <c r="BM2048" s="24" t="n"/>
      <c r="BN2048" s="24" t="n"/>
      <c r="BO2048" s="24" t="n"/>
      <c r="BP2048" s="24" t="n"/>
      <c r="BQ2048" s="126" t="n"/>
    </row>
    <row r="2049" ht="16.8" customHeight="1">
      <c r="A2049" s="15" t="n"/>
      <c r="B2049" s="15" t="n"/>
      <c r="C2049" s="15" t="inlineStr">
        <is>
          <t>Locazione immobili</t>
        </is>
      </c>
      <c r="D2049" s="16" t="n"/>
      <c r="E2049" s="16" t="n"/>
      <c r="F2049" s="16" t="n"/>
      <c r="G2049" s="16" t="n">
        <v>0</v>
      </c>
      <c r="H2049" s="16" t="n"/>
      <c r="I2049" s="4" t="n"/>
      <c r="J2049" s="14" t="n"/>
      <c r="K2049" s="6" t="inlineStr">
        <is>
          <t>C/C BANCARIO</t>
        </is>
      </c>
      <c r="L2049" s="3">
        <f>T2072+Z2072+AO2072+AU2072</f>
        <v/>
      </c>
      <c r="M2049" s="16" t="n"/>
      <c r="N2049" s="16" t="n"/>
      <c r="O2049" s="16" t="n"/>
      <c r="P2049" s="18" t="n"/>
      <c r="Q2049" s="14" t="n"/>
      <c r="R2049" s="18" t="n"/>
      <c r="S2049" s="16" t="n">
        <v>0</v>
      </c>
      <c r="T2049" s="18">
        <f>(R2049-S2049)+T2048</f>
        <v/>
      </c>
      <c r="U2049" s="15" t="n"/>
      <c r="W2049" s="14" t="n"/>
      <c r="X2049" s="18" t="n"/>
      <c r="Y2049" s="16" t="n">
        <v>0</v>
      </c>
      <c r="Z2049" s="18">
        <f>(X2049-Y2049)+Z2048</f>
        <v/>
      </c>
      <c r="AA2049" s="15" t="n"/>
      <c r="AB2049" s="24" t="n"/>
      <c r="AC2049" s="15">
        <f>C2049</f>
        <v/>
      </c>
      <c r="AD2049" s="25" t="n"/>
      <c r="AE2049" s="62">
        <f>G2049</f>
        <v/>
      </c>
      <c r="AF2049" s="63">
        <f>AE2049+AF1988</f>
        <v/>
      </c>
      <c r="AG2049" s="25" t="n"/>
      <c r="AH2049" s="24" t="n"/>
      <c r="AI2049" s="26" t="n">
        <v>0</v>
      </c>
      <c r="AJ2049" s="25" t="n"/>
      <c r="AL2049" s="14" t="n"/>
      <c r="AM2049" s="18" t="n"/>
      <c r="AN2049" s="16" t="n">
        <v>0</v>
      </c>
      <c r="AO2049" s="18">
        <f>(AM2049-AN2049)+AO2048</f>
        <v/>
      </c>
      <c r="AP2049" s="15" t="n"/>
      <c r="AR2049" s="14" t="n"/>
      <c r="AS2049" s="18" t="n"/>
      <c r="AT2049" s="16" t="n">
        <v>0</v>
      </c>
      <c r="AU2049" s="18">
        <f>(AS2049-AT2049)+AU2048</f>
        <v/>
      </c>
      <c r="AV2049" s="15" t="n"/>
      <c r="AX2049" s="14" t="n"/>
      <c r="AY2049" s="18" t="n"/>
      <c r="AZ2049" s="16" t="n">
        <v>0</v>
      </c>
      <c r="BA2049" s="18">
        <f>(AY2049-AZ2049)+BA2048</f>
        <v/>
      </c>
      <c r="BB2049" s="15" t="n"/>
      <c r="BD2049" s="14" t="n"/>
      <c r="BE2049" s="18" t="n"/>
      <c r="BF2049" s="16" t="n">
        <v>0</v>
      </c>
      <c r="BG2049" s="18">
        <f>(BE2049-BF2049)+BG2048</f>
        <v/>
      </c>
      <c r="BH2049" s="15" t="n"/>
      <c r="BJ2049" s="86" t="n"/>
      <c r="BK2049" s="86" t="n"/>
      <c r="BL2049" s="24" t="n"/>
      <c r="BM2049" s="24" t="n"/>
      <c r="BN2049" s="24" t="n"/>
      <c r="BO2049" s="24" t="n"/>
      <c r="BP2049" s="24" t="n"/>
      <c r="BQ2049" s="126" t="n"/>
    </row>
    <row r="2050" ht="16.8" customHeight="1">
      <c r="A2050" s="15" t="n"/>
      <c r="B2050" s="15" t="n"/>
      <c r="C2050" s="15" t="inlineStr">
        <is>
          <t>Spese condominiali</t>
        </is>
      </c>
      <c r="D2050" s="16" t="n"/>
      <c r="E2050" s="16" t="n"/>
      <c r="F2050" s="16" t="n"/>
      <c r="G2050" s="16" t="n">
        <v>0</v>
      </c>
      <c r="H2050" s="16" t="n"/>
      <c r="I2050" s="4" t="n"/>
      <c r="J2050" s="14" t="n"/>
      <c r="K2050" s="6" t="inlineStr">
        <is>
          <t>CONTO SOSPESI</t>
        </is>
      </c>
      <c r="L2050" s="3" t="n"/>
      <c r="M2050" s="46" t="inlineStr">
        <is>
          <t>SOSPESI DEL GIORNO</t>
        </is>
      </c>
      <c r="N2050" s="46" t="n"/>
      <c r="O2050" s="16" t="n"/>
      <c r="P2050" s="18" t="n"/>
      <c r="Q2050" s="14" t="n"/>
      <c r="R2050" s="18" t="n"/>
      <c r="S2050" s="16">
        <f>G2050</f>
        <v/>
      </c>
      <c r="T2050" s="18">
        <f>(R2050-S2050)+T2049</f>
        <v/>
      </c>
      <c r="U2050" s="15">
        <f>C2050</f>
        <v/>
      </c>
      <c r="W2050" s="14" t="n"/>
      <c r="X2050" s="18" t="n"/>
      <c r="Y2050" s="16" t="n">
        <v>0</v>
      </c>
      <c r="Z2050" s="18">
        <f>(X2050-Y2050)+Z2049</f>
        <v/>
      </c>
      <c r="AA2050" s="15" t="n"/>
      <c r="AB2050" s="24" t="n"/>
      <c r="AC2050" s="15">
        <f>C2050</f>
        <v/>
      </c>
      <c r="AD2050" s="25" t="n"/>
      <c r="AE2050" s="62">
        <f>G2050</f>
        <v/>
      </c>
      <c r="AF2050" s="63">
        <f>AE2050+AF1989</f>
        <v/>
      </c>
      <c r="AG2050" s="25" t="n"/>
      <c r="AH2050" s="24" t="n"/>
      <c r="AI2050" s="26" t="n"/>
      <c r="AJ2050" s="25" t="n"/>
      <c r="AL2050" s="14" t="n"/>
      <c r="AM2050" s="18" t="n"/>
      <c r="AN2050" s="16" t="n">
        <v>0</v>
      </c>
      <c r="AO2050" s="18">
        <f>(AM2050-AN2050)+AO2049</f>
        <v/>
      </c>
      <c r="AP2050" s="15" t="n"/>
      <c r="AR2050" s="14" t="n"/>
      <c r="AS2050" s="18" t="n"/>
      <c r="AT2050" s="16" t="n">
        <v>0</v>
      </c>
      <c r="AU2050" s="18">
        <f>(AS2050-AT2050)+AU2049</f>
        <v/>
      </c>
      <c r="AV2050" s="15" t="n"/>
      <c r="AX2050" s="14" t="n"/>
      <c r="AY2050" s="18" t="n"/>
      <c r="AZ2050" s="16" t="n">
        <v>0</v>
      </c>
      <c r="BA2050" s="18">
        <f>(AY2050-AZ2050)+BA2049</f>
        <v/>
      </c>
      <c r="BB2050" s="15" t="n"/>
      <c r="BD2050" s="14" t="n"/>
      <c r="BE2050" s="18" t="n"/>
      <c r="BF2050" s="16" t="n">
        <v>0</v>
      </c>
      <c r="BG2050" s="18">
        <f>(BE2050-BF2050)+BG2049</f>
        <v/>
      </c>
      <c r="BH2050" s="15" t="n"/>
      <c r="BJ2050" s="86" t="n"/>
      <c r="BK2050" s="86" t="n"/>
      <c r="BL2050" s="24" t="n"/>
      <c r="BM2050" s="24" t="n"/>
      <c r="BN2050" s="24" t="n"/>
      <c r="BO2050" s="24" t="n"/>
      <c r="BP2050" s="24" t="n"/>
      <c r="BQ2050" s="126" t="n"/>
    </row>
    <row r="2051" ht="16.8" customHeight="1">
      <c r="A2051" s="15" t="n"/>
      <c r="B2051" s="15" t="n"/>
      <c r="C2051" s="15" t="inlineStr">
        <is>
          <t>TOT. SPESE AFFITTO  TEL. LUCE</t>
        </is>
      </c>
      <c r="D2051" s="16">
        <f>SUM(G2045:G2050)</f>
        <v/>
      </c>
      <c r="E2051" s="16" t="n"/>
      <c r="F2051" s="16" t="n"/>
      <c r="G2051" s="16" t="n"/>
      <c r="H2051" s="16" t="n"/>
      <c r="I2051" s="4" t="n"/>
      <c r="J2051" s="14" t="n"/>
      <c r="K2051" s="50" t="inlineStr">
        <is>
          <t>SOMMA SOSPESO 10/11</t>
        </is>
      </c>
      <c r="L2051" s="50" t="n">
        <v>114.5</v>
      </c>
      <c r="M2051" s="16" t="inlineStr">
        <is>
          <t>NOME</t>
        </is>
      </c>
      <c r="N2051" s="16" t="inlineStr">
        <is>
          <t>IMPORTO</t>
        </is>
      </c>
      <c r="O2051" s="16" t="n"/>
      <c r="P2051" s="18" t="n"/>
      <c r="Q2051" s="14" t="n"/>
      <c r="R2051" s="18" t="n"/>
      <c r="S2051" s="16" t="n">
        <v>0</v>
      </c>
      <c r="T2051" s="18">
        <f>(R2051-S2051)+T2050</f>
        <v/>
      </c>
      <c r="U2051" s="15" t="n"/>
      <c r="W2051" s="14" t="n"/>
      <c r="X2051" s="18" t="n"/>
      <c r="Y2051" s="16" t="n"/>
      <c r="Z2051" s="18">
        <f>(X2051-Y2051)+Z2050</f>
        <v/>
      </c>
      <c r="AA2051" s="15" t="n"/>
      <c r="AB2051" s="24" t="n"/>
      <c r="AC2051" s="15">
        <f>C2051</f>
        <v/>
      </c>
      <c r="AD2051" s="25" t="n"/>
      <c r="AE2051" s="62">
        <f>G2051</f>
        <v/>
      </c>
      <c r="AF2051" s="63">
        <f>AE2051+AF1990</f>
        <v/>
      </c>
      <c r="AG2051" s="25" t="n"/>
      <c r="AH2051" s="24" t="n"/>
      <c r="AI2051" s="26" t="n"/>
      <c r="AJ2051" s="25" t="n"/>
      <c r="AL2051" s="14" t="n"/>
      <c r="AM2051" s="18" t="n"/>
      <c r="AN2051" s="16" t="n"/>
      <c r="AO2051" s="18">
        <f>(AM2051-AN2051)+AO2050</f>
        <v/>
      </c>
      <c r="AP2051" s="15" t="n"/>
      <c r="AR2051" s="14" t="n"/>
      <c r="AS2051" s="18" t="n"/>
      <c r="AT2051" s="16" t="n"/>
      <c r="AU2051" s="18">
        <f>(AS2051-AT2051)+AU2050</f>
        <v/>
      </c>
      <c r="AV2051" s="15" t="n"/>
      <c r="AX2051" s="14" t="n"/>
      <c r="AY2051" s="18" t="n"/>
      <c r="AZ2051" s="16" t="n"/>
      <c r="BA2051" s="18">
        <f>(AY2051-AZ2051)+BA2050</f>
        <v/>
      </c>
      <c r="BB2051" s="15" t="n"/>
      <c r="BD2051" s="14" t="n"/>
      <c r="BE2051" s="18" t="n"/>
      <c r="BF2051" s="16" t="n"/>
      <c r="BG2051" s="18">
        <f>(BE2051-BF2051)+BG2050</f>
        <v/>
      </c>
      <c r="BH2051" s="15" t="n"/>
      <c r="BJ2051" s="86" t="n"/>
      <c r="BK2051" s="86" t="n"/>
      <c r="BL2051" s="24" t="n"/>
      <c r="BM2051" s="24" t="n"/>
      <c r="BN2051" s="24" t="n"/>
      <c r="BO2051" s="24" t="n"/>
      <c r="BP2051" s="24" t="n"/>
      <c r="BQ2051" s="126" t="n"/>
    </row>
    <row r="2052" ht="16.8" customHeight="1">
      <c r="A2052" s="15" t="n"/>
      <c r="B2052" s="15" t="n"/>
      <c r="C2052" s="15" t="inlineStr">
        <is>
          <t xml:space="preserve">RIVALSA </t>
        </is>
      </c>
      <c r="D2052" s="16" t="n"/>
      <c r="E2052" s="16" t="n"/>
      <c r="F2052" s="16" t="n"/>
      <c r="G2052" s="16" t="n">
        <v>0</v>
      </c>
      <c r="H2052" s="16" t="n"/>
      <c r="I2052" s="4" t="n"/>
      <c r="J2052" s="14" t="n"/>
      <c r="K2052" s="30" t="inlineStr">
        <is>
          <t>LEGNANO 25/1</t>
        </is>
      </c>
      <c r="L2052" s="30" t="n">
        <v>294.5</v>
      </c>
      <c r="M2052" s="16" t="inlineStr">
        <is>
          <t>RHO 9/2</t>
        </is>
      </c>
      <c r="N2052" s="16" t="n">
        <v>320</v>
      </c>
      <c r="O2052" s="16" t="n"/>
      <c r="P2052" s="18" t="n"/>
      <c r="Q2052" s="14" t="n"/>
      <c r="R2052" s="18" t="n"/>
      <c r="S2052" s="16">
        <f>G2052</f>
        <v/>
      </c>
      <c r="T2052" s="18">
        <f>(R2052-S2052)+T2051</f>
        <v/>
      </c>
      <c r="U2052" s="15" t="n"/>
      <c r="W2052" s="14" t="n"/>
      <c r="X2052" s="18" t="n">
        <v>0</v>
      </c>
      <c r="Y2052" s="16" t="n">
        <v>0</v>
      </c>
      <c r="Z2052" s="18">
        <f>(X2052-Y2052)+Z2051</f>
        <v/>
      </c>
      <c r="AA2052" s="15" t="n"/>
      <c r="AB2052" s="24" t="n"/>
      <c r="AC2052" s="15">
        <f>C2052</f>
        <v/>
      </c>
      <c r="AD2052" s="25" t="n"/>
      <c r="AE2052" s="62">
        <f>G2052</f>
        <v/>
      </c>
      <c r="AF2052" s="63">
        <f>AE2052+AF1991</f>
        <v/>
      </c>
      <c r="AG2052" s="25" t="n"/>
      <c r="AH2052" s="24" t="n"/>
      <c r="AI2052" s="26" t="n"/>
      <c r="AJ2052" s="25" t="n"/>
      <c r="AL2052" s="14" t="n"/>
      <c r="AM2052" s="18" t="n"/>
      <c r="AN2052" s="16" t="n"/>
      <c r="AO2052" s="18">
        <f>(AM2052-AN2052)+AO2051</f>
        <v/>
      </c>
      <c r="AP2052" s="15" t="n"/>
      <c r="AR2052" s="14" t="n"/>
      <c r="AS2052" s="18" t="n"/>
      <c r="AT2052" s="16" t="n"/>
      <c r="AU2052" s="18">
        <f>(AS2052-AT2052)+AU2051</f>
        <v/>
      </c>
      <c r="AV2052" s="15" t="n"/>
      <c r="AX2052" s="14" t="n"/>
      <c r="AY2052" s="18" t="n"/>
      <c r="AZ2052" s="16" t="n"/>
      <c r="BA2052" s="18">
        <f>(AY2052-AZ2052)+BA2051</f>
        <v/>
      </c>
      <c r="BB2052" s="15" t="n"/>
      <c r="BD2052" s="14" t="n"/>
      <c r="BE2052" s="18" t="n"/>
      <c r="BF2052" s="16" t="n"/>
      <c r="BG2052" s="18">
        <f>(BE2052-BF2052)+BG2051</f>
        <v/>
      </c>
      <c r="BH2052" s="15" t="n"/>
      <c r="BJ2052" s="86" t="n"/>
      <c r="BK2052" s="86" t="n"/>
      <c r="BL2052" s="24" t="n"/>
      <c r="BM2052" s="24" t="n"/>
      <c r="BN2052" s="24" t="n"/>
      <c r="BO2052" s="24" t="n"/>
      <c r="BP2052" s="24" t="n"/>
      <c r="BQ2052" s="126" t="n"/>
    </row>
    <row r="2053" ht="16.8" customHeight="1">
      <c r="A2053" s="15" t="n"/>
      <c r="B2053" s="15" t="n"/>
      <c r="C2053" s="15" t="inlineStr">
        <is>
          <t>COMMERCIALISTA</t>
        </is>
      </c>
      <c r="D2053" s="16" t="n"/>
      <c r="E2053" s="16" t="n"/>
      <c r="F2053" s="16" t="n"/>
      <c r="G2053" s="16" t="n">
        <v>0</v>
      </c>
      <c r="H2053" s="16" t="n"/>
      <c r="I2053" s="4" t="n"/>
      <c r="J2053" s="14" t="n"/>
      <c r="K2053" s="16" t="inlineStr">
        <is>
          <t>LEGNANO 1/2</t>
        </is>
      </c>
      <c r="L2053" s="16" t="n">
        <v>236.02</v>
      </c>
      <c r="M2053" s="44" t="inlineStr">
        <is>
          <t>GALLARATE 9/2</t>
        </is>
      </c>
      <c r="N2053" s="16" t="n">
        <v>1105</v>
      </c>
      <c r="O2053" s="16" t="n"/>
      <c r="P2053" s="18" t="n"/>
      <c r="Q2053" s="14" t="n"/>
      <c r="R2053" s="18" t="n"/>
      <c r="S2053" s="16">
        <f>G2053</f>
        <v/>
      </c>
      <c r="T2053" s="18">
        <f>(R2053-S2053)+T2052</f>
        <v/>
      </c>
      <c r="U2053" s="15">
        <f>C2053</f>
        <v/>
      </c>
      <c r="W2053" s="14" t="n"/>
      <c r="X2053" s="18" t="n">
        <v>0</v>
      </c>
      <c r="Y2053" s="16" t="n">
        <v>0</v>
      </c>
      <c r="Z2053" s="18">
        <f>(X2053-Y2053)+Z2052</f>
        <v/>
      </c>
      <c r="AA2053" s="15" t="n"/>
      <c r="AB2053" s="24" t="n"/>
      <c r="AC2053" s="15">
        <f>C2053</f>
        <v/>
      </c>
      <c r="AD2053" s="25" t="n"/>
      <c r="AE2053" s="62">
        <f>G2053</f>
        <v/>
      </c>
      <c r="AF2053" s="63">
        <f>AE2053+AF1992</f>
        <v/>
      </c>
      <c r="AG2053" s="25" t="n"/>
      <c r="AH2053" s="24" t="n"/>
      <c r="AI2053" s="26" t="n"/>
      <c r="AJ2053" s="25" t="n"/>
      <c r="AL2053" s="14" t="n"/>
      <c r="AM2053" s="18" t="n"/>
      <c r="AN2053" s="16" t="n">
        <v>0</v>
      </c>
      <c r="AO2053" s="18">
        <f>(AM2053-AN2053)+AO2052</f>
        <v/>
      </c>
      <c r="AP2053" s="15" t="n"/>
      <c r="AR2053" s="14" t="n"/>
      <c r="AS2053" s="18" t="n"/>
      <c r="AT2053" s="16" t="n">
        <v>0</v>
      </c>
      <c r="AU2053" s="18">
        <f>(AS2053-AT2053)+AU2052</f>
        <v/>
      </c>
      <c r="AV2053" s="15" t="n"/>
      <c r="AX2053" s="14" t="n"/>
      <c r="AY2053" s="18" t="n"/>
      <c r="AZ2053" s="16" t="n">
        <v>0</v>
      </c>
      <c r="BA2053" s="18">
        <f>(AY2053-AZ2053)+BA2052</f>
        <v/>
      </c>
      <c r="BB2053" s="15" t="n"/>
      <c r="BD2053" s="14" t="n"/>
      <c r="BE2053" s="18" t="n"/>
      <c r="BF2053" s="16" t="n">
        <v>0</v>
      </c>
      <c r="BG2053" s="18">
        <f>(BE2053-BF2053)+BG2052</f>
        <v/>
      </c>
      <c r="BH2053" s="15" t="n"/>
      <c r="BJ2053" s="86" t="n"/>
      <c r="BK2053" s="86" t="n"/>
      <c r="BL2053" s="24" t="n"/>
      <c r="BM2053" s="24" t="n"/>
      <c r="BN2053" s="24" t="n"/>
      <c r="BO2053" s="24" t="n"/>
      <c r="BP2053" s="24" t="n"/>
      <c r="BQ2053" s="126" t="n"/>
    </row>
    <row r="2054" ht="16.8" customHeight="1">
      <c r="A2054" s="15" t="n"/>
      <c r="B2054" s="15" t="n"/>
      <c r="C2054" s="64" t="inlineStr">
        <is>
          <t>CASSA PREVIDENZA  AGENTI  + QUOTA GAA</t>
        </is>
      </c>
      <c r="D2054" s="16" t="n"/>
      <c r="E2054" s="16" t="n"/>
      <c r="F2054" s="16" t="n"/>
      <c r="G2054" s="16" t="n">
        <v>0</v>
      </c>
      <c r="H2054" s="16" t="n">
        <v>0</v>
      </c>
      <c r="I2054" s="4" t="n"/>
      <c r="J2054" s="14" t="n"/>
      <c r="K2054" s="16" t="inlineStr">
        <is>
          <t>SOMMA 7/2</t>
        </is>
      </c>
      <c r="L2054" s="16" t="n">
        <v>307.5</v>
      </c>
      <c r="M2054" s="16" t="n"/>
      <c r="N2054" s="16" t="n">
        <v>0</v>
      </c>
      <c r="O2054" s="16" t="n"/>
      <c r="P2054" s="18" t="n"/>
      <c r="Q2054" s="14" t="n"/>
      <c r="R2054" s="18" t="n"/>
      <c r="S2054" s="16">
        <f>G2054</f>
        <v/>
      </c>
      <c r="T2054" s="18">
        <f>(R2054-S2054)+T2053</f>
        <v/>
      </c>
      <c r="U2054" s="15">
        <f>C2054</f>
        <v/>
      </c>
      <c r="W2054" s="14" t="n"/>
      <c r="X2054" s="18" t="n">
        <v>0</v>
      </c>
      <c r="Y2054" s="16" t="n">
        <v>0</v>
      </c>
      <c r="Z2054" s="18">
        <f>(X2054-Y2054)+Z2053</f>
        <v/>
      </c>
      <c r="AA2054" s="15" t="n"/>
      <c r="AB2054" s="24" t="n"/>
      <c r="AC2054" s="15">
        <f>C2054</f>
        <v/>
      </c>
      <c r="AD2054" s="25" t="n"/>
      <c r="AE2054" s="62">
        <f>G2054</f>
        <v/>
      </c>
      <c r="AF2054" s="63">
        <f>AE2054+AF1993</f>
        <v/>
      </c>
      <c r="AG2054" s="25" t="n"/>
      <c r="AH2054" s="24" t="n"/>
      <c r="AI2054" s="26" t="n"/>
      <c r="AJ2054" s="25" t="n"/>
      <c r="AL2054" s="14" t="n"/>
      <c r="AM2054" s="18" t="n"/>
      <c r="AN2054" s="16" t="n">
        <v>0</v>
      </c>
      <c r="AO2054" s="18">
        <f>(AM2054-AN2054)+AO2053</f>
        <v/>
      </c>
      <c r="AP2054" s="15" t="n"/>
      <c r="AR2054" s="14" t="n"/>
      <c r="AS2054" s="18" t="n"/>
      <c r="AT2054" s="16" t="n">
        <v>0</v>
      </c>
      <c r="AU2054" s="18">
        <f>(AS2054-AT2054)+AU2053</f>
        <v/>
      </c>
      <c r="AV2054" s="15" t="n"/>
      <c r="AX2054" s="14" t="n"/>
      <c r="AY2054" s="18" t="n"/>
      <c r="AZ2054" s="16" t="n">
        <v>0</v>
      </c>
      <c r="BA2054" s="18">
        <f>(AY2054-AZ2054)+BA2053</f>
        <v/>
      </c>
      <c r="BB2054" s="15" t="n"/>
      <c r="BD2054" s="14" t="n"/>
      <c r="BE2054" s="18" t="n"/>
      <c r="BF2054" s="16" t="n">
        <v>0</v>
      </c>
      <c r="BG2054" s="18">
        <f>(BE2054-BF2054)+BG2053</f>
        <v/>
      </c>
      <c r="BH2054" s="15" t="n"/>
      <c r="BJ2054" s="86" t="n"/>
      <c r="BK2054" s="86" t="n"/>
      <c r="BL2054" s="24" t="n"/>
      <c r="BM2054" s="24" t="n"/>
      <c r="BN2054" s="24" t="n"/>
      <c r="BO2054" s="24" t="n"/>
      <c r="BP2054" s="24" t="n"/>
      <c r="BQ2054" s="126" t="n"/>
    </row>
    <row r="2055" ht="16.8" customHeight="1">
      <c r="A2055" s="15" t="n"/>
      <c r="B2055" s="15" t="n"/>
      <c r="C2055" s="15" t="inlineStr">
        <is>
          <t>GIROCONTO PROVV. GENERALI</t>
        </is>
      </c>
      <c r="D2055" s="16" t="n"/>
      <c r="E2055" s="16" t="n"/>
      <c r="F2055" s="85" t="n">
        <v>0</v>
      </c>
      <c r="G2055" s="16" t="n">
        <v>0</v>
      </c>
      <c r="H2055" s="16" t="n">
        <v>0</v>
      </c>
      <c r="I2055" s="4" t="n"/>
      <c r="J2055" s="14" t="n"/>
      <c r="K2055" s="16" t="inlineStr">
        <is>
          <t>REBELLATO DI VITO FABIO 6/2</t>
        </is>
      </c>
      <c r="L2055" s="16" t="n">
        <v>100</v>
      </c>
      <c r="M2055" s="16" t="inlineStr">
        <is>
          <t>POL. A3T SRL 9/2</t>
        </is>
      </c>
      <c r="N2055" s="16" t="n">
        <v>387.96</v>
      </c>
      <c r="O2055" s="16" t="n"/>
      <c r="P2055" s="18" t="n"/>
      <c r="Q2055" s="14" t="n"/>
      <c r="R2055" s="18">
        <f>F2055</f>
        <v/>
      </c>
      <c r="S2055" s="16" t="n">
        <v>0</v>
      </c>
      <c r="T2055" s="18">
        <f>(R2055-S2055)+T2054</f>
        <v/>
      </c>
      <c r="U2055" s="15" t="n"/>
      <c r="W2055" s="14" t="inlineStr">
        <is>
          <t>\</t>
        </is>
      </c>
      <c r="X2055" s="18" t="n">
        <v>0</v>
      </c>
      <c r="Y2055" s="16" t="n"/>
      <c r="Z2055" s="18">
        <f>(X2055-Y2055)+Z2054</f>
        <v/>
      </c>
      <c r="AA2055" s="15" t="n"/>
      <c r="AB2055" s="24" t="n"/>
      <c r="AC2055" s="15">
        <f>C2055</f>
        <v/>
      </c>
      <c r="AD2055" s="25" t="n"/>
      <c r="AE2055" s="62">
        <f>G2055</f>
        <v/>
      </c>
      <c r="AF2055" s="63">
        <f>AE2055+AF1994</f>
        <v/>
      </c>
      <c r="AG2055" s="25" t="n"/>
      <c r="AH2055" s="24" t="n"/>
      <c r="AI2055" s="26" t="n"/>
      <c r="AJ2055" s="25" t="n"/>
      <c r="AL2055" s="14" t="n"/>
      <c r="AM2055" s="18" t="n"/>
      <c r="AN2055" s="16" t="n"/>
      <c r="AO2055" s="18">
        <f>(AM2055-AN2055)+AO2054</f>
        <v/>
      </c>
      <c r="AP2055" s="15" t="n"/>
      <c r="AR2055" s="14" t="n"/>
      <c r="AS2055" s="18" t="n"/>
      <c r="AT2055" s="16" t="n"/>
      <c r="AU2055" s="18">
        <f>(AS2055-AT2055)+AU2054</f>
        <v/>
      </c>
      <c r="AV2055" s="15" t="n"/>
      <c r="AX2055" s="14" t="n"/>
      <c r="AY2055" s="18" t="n"/>
      <c r="AZ2055" s="16" t="n"/>
      <c r="BA2055" s="18">
        <f>(AY2055-AZ2055)+BA2054</f>
        <v/>
      </c>
      <c r="BB2055" s="15" t="n"/>
      <c r="BD2055" s="14" t="n"/>
      <c r="BE2055" s="18">
        <f>H2055</f>
        <v/>
      </c>
      <c r="BF2055" s="16" t="n"/>
      <c r="BG2055" s="18">
        <f>(BE2055-BF2055)+BG2054</f>
        <v/>
      </c>
      <c r="BH2055" s="15" t="n"/>
      <c r="BJ2055" s="86" t="n"/>
      <c r="BK2055" s="86" t="n"/>
      <c r="BL2055" s="24" t="n"/>
      <c r="BM2055" s="24" t="n"/>
      <c r="BN2055" s="24" t="n"/>
      <c r="BO2055" s="24" t="n"/>
      <c r="BP2055" s="24" t="n"/>
      <c r="BQ2055" s="126" t="n"/>
    </row>
    <row r="2056" ht="16.8" customHeight="1">
      <c r="A2056" s="15" t="n"/>
      <c r="B2056" s="15" t="n"/>
      <c r="C2056" s="47" t="inlineStr">
        <is>
          <t>VERSAMENTO PROVV. MATURATE</t>
        </is>
      </c>
      <c r="D2056" s="16" t="n"/>
      <c r="E2056" s="16" t="n"/>
      <c r="F2056" s="1" t="n">
        <v>0</v>
      </c>
      <c r="G2056" s="16" t="n">
        <v>0</v>
      </c>
      <c r="H2056" s="16" t="n"/>
      <c r="I2056" s="4" t="n"/>
      <c r="J2056" s="14" t="n"/>
      <c r="K2056" s="44" t="inlineStr">
        <is>
          <t>VERS. SOMMA 9/2</t>
        </is>
      </c>
      <c r="L2056" s="16" t="n">
        <v>0.99</v>
      </c>
      <c r="M2056" s="44" t="inlineStr">
        <is>
          <t>BONIFICO CACCIA 9/2</t>
        </is>
      </c>
      <c r="N2056" s="16" t="n">
        <v>0.18</v>
      </c>
      <c r="O2056" s="16" t="n"/>
      <c r="P2056" s="18" t="n"/>
      <c r="Q2056" s="14" t="n"/>
      <c r="R2056" s="49">
        <f>F2056</f>
        <v/>
      </c>
      <c r="S2056" s="16" t="n">
        <v>0</v>
      </c>
      <c r="T2056" s="18">
        <f>(R2056-S2056)+T2055</f>
        <v/>
      </c>
      <c r="U2056" s="17">
        <f>C2056</f>
        <v/>
      </c>
      <c r="W2056" s="14" t="n"/>
      <c r="X2056" s="18" t="n">
        <v>0</v>
      </c>
      <c r="Y2056" s="16" t="n">
        <v>0</v>
      </c>
      <c r="Z2056" s="18">
        <f>(X2056-Y2056)+Z2055</f>
        <v/>
      </c>
      <c r="AA2056" s="15" t="n"/>
      <c r="AB2056" s="24" t="n"/>
      <c r="AC2056" s="64" t="inlineStr">
        <is>
          <t>QUOTA GAA</t>
        </is>
      </c>
      <c r="AD2056" s="65" t="n"/>
      <c r="AE2056" s="65">
        <f>G2056</f>
        <v/>
      </c>
      <c r="AF2056" s="63">
        <f>AE2056+AF1995</f>
        <v/>
      </c>
      <c r="AG2056" s="25" t="n"/>
      <c r="AH2056" s="24" t="n"/>
      <c r="AI2056" s="26" t="n"/>
      <c r="AJ2056" s="25" t="n"/>
      <c r="AL2056" s="14" t="n"/>
      <c r="AM2056" s="18" t="n">
        <v>0</v>
      </c>
      <c r="AN2056" s="16" t="n">
        <v>0</v>
      </c>
      <c r="AO2056" s="18">
        <f>(AM2056-AN2056)+AO2055</f>
        <v/>
      </c>
      <c r="AP2056" s="15" t="n"/>
      <c r="AR2056" s="14" t="n"/>
      <c r="AS2056" s="18" t="n"/>
      <c r="AT2056" s="16" t="n">
        <v>0</v>
      </c>
      <c r="AU2056" s="18">
        <f>(AS2056-AT2056)+AU2055</f>
        <v/>
      </c>
      <c r="AV2056" s="15" t="n"/>
      <c r="AX2056" s="14" t="n"/>
      <c r="AY2056" s="18" t="n"/>
      <c r="AZ2056" s="16" t="n">
        <v>0</v>
      </c>
      <c r="BA2056" s="18">
        <f>(AY2056-AZ2056)+BA2055</f>
        <v/>
      </c>
      <c r="BB2056" s="15" t="n"/>
      <c r="BD2056" s="14" t="n"/>
      <c r="BE2056" s="18" t="n"/>
      <c r="BF2056" s="16" t="n">
        <v>0</v>
      </c>
      <c r="BG2056" s="18">
        <f>(BE2056-BF2056)+BG2055</f>
        <v/>
      </c>
      <c r="BH2056" s="15" t="n"/>
      <c r="BJ2056" s="86" t="n"/>
      <c r="BK2056" s="86" t="n"/>
      <c r="BL2056" s="24" t="n"/>
      <c r="BM2056" s="24" t="n"/>
      <c r="BN2056" s="24" t="n"/>
      <c r="BO2056" s="24" t="n"/>
      <c r="BP2056" s="24" t="n"/>
      <c r="BQ2056" s="126" t="n"/>
    </row>
    <row r="2057" ht="16.8" customHeight="1">
      <c r="A2057" s="15" t="n"/>
      <c r="B2057" s="15" t="n"/>
      <c r="C2057" s="15" t="inlineStr">
        <is>
          <t>TASSE</t>
        </is>
      </c>
      <c r="D2057" s="16" t="n"/>
      <c r="E2057" s="16" t="n"/>
      <c r="F2057" s="16" t="n"/>
      <c r="G2057" s="16" t="n">
        <v>0</v>
      </c>
      <c r="H2057" s="16" t="n"/>
      <c r="I2057" s="4" t="n"/>
      <c r="J2057" s="14" t="n"/>
      <c r="K2057" s="25" t="inlineStr">
        <is>
          <t>GALLARATE 2/2</t>
        </is>
      </c>
      <c r="L2057" s="83" t="n">
        <v>700</v>
      </c>
      <c r="M2057" s="25" t="inlineStr">
        <is>
          <t>GALLARATE 12/2</t>
        </is>
      </c>
      <c r="N2057" s="83" t="n">
        <v>3393.5</v>
      </c>
      <c r="O2057" s="16" t="n"/>
      <c r="P2057" s="18" t="n"/>
      <c r="Q2057" s="14" t="n"/>
      <c r="R2057" s="18" t="n"/>
      <c r="S2057" s="16">
        <f>G2057</f>
        <v/>
      </c>
      <c r="T2057" s="18">
        <f>(R2057-S2057)+T2056</f>
        <v/>
      </c>
      <c r="U2057" s="15" t="inlineStr">
        <is>
          <t>Tasse</t>
        </is>
      </c>
      <c r="W2057" s="14" t="n"/>
      <c r="X2057" s="18" t="n"/>
      <c r="Y2057" s="16" t="n">
        <v>0</v>
      </c>
      <c r="Z2057" s="18">
        <f>(X2057-Y2057)+Z2056</f>
        <v/>
      </c>
      <c r="AA2057" s="15" t="n"/>
      <c r="AB2057" s="24" t="n"/>
      <c r="AC2057" s="15">
        <f>C2057</f>
        <v/>
      </c>
      <c r="AD2057" s="25" t="n"/>
      <c r="AE2057" s="62">
        <f>G2057</f>
        <v/>
      </c>
      <c r="AF2057" s="63">
        <f>AE2057+AF1996</f>
        <v/>
      </c>
      <c r="AG2057" s="25" t="n"/>
      <c r="AH2057" s="24" t="n"/>
      <c r="AI2057" s="26" t="n"/>
      <c r="AJ2057" s="25" t="n"/>
      <c r="AL2057" s="14" t="n"/>
      <c r="AM2057" s="18" t="n">
        <v>0</v>
      </c>
      <c r="AN2057" s="16" t="n">
        <v>0</v>
      </c>
      <c r="AO2057" s="18">
        <f>(AM2057-AN2057)+AO2056</f>
        <v/>
      </c>
      <c r="AP2057" s="15" t="n"/>
      <c r="AR2057" s="14" t="n"/>
      <c r="AS2057" s="18" t="n">
        <v>0</v>
      </c>
      <c r="AT2057" s="16" t="n">
        <v>0</v>
      </c>
      <c r="AU2057" s="18">
        <f>(AS2057-AT2057)+AU2056</f>
        <v/>
      </c>
      <c r="AV2057" s="15" t="n"/>
      <c r="AX2057" s="14" t="n"/>
      <c r="AY2057" s="18" t="n">
        <v>0</v>
      </c>
      <c r="AZ2057" s="16" t="n">
        <v>0</v>
      </c>
      <c r="BA2057" s="18">
        <f>(AY2057-AZ2057)+BA2056</f>
        <v/>
      </c>
      <c r="BB2057" s="15" t="n"/>
      <c r="BD2057" s="14" t="n"/>
      <c r="BE2057" s="18" t="n">
        <v>0</v>
      </c>
      <c r="BF2057" s="16" t="n">
        <v>0</v>
      </c>
      <c r="BG2057" s="18">
        <f>(BE2057-BF2057)+BG2056</f>
        <v/>
      </c>
      <c r="BH2057" s="15" t="n"/>
      <c r="BJ2057" s="86" t="n"/>
      <c r="BK2057" s="86" t="n"/>
      <c r="BL2057" s="24" t="n"/>
      <c r="BM2057" s="24" t="n"/>
      <c r="BN2057" s="24" t="n"/>
      <c r="BO2057" s="24" t="n"/>
      <c r="BP2057" s="24" t="n"/>
      <c r="BQ2057" s="126" t="n"/>
    </row>
    <row r="2058" ht="16.8" customHeight="1">
      <c r="A2058" s="15" t="n"/>
      <c r="B2058" s="15" t="n"/>
      <c r="C2058" s="15" t="inlineStr">
        <is>
          <t>PREL.  ACC. PER AMM-  GIGI</t>
        </is>
      </c>
      <c r="D2058" s="16" t="n"/>
      <c r="E2058" s="16" t="n"/>
      <c r="F2058" s="16" t="n">
        <v>0</v>
      </c>
      <c r="G2058" s="16" t="n">
        <v>0</v>
      </c>
      <c r="H2058" s="16" t="n"/>
      <c r="I2058" s="4" t="n"/>
      <c r="J2058" s="14" t="n"/>
      <c r="K2058" s="16" t="inlineStr">
        <is>
          <t>BON. 6/2 VETRARIA MOREA</t>
        </is>
      </c>
      <c r="L2058" s="16" t="n">
        <v>9</v>
      </c>
      <c r="M2058" s="16" t="inlineStr">
        <is>
          <t>GALLARATE 12/2</t>
        </is>
      </c>
      <c r="N2058" s="67" t="n">
        <v>250</v>
      </c>
      <c r="O2058" s="16" t="n"/>
      <c r="P2058" s="18" t="n"/>
      <c r="Q2058" s="14" t="n"/>
      <c r="R2058" s="18" t="n"/>
      <c r="S2058" s="16">
        <f>G2058</f>
        <v/>
      </c>
      <c r="T2058" s="18">
        <f>(R2058-S2058)+T2057</f>
        <v/>
      </c>
      <c r="U2058" s="15">
        <f>C2058</f>
        <v/>
      </c>
      <c r="W2058" s="14" t="n"/>
      <c r="X2058" s="18" t="n"/>
      <c r="Y2058" s="16" t="n">
        <v>0</v>
      </c>
      <c r="Z2058" s="18">
        <f>(X2058-Y2058)+Z2057</f>
        <v/>
      </c>
      <c r="AA2058" s="15" t="n"/>
      <c r="AB2058" s="24" t="n"/>
      <c r="AC2058" s="15">
        <f>C2058</f>
        <v/>
      </c>
      <c r="AD2058" s="25" t="n"/>
      <c r="AE2058" s="62">
        <f>G2058</f>
        <v/>
      </c>
      <c r="AF2058" s="63">
        <f>AE2058+AF1997</f>
        <v/>
      </c>
      <c r="AG2058" s="25" t="n"/>
      <c r="AH2058" s="24" t="n"/>
      <c r="AI2058" s="26" t="n"/>
      <c r="AJ2058" s="25" t="n"/>
      <c r="AL2058" s="14" t="n"/>
      <c r="AM2058" s="18" t="n">
        <v>0</v>
      </c>
      <c r="AN2058" s="16" t="n">
        <v>0</v>
      </c>
      <c r="AO2058" s="18">
        <f>(AM2058-AN2058)+AO2057</f>
        <v/>
      </c>
      <c r="AP2058" s="15" t="n"/>
      <c r="AR2058" s="14" t="n"/>
      <c r="AS2058" s="18" t="n">
        <v>0</v>
      </c>
      <c r="AT2058" s="16" t="n">
        <v>0</v>
      </c>
      <c r="AU2058" s="18">
        <f>(AS2058-AT2058)+AU2057</f>
        <v/>
      </c>
      <c r="AV2058" s="15" t="n"/>
      <c r="AX2058" s="14" t="n"/>
      <c r="AY2058" s="18" t="n">
        <v>0</v>
      </c>
      <c r="AZ2058" s="16" t="n">
        <v>0</v>
      </c>
      <c r="BA2058" s="18">
        <f>(AY2058-AZ2058)+BA2057</f>
        <v/>
      </c>
      <c r="BB2058" s="15" t="n"/>
      <c r="BD2058" s="14" t="n"/>
      <c r="BE2058" s="18" t="n">
        <v>0</v>
      </c>
      <c r="BF2058" s="16" t="n">
        <v>0</v>
      </c>
      <c r="BG2058" s="18">
        <f>(BE2058-BF2058)+BG2057</f>
        <v/>
      </c>
      <c r="BH2058" s="15" t="n"/>
      <c r="BJ2058" s="86" t="n"/>
      <c r="BK2058" s="86" t="n"/>
      <c r="BL2058" s="24" t="n"/>
      <c r="BM2058" s="24" t="n"/>
      <c r="BN2058" s="24" t="n"/>
      <c r="BO2058" s="24" t="n"/>
      <c r="BP2058" s="24" t="n"/>
      <c r="BQ2058" s="126" t="n"/>
    </row>
    <row r="2059" ht="16.8" customHeight="1">
      <c r="A2059" s="15" t="n"/>
      <c r="B2059" s="15" t="n"/>
      <c r="C2059" s="15" t="inlineStr">
        <is>
          <t>PREL.  ACC. PER AMM-. RENZO</t>
        </is>
      </c>
      <c r="D2059" s="16" t="n"/>
      <c r="E2059" s="16" t="n"/>
      <c r="F2059" s="16" t="n">
        <v>0</v>
      </c>
      <c r="G2059" s="16" t="n">
        <v>0</v>
      </c>
      <c r="H2059" s="16" t="n"/>
      <c r="I2059" s="4" t="n"/>
      <c r="J2059" s="14" t="n"/>
      <c r="K2059" s="44" t="inlineStr">
        <is>
          <t>DI VITO 8/2</t>
        </is>
      </c>
      <c r="L2059" s="16" t="n">
        <v>600</v>
      </c>
      <c r="M2059" s="16" t="inlineStr">
        <is>
          <t>LEGNANO 13/2</t>
        </is>
      </c>
      <c r="N2059" s="16" t="n">
        <v>6038.48</v>
      </c>
      <c r="O2059" s="16" t="n"/>
      <c r="P2059" s="18" t="n"/>
      <c r="Q2059" s="14" t="n"/>
      <c r="R2059" s="18" t="n">
        <v>0</v>
      </c>
      <c r="S2059" s="16">
        <f>G2059</f>
        <v/>
      </c>
      <c r="T2059" s="18">
        <f>(R2059-S2059)+T2058</f>
        <v/>
      </c>
      <c r="U2059" s="15">
        <f>C2059</f>
        <v/>
      </c>
      <c r="W2059" s="14" t="n"/>
      <c r="X2059" s="18" t="n">
        <v>0</v>
      </c>
      <c r="Y2059" s="16" t="n"/>
      <c r="Z2059" s="18">
        <f>(X2059-Y2059)+Z2058</f>
        <v/>
      </c>
      <c r="AA2059" s="15" t="n"/>
      <c r="AB2059" s="24" t="n"/>
      <c r="AC2059" s="15">
        <f>C2059</f>
        <v/>
      </c>
      <c r="AD2059" s="25" t="n"/>
      <c r="AE2059" s="62">
        <f>G2059</f>
        <v/>
      </c>
      <c r="AF2059" s="63">
        <f>AE2059+AF1998</f>
        <v/>
      </c>
      <c r="AG2059" s="25" t="n"/>
      <c r="AH2059" s="24" t="n"/>
      <c r="AI2059" s="26" t="n"/>
      <c r="AJ2059" s="25" t="n"/>
      <c r="AL2059" s="14" t="n"/>
      <c r="AM2059" s="18" t="n">
        <v>0</v>
      </c>
      <c r="AN2059" s="16" t="n"/>
      <c r="AO2059" s="18">
        <f>(AM2059-AN2059)+AO2058</f>
        <v/>
      </c>
      <c r="AP2059" s="15" t="n"/>
      <c r="AR2059" s="14" t="n"/>
      <c r="AS2059" s="18" t="n">
        <v>0</v>
      </c>
      <c r="AT2059" s="16" t="n"/>
      <c r="AU2059" s="18">
        <f>(AS2059-AT2059)+AU2058</f>
        <v/>
      </c>
      <c r="AV2059" s="15" t="n"/>
      <c r="AX2059" s="14" t="n"/>
      <c r="AY2059" s="18" t="n">
        <v>0</v>
      </c>
      <c r="AZ2059" s="16" t="n"/>
      <c r="BA2059" s="18">
        <f>(AY2059-AZ2059)+BA2058</f>
        <v/>
      </c>
      <c r="BB2059" s="15" t="n"/>
      <c r="BD2059" s="14" t="n"/>
      <c r="BE2059" s="18" t="n">
        <v>0</v>
      </c>
      <c r="BF2059" s="16" t="n"/>
      <c r="BG2059" s="18">
        <f>(BE2059-BF2059)+BG2058</f>
        <v/>
      </c>
      <c r="BH2059" s="15" t="n"/>
      <c r="BJ2059" s="86" t="n"/>
      <c r="BK2059" s="86" t="n"/>
      <c r="BL2059" s="24" t="n"/>
      <c r="BM2059" s="24" t="n"/>
      <c r="BN2059" s="24" t="n"/>
      <c r="BO2059" s="24" t="n"/>
      <c r="BP2059" s="24" t="n"/>
      <c r="BQ2059" s="126" t="n"/>
    </row>
    <row r="2060" ht="16.8" customHeight="1">
      <c r="A2060" s="15" t="n"/>
      <c r="B2060" s="15" t="n"/>
      <c r="C2060" s="15" t="inlineStr">
        <is>
          <t>VERSAMENTO</t>
        </is>
      </c>
      <c r="D2060" s="16" t="n"/>
      <c r="E2060" s="16" t="n"/>
      <c r="F2060" s="16" t="n">
        <v>0</v>
      </c>
      <c r="G2060" s="16" t="n"/>
      <c r="H2060" s="16" t="n"/>
      <c r="I2060" s="4" t="n"/>
      <c r="J2060" s="14" t="n"/>
      <c r="K2060" s="16" t="inlineStr">
        <is>
          <t>RAMPINI 8/2</t>
        </is>
      </c>
      <c r="L2060" s="16" t="n">
        <v>0.5</v>
      </c>
      <c r="M2060" s="44" t="inlineStr">
        <is>
          <t>RHO 13/2</t>
        </is>
      </c>
      <c r="N2060" s="16" t="n">
        <v>280</v>
      </c>
      <c r="O2060" s="16" t="n"/>
      <c r="P2060" s="18" t="n"/>
      <c r="Q2060" s="14" t="n"/>
      <c r="R2060" s="18" t="n">
        <v>0</v>
      </c>
      <c r="S2060" s="16" t="n">
        <v>0</v>
      </c>
      <c r="T2060" s="18">
        <f>(R2060-S2060)+T2059</f>
        <v/>
      </c>
      <c r="U2060" s="15" t="n"/>
      <c r="W2060" s="14" t="n"/>
      <c r="X2060" s="18">
        <f>F2060</f>
        <v/>
      </c>
      <c r="Y2060" s="16" t="n">
        <v>0</v>
      </c>
      <c r="Z2060" s="18">
        <f>(X2060-Y2060)+Z2059</f>
        <v/>
      </c>
      <c r="AA2060" s="15">
        <f>C2060</f>
        <v/>
      </c>
      <c r="AB2060" s="24" t="n"/>
      <c r="AC2060" s="15" t="n"/>
      <c r="AD2060" s="25" t="n"/>
      <c r="AE2060" s="62" t="n"/>
      <c r="AF2060" s="63" t="n"/>
      <c r="AG2060" s="25" t="n"/>
      <c r="AH2060" s="24" t="n"/>
      <c r="AI2060" s="26" t="n"/>
      <c r="AJ2060" s="25" t="n"/>
      <c r="AL2060" s="14" t="n"/>
      <c r="AM2060" s="18" t="n">
        <v>0</v>
      </c>
      <c r="AN2060" s="16" t="n"/>
      <c r="AO2060" s="18">
        <f>(AM2060-AN2060)+AO2059</f>
        <v/>
      </c>
      <c r="AP2060" s="15" t="n"/>
      <c r="AR2060" s="14" t="n"/>
      <c r="AS2060" s="18" t="n">
        <v>0</v>
      </c>
      <c r="AT2060" s="16" t="n"/>
      <c r="AU2060" s="18">
        <f>(AS2060-AT2060)+AU2059</f>
        <v/>
      </c>
      <c r="AV2060" s="15" t="n"/>
      <c r="AX2060" s="14" t="n"/>
      <c r="AY2060" s="18" t="n">
        <v>0</v>
      </c>
      <c r="AZ2060" s="16" t="n"/>
      <c r="BA2060" s="18">
        <f>(AY2060-AZ2060)+BA2059</f>
        <v/>
      </c>
      <c r="BB2060" s="15" t="n"/>
      <c r="BD2060" s="14" t="n"/>
      <c r="BE2060" s="18" t="n">
        <v>0</v>
      </c>
      <c r="BF2060" s="16" t="n"/>
      <c r="BG2060" s="18">
        <f>(BE2060-BF2060)+BG2059</f>
        <v/>
      </c>
      <c r="BH2060" s="15" t="n"/>
      <c r="BJ2060" s="86" t="n"/>
      <c r="BK2060" s="86" t="n"/>
      <c r="BL2060" s="24" t="n"/>
      <c r="BM2060" s="24" t="n"/>
      <c r="BN2060" s="24" t="n"/>
      <c r="BO2060" s="24" t="n"/>
      <c r="BP2060" s="24" t="n"/>
      <c r="BQ2060" s="126" t="n"/>
    </row>
    <row r="2061" ht="16.8" customHeight="1">
      <c r="A2061" s="15" t="n"/>
      <c r="B2061" s="15" t="n"/>
      <c r="C2061" s="15" t="inlineStr">
        <is>
          <t>VERSAMENTO</t>
        </is>
      </c>
      <c r="D2061" s="16" t="n"/>
      <c r="E2061" s="16" t="n"/>
      <c r="F2061" s="16" t="n">
        <v>0</v>
      </c>
      <c r="G2061" s="16" t="n"/>
      <c r="H2061" s="16" t="n">
        <v>0</v>
      </c>
      <c r="I2061" s="4" t="n"/>
      <c r="J2061" s="14" t="n"/>
      <c r="K2061" s="44" t="inlineStr">
        <is>
          <t>GALLARATE 5/2</t>
        </is>
      </c>
      <c r="L2061" s="16" t="n">
        <v>364.5</v>
      </c>
      <c r="M2061" s="16" t="inlineStr">
        <is>
          <t>GALLARATE 13/2</t>
        </is>
      </c>
      <c r="N2061" s="16" t="n">
        <v>2</v>
      </c>
      <c r="O2061" s="16" t="n"/>
      <c r="P2061" s="18" t="n"/>
      <c r="Q2061" s="14" t="n"/>
      <c r="R2061" s="18" t="n">
        <v>0</v>
      </c>
      <c r="S2061" s="16" t="n">
        <v>0</v>
      </c>
      <c r="T2061" s="18">
        <f>(R2061-S2061)+T2060</f>
        <v/>
      </c>
      <c r="U2061" s="15" t="n"/>
      <c r="W2061" s="14" t="n"/>
      <c r="X2061" s="18">
        <f>F2061</f>
        <v/>
      </c>
      <c r="Y2061" s="16" t="n"/>
      <c r="Z2061" s="18">
        <f>(X2061-Y2061)+Z2060</f>
        <v/>
      </c>
      <c r="AA2061" s="15" t="n"/>
      <c r="AB2061" s="24" t="n"/>
      <c r="AC2061" s="15" t="n"/>
      <c r="AD2061" s="25" t="n"/>
      <c r="AE2061" s="62" t="n"/>
      <c r="AF2061" s="63" t="n"/>
      <c r="AG2061" s="25" t="n"/>
      <c r="AH2061" s="24" t="n"/>
      <c r="AI2061" s="26" t="n"/>
      <c r="AJ2061" s="25" t="n"/>
      <c r="AL2061" s="14" t="n"/>
      <c r="AM2061" s="18" t="n">
        <v>0</v>
      </c>
      <c r="AN2061" s="16" t="n"/>
      <c r="AO2061" s="18">
        <f>(AM2061-AN2061)+AO2060</f>
        <v/>
      </c>
      <c r="AP2061" s="15" t="n"/>
      <c r="AR2061" s="14" t="n"/>
      <c r="AS2061" s="18" t="n">
        <v>0</v>
      </c>
      <c r="AT2061" s="16" t="n"/>
      <c r="AU2061" s="18">
        <f>(AS2061-AT2061)+AU2060</f>
        <v/>
      </c>
      <c r="AV2061" s="15" t="n"/>
      <c r="AX2061" s="14" t="n"/>
      <c r="AY2061" s="18" t="n">
        <v>0</v>
      </c>
      <c r="AZ2061" s="16" t="n"/>
      <c r="BA2061" s="18">
        <f>(AY2061-AZ2061)+BA2060</f>
        <v/>
      </c>
      <c r="BB2061" s="15" t="n"/>
      <c r="BD2061" s="14" t="n"/>
      <c r="BE2061" s="18" t="n">
        <v>0</v>
      </c>
      <c r="BF2061" s="16" t="n"/>
      <c r="BG2061" s="18">
        <f>(BE2061-BF2061)+BG2060</f>
        <v/>
      </c>
      <c r="BH2061" s="15" t="n"/>
      <c r="BJ2061" s="86" t="n"/>
      <c r="BK2061" s="86" t="n"/>
      <c r="BL2061" s="24" t="n"/>
      <c r="BM2061" s="24" t="n"/>
      <c r="BN2061" s="24" t="n"/>
      <c r="BO2061" s="24" t="n"/>
      <c r="BP2061" s="24" t="n"/>
      <c r="BQ2061" s="126" t="n"/>
    </row>
    <row r="2062" ht="16.8" customHeight="1">
      <c r="A2062" s="15" t="n"/>
      <c r="B2062" s="15" t="n"/>
      <c r="C2062" s="15" t="inlineStr">
        <is>
          <t>VERSAMENTO</t>
        </is>
      </c>
      <c r="D2062" s="16" t="n"/>
      <c r="E2062" s="16" t="n"/>
      <c r="F2062" s="16" t="n">
        <v>0</v>
      </c>
      <c r="G2062" s="16" t="n"/>
      <c r="H2062" s="16" t="n"/>
      <c r="I2062" s="4" t="n"/>
      <c r="J2062" s="14" t="n"/>
      <c r="K2062" s="16" t="inlineStr">
        <is>
          <t>BONIFICO 8/2 CAMPO ANTONINO</t>
        </is>
      </c>
      <c r="L2062" s="16" t="n">
        <v>0.01</v>
      </c>
      <c r="M2062" s="44" t="n"/>
      <c r="N2062" s="16" t="n">
        <v>0</v>
      </c>
      <c r="O2062" s="16" t="n"/>
      <c r="P2062" s="18" t="n"/>
      <c r="Q2062" s="14" t="n"/>
      <c r="R2062" s="18" t="n">
        <v>0</v>
      </c>
      <c r="S2062" s="16" t="n">
        <v>0</v>
      </c>
      <c r="T2062" s="18">
        <f>(R2062-S2062)+T2061</f>
        <v/>
      </c>
      <c r="U2062" s="15" t="n"/>
      <c r="W2062" s="14" t="n"/>
      <c r="X2062" s="18">
        <f>F2062</f>
        <v/>
      </c>
      <c r="Y2062" s="16" t="n"/>
      <c r="Z2062" s="18">
        <f>(X2062-Y2062)+Z2061</f>
        <v/>
      </c>
      <c r="AA2062" s="15" t="n"/>
      <c r="AB2062" s="24" t="n"/>
      <c r="AC2062" s="15" t="n"/>
      <c r="AD2062" s="25" t="n"/>
      <c r="AE2062" s="62" t="n"/>
      <c r="AF2062" s="63" t="n"/>
      <c r="AG2062" s="25" t="n"/>
      <c r="AH2062" s="24" t="n"/>
      <c r="AI2062" s="26" t="n"/>
      <c r="AJ2062" s="25" t="n"/>
      <c r="AL2062" s="14" t="n"/>
      <c r="AM2062" s="18" t="n">
        <v>0</v>
      </c>
      <c r="AN2062" s="16" t="n"/>
      <c r="AO2062" s="18">
        <f>(AM2062-AN2062)+AO2061</f>
        <v/>
      </c>
      <c r="AP2062" s="15" t="n"/>
      <c r="AR2062" s="14" t="n"/>
      <c r="AS2062" s="18" t="n">
        <v>0</v>
      </c>
      <c r="AT2062" s="16" t="n"/>
      <c r="AU2062" s="18">
        <f>(AS2062-AT2062)+AU2061</f>
        <v/>
      </c>
      <c r="AV2062" s="15" t="n"/>
      <c r="AX2062" s="14" t="n"/>
      <c r="AY2062" s="18" t="n">
        <v>0</v>
      </c>
      <c r="AZ2062" s="16" t="n"/>
      <c r="BA2062" s="18">
        <f>(AY2062-AZ2062)+BA2061</f>
        <v/>
      </c>
      <c r="BB2062" s="15" t="n"/>
      <c r="BD2062" s="14" t="n"/>
      <c r="BE2062" s="18" t="n">
        <v>0</v>
      </c>
      <c r="BF2062" s="16" t="n"/>
      <c r="BG2062" s="18">
        <f>(BE2062-BF2062)+BG2061</f>
        <v/>
      </c>
      <c r="BH2062" s="15" t="n"/>
      <c r="BJ2062" s="86" t="n"/>
      <c r="BK2062" s="86" t="n"/>
      <c r="BL2062" s="24" t="n"/>
      <c r="BM2062" s="24" t="n"/>
      <c r="BN2062" s="24" t="n"/>
      <c r="BO2062" s="24" t="n"/>
      <c r="BP2062" s="24" t="n"/>
      <c r="BQ2062" s="126" t="n"/>
    </row>
    <row r="2063" ht="16.8" customHeight="1">
      <c r="A2063" s="15" t="n"/>
      <c r="B2063" s="15" t="n"/>
      <c r="C2063" s="15" t="inlineStr">
        <is>
          <t>VERSAMENTO</t>
        </is>
      </c>
      <c r="D2063" s="16" t="n"/>
      <c r="E2063" s="16" t="n"/>
      <c r="F2063" s="16" t="n">
        <v>0</v>
      </c>
      <c r="G2063" s="16" t="n">
        <v>0</v>
      </c>
      <c r="H2063" s="16" t="n"/>
      <c r="I2063" s="4" t="n"/>
      <c r="J2063" s="14" t="n"/>
      <c r="K2063" s="17" t="inlineStr">
        <is>
          <t>SOSPESI PARTICOLARI</t>
        </is>
      </c>
      <c r="L2063" s="51">
        <f>AI2072</f>
        <v/>
      </c>
      <c r="M2063" s="16" t="n"/>
      <c r="N2063" s="16" t="n">
        <v>0</v>
      </c>
      <c r="O2063" s="16" t="n"/>
      <c r="P2063" s="18" t="n"/>
      <c r="Q2063" s="14" t="n"/>
      <c r="R2063" s="18" t="n">
        <v>0</v>
      </c>
      <c r="S2063" s="16" t="n">
        <v>0</v>
      </c>
      <c r="T2063" s="18">
        <f>(R2063-S2063)+T2062</f>
        <v/>
      </c>
      <c r="U2063" s="15" t="n"/>
      <c r="W2063" s="14" t="n"/>
      <c r="X2063" s="18">
        <f>F2063</f>
        <v/>
      </c>
      <c r="Y2063" s="16" t="n">
        <v>0</v>
      </c>
      <c r="Z2063" s="18">
        <f>(X2063-Y2063)+Z2062</f>
        <v/>
      </c>
      <c r="AA2063" s="15">
        <f>C2063</f>
        <v/>
      </c>
      <c r="AB2063" s="24" t="n"/>
      <c r="AC2063" s="15" t="n"/>
      <c r="AD2063" s="25" t="n"/>
      <c r="AE2063" s="62" t="n"/>
      <c r="AF2063" s="63" t="n"/>
      <c r="AG2063" s="25" t="n"/>
      <c r="AH2063" s="24" t="n"/>
      <c r="AI2063" s="26" t="n"/>
      <c r="AJ2063" s="25" t="n"/>
      <c r="AL2063" s="14" t="n"/>
      <c r="AM2063" s="18" t="n">
        <v>0</v>
      </c>
      <c r="AN2063" s="16" t="n"/>
      <c r="AO2063" s="18">
        <f>(AM2063-AN2063)+AO2062</f>
        <v/>
      </c>
      <c r="AP2063" s="15" t="n"/>
      <c r="AR2063" s="14" t="n"/>
      <c r="AS2063" s="18" t="n">
        <v>0</v>
      </c>
      <c r="AT2063" s="16" t="n"/>
      <c r="AU2063" s="18">
        <f>(AS2063-AT2063)+AU2062</f>
        <v/>
      </c>
      <c r="AV2063" s="15" t="n"/>
      <c r="AX2063" s="14" t="n"/>
      <c r="AY2063" s="18" t="n">
        <v>0</v>
      </c>
      <c r="AZ2063" s="16" t="n"/>
      <c r="BA2063" s="18">
        <f>(AY2063-AZ2063)+BA2062</f>
        <v/>
      </c>
      <c r="BB2063" s="15" t="n"/>
      <c r="BD2063" s="14" t="n"/>
      <c r="BE2063" s="18" t="n">
        <v>0</v>
      </c>
      <c r="BF2063" s="16" t="n"/>
      <c r="BG2063" s="18">
        <f>(BE2063-BF2063)+BG2062</f>
        <v/>
      </c>
      <c r="BH2063" s="15" t="n"/>
      <c r="BJ2063" s="86" t="n"/>
      <c r="BK2063" s="86" t="n"/>
      <c r="BL2063" s="24" t="n"/>
      <c r="BM2063" s="24" t="n"/>
      <c r="BN2063" s="24" t="n"/>
      <c r="BO2063" s="24" t="n"/>
      <c r="BP2063" s="24" t="n"/>
      <c r="BQ2063" s="126" t="n"/>
    </row>
    <row r="2064" ht="16.8" customHeight="1">
      <c r="A2064" s="15" t="n"/>
      <c r="B2064" s="15" t="n"/>
      <c r="C2064" s="68" t="inlineStr">
        <is>
          <t>VERSAMENTO</t>
        </is>
      </c>
      <c r="D2064" s="16" t="n"/>
      <c r="E2064" s="16" t="n"/>
      <c r="F2064" s="16" t="n">
        <v>0</v>
      </c>
      <c r="G2064" s="16" t="n"/>
      <c r="H2064" s="16" t="n"/>
      <c r="I2064" s="4" t="n"/>
      <c r="J2064" s="14" t="n"/>
      <c r="K2064" s="17" t="inlineStr">
        <is>
          <t>TOTALE SOSPESI</t>
        </is>
      </c>
      <c r="L2064" s="16">
        <f>SUM(L2051:L2063)</f>
        <v/>
      </c>
      <c r="M2064" s="16" t="n"/>
      <c r="N2064" s="16" t="n"/>
      <c r="O2064" s="16" t="n"/>
      <c r="P2064" s="18" t="n"/>
      <c r="Q2064" s="14" t="n"/>
      <c r="R2064" s="18" t="n">
        <v>0</v>
      </c>
      <c r="S2064" s="16" t="n"/>
      <c r="T2064" s="18">
        <f>(R2064-S2064)+T2063</f>
        <v/>
      </c>
      <c r="U2064" s="15" t="n"/>
      <c r="W2064" s="14" t="n"/>
      <c r="X2064" s="18" t="n">
        <v>0</v>
      </c>
      <c r="Y2064" s="16" t="n"/>
      <c r="Z2064" s="18">
        <f>(X2064-Y2064)+Z2063</f>
        <v/>
      </c>
      <c r="AA2064" s="15">
        <f>C2064</f>
        <v/>
      </c>
      <c r="AB2064" s="24" t="n"/>
      <c r="AC2064" s="15" t="n"/>
      <c r="AD2064" s="25" t="n"/>
      <c r="AE2064" s="62" t="n"/>
      <c r="AF2064" s="63" t="n"/>
      <c r="AG2064" s="25" t="n"/>
      <c r="AH2064" s="24" t="n"/>
      <c r="AI2064" s="26" t="n"/>
      <c r="AJ2064" s="25" t="n"/>
      <c r="AL2064" s="14" t="n"/>
      <c r="AM2064" s="18" t="n">
        <v>0</v>
      </c>
      <c r="AN2064" s="16" t="n"/>
      <c r="AO2064" s="18">
        <f>(AM2064-AN2064)+AO2063</f>
        <v/>
      </c>
      <c r="AP2064" s="15" t="n"/>
      <c r="AR2064" s="14" t="n"/>
      <c r="AS2064" s="18" t="n">
        <v>0</v>
      </c>
      <c r="AT2064" s="16" t="n"/>
      <c r="AU2064" s="18">
        <f>(AS2064-AT2064)+AU2063</f>
        <v/>
      </c>
      <c r="AV2064" s="15">
        <f>C2064</f>
        <v/>
      </c>
      <c r="AX2064" s="14" t="n"/>
      <c r="AY2064" s="18" t="n">
        <v>0</v>
      </c>
      <c r="AZ2064" s="16" t="n"/>
      <c r="BA2064" s="18">
        <f>(AY2064-AZ2064)+BA2063</f>
        <v/>
      </c>
      <c r="BB2064" s="15" t="n"/>
      <c r="BD2064" s="14" t="n"/>
      <c r="BE2064" s="18" t="n">
        <v>0</v>
      </c>
      <c r="BF2064" s="16" t="n"/>
      <c r="BG2064" s="18">
        <f>(BE2064-BF2064)+BG2063</f>
        <v/>
      </c>
      <c r="BH2064" s="15" t="n"/>
      <c r="BJ2064" s="86" t="n"/>
      <c r="BK2064" s="86" t="n"/>
      <c r="BL2064" s="24" t="n"/>
      <c r="BM2064" s="24" t="n"/>
      <c r="BN2064" s="24" t="n"/>
      <c r="BO2064" s="24" t="n"/>
      <c r="BP2064" s="24" t="n"/>
      <c r="BQ2064" s="126" t="n"/>
    </row>
    <row r="2065" ht="16.8" customHeight="1">
      <c r="A2065" s="15" t="n"/>
      <c r="B2065" s="15" t="n"/>
      <c r="C2065" s="15" t="inlineStr">
        <is>
          <t>BONIFICI</t>
        </is>
      </c>
      <c r="D2065" s="16" t="n"/>
      <c r="E2065" s="16" t="n"/>
      <c r="F2065" s="16">
        <f>'BONIFICI GENERALI '!B1662+'BONIFICI CATTOLICA'!B1662+'BONIFICI TUTELA'!B1662</f>
        <v/>
      </c>
      <c r="G2065" s="85">
        <f>F2055</f>
        <v/>
      </c>
      <c r="H2065" s="16" t="n"/>
      <c r="I2065" s="4" t="n"/>
      <c r="J2065" s="14" t="n"/>
      <c r="K2065" s="17" t="inlineStr">
        <is>
          <t>SOSPESI DEL GIORNO</t>
        </is>
      </c>
      <c r="L2065" s="16">
        <f>SUM(N2052:N2065)</f>
        <v/>
      </c>
      <c r="M2065" s="44" t="n"/>
      <c r="N2065" s="16" t="n"/>
      <c r="O2065" s="16" t="n"/>
      <c r="P2065" s="18" t="n"/>
      <c r="Q2065" s="14" t="n"/>
      <c r="R2065" s="18" t="n">
        <v>0</v>
      </c>
      <c r="S2065" s="16" t="n"/>
      <c r="T2065" s="18">
        <f>(R2065-S2065)+T2064</f>
        <v/>
      </c>
      <c r="U2065" s="15" t="n"/>
      <c r="W2065" s="14" t="n"/>
      <c r="X2065" s="18">
        <f>F2065</f>
        <v/>
      </c>
      <c r="Y2065" s="16">
        <f>G2065</f>
        <v/>
      </c>
      <c r="Z2065" s="18">
        <f>(X2065-Y2065)+Z2064</f>
        <v/>
      </c>
      <c r="AA2065" s="15">
        <f>C2065</f>
        <v/>
      </c>
      <c r="AB2065" s="24" t="n"/>
      <c r="AC2065" s="15" t="n"/>
      <c r="AD2065" s="25" t="n"/>
      <c r="AE2065" s="62" t="n"/>
      <c r="AF2065" s="63" t="n"/>
      <c r="AG2065" s="25" t="n"/>
      <c r="AH2065" s="24" t="n"/>
      <c r="AI2065" s="26" t="n"/>
      <c r="AJ2065" s="25" t="n"/>
      <c r="AL2065" s="14" t="n"/>
      <c r="AM2065" s="18" t="n">
        <v>0</v>
      </c>
      <c r="AN2065" s="16" t="n"/>
      <c r="AO2065" s="18">
        <f>(AM2065-AN2065)+AO2064</f>
        <v/>
      </c>
      <c r="AP2065" s="15" t="n"/>
      <c r="AR2065" s="14" t="n"/>
      <c r="AS2065" s="18" t="n">
        <v>0</v>
      </c>
      <c r="AT2065" s="16" t="n"/>
      <c r="AU2065" s="18">
        <f>(AS2065-AT2065)+AU2064</f>
        <v/>
      </c>
      <c r="AV2065" s="15">
        <f>C2065</f>
        <v/>
      </c>
      <c r="AX2065" s="14" t="n"/>
      <c r="AY2065" s="18" t="n">
        <v>0</v>
      </c>
      <c r="AZ2065" s="16" t="n"/>
      <c r="BA2065" s="18">
        <f>(AY2065-AZ2065)+BA2064</f>
        <v/>
      </c>
      <c r="BB2065" s="15" t="n"/>
      <c r="BD2065" s="14" t="n"/>
      <c r="BE2065" s="18" t="n">
        <v>0</v>
      </c>
      <c r="BF2065" s="16" t="n"/>
      <c r="BG2065" s="18">
        <f>(BE2065-BF2065)+BG2064</f>
        <v/>
      </c>
      <c r="BH2065" s="15" t="n"/>
      <c r="BJ2065" s="86" t="n"/>
      <c r="BK2065" s="86" t="n"/>
      <c r="BL2065" s="24" t="n"/>
      <c r="BM2065" s="24" t="n"/>
      <c r="BN2065" s="24" t="n"/>
      <c r="BO2065" s="24" t="n"/>
      <c r="BP2065" s="24" t="n"/>
      <c r="BQ2065" s="126" t="n"/>
    </row>
    <row r="2066" ht="16.8" customHeight="1">
      <c r="A2066" s="15" t="n"/>
      <c r="B2066" s="15" t="n"/>
      <c r="C2066" s="47" t="inlineStr">
        <is>
          <t>PREL .PROVVIGIONI MATURATE</t>
        </is>
      </c>
      <c r="D2066" s="16" t="n"/>
      <c r="E2066" s="16" t="n"/>
      <c r="F2066" s="16" t="n">
        <v>0</v>
      </c>
      <c r="G2066" s="1">
        <f>F2056</f>
        <v/>
      </c>
      <c r="H2066" s="16">
        <f>G2066-D1957-D1958-D1960</f>
        <v/>
      </c>
      <c r="I2066" s="4" t="n"/>
      <c r="J2066" s="14" t="n"/>
      <c r="K2066" s="53">
        <f>A2015</f>
        <v/>
      </c>
      <c r="L2066" s="3">
        <f>D2015+D2016-E2020+D2017-E2017+D2020-E2015+B2018</f>
        <v/>
      </c>
      <c r="M2066" s="3" t="n"/>
      <c r="N2066" s="3" t="n"/>
      <c r="O2066" s="16" t="n"/>
      <c r="P2066" s="18" t="n"/>
      <c r="Q2066" s="14" t="n"/>
      <c r="R2066" s="18" t="n"/>
      <c r="S2066" s="16" t="n"/>
      <c r="T2066" s="18">
        <f>(R2066-S2066)+T2065</f>
        <v/>
      </c>
      <c r="U2066" s="15" t="n"/>
      <c r="W2066" s="14" t="n"/>
      <c r="X2066" s="18" t="n"/>
      <c r="Y2066" s="1">
        <f>G2066</f>
        <v/>
      </c>
      <c r="Z2066" s="18">
        <f>(X2066-Y2066)+Z2065</f>
        <v/>
      </c>
      <c r="AA2066" s="15">
        <f>C2066</f>
        <v/>
      </c>
      <c r="AB2066" s="24" t="n"/>
      <c r="AC2066" s="15" t="inlineStr">
        <is>
          <t>BOLLO AUTO</t>
        </is>
      </c>
      <c r="AD2066" s="25" t="n"/>
      <c r="AE2066" s="62">
        <f>H2067</f>
        <v/>
      </c>
      <c r="AF2066" s="63">
        <f>AE2066+AF2005</f>
        <v/>
      </c>
      <c r="AG2066" s="25" t="n"/>
      <c r="AH2066" s="24" t="n"/>
      <c r="AI2066" s="26" t="n"/>
      <c r="AJ2066" s="25" t="n"/>
      <c r="AL2066" s="14" t="n"/>
      <c r="AM2066" s="18" t="n"/>
      <c r="AN2066" s="25" t="n">
        <v>0</v>
      </c>
      <c r="AO2066" s="18">
        <f>(AM2066-AN2066)+AO2065</f>
        <v/>
      </c>
      <c r="AP2066" s="15" t="n"/>
      <c r="AR2066" s="14" t="n"/>
      <c r="AS2066" s="18" t="n"/>
      <c r="AT2066" s="25" t="n">
        <v>0</v>
      </c>
      <c r="AU2066" s="18">
        <f>(AS2066-AT2066)+AU2065</f>
        <v/>
      </c>
      <c r="AV2066" s="15" t="n"/>
      <c r="AX2066" s="14" t="n"/>
      <c r="AY2066" s="18" t="n"/>
      <c r="AZ2066" s="25" t="n">
        <v>0</v>
      </c>
      <c r="BA2066" s="18">
        <f>(AY2066-AZ2066)+BA2065</f>
        <v/>
      </c>
      <c r="BB2066" s="15" t="n"/>
      <c r="BD2066" s="14" t="n"/>
      <c r="BE2066" s="18" t="n"/>
      <c r="BF2066" s="25" t="n">
        <v>0</v>
      </c>
      <c r="BG2066" s="18">
        <f>(BE2066-BF2066)+BG2065</f>
        <v/>
      </c>
      <c r="BH2066" s="15" t="n"/>
      <c r="BJ2066" s="86" t="n"/>
      <c r="BK2066" s="86" t="n"/>
      <c r="BL2066" s="24" t="n"/>
      <c r="BM2066" s="24" t="n"/>
      <c r="BN2066" s="24" t="n"/>
      <c r="BO2066" s="24" t="n"/>
      <c r="BP2066" s="24" t="n"/>
      <c r="BQ2066" s="126" t="n"/>
    </row>
    <row r="2067" ht="16.8" customHeight="1">
      <c r="A2067" s="15" t="n"/>
      <c r="B2067" s="15" t="n"/>
      <c r="C2067" s="15" t="inlineStr">
        <is>
          <t>Spese manutenzione auto</t>
        </is>
      </c>
      <c r="D2067" s="16" t="n"/>
      <c r="E2067" s="16" t="n">
        <v>0</v>
      </c>
      <c r="F2067" s="16" t="n">
        <v>0</v>
      </c>
      <c r="G2067" s="16" t="n">
        <v>0</v>
      </c>
      <c r="H2067" s="16" t="n"/>
      <c r="I2067" s="4" t="n"/>
      <c r="J2067" s="14" t="n"/>
      <c r="K2067" s="17" t="n"/>
      <c r="L2067" s="16" t="n"/>
      <c r="M2067" s="16" t="n"/>
      <c r="N2067" s="16" t="n"/>
      <c r="O2067" s="16" t="n"/>
      <c r="P2067" s="18" t="n"/>
      <c r="Q2067" s="14" t="n"/>
      <c r="R2067" s="18" t="n"/>
      <c r="S2067" s="16">
        <f>G2067</f>
        <v/>
      </c>
      <c r="T2067" s="18">
        <f>(R2067-S2067)+T2066</f>
        <v/>
      </c>
      <c r="U2067" s="15">
        <f>C2067</f>
        <v/>
      </c>
      <c r="W2067" s="14" t="n"/>
      <c r="X2067" s="18" t="n"/>
      <c r="Y2067" s="16" t="n">
        <v>0</v>
      </c>
      <c r="Z2067" s="18">
        <f>(X2067-Y2067)+Z2066</f>
        <v/>
      </c>
      <c r="AA2067" s="15" t="n"/>
      <c r="AB2067" s="24" t="n"/>
      <c r="AC2067" s="15">
        <f>C2067</f>
        <v/>
      </c>
      <c r="AD2067" s="25" t="n"/>
      <c r="AE2067" s="62">
        <f>G2067</f>
        <v/>
      </c>
      <c r="AF2067" s="63">
        <f>AE2067+AF2006</f>
        <v/>
      </c>
      <c r="AG2067" s="25" t="n"/>
      <c r="AH2067" s="24" t="n"/>
      <c r="AI2067" s="26" t="n"/>
      <c r="AJ2067" s="25" t="n"/>
      <c r="AL2067" s="14" t="n"/>
      <c r="AM2067" s="18" t="n"/>
      <c r="AN2067" s="16" t="n"/>
      <c r="AO2067" s="18">
        <f>(AM2067-AN2067)+AO2066</f>
        <v/>
      </c>
      <c r="AP2067" s="15" t="n"/>
      <c r="AR2067" s="14" t="n"/>
      <c r="AS2067" s="18" t="n"/>
      <c r="AT2067" s="16" t="n"/>
      <c r="AU2067" s="18">
        <f>(AS2067-AT2067)+AU2066</f>
        <v/>
      </c>
      <c r="AV2067" s="15" t="n"/>
      <c r="AX2067" s="14" t="n"/>
      <c r="AY2067" s="18" t="n"/>
      <c r="AZ2067" s="16" t="n"/>
      <c r="BA2067" s="18">
        <f>(AY2067-AZ2067)+BA2066</f>
        <v/>
      </c>
      <c r="BB2067" s="15" t="n"/>
      <c r="BD2067" s="14" t="n"/>
      <c r="BE2067" s="18" t="n"/>
      <c r="BF2067" s="16" t="n"/>
      <c r="BG2067" s="18">
        <f>(BE2067-BF2067)+BG2066</f>
        <v/>
      </c>
      <c r="BH2067" s="15" t="n"/>
      <c r="BJ2067" s="86" t="n"/>
      <c r="BK2067" s="86" t="n"/>
      <c r="BL2067" s="24" t="n"/>
      <c r="BM2067" s="24" t="n"/>
      <c r="BN2067" s="24" t="n"/>
      <c r="BO2067" s="24" t="n"/>
      <c r="BP2067" s="24" t="n"/>
      <c r="BQ2067" s="126" t="n"/>
    </row>
    <row r="2068" ht="16.8" customHeight="1">
      <c r="A2068" s="15" t="n"/>
      <c r="B2068" s="15" t="n"/>
      <c r="C2068" s="15" t="inlineStr">
        <is>
          <t>Spese alberghi etc</t>
        </is>
      </c>
      <c r="D2068" s="16" t="n">
        <v>0</v>
      </c>
      <c r="E2068" s="16" t="n"/>
      <c r="F2068" s="16" t="n">
        <v>0</v>
      </c>
      <c r="G2068" s="16" t="n">
        <v>0</v>
      </c>
      <c r="H2068" s="16" t="n"/>
      <c r="I2068" s="4" t="n"/>
      <c r="J2068" s="14" t="n"/>
      <c r="K2068" s="17" t="n"/>
      <c r="L2068" s="16" t="n">
        <v>0</v>
      </c>
      <c r="M2068" s="16" t="n"/>
      <c r="N2068" s="16" t="n"/>
      <c r="O2068" s="16" t="n"/>
      <c r="P2068" s="18" t="n"/>
      <c r="Q2068" s="14" t="n"/>
      <c r="R2068" s="18" t="n"/>
      <c r="S2068" s="16" t="n">
        <v>0</v>
      </c>
      <c r="T2068" s="18">
        <f>(R2068-S2068)+T2067</f>
        <v/>
      </c>
      <c r="U2068" s="15">
        <f>C2068</f>
        <v/>
      </c>
      <c r="W2068" s="14" t="n"/>
      <c r="X2068" s="18" t="n">
        <v>0</v>
      </c>
      <c r="Y2068" s="16" t="n">
        <v>0</v>
      </c>
      <c r="Z2068" s="18">
        <f>(X2068-Y2068)+Z2067</f>
        <v/>
      </c>
      <c r="AA2068" s="15" t="n"/>
      <c r="AB2068" s="24" t="n"/>
      <c r="AC2068" s="15">
        <f>C2068</f>
        <v/>
      </c>
      <c r="AD2068" s="25" t="n"/>
      <c r="AE2068" s="62">
        <f>G2068</f>
        <v/>
      </c>
      <c r="AF2068" s="63">
        <f>AE2068+AF2007</f>
        <v/>
      </c>
      <c r="AG2068" s="25" t="n"/>
      <c r="AH2068" s="24" t="n"/>
      <c r="AI2068" s="26" t="n"/>
      <c r="AJ2068" s="25" t="n"/>
      <c r="AL2068" s="14" t="n"/>
      <c r="AM2068" s="18" t="n"/>
      <c r="AN2068" s="16" t="n">
        <v>0</v>
      </c>
      <c r="AO2068" s="18">
        <f>(AM2068-AN2068)+AO2067</f>
        <v/>
      </c>
      <c r="AP2068" s="15" t="n"/>
      <c r="AR2068" s="14" t="n"/>
      <c r="AS2068" s="18" t="n"/>
      <c r="AT2068" s="16" t="n">
        <v>0</v>
      </c>
      <c r="AU2068" s="18">
        <f>(AS2068-AT2068)+AU2067</f>
        <v/>
      </c>
      <c r="AV2068" s="15" t="n"/>
      <c r="AX2068" s="14" t="n"/>
      <c r="AY2068" s="18" t="n"/>
      <c r="AZ2068" s="16" t="n">
        <v>0</v>
      </c>
      <c r="BA2068" s="18">
        <f>(AY2068-AZ2068)+BA2067</f>
        <v/>
      </c>
      <c r="BB2068" s="15" t="n"/>
      <c r="BD2068" s="14" t="n"/>
      <c r="BE2068" s="18" t="n"/>
      <c r="BF2068" s="16" t="n">
        <v>0</v>
      </c>
      <c r="BG2068" s="18">
        <f>(BE2068-BF2068)+BG2067</f>
        <v/>
      </c>
      <c r="BH2068" s="15" t="n"/>
      <c r="BJ2068" s="86" t="n"/>
      <c r="BK2068" s="86" t="n"/>
      <c r="BL2068" s="24" t="n"/>
      <c r="BM2068" s="24" t="n"/>
      <c r="BN2068" s="24" t="n"/>
      <c r="BO2068" s="24" t="n"/>
      <c r="BP2068" s="24" t="n"/>
      <c r="BQ2068" s="126" t="n"/>
    </row>
    <row r="2069" ht="16.8" customHeight="1">
      <c r="A2069" s="15" t="n"/>
      <c r="B2069" s="15" t="n"/>
      <c r="C2069" s="15" t="n"/>
      <c r="D2069" s="16">
        <f>SUM(G2067:G2069)</f>
        <v/>
      </c>
      <c r="E2069" s="16" t="n">
        <v>0</v>
      </c>
      <c r="F2069" s="16" t="n"/>
      <c r="G2069" s="16" t="n">
        <v>0</v>
      </c>
      <c r="H2069" s="16" t="n"/>
      <c r="I2069" s="4" t="n"/>
      <c r="J2069" s="14" t="n"/>
      <c r="K2069" s="6" t="inlineStr">
        <is>
          <t>TOTALE SOMMA</t>
        </is>
      </c>
      <c r="L2069" s="3">
        <f>SUM(L2049:L2063)+N2048+L2065+L2066</f>
        <v/>
      </c>
      <c r="M2069" s="3">
        <f>SUM(O2018:O2037)+N2047</f>
        <v/>
      </c>
      <c r="N2069" s="16" t="n"/>
      <c r="O2069" s="16" t="n"/>
      <c r="P2069" s="18" t="n"/>
      <c r="Q2069" s="14" t="n"/>
      <c r="R2069" s="18" t="n"/>
      <c r="S2069" s="16" t="n">
        <v>0</v>
      </c>
      <c r="T2069" s="18">
        <f>(R2069-S2069)+T2068</f>
        <v/>
      </c>
      <c r="U2069" s="15" t="n"/>
      <c r="W2069" s="14" t="n"/>
      <c r="X2069" s="18" t="n">
        <v>0</v>
      </c>
      <c r="Y2069" s="16" t="n">
        <v>0</v>
      </c>
      <c r="Z2069" s="18">
        <f>(X2069-Y2069)+Z2068</f>
        <v/>
      </c>
      <c r="AA2069" s="15" t="n"/>
      <c r="AB2069" s="24" t="n"/>
      <c r="AC2069" s="15">
        <f>C2069</f>
        <v/>
      </c>
      <c r="AD2069" s="25" t="n"/>
      <c r="AE2069" s="62">
        <f>G2069</f>
        <v/>
      </c>
      <c r="AF2069" s="63">
        <f>AE2069+AF2008</f>
        <v/>
      </c>
      <c r="AG2069" s="25" t="n"/>
      <c r="AH2069" s="24" t="inlineStr">
        <is>
          <t>TOTALE SOSPESI</t>
        </is>
      </c>
      <c r="AI2069" s="26">
        <f>SUM(AI2016:AI2068)</f>
        <v/>
      </c>
      <c r="AJ2069" s="25" t="n"/>
      <c r="AL2069" s="14" t="n"/>
      <c r="AM2069" s="18" t="n"/>
      <c r="AN2069" s="16" t="n">
        <v>0</v>
      </c>
      <c r="AO2069" s="18">
        <f>(AM2069-AN2069)+AO2068</f>
        <v/>
      </c>
      <c r="AP2069" s="15" t="n"/>
      <c r="AR2069" s="14" t="n"/>
      <c r="AS2069" s="18" t="n"/>
      <c r="AT2069" s="16" t="n">
        <v>0</v>
      </c>
      <c r="AU2069" s="18">
        <f>(AS2069-AT2069)+AU2068</f>
        <v/>
      </c>
      <c r="AV2069" s="16" t="n"/>
      <c r="AX2069" s="14" t="n"/>
      <c r="AY2069" s="18" t="n"/>
      <c r="AZ2069" s="16" t="n">
        <v>0</v>
      </c>
      <c r="BA2069" s="18">
        <f>(AY2069-AZ2069)+BA2068</f>
        <v/>
      </c>
      <c r="BB2069" s="15" t="n"/>
      <c r="BD2069" s="14" t="n"/>
      <c r="BE2069" s="18" t="n"/>
      <c r="BF2069" s="16" t="n">
        <v>0</v>
      </c>
      <c r="BG2069" s="18">
        <f>(BE2069-BF2069)+BG2068</f>
        <v/>
      </c>
      <c r="BH2069" s="15" t="n"/>
      <c r="BJ2069" s="86" t="n"/>
      <c r="BK2069" s="86" t="n"/>
      <c r="BL2069" s="24" t="n"/>
      <c r="BM2069" s="24" t="n"/>
      <c r="BN2069" s="24" t="n"/>
      <c r="BO2069" s="24" t="n"/>
      <c r="BP2069" s="24" t="n"/>
      <c r="BQ2069" s="126" t="n"/>
    </row>
    <row r="2070" ht="16.8" customHeight="1">
      <c r="A2070" s="15" t="n"/>
      <c r="B2070" s="15" t="n"/>
      <c r="C2070" s="64" t="inlineStr">
        <is>
          <t>BONIFICO RIMBROSO MALACARNE</t>
        </is>
      </c>
      <c r="D2070" s="16" t="n"/>
      <c r="E2070" s="16" t="n">
        <v>0</v>
      </c>
      <c r="F2070" s="16" t="n"/>
      <c r="G2070" s="16" t="n">
        <v>140.5</v>
      </c>
      <c r="H2070" s="16" t="n">
        <v>0</v>
      </c>
      <c r="I2070" s="84">
        <f>I2072-I2021</f>
        <v/>
      </c>
      <c r="J2070" s="14" t="n"/>
      <c r="K2070" s="6" t="inlineStr">
        <is>
          <t>SALDO C-D</t>
        </is>
      </c>
      <c r="L2070" s="3">
        <f>L2069-M2069</f>
        <v/>
      </c>
      <c r="M2070" s="16" t="n"/>
      <c r="N2070" s="16" t="n"/>
      <c r="O2070" s="16" t="n"/>
      <c r="P2070" s="18" t="n"/>
      <c r="Q2070" s="14" t="n"/>
      <c r="R2070" s="18" t="n"/>
      <c r="S2070" s="16" t="n">
        <v>0</v>
      </c>
      <c r="T2070" s="18">
        <f>(R2070-S2070)+T2069</f>
        <v/>
      </c>
      <c r="U2070" s="15" t="n"/>
      <c r="W2070" s="14" t="n"/>
      <c r="X2070" s="18" t="n"/>
      <c r="Y2070" s="16">
        <f>G2070</f>
        <v/>
      </c>
      <c r="Z2070" s="18">
        <f>(X2070-Y2070)+Z2069</f>
        <v/>
      </c>
      <c r="AA2070" s="15">
        <f>C2070</f>
        <v/>
      </c>
      <c r="AB2070" s="24" t="n"/>
      <c r="AC2070" s="71" t="inlineStr">
        <is>
          <t>TOTALE SPESE AD OGGI</t>
        </is>
      </c>
      <c r="AD2070" s="65" t="n"/>
      <c r="AE2070" s="65" t="n">
        <v>0</v>
      </c>
      <c r="AF2070" s="63">
        <f>SUM(AF2022:AF2069)</f>
        <v/>
      </c>
      <c r="AG2070" s="25" t="n"/>
      <c r="AH2070" s="24" t="inlineStr">
        <is>
          <t>SOSPESI VERSATI</t>
        </is>
      </c>
      <c r="AI2070" s="26" t="n"/>
      <c r="AJ2070" s="25">
        <f>SUM(AJ2016:AJ2069)</f>
        <v/>
      </c>
      <c r="AL2070" s="14" t="n"/>
      <c r="AM2070" s="18" t="n"/>
      <c r="AN2070" s="16" t="n"/>
      <c r="AO2070" s="18">
        <f>(AM2070-AN2070)+AO2069</f>
        <v/>
      </c>
      <c r="AP2070" s="15" t="n"/>
      <c r="AR2070" s="14" t="n"/>
      <c r="AS2070" s="18" t="n"/>
      <c r="AT2070" s="16" t="n">
        <v>0</v>
      </c>
      <c r="AU2070" s="18">
        <f>(AS2070-AT2070)+AU2069</f>
        <v/>
      </c>
      <c r="AV2070" s="15" t="n"/>
      <c r="AX2070" s="14" t="n"/>
      <c r="AY2070" s="18" t="n"/>
      <c r="AZ2070" s="16" t="n"/>
      <c r="BA2070" s="18">
        <f>(AY2070-AZ2070)+BA2069</f>
        <v/>
      </c>
      <c r="BB2070" s="15" t="n"/>
      <c r="BD2070" s="14" t="n"/>
      <c r="BE2070" s="18" t="n"/>
      <c r="BF2070" s="16" t="n"/>
      <c r="BG2070" s="18">
        <f>(BE2070-BF2070)+BG2069</f>
        <v/>
      </c>
      <c r="BH2070" s="15" t="n"/>
      <c r="BJ2070" s="86" t="n"/>
      <c r="BK2070" s="86" t="n"/>
      <c r="BL2070" s="24" t="n"/>
      <c r="BM2070" s="24" t="n"/>
      <c r="BN2070" s="24" t="n"/>
      <c r="BO2070" s="24" t="n"/>
      <c r="BP2070" s="24" t="n"/>
      <c r="BQ2070" s="126" t="n"/>
    </row>
    <row r="2071" ht="16.8" customHeight="1">
      <c r="A2071" s="15" t="n"/>
      <c r="B2071" s="15" t="n"/>
      <c r="C2071" s="64" t="inlineStr">
        <is>
          <t>BONIFICO GENERALI</t>
        </is>
      </c>
      <c r="D2071" s="16" t="n"/>
      <c r="E2071" s="16" t="n"/>
      <c r="F2071" s="16" t="n"/>
      <c r="G2071" s="16" t="n">
        <v>0</v>
      </c>
      <c r="H2071" s="16" t="n">
        <v>0</v>
      </c>
      <c r="I2071" s="4" t="n"/>
      <c r="J2071" s="14" t="n"/>
      <c r="K2071" s="6" t="inlineStr">
        <is>
          <t>SALDO CATTOLICA</t>
        </is>
      </c>
      <c r="L2071" s="55">
        <f>D2072+E2072+A2072+B2072+B2019</f>
        <v/>
      </c>
      <c r="M2071" s="16" t="n"/>
      <c r="N2071" s="16" t="n"/>
      <c r="O2071" s="56" t="n"/>
      <c r="P2071" s="18" t="n"/>
      <c r="Q2071" s="14" t="n"/>
      <c r="R2071" s="18" t="n"/>
      <c r="S2071" s="16" t="n">
        <v>0</v>
      </c>
      <c r="T2071" s="18">
        <f>(R2071-S2071)+T2070</f>
        <v/>
      </c>
      <c r="U2071" s="15" t="n"/>
      <c r="W2071" s="14" t="n"/>
      <c r="X2071" s="18" t="n"/>
      <c r="Y2071" s="16" t="n">
        <v>0</v>
      </c>
      <c r="Z2071" s="18">
        <f>(X2071-Y2071)+Z2070</f>
        <v/>
      </c>
      <c r="AA2071" s="15" t="n"/>
      <c r="AB2071" s="24" t="n"/>
      <c r="AC2071" s="71" t="inlineStr">
        <is>
          <t>TOTALE PROVVIGIONI AD OGGI</t>
        </is>
      </c>
      <c r="AD2071" s="65" t="n"/>
      <c r="AE2071" s="65">
        <f>G2071</f>
        <v/>
      </c>
      <c r="AF2071" s="63">
        <f>AF2010+AD2015+AD2016</f>
        <v/>
      </c>
      <c r="AG2071" s="25" t="n"/>
      <c r="AH2071" s="24" t="n"/>
      <c r="AI2071" s="26" t="n"/>
      <c r="AJ2071" s="25" t="n"/>
      <c r="AL2071" s="14" t="n"/>
      <c r="AM2071" s="18" t="n"/>
      <c r="AN2071" s="16" t="n"/>
      <c r="AO2071" s="18">
        <f>(AM2071-AN2071)+AO2070</f>
        <v/>
      </c>
      <c r="AP2071" s="15" t="n"/>
      <c r="AR2071" s="14" t="n"/>
      <c r="AS2071" s="18" t="n"/>
      <c r="AT2071" s="16" t="n"/>
      <c r="AU2071" s="18">
        <f>(AS2071-AT2071)+AU2070</f>
        <v/>
      </c>
      <c r="AV2071" s="15" t="n"/>
      <c r="AX2071" s="14" t="n"/>
      <c r="AY2071" s="18" t="n"/>
      <c r="AZ2071" s="16" t="n"/>
      <c r="BA2071" s="18">
        <f>(AY2071-AZ2071)+BA2070</f>
        <v/>
      </c>
      <c r="BB2071" s="15" t="n"/>
      <c r="BD2071" s="14" t="n"/>
      <c r="BE2071" s="18" t="n"/>
      <c r="BF2071" s="16" t="n"/>
      <c r="BG2071" s="18">
        <f>(BE2071-BF2071)+BG2070</f>
        <v/>
      </c>
      <c r="BH2071" s="15" t="n"/>
      <c r="BJ2071" s="86" t="n"/>
      <c r="BK2071" s="86" t="n"/>
      <c r="BL2071" s="24" t="n"/>
      <c r="BM2071" s="24" t="n"/>
      <c r="BN2071" s="24" t="n"/>
      <c r="BO2071" s="24" t="n"/>
      <c r="BP2071" s="24" t="n"/>
      <c r="BQ2071" s="126" t="n"/>
    </row>
    <row r="2072" ht="16.8" customHeight="1">
      <c r="A2072" s="92">
        <f>D2017-D2019+A2011-E2017-G2071</f>
        <v/>
      </c>
      <c r="B2072" s="44">
        <f>D2020-D2022+B2011</f>
        <v/>
      </c>
      <c r="C2072" s="57" t="inlineStr">
        <is>
          <t>Check = controllo Saldo Cattolica</t>
        </is>
      </c>
      <c r="D2072" s="44">
        <f>D2015-D2018-E2015+D2011</f>
        <v/>
      </c>
      <c r="E2072" s="44">
        <f>D2016-D2021+E2011</f>
        <v/>
      </c>
      <c r="F2072" s="72">
        <f>D2018+D2019+D2021+F2011-E2019</f>
        <v/>
      </c>
      <c r="G2072" s="81">
        <f>D2018+D2019-E2019+D2021+G2011</f>
        <v/>
      </c>
      <c r="H2072" s="44">
        <f>G2066+G2065+H2011</f>
        <v/>
      </c>
      <c r="I2072" s="79">
        <f>G2072-H2072</f>
        <v/>
      </c>
      <c r="J2072" s="58" t="n"/>
      <c r="K2072" s="6" t="inlineStr">
        <is>
          <t>SALDO PROVVIGIONALE</t>
        </is>
      </c>
      <c r="L2072" s="3">
        <f>L2070-L2071</f>
        <v/>
      </c>
      <c r="M2072" s="27" t="inlineStr">
        <is>
          <t>DIFF. S.DO CATTOLICA</t>
        </is>
      </c>
      <c r="N2072" s="27">
        <f>O2072-L2071</f>
        <v/>
      </c>
      <c r="O2072" s="44">
        <f>Z2072+AU2072+N2048+SUM(L2051:L2062)+SUM(N2052:N2062)+L2066-D2018-D2021-D2017+E2019</f>
        <v/>
      </c>
      <c r="P2072" s="18" t="n"/>
      <c r="Q2072" s="58" t="n"/>
      <c r="R2072" s="59" t="n"/>
      <c r="S2072" s="44" t="n"/>
      <c r="T2072" s="59">
        <f>(R2072-S2072)+T2071</f>
        <v/>
      </c>
      <c r="U2072" s="57" t="n"/>
      <c r="W2072" s="58" t="n"/>
      <c r="X2072" s="59" t="n"/>
      <c r="Y2072" s="44" t="n"/>
      <c r="Z2072" s="59">
        <f>(X2072-Y2072)+Z2071</f>
        <v/>
      </c>
      <c r="AA2072" s="57" t="n"/>
      <c r="AB2072" s="60" t="n"/>
      <c r="AC2072" s="60" t="inlineStr">
        <is>
          <t>UTILE NETTO</t>
        </is>
      </c>
      <c r="AD2072" s="23">
        <f>SUM(AD2015:AD2071)-SUM(AE2015:AE2069)+AD2011</f>
        <v/>
      </c>
      <c r="AE2072" s="23">
        <f>AF2058+AF2059</f>
        <v/>
      </c>
      <c r="AF2072" s="23">
        <f>AD2072+AE2072</f>
        <v/>
      </c>
      <c r="AG2072" s="23" t="inlineStr">
        <is>
          <t>UTILE LORDO</t>
        </is>
      </c>
      <c r="AH2072" s="60" t="inlineStr">
        <is>
          <t>SALDO</t>
        </is>
      </c>
      <c r="AI2072" s="61">
        <f>AI2069-AJ2070</f>
        <v/>
      </c>
      <c r="AJ2072" s="23" t="n"/>
      <c r="AL2072" s="58" t="n"/>
      <c r="AM2072" s="59" t="n"/>
      <c r="AN2072" s="44" t="n"/>
      <c r="AO2072" s="59">
        <f>(AM2072-AN2072)+AO2071</f>
        <v/>
      </c>
      <c r="AP2072" s="57" t="n"/>
      <c r="AR2072" s="58" t="n"/>
      <c r="AS2072" s="59" t="n"/>
      <c r="AT2072" s="44" t="n"/>
      <c r="AU2072" s="59">
        <f>(AS2072-AT2072)+AU2071</f>
        <v/>
      </c>
      <c r="AV2072" s="57" t="n"/>
      <c r="AX2072" s="58" t="n"/>
      <c r="AY2072" s="59" t="n"/>
      <c r="AZ2072" s="44" t="n"/>
      <c r="BA2072" s="59">
        <f>(AY2072-AZ2072)+BA2071</f>
        <v/>
      </c>
      <c r="BB2072" s="57" t="n"/>
      <c r="BD2072" s="58" t="n"/>
      <c r="BE2072" s="59" t="n"/>
      <c r="BF2072" s="44" t="n"/>
      <c r="BG2072" s="59">
        <f>(BE2072-BF2072)+BG2071</f>
        <v/>
      </c>
      <c r="BH2072" s="57" t="n"/>
      <c r="BJ2072" s="21">
        <f>SUM(BJ2016:BJ2071)</f>
        <v/>
      </c>
      <c r="BK2072" s="21" t="n"/>
      <c r="BL2072" s="89">
        <f>SUM(BL2015:BL2071)</f>
        <v/>
      </c>
      <c r="BM2072" s="8" t="inlineStr">
        <is>
          <t>TOTALE GENERALI</t>
        </is>
      </c>
      <c r="BN2072" s="89">
        <f>SUM(BN2015:BN2071)</f>
        <v/>
      </c>
      <c r="BO2072" s="8">
        <f>SUM(BO2016:BO2071)</f>
        <v/>
      </c>
      <c r="BP2072" s="8">
        <f>BL2072+BN2072</f>
        <v/>
      </c>
      <c r="BQ2072" s="8" t="n"/>
    </row>
    <row r="2073" ht="16.8" customHeight="1">
      <c r="B2073" s="7" t="inlineStr">
        <is>
          <t>COPIA</t>
        </is>
      </c>
    </row>
    <row r="2075" ht="16.8" customHeight="1">
      <c r="A2075" s="2" t="n"/>
      <c r="B2075" s="2" t="n"/>
      <c r="C2075" s="2" t="inlineStr">
        <is>
          <t>DESCRIZIONE</t>
        </is>
      </c>
      <c r="D2075" s="3" t="inlineStr">
        <is>
          <t>CASSA E.</t>
        </is>
      </c>
      <c r="E2075" s="3" t="inlineStr">
        <is>
          <t>CASSA U.</t>
        </is>
      </c>
      <c r="F2075" s="3" t="inlineStr">
        <is>
          <t>BANCA E.</t>
        </is>
      </c>
      <c r="G2075" s="3" t="inlineStr">
        <is>
          <t>BANCA U.</t>
        </is>
      </c>
      <c r="H2075" s="104" t="inlineStr">
        <is>
          <t>PROVVIGIONI</t>
        </is>
      </c>
      <c r="I2075" s="76" t="n"/>
      <c r="J2075" s="5" t="inlineStr">
        <is>
          <t>DATA</t>
        </is>
      </c>
      <c r="K2075" s="6" t="inlineStr">
        <is>
          <t>DESCRIZIONE</t>
        </is>
      </c>
      <c r="L2075" s="3" t="inlineStr">
        <is>
          <t>ENTRATE</t>
        </is>
      </c>
      <c r="M2075" s="3" t="inlineStr">
        <is>
          <t>USCITE</t>
        </is>
      </c>
      <c r="N2075" s="3" t="inlineStr">
        <is>
          <t xml:space="preserve">PREL. </t>
        </is>
      </c>
      <c r="O2075" s="3" t="inlineStr">
        <is>
          <t>TOTALE</t>
        </is>
      </c>
      <c r="P2075" s="3" t="inlineStr">
        <is>
          <t>BUDGET</t>
        </is>
      </c>
      <c r="Q2075" s="5" t="inlineStr">
        <is>
          <t>DATA</t>
        </is>
      </c>
      <c r="R2075" s="3" t="inlineStr">
        <is>
          <t>ENTRATE</t>
        </is>
      </c>
      <c r="S2075" s="3" t="inlineStr">
        <is>
          <t>USCITE</t>
        </is>
      </c>
      <c r="T2075" s="3" t="inlineStr">
        <is>
          <t>SALDO</t>
        </is>
      </c>
      <c r="U2075" s="2" t="inlineStr">
        <is>
          <t>CONTO A3T  10223</t>
        </is>
      </c>
      <c r="W2075" s="5" t="inlineStr">
        <is>
          <t>DATA</t>
        </is>
      </c>
      <c r="X2075" s="3" t="inlineStr">
        <is>
          <t>ENTRATE</t>
        </is>
      </c>
      <c r="Y2075" s="3" t="inlineStr">
        <is>
          <t>USCITE</t>
        </is>
      </c>
      <c r="Z2075" s="3" t="inlineStr">
        <is>
          <t>SALDO</t>
        </is>
      </c>
      <c r="AA2075" s="2" t="inlineStr">
        <is>
          <t>CONTO SEPARATO 10226</t>
        </is>
      </c>
      <c r="AB2075" s="8" t="inlineStr">
        <is>
          <t>DATA</t>
        </is>
      </c>
      <c r="AC2075" s="9" t="inlineStr">
        <is>
          <t>DESCRIZIONE</t>
        </is>
      </c>
      <c r="AD2075" s="10" t="inlineStr">
        <is>
          <t xml:space="preserve">ENTRATE </t>
        </is>
      </c>
      <c r="AE2075" s="10" t="inlineStr">
        <is>
          <t>USCITE</t>
        </is>
      </c>
      <c r="AF2075" s="11" t="inlineStr">
        <is>
          <t>TOTALI</t>
        </is>
      </c>
      <c r="AG2075" s="11" t="inlineStr">
        <is>
          <t>FINE MESE</t>
        </is>
      </c>
      <c r="AH2075" s="12" t="inlineStr">
        <is>
          <t>CARTELLA SOSPESI</t>
        </is>
      </c>
      <c r="AI2075" s="13" t="n"/>
      <c r="AJ2075" s="11" t="n"/>
      <c r="AL2075" s="5" t="inlineStr">
        <is>
          <t>DATA</t>
        </is>
      </c>
      <c r="AM2075" s="3" t="inlineStr">
        <is>
          <t>ENTRATE</t>
        </is>
      </c>
      <c r="AN2075" s="3" t="inlineStr">
        <is>
          <t>USCITE</t>
        </is>
      </c>
      <c r="AO2075" s="3" t="inlineStr">
        <is>
          <t>SALDO</t>
        </is>
      </c>
      <c r="AP2075" s="2" t="inlineStr">
        <is>
          <t>CONTO A3T 2</t>
        </is>
      </c>
      <c r="AR2075" s="5" t="inlineStr">
        <is>
          <t>DATA</t>
        </is>
      </c>
      <c r="AS2075" s="3" t="inlineStr">
        <is>
          <t>ENTRATE</t>
        </is>
      </c>
      <c r="AT2075" s="3" t="inlineStr">
        <is>
          <t>USCITE</t>
        </is>
      </c>
      <c r="AU2075" s="3" t="inlineStr">
        <is>
          <t>SALDO</t>
        </is>
      </c>
      <c r="AV2075" s="2" t="inlineStr">
        <is>
          <t>CONTO SEPARATO 2</t>
        </is>
      </c>
      <c r="AX2075" s="5" t="inlineStr">
        <is>
          <t>DATA</t>
        </is>
      </c>
      <c r="AY2075" s="3" t="inlineStr">
        <is>
          <t>ENTRATE</t>
        </is>
      </c>
      <c r="AZ2075" s="3" t="inlineStr">
        <is>
          <t>USCITE</t>
        </is>
      </c>
      <c r="BA2075" s="3" t="inlineStr">
        <is>
          <t>SALDO</t>
        </is>
      </c>
      <c r="BB2075" s="2" t="inlineStr">
        <is>
          <t>CCP AMICONE</t>
        </is>
      </c>
      <c r="BD2075" s="5" t="inlineStr">
        <is>
          <t>DATA</t>
        </is>
      </c>
      <c r="BE2075" s="3" t="inlineStr">
        <is>
          <t>ENTRATE</t>
        </is>
      </c>
      <c r="BF2075" s="3" t="inlineStr">
        <is>
          <t>USCITE</t>
        </is>
      </c>
      <c r="BG2075" s="3" t="inlineStr">
        <is>
          <t>SALDO</t>
        </is>
      </c>
      <c r="BH2075" s="2" t="inlineStr">
        <is>
          <t>CCP A.R.L.</t>
        </is>
      </c>
      <c r="BJ2075" s="21" t="inlineStr">
        <is>
          <t>A/B CONT CATTOLICA</t>
        </is>
      </c>
      <c r="BK2075" s="21" t="inlineStr">
        <is>
          <t>DATA</t>
        </is>
      </c>
      <c r="BL2075" s="8" t="inlineStr">
        <is>
          <t>CATTOLICA</t>
        </is>
      </c>
      <c r="BM2075" s="8" t="inlineStr">
        <is>
          <t>DATA</t>
        </is>
      </c>
      <c r="BN2075" s="8" t="inlineStr">
        <is>
          <t>GENERALI</t>
        </is>
      </c>
      <c r="BO2075" s="8" t="inlineStr">
        <is>
          <t>ASSEGNI /CONTANTI</t>
        </is>
      </c>
      <c r="BP2075" s="8" t="inlineStr">
        <is>
          <t>DATA</t>
        </is>
      </c>
      <c r="BQ2075" s="9" t="inlineStr">
        <is>
          <t>NOTE</t>
        </is>
      </c>
    </row>
    <row r="2076" ht="16.8" customHeight="1">
      <c r="A2076" s="14" t="n"/>
      <c r="B2076" s="15" t="inlineStr">
        <is>
          <t>GENERTEL</t>
        </is>
      </c>
      <c r="C2076" s="15" t="inlineStr">
        <is>
          <t>Incasso CATTOLICA</t>
        </is>
      </c>
      <c r="D2076" s="16" t="n">
        <v>0</v>
      </c>
      <c r="E2076" s="16" t="n">
        <v>0</v>
      </c>
      <c r="F2076" s="16" t="n"/>
      <c r="G2076" s="16" t="n"/>
      <c r="H2076" s="105" t="n"/>
      <c r="I2076" s="4" t="n"/>
      <c r="J2076" s="14">
        <f>A2076</f>
        <v/>
      </c>
      <c r="K2076" s="17" t="inlineStr">
        <is>
          <t>PROVVIGIONI</t>
        </is>
      </c>
      <c r="L2076" s="16">
        <f>D2079+D2082+D2080+D2083</f>
        <v/>
      </c>
      <c r="M2076" s="16" t="n"/>
      <c r="N2076" s="82">
        <f>L2076+L2077-M2077</f>
        <v/>
      </c>
      <c r="O2076" s="80">
        <f>D2079+D2082+D2080-E2080-E2079+O2015</f>
        <v/>
      </c>
      <c r="P2076" s="18" t="n"/>
      <c r="Q2076" s="14">
        <f>J2076</f>
        <v/>
      </c>
      <c r="R2076" s="18" t="n"/>
      <c r="S2076" s="16" t="n"/>
      <c r="T2076" s="18">
        <f>T2072</f>
        <v/>
      </c>
      <c r="U2076" s="15" t="n"/>
      <c r="W2076" s="14">
        <f>A2076</f>
        <v/>
      </c>
      <c r="X2076" s="18" t="n"/>
      <c r="Y2076" s="16" t="n"/>
      <c r="Z2076" s="18">
        <f>Z2072</f>
        <v/>
      </c>
      <c r="AA2076" s="15" t="n"/>
      <c r="AB2076" s="19">
        <f>A2076</f>
        <v/>
      </c>
      <c r="AC2076" s="12" t="inlineStr">
        <is>
          <t>PROVV. + PROVV. COL 10</t>
        </is>
      </c>
      <c r="AD2076" s="11">
        <f>N2076</f>
        <v/>
      </c>
      <c r="AE2076" s="11" t="n"/>
      <c r="AF2076" s="20" t="n"/>
      <c r="AG2076" s="20" t="n"/>
      <c r="AH2076" s="21" t="inlineStr">
        <is>
          <t>NOME</t>
        </is>
      </c>
      <c r="AI2076" s="22" t="inlineStr">
        <is>
          <t>IMPORTO</t>
        </is>
      </c>
      <c r="AJ2076" s="23" t="inlineStr">
        <is>
          <t>VERSAMENTI</t>
        </is>
      </c>
      <c r="AL2076" s="14">
        <f>A2076</f>
        <v/>
      </c>
      <c r="AM2076" s="18" t="n"/>
      <c r="AN2076" s="16" t="n"/>
      <c r="AO2076" s="18" t="n">
        <v>0</v>
      </c>
      <c r="AP2076" s="15" t="n"/>
      <c r="AR2076" s="14">
        <f>A2076</f>
        <v/>
      </c>
      <c r="AS2076" s="18" t="n"/>
      <c r="AT2076" s="16" t="n"/>
      <c r="AU2076" s="18" t="n">
        <v>0</v>
      </c>
      <c r="AV2076" s="15" t="n"/>
      <c r="AX2076" s="14">
        <f>A2076</f>
        <v/>
      </c>
      <c r="AY2076" s="18" t="n"/>
      <c r="AZ2076" s="16" t="n"/>
      <c r="BA2076" s="18">
        <f>BA2072</f>
        <v/>
      </c>
      <c r="BB2076" s="15" t="n"/>
      <c r="BD2076" s="14">
        <f>AX2076</f>
        <v/>
      </c>
      <c r="BE2076" s="18" t="n"/>
      <c r="BF2076" s="16" t="n"/>
      <c r="BG2076" s="18">
        <f>BG2072</f>
        <v/>
      </c>
      <c r="BH2076" s="15" t="n"/>
      <c r="BJ2076" s="87">
        <f>A2076</f>
        <v/>
      </c>
      <c r="BK2076" s="87">
        <f>A2076</f>
        <v/>
      </c>
      <c r="BL2076" s="24" t="inlineStr">
        <is>
          <t>BONIFICI</t>
        </is>
      </c>
      <c r="BM2076" s="88">
        <f>BK2076</f>
        <v/>
      </c>
      <c r="BN2076" s="24" t="inlineStr">
        <is>
          <t>BONIFICI</t>
        </is>
      </c>
      <c r="BO2076" s="24" t="n"/>
      <c r="BP2076" s="88">
        <f>BK2076</f>
        <v/>
      </c>
      <c r="BQ2076" s="126" t="n"/>
    </row>
    <row r="2077" ht="16.8" customHeight="1">
      <c r="A2077" s="15" t="n"/>
      <c r="B2077" s="15" t="n"/>
      <c r="C2077" s="15" t="inlineStr">
        <is>
          <t>Incasso UCA</t>
        </is>
      </c>
      <c r="D2077" s="16" t="n">
        <v>0</v>
      </c>
      <c r="E2077" s="16" t="n"/>
      <c r="F2077" s="16" t="n"/>
      <c r="G2077" s="16" t="n"/>
      <c r="H2077" s="105" t="inlineStr">
        <is>
          <t>CATTOLICA</t>
        </is>
      </c>
      <c r="I2077" s="4" t="n"/>
      <c r="J2077" s="14" t="n"/>
      <c r="K2077" s="17" t="inlineStr">
        <is>
          <t>PROVVIGIONI COL 10</t>
        </is>
      </c>
      <c r="L2077" s="16" t="n">
        <v>0</v>
      </c>
      <c r="M2077" s="16">
        <f>E2080</f>
        <v/>
      </c>
      <c r="N2077" s="16" t="n"/>
      <c r="O2077" s="16" t="n"/>
      <c r="P2077" s="18" t="n"/>
      <c r="Q2077" s="14" t="n"/>
      <c r="R2077" s="18" t="n"/>
      <c r="S2077" s="16" t="n"/>
      <c r="T2077" s="18">
        <f>(R2077-S2077)+T2076</f>
        <v/>
      </c>
      <c r="U2077" s="15" t="n"/>
      <c r="W2077" s="14" t="n"/>
      <c r="X2077" s="18" t="n"/>
      <c r="Y2077" s="16" t="n"/>
      <c r="Z2077" s="18">
        <f>(X2077-Y2077)+Z2076</f>
        <v/>
      </c>
      <c r="AA2077" s="15" t="n"/>
      <c r="AB2077" s="24" t="n"/>
      <c r="AC2077" s="24" t="inlineStr">
        <is>
          <t>RICAVI DIVERSI</t>
        </is>
      </c>
      <c r="AD2077" s="25" t="n"/>
      <c r="AE2077" s="25" t="n"/>
      <c r="AF2077" s="25" t="n"/>
      <c r="AG2077" s="25" t="n"/>
      <c r="AH2077" s="12" t="inlineStr">
        <is>
          <t>RIPORTO</t>
        </is>
      </c>
      <c r="AI2077" s="26">
        <f>AI2072</f>
        <v/>
      </c>
      <c r="AJ2077" s="25" t="n"/>
      <c r="AL2077" s="14" t="n"/>
      <c r="AM2077" s="18" t="n"/>
      <c r="AN2077" s="16" t="n"/>
      <c r="AO2077" s="18">
        <f>(AM2077-AN2077)+AO2076</f>
        <v/>
      </c>
      <c r="AP2077" s="15" t="n"/>
      <c r="AR2077" s="14" t="n"/>
      <c r="AS2077" s="18" t="n"/>
      <c r="AT2077" s="16" t="n"/>
      <c r="AU2077" s="18">
        <f>(AS2077-AT2077)+AU2076</f>
        <v/>
      </c>
      <c r="AV2077" s="15" t="n"/>
      <c r="AX2077" s="14" t="n"/>
      <c r="AY2077" s="18" t="n"/>
      <c r="AZ2077" s="16" t="n"/>
      <c r="BA2077" s="18">
        <f>(AY2077-AZ2077)+BA2076</f>
        <v/>
      </c>
      <c r="BB2077" s="15" t="n"/>
      <c r="BD2077" s="14" t="n"/>
      <c r="BE2077" s="18" t="n"/>
      <c r="BF2077" s="16" t="n"/>
      <c r="BG2077" s="18">
        <f>(BE2077-BF2077)+BG2076</f>
        <v/>
      </c>
      <c r="BH2077" s="15" t="n"/>
      <c r="BJ2077" s="86" t="n">
        <v>0</v>
      </c>
      <c r="BK2077" s="90" t="n"/>
      <c r="BL2077" s="24" t="n">
        <v>0</v>
      </c>
      <c r="BM2077" s="91" t="n"/>
      <c r="BN2077" s="24" t="n">
        <v>0</v>
      </c>
      <c r="BO2077" s="24" t="n">
        <v>0</v>
      </c>
      <c r="BP2077" s="91" t="n"/>
      <c r="BQ2077" s="126" t="n"/>
    </row>
    <row r="2078" ht="16.8" customHeight="1">
      <c r="A2078" s="15" t="n"/>
      <c r="B2078" s="15" t="n"/>
      <c r="C2078" s="15" t="inlineStr">
        <is>
          <t>Incassi GENERALI</t>
        </is>
      </c>
      <c r="D2078" s="16" t="n">
        <v>0</v>
      </c>
      <c r="E2078" s="16" t="n">
        <v>0</v>
      </c>
      <c r="F2078" s="16" t="n"/>
      <c r="G2078" s="16" t="n"/>
      <c r="H2078" s="105">
        <f>D2079+H2017</f>
        <v/>
      </c>
      <c r="I2078" s="4" t="n"/>
      <c r="J2078" s="14" t="n"/>
      <c r="K2078" s="17" t="inlineStr">
        <is>
          <t>SALDO CATTOLICA</t>
        </is>
      </c>
      <c r="L2078" s="16">
        <f>D2076+D2077+D2078+D2081-D2079-D2080-D2082-D2083-E2078-E2076+B2079</f>
        <v/>
      </c>
      <c r="M2078" s="16" t="n">
        <v>0</v>
      </c>
      <c r="N2078" s="16" t="n"/>
      <c r="O2078" s="16" t="n">
        <v>0</v>
      </c>
      <c r="P2078" s="18" t="n"/>
      <c r="Q2078" s="14" t="n"/>
      <c r="R2078" s="18" t="n"/>
      <c r="S2078" s="16" t="n"/>
      <c r="T2078" s="18">
        <f>(R2078-S2078)+T2077</f>
        <v/>
      </c>
      <c r="U2078" s="15" t="n"/>
      <c r="W2078" s="14" t="n"/>
      <c r="X2078" s="18" t="n"/>
      <c r="Y2078" s="16" t="n"/>
      <c r="Z2078" s="18">
        <f>(X2078-Y2078)+Z2077</f>
        <v/>
      </c>
      <c r="AA2078" s="15" t="n"/>
      <c r="AB2078" s="24" t="n"/>
      <c r="AC2078" s="24" t="n"/>
      <c r="AD2078" s="25" t="n"/>
      <c r="AE2078" s="25" t="n"/>
      <c r="AF2078" s="25" t="n"/>
      <c r="AG2078" s="25" t="n"/>
      <c r="AH2078" s="24" t="n"/>
      <c r="AI2078" s="26" t="n"/>
      <c r="AJ2078" s="25" t="n"/>
      <c r="AL2078" s="14" t="n"/>
      <c r="AM2078" s="18" t="n"/>
      <c r="AN2078" s="16" t="n"/>
      <c r="AO2078" s="18">
        <f>(AM2078-AN2078)+AO2077</f>
        <v/>
      </c>
      <c r="AP2078" s="15" t="n"/>
      <c r="AR2078" s="14" t="n"/>
      <c r="AS2078" s="18" t="n"/>
      <c r="AT2078" s="16" t="n"/>
      <c r="AU2078" s="18">
        <f>(AS2078-AT2078)+AU2077</f>
        <v/>
      </c>
      <c r="AV2078" s="15" t="n"/>
      <c r="AX2078" s="14" t="n"/>
      <c r="AY2078" s="18" t="n"/>
      <c r="AZ2078" s="16" t="n"/>
      <c r="BA2078" s="18">
        <f>(AY2078-AZ2078)+BA2077</f>
        <v/>
      </c>
      <c r="BB2078" s="15" t="n"/>
      <c r="BD2078" s="14" t="n"/>
      <c r="BE2078" s="18" t="n"/>
      <c r="BF2078" s="16" t="n"/>
      <c r="BG2078" s="18">
        <f>(BE2078-BF2078)+BG2077</f>
        <v/>
      </c>
      <c r="BH2078" s="15" t="n"/>
      <c r="BJ2078" s="86" t="n">
        <v>0</v>
      </c>
      <c r="BK2078" s="90" t="n"/>
      <c r="BL2078" s="24" t="n">
        <v>0</v>
      </c>
      <c r="BM2078" s="91" t="n"/>
      <c r="BN2078" s="24" t="n">
        <v>0</v>
      </c>
      <c r="BO2078" s="24" t="n">
        <v>0</v>
      </c>
      <c r="BP2078" s="91" t="n"/>
      <c r="BQ2078" s="126" t="n"/>
    </row>
    <row r="2079" ht="16.8" customHeight="1">
      <c r="A2079" s="15" t="n"/>
      <c r="B2079" s="15" t="n">
        <v>0</v>
      </c>
      <c r="C2079" s="15" t="inlineStr">
        <is>
          <t>Provvigioni CATTOLICA</t>
        </is>
      </c>
      <c r="D2079" s="16" t="n">
        <v>0</v>
      </c>
      <c r="E2079" s="16" t="n"/>
      <c r="F2079" s="16" t="n"/>
      <c r="G2079" s="16" t="n"/>
      <c r="H2079" s="105" t="inlineStr">
        <is>
          <t>GENERALI</t>
        </is>
      </c>
      <c r="I2079" s="4" t="n"/>
      <c r="J2079" s="14" t="n"/>
      <c r="K2079" s="17">
        <f>C2118</f>
        <v/>
      </c>
      <c r="L2079" s="16" t="n"/>
      <c r="M2079" s="16">
        <f>10*(L2076+L2077-M2077)/100</f>
        <v/>
      </c>
      <c r="N2079" s="16">
        <f>G2118</f>
        <v/>
      </c>
      <c r="O2079" s="16">
        <f>O2018+M2079-N2079</f>
        <v/>
      </c>
      <c r="P2079" s="18">
        <f>P2018+M2079</f>
        <v/>
      </c>
      <c r="Q2079" s="14" t="n"/>
      <c r="R2079" s="18" t="n"/>
      <c r="S2079" s="16" t="n"/>
      <c r="T2079" s="18">
        <f>(R2079-S2079)+T2078</f>
        <v/>
      </c>
      <c r="U2079" s="15" t="n"/>
      <c r="W2079" s="14" t="n"/>
      <c r="X2079" s="18" t="n"/>
      <c r="Y2079" s="16" t="n"/>
      <c r="Z2079" s="18">
        <f>(X2079-Y2079)+Z2078</f>
        <v/>
      </c>
      <c r="AA2079" s="15" t="n"/>
      <c r="AB2079" s="24" t="n"/>
      <c r="AC2079" s="24" t="n"/>
      <c r="AD2079" s="25" t="n"/>
      <c r="AE2079" s="25" t="n"/>
      <c r="AF2079" s="25" t="n"/>
      <c r="AG2079" s="25" t="n"/>
      <c r="AH2079" s="17" t="n"/>
      <c r="AI2079" s="16" t="n">
        <v>0</v>
      </c>
      <c r="AJ2079" s="25" t="n"/>
      <c r="AL2079" s="14" t="n"/>
      <c r="AM2079" s="18" t="n"/>
      <c r="AN2079" s="16" t="n"/>
      <c r="AO2079" s="18">
        <f>(AM2079-AN2079)+AO2078</f>
        <v/>
      </c>
      <c r="AP2079" s="15" t="n"/>
      <c r="AR2079" s="14" t="n"/>
      <c r="AS2079" s="18" t="n"/>
      <c r="AT2079" s="16" t="n"/>
      <c r="AU2079" s="18">
        <f>(AS2079-AT2079)+AU2078</f>
        <v/>
      </c>
      <c r="AV2079" s="15" t="n"/>
      <c r="AX2079" s="14" t="n"/>
      <c r="AY2079" s="18" t="n"/>
      <c r="AZ2079" s="16" t="n"/>
      <c r="BA2079" s="18">
        <f>(AY2079-AZ2079)+BA2078</f>
        <v/>
      </c>
      <c r="BB2079" s="15" t="n"/>
      <c r="BD2079" s="14" t="n"/>
      <c r="BE2079" s="18" t="n"/>
      <c r="BF2079" s="16" t="n"/>
      <c r="BG2079" s="18">
        <f>(BE2079-BF2079)+BG2078</f>
        <v/>
      </c>
      <c r="BH2079" s="15" t="n"/>
      <c r="BJ2079" s="86" t="n">
        <v>0</v>
      </c>
      <c r="BK2079" s="90" t="n"/>
      <c r="BL2079" s="24" t="n">
        <v>0</v>
      </c>
      <c r="BM2079" s="91" t="n"/>
      <c r="BN2079" s="24" t="n">
        <v>0</v>
      </c>
      <c r="BO2079" s="24" t="n">
        <v>0</v>
      </c>
      <c r="BP2079" s="91" t="n"/>
      <c r="BQ2079" s="126" t="n"/>
    </row>
    <row r="2080" ht="16.8" customHeight="1">
      <c r="A2080" s="15" t="n"/>
      <c r="B2080" s="16">
        <f>B2079+B2019</f>
        <v/>
      </c>
      <c r="C2080" s="15" t="inlineStr">
        <is>
          <t>Provvigioni GENERALI</t>
        </is>
      </c>
      <c r="D2080" s="16" t="n">
        <v>0</v>
      </c>
      <c r="E2080" s="16" t="n">
        <v>0</v>
      </c>
      <c r="F2080" s="16" t="n"/>
      <c r="G2080" s="16" t="n"/>
      <c r="H2080" s="105">
        <f>D2080+H2019</f>
        <v/>
      </c>
      <c r="I2080" s="4" t="n"/>
      <c r="J2080" s="14" t="n"/>
      <c r="K2080" s="17">
        <f>C2088</f>
        <v/>
      </c>
      <c r="L2080" s="16" t="n"/>
      <c r="M2080" s="16">
        <f>8.37*(L2076+L2077-M2077)/100</f>
        <v/>
      </c>
      <c r="N2080" s="16">
        <f>D2088</f>
        <v/>
      </c>
      <c r="O2080" s="16">
        <f>O2019+M2080-N2080</f>
        <v/>
      </c>
      <c r="P2080" s="18">
        <f>P2019+M2080</f>
        <v/>
      </c>
      <c r="Q2080" s="14" t="n"/>
      <c r="R2080" s="18" t="n"/>
      <c r="S2080" s="16" t="n"/>
      <c r="T2080" s="18">
        <f>(R2080-S2080)+T2079</f>
        <v/>
      </c>
      <c r="U2080" s="15" t="n"/>
      <c r="W2080" s="14" t="n"/>
      <c r="X2080" s="18" t="n"/>
      <c r="Y2080" s="16" t="n"/>
      <c r="Z2080" s="18">
        <f>(X2080-Y2080)+Z2079</f>
        <v/>
      </c>
      <c r="AA2080" s="15" t="n"/>
      <c r="AB2080" s="24" t="n"/>
      <c r="AC2080" s="17" t="n"/>
      <c r="AD2080" s="25" t="n"/>
      <c r="AE2080" s="25" t="n"/>
      <c r="AF2080" s="25" t="n"/>
      <c r="AG2080" s="25" t="n"/>
      <c r="AH2080" s="24" t="n"/>
      <c r="AI2080" s="26" t="n"/>
      <c r="AJ2080" s="25" t="n"/>
      <c r="AL2080" s="14" t="n"/>
      <c r="AM2080" s="18" t="n"/>
      <c r="AN2080" s="16" t="n"/>
      <c r="AO2080" s="18">
        <f>(AM2080-AN2080)+AO2079</f>
        <v/>
      </c>
      <c r="AP2080" s="15" t="n"/>
      <c r="AR2080" s="14" t="n"/>
      <c r="AS2080" s="18" t="n"/>
      <c r="AT2080" s="16" t="n"/>
      <c r="AU2080" s="18">
        <f>(AS2080-AT2080)+AU2079</f>
        <v/>
      </c>
      <c r="AV2080" s="15" t="n"/>
      <c r="AX2080" s="14" t="n"/>
      <c r="AY2080" s="18" t="n"/>
      <c r="AZ2080" s="16" t="n"/>
      <c r="BA2080" s="18">
        <f>(AY2080-AZ2080)+BA2079</f>
        <v/>
      </c>
      <c r="BB2080" s="15" t="n"/>
      <c r="BD2080" s="14" t="n"/>
      <c r="BE2080" s="18" t="n"/>
      <c r="BF2080" s="16" t="n"/>
      <c r="BG2080" s="18">
        <f>(BE2080-BF2080)+BG2079</f>
        <v/>
      </c>
      <c r="BH2080" s="15" t="n"/>
      <c r="BJ2080" s="86" t="n">
        <v>0</v>
      </c>
      <c r="BK2080" s="90" t="n"/>
      <c r="BL2080" s="24" t="n">
        <v>0</v>
      </c>
      <c r="BM2080" s="91" t="n"/>
      <c r="BN2080" s="24" t="n">
        <v>0</v>
      </c>
      <c r="BO2080" s="24" t="n"/>
      <c r="BP2080" s="24" t="n"/>
      <c r="BQ2080" s="126" t="n"/>
    </row>
    <row r="2081" ht="16.8" customHeight="1">
      <c r="A2081" s="15" t="n"/>
      <c r="B2081" s="15" t="n"/>
      <c r="C2081" s="15" t="inlineStr">
        <is>
          <t>Incasso TUTELA LEGALE</t>
        </is>
      </c>
      <c r="D2081" s="16" t="n">
        <v>0</v>
      </c>
      <c r="E2081" s="16" t="n">
        <v>0</v>
      </c>
      <c r="F2081" s="16" t="n"/>
      <c r="G2081" s="16" t="n"/>
      <c r="H2081" s="105" t="inlineStr">
        <is>
          <t>UCA</t>
        </is>
      </c>
      <c r="I2081" s="77" t="inlineStr">
        <is>
          <t>check provv.</t>
        </is>
      </c>
      <c r="J2081" s="14" t="n"/>
      <c r="K2081" s="15">
        <f>C2105</f>
        <v/>
      </c>
      <c r="L2081" s="16" t="n"/>
      <c r="M2081" s="16">
        <f>15.35*(L2076+L2077-M2077)/100</f>
        <v/>
      </c>
      <c r="N2081" s="16">
        <f>D2105</f>
        <v/>
      </c>
      <c r="O2081" s="16">
        <f>O2020+M2081-N2081</f>
        <v/>
      </c>
      <c r="P2081" s="18">
        <f>P2020+M2081</f>
        <v/>
      </c>
      <c r="Q2081" s="14" t="n"/>
      <c r="R2081" s="18" t="n"/>
      <c r="S2081" s="16" t="n"/>
      <c r="T2081" s="18">
        <f>(R2081-S2081)+T2080</f>
        <v/>
      </c>
      <c r="U2081" s="15" t="n"/>
      <c r="W2081" s="14" t="n"/>
      <c r="X2081" s="18" t="n"/>
      <c r="Y2081" s="16" t="n"/>
      <c r="Z2081" s="18">
        <f>(X2081-Y2081)+Z2080</f>
        <v/>
      </c>
      <c r="AA2081" s="15" t="n"/>
      <c r="AB2081" s="24" t="n"/>
      <c r="AC2081" s="17" t="n"/>
      <c r="AD2081" s="25" t="n"/>
      <c r="AE2081" s="25" t="n"/>
      <c r="AF2081" s="25" t="n"/>
      <c r="AG2081" s="25" t="n"/>
      <c r="AH2081" s="24" t="n"/>
      <c r="AI2081" s="26" t="n"/>
      <c r="AJ2081" s="25" t="n"/>
      <c r="AL2081" s="14" t="n"/>
      <c r="AM2081" s="18" t="n"/>
      <c r="AN2081" s="16" t="n"/>
      <c r="AO2081" s="18">
        <f>(AM2081-AN2081)+AO2080</f>
        <v/>
      </c>
      <c r="AP2081" s="15" t="n"/>
      <c r="AR2081" s="14" t="n"/>
      <c r="AS2081" s="18" t="n"/>
      <c r="AT2081" s="16" t="n"/>
      <c r="AU2081" s="18">
        <f>(AS2081-AT2081)+AU2080</f>
        <v/>
      </c>
      <c r="AV2081" s="15" t="n"/>
      <c r="AX2081" s="14" t="n"/>
      <c r="AY2081" s="18" t="n"/>
      <c r="AZ2081" s="16" t="n"/>
      <c r="BA2081" s="18">
        <f>(AY2081-AZ2081)+BA2080</f>
        <v/>
      </c>
      <c r="BB2081" s="15" t="n"/>
      <c r="BD2081" s="14" t="n"/>
      <c r="BE2081" s="18" t="n"/>
      <c r="BF2081" s="16" t="n"/>
      <c r="BG2081" s="18">
        <f>(BE2081-BF2081)+BG2080</f>
        <v/>
      </c>
      <c r="BH2081" s="15" t="n"/>
      <c r="BJ2081" s="86" t="n">
        <v>0</v>
      </c>
      <c r="BK2081" s="90" t="n"/>
      <c r="BL2081" s="24" t="n">
        <v>0</v>
      </c>
      <c r="BM2081" s="91" t="n"/>
      <c r="BN2081" s="24" t="n">
        <v>0</v>
      </c>
      <c r="BO2081" s="24" t="n"/>
      <c r="BP2081" s="24" t="n"/>
      <c r="BQ2081" s="126" t="n"/>
    </row>
    <row r="2082" ht="16.8" customHeight="1">
      <c r="A2082" s="15" t="n"/>
      <c r="B2082" s="15" t="inlineStr">
        <is>
          <t>***</t>
        </is>
      </c>
      <c r="C2082" s="15" t="inlineStr">
        <is>
          <t>Provvigioni UCA</t>
        </is>
      </c>
      <c r="D2082" s="16" t="n">
        <v>0</v>
      </c>
      <c r="E2082" s="16" t="n"/>
      <c r="F2082" s="16" t="n"/>
      <c r="G2082" s="16" t="n"/>
      <c r="H2082" s="105">
        <f>D2082+H2021</f>
        <v/>
      </c>
      <c r="I2082" s="78">
        <f>D2079+D2080-E2080+D2082</f>
        <v/>
      </c>
      <c r="J2082" s="14" t="n"/>
      <c r="K2082" s="15" t="inlineStr">
        <is>
          <t>Benzina auto gigi e papà</t>
        </is>
      </c>
      <c r="L2082" s="16" t="n"/>
      <c r="M2082" s="16">
        <f>2.6*(L2076+L2077-M2077)/100</f>
        <v/>
      </c>
      <c r="N2082" s="16">
        <f>D2093</f>
        <v/>
      </c>
      <c r="O2082" s="16">
        <f>O2021+M2082-N2082</f>
        <v/>
      </c>
      <c r="P2082" s="18">
        <f>P2021+M2082</f>
        <v/>
      </c>
      <c r="Q2082" s="14" t="n"/>
      <c r="R2082" s="18" t="n"/>
      <c r="S2082" s="16" t="n"/>
      <c r="T2082" s="18">
        <f>(R2082-S2082)+T2081</f>
        <v/>
      </c>
      <c r="U2082" s="15" t="n"/>
      <c r="W2082" s="14" t="n"/>
      <c r="X2082" s="18" t="n"/>
      <c r="Y2082" s="16" t="n"/>
      <c r="Z2082" s="18">
        <f>(X2082-Y2082)+Z2081</f>
        <v/>
      </c>
      <c r="AA2082" s="15" t="n"/>
      <c r="AB2082" s="24" t="n"/>
      <c r="AC2082" s="17" t="n"/>
      <c r="AD2082" s="25" t="n"/>
      <c r="AE2082" s="25" t="n"/>
      <c r="AF2082" s="25" t="n"/>
      <c r="AG2082" s="25" t="n"/>
      <c r="AH2082" s="24" t="n"/>
      <c r="AI2082" s="26" t="n"/>
      <c r="AJ2082" s="25" t="n"/>
      <c r="AL2082" s="14" t="n"/>
      <c r="AM2082" s="18" t="n"/>
      <c r="AN2082" s="16" t="n"/>
      <c r="AO2082" s="18">
        <f>(AM2082-AN2082)+AO2081</f>
        <v/>
      </c>
      <c r="AP2082" s="15" t="n"/>
      <c r="AR2082" s="14" t="n"/>
      <c r="AS2082" s="18" t="n"/>
      <c r="AT2082" s="16" t="n"/>
      <c r="AU2082" s="18">
        <f>(AS2082-AT2082)+AU2081</f>
        <v/>
      </c>
      <c r="AV2082" s="15" t="n"/>
      <c r="AX2082" s="14" t="n"/>
      <c r="AY2082" s="18" t="n"/>
      <c r="AZ2082" s="16" t="n"/>
      <c r="BA2082" s="18">
        <f>(AY2082-AZ2082)+BA2081</f>
        <v/>
      </c>
      <c r="BB2082" s="15" t="n"/>
      <c r="BD2082" s="14" t="n"/>
      <c r="BE2082" s="18" t="n"/>
      <c r="BF2082" s="16" t="n"/>
      <c r="BG2082" s="18">
        <f>(BE2082-BF2082)+BG2081</f>
        <v/>
      </c>
      <c r="BH2082" s="15" t="n"/>
      <c r="BJ2082" s="86" t="n">
        <v>0</v>
      </c>
      <c r="BK2082" s="90" t="n"/>
      <c r="BL2082" s="24" t="n">
        <v>0</v>
      </c>
      <c r="BM2082" s="91" t="n"/>
      <c r="BN2082" s="24" t="n">
        <v>0</v>
      </c>
      <c r="BO2082" s="24" t="n"/>
      <c r="BP2082" s="24" t="n"/>
      <c r="BQ2082" s="126" t="n"/>
    </row>
    <row r="2083" ht="16.8" customHeight="1">
      <c r="A2083" s="15" t="n"/>
      <c r="B2083" s="15" t="n"/>
      <c r="C2083" s="15" t="inlineStr">
        <is>
          <t>Provvigioni TUTELA LEGALE</t>
        </is>
      </c>
      <c r="D2083" s="16" t="n">
        <v>0</v>
      </c>
      <c r="E2083" s="16" t="n"/>
      <c r="F2083" s="16" t="n"/>
      <c r="G2083" s="16" t="n">
        <v>0</v>
      </c>
      <c r="H2083" s="105" t="inlineStr">
        <is>
          <t>TUTELA</t>
        </is>
      </c>
      <c r="I2083" s="4" t="n"/>
      <c r="J2083" s="14" t="n"/>
      <c r="K2083" s="15" t="inlineStr">
        <is>
          <t>Spese bancari einteressi passivi e spese postali</t>
        </is>
      </c>
      <c r="L2083" s="16" t="n"/>
      <c r="M2083" s="16">
        <f>2.6*(L2076+L2077-M2077)/100</f>
        <v/>
      </c>
      <c r="N2083" s="16">
        <f>G2094+H2094</f>
        <v/>
      </c>
      <c r="O2083" s="16">
        <f>O2022+M2083-N2083</f>
        <v/>
      </c>
      <c r="P2083" s="18">
        <f>P2022+M2083</f>
        <v/>
      </c>
      <c r="Q2083" s="14" t="n"/>
      <c r="R2083" s="18" t="n"/>
      <c r="S2083" s="16">
        <f>G2083</f>
        <v/>
      </c>
      <c r="T2083" s="18">
        <f>(R2083-S2083)+T2082</f>
        <v/>
      </c>
      <c r="U2083" s="15">
        <f>C2083</f>
        <v/>
      </c>
      <c r="W2083" s="14" t="n"/>
      <c r="X2083" s="18" t="n"/>
      <c r="Y2083" s="16" t="n">
        <v>0</v>
      </c>
      <c r="Z2083" s="18">
        <f>(X2083-Y2083)+Z2082</f>
        <v/>
      </c>
      <c r="AA2083" s="15" t="n"/>
      <c r="AB2083" s="24" t="n"/>
      <c r="AC2083" s="15">
        <f>C2083</f>
        <v/>
      </c>
      <c r="AD2083" s="25" t="n"/>
      <c r="AE2083" s="62">
        <f>G2083</f>
        <v/>
      </c>
      <c r="AF2083" s="63">
        <f>AE2083+AF2022</f>
        <v/>
      </c>
      <c r="AG2083" s="25" t="n"/>
      <c r="AH2083" s="17" t="n"/>
      <c r="AI2083" s="16" t="n">
        <v>0</v>
      </c>
      <c r="AJ2083" s="25" t="n"/>
      <c r="AL2083" s="14" t="n"/>
      <c r="AM2083" s="18" t="n"/>
      <c r="AN2083" s="16" t="n">
        <v>0</v>
      </c>
      <c r="AO2083" s="18">
        <f>(AM2083-AN2083)+AO2082</f>
        <v/>
      </c>
      <c r="AP2083" s="15" t="n"/>
      <c r="AR2083" s="14" t="n"/>
      <c r="AS2083" s="18" t="n"/>
      <c r="AT2083" s="16" t="n">
        <v>0</v>
      </c>
      <c r="AU2083" s="18">
        <f>(AS2083-AT2083)+AU2082</f>
        <v/>
      </c>
      <c r="AV2083" s="15" t="n"/>
      <c r="AX2083" s="14" t="n"/>
      <c r="AY2083" s="18" t="n"/>
      <c r="AZ2083" s="16" t="n">
        <v>0</v>
      </c>
      <c r="BA2083" s="18">
        <f>(AY2083-AZ2083)+BA2082</f>
        <v/>
      </c>
      <c r="BB2083" s="15" t="n"/>
      <c r="BD2083" s="14" t="n"/>
      <c r="BE2083" s="18" t="n"/>
      <c r="BF2083" s="16" t="n">
        <v>0</v>
      </c>
      <c r="BG2083" s="18">
        <f>(BE2083-BF2083)+BG2082</f>
        <v/>
      </c>
      <c r="BH2083" s="15" t="n"/>
      <c r="BJ2083" s="86" t="n">
        <v>0</v>
      </c>
      <c r="BK2083" s="90" t="n"/>
      <c r="BL2083" s="24" t="n">
        <v>0</v>
      </c>
      <c r="BM2083" s="91" t="n"/>
      <c r="BN2083" s="24" t="n">
        <v>0</v>
      </c>
      <c r="BO2083" s="24" t="n"/>
      <c r="BP2083" s="24" t="n"/>
      <c r="BQ2083" s="126" t="n"/>
    </row>
    <row r="2084" ht="16.8" customHeight="1">
      <c r="A2084" s="15" t="n"/>
      <c r="B2084" s="15" t="n"/>
      <c r="C2084" s="15" t="inlineStr">
        <is>
          <t xml:space="preserve">PAG. PROVV. SILVIO CATTANEO MESE DI </t>
        </is>
      </c>
      <c r="D2084" s="16" t="n"/>
      <c r="E2084" s="16" t="n"/>
      <c r="F2084" s="16" t="n"/>
      <c r="G2084" s="16" t="n">
        <v>0</v>
      </c>
      <c r="H2084" s="105">
        <f>D2083+H2023</f>
        <v/>
      </c>
      <c r="I2084" s="4" t="n"/>
      <c r="J2084" s="14" t="n"/>
      <c r="K2084" s="15" t="inlineStr">
        <is>
          <t>Telepass</t>
        </is>
      </c>
      <c r="L2084" s="16" t="n"/>
      <c r="M2084" s="16">
        <f>0.46*(L2076+L2077-M2077)/100</f>
        <v/>
      </c>
      <c r="N2084" s="16">
        <f>G2098</f>
        <v/>
      </c>
      <c r="O2084" s="16">
        <f>O2023+M2084-N2084</f>
        <v/>
      </c>
      <c r="P2084" s="18">
        <f>P2023+M2084</f>
        <v/>
      </c>
      <c r="Q2084" s="14" t="n"/>
      <c r="R2084" s="18" t="n"/>
      <c r="S2084" s="16">
        <f>G2084</f>
        <v/>
      </c>
      <c r="T2084" s="18">
        <f>(R2084-S2084)+T2083</f>
        <v/>
      </c>
      <c r="U2084" s="15">
        <f>C2084</f>
        <v/>
      </c>
      <c r="W2084" s="14" t="n"/>
      <c r="X2084" s="18" t="n"/>
      <c r="Y2084" s="16" t="n">
        <v>0</v>
      </c>
      <c r="Z2084" s="18">
        <f>(X2084-Y2084)+Z2083</f>
        <v/>
      </c>
      <c r="AA2084" s="15" t="n"/>
      <c r="AB2084" s="24" t="n"/>
      <c r="AC2084" s="15">
        <f>C2084</f>
        <v/>
      </c>
      <c r="AD2084" s="25" t="n"/>
      <c r="AE2084" s="62">
        <f>G2084</f>
        <v/>
      </c>
      <c r="AF2084" s="63">
        <f>AE2084+AF2023</f>
        <v/>
      </c>
      <c r="AG2084" s="25" t="n"/>
      <c r="AH2084" s="16" t="n"/>
      <c r="AI2084" s="16" t="n">
        <v>0</v>
      </c>
      <c r="AJ2084" s="25" t="n"/>
      <c r="AL2084" s="14" t="n"/>
      <c r="AM2084" s="18" t="n">
        <v>0</v>
      </c>
      <c r="AN2084" s="16" t="n">
        <v>0</v>
      </c>
      <c r="AO2084" s="18">
        <f>(AM2084-AN2084)+AO2083</f>
        <v/>
      </c>
      <c r="AP2084" s="15" t="n"/>
      <c r="AR2084" s="14" t="n"/>
      <c r="AS2084" s="18" t="n">
        <v>0</v>
      </c>
      <c r="AT2084" s="16" t="n">
        <v>0</v>
      </c>
      <c r="AU2084" s="18">
        <f>(AS2084-AT2084)+AU2083</f>
        <v/>
      </c>
      <c r="AV2084" s="15" t="n"/>
      <c r="AX2084" s="14" t="n"/>
      <c r="AY2084" s="18" t="n">
        <v>0</v>
      </c>
      <c r="AZ2084" s="16" t="n">
        <v>0</v>
      </c>
      <c r="BA2084" s="18">
        <f>(AY2084-AZ2084)+BA2083</f>
        <v/>
      </c>
      <c r="BB2084" s="15" t="n"/>
      <c r="BD2084" s="14" t="n"/>
      <c r="BE2084" s="18" t="n">
        <v>0</v>
      </c>
      <c r="BF2084" s="16" t="n">
        <v>0</v>
      </c>
      <c r="BG2084" s="18">
        <f>(BE2084-BF2084)+BG2083</f>
        <v/>
      </c>
      <c r="BH2084" s="15" t="n"/>
      <c r="BJ2084" s="86" t="n">
        <v>0</v>
      </c>
      <c r="BK2084" s="90" t="n"/>
      <c r="BL2084" s="24" t="n">
        <v>0</v>
      </c>
      <c r="BM2084" s="91" t="n"/>
      <c r="BN2084" s="24" t="n">
        <v>0</v>
      </c>
      <c r="BO2084" s="24" t="n"/>
      <c r="BP2084" s="24" t="n"/>
      <c r="BQ2084" s="126" t="n"/>
    </row>
    <row r="2085" ht="16.8" customHeight="1">
      <c r="A2085" s="15" t="n"/>
      <c r="B2085" s="15" t="n"/>
      <c r="C2085" s="15" t="inlineStr">
        <is>
          <t>PAG. PROVV. AMICONE RENZO MESE DI</t>
        </is>
      </c>
      <c r="D2085" s="16" t="n"/>
      <c r="E2085" s="16" t="n"/>
      <c r="F2085" s="16" t="n"/>
      <c r="G2085" s="16" t="n">
        <v>0</v>
      </c>
      <c r="H2085" s="105" t="n"/>
      <c r="I2085" s="4" t="n"/>
      <c r="J2085" s="14" t="n"/>
      <c r="K2085" s="15" t="inlineStr">
        <is>
          <t>Spese telefonia</t>
        </is>
      </c>
      <c r="L2085" s="16" t="n"/>
      <c r="M2085" s="16">
        <f>0.28*(L2076+L2077-M2077)/100</f>
        <v/>
      </c>
      <c r="N2085" s="16">
        <f>D2108</f>
        <v/>
      </c>
      <c r="O2085" s="16">
        <f>O2024+M2085-N2085</f>
        <v/>
      </c>
      <c r="P2085" s="18">
        <f>P2024+M2085</f>
        <v/>
      </c>
      <c r="Q2085" s="14" t="n"/>
      <c r="R2085" s="18" t="n"/>
      <c r="S2085" s="16">
        <f>G2085</f>
        <v/>
      </c>
      <c r="T2085" s="18">
        <f>(R2085-S2085)+T2084</f>
        <v/>
      </c>
      <c r="U2085" s="15">
        <f>C2085</f>
        <v/>
      </c>
      <c r="W2085" s="14" t="n"/>
      <c r="X2085" s="18" t="n"/>
      <c r="Y2085" s="16" t="n">
        <v>0</v>
      </c>
      <c r="Z2085" s="18">
        <f>(X2085-Y2085)+Z2084</f>
        <v/>
      </c>
      <c r="AA2085" s="15" t="n"/>
      <c r="AB2085" s="24" t="n"/>
      <c r="AC2085" s="15">
        <f>C2085</f>
        <v/>
      </c>
      <c r="AD2085" s="25" t="n"/>
      <c r="AE2085" s="62">
        <f>G2085</f>
        <v/>
      </c>
      <c r="AF2085" s="63">
        <f>AE2085+AF2024</f>
        <v/>
      </c>
      <c r="AG2085" s="25" t="n"/>
      <c r="AH2085" s="24" t="n"/>
      <c r="AI2085" s="26" t="n"/>
      <c r="AJ2085" s="25" t="n"/>
      <c r="AL2085" s="14" t="n"/>
      <c r="AM2085" s="18" t="n"/>
      <c r="AN2085" s="16" t="n">
        <v>0</v>
      </c>
      <c r="AO2085" s="18">
        <f>(AM2085-AN2085)+AO2084</f>
        <v/>
      </c>
      <c r="AP2085" s="15" t="n"/>
      <c r="AR2085" s="14" t="n"/>
      <c r="AS2085" s="18" t="n"/>
      <c r="AT2085" s="16" t="n">
        <v>0</v>
      </c>
      <c r="AU2085" s="18">
        <f>(AS2085-AT2085)+AU2084</f>
        <v/>
      </c>
      <c r="AV2085" s="15" t="n"/>
      <c r="AX2085" s="14" t="n"/>
      <c r="AY2085" s="18" t="n"/>
      <c r="AZ2085" s="16" t="n">
        <v>0</v>
      </c>
      <c r="BA2085" s="18">
        <f>(AY2085-AZ2085)+BA2084</f>
        <v/>
      </c>
      <c r="BB2085" s="15" t="n"/>
      <c r="BD2085" s="14" t="n"/>
      <c r="BE2085" s="18" t="n"/>
      <c r="BF2085" s="16" t="n">
        <v>0</v>
      </c>
      <c r="BG2085" s="18">
        <f>(BE2085-BF2085)+BG2084</f>
        <v/>
      </c>
      <c r="BH2085" s="15" t="n"/>
      <c r="BJ2085" s="86" t="n">
        <v>0</v>
      </c>
      <c r="BK2085" s="90" t="n"/>
      <c r="BL2085" s="24" t="n">
        <v>0</v>
      </c>
      <c r="BM2085" s="24" t="n"/>
      <c r="BN2085" s="24" t="n"/>
      <c r="BO2085" s="24" t="n"/>
      <c r="BP2085" s="24" t="n"/>
      <c r="BQ2085" s="126" t="n"/>
    </row>
    <row r="2086" ht="16.8" customHeight="1">
      <c r="A2086" s="15" t="n"/>
      <c r="B2086" s="15" t="n"/>
      <c r="C2086" s="15" t="inlineStr">
        <is>
          <t>PAG. PROVV. VINCENZO  DI VITO</t>
        </is>
      </c>
      <c r="D2086" s="16" t="n"/>
      <c r="E2086" s="16" t="n"/>
      <c r="F2086" s="16" t="n"/>
      <c r="G2086" s="16" t="n">
        <v>0</v>
      </c>
      <c r="H2086" s="105" t="n"/>
      <c r="I2086" s="4" t="n"/>
      <c r="J2086" s="14" t="n"/>
      <c r="K2086" s="15">
        <f>C2096</f>
        <v/>
      </c>
      <c r="L2086" s="16" t="n"/>
      <c r="M2086" s="16">
        <f>0.28*(L2076+L2077-M2077)/100</f>
        <v/>
      </c>
      <c r="N2086" s="16">
        <f>G2096</f>
        <v/>
      </c>
      <c r="O2086" s="16">
        <f>O2025+M2086-N2086</f>
        <v/>
      </c>
      <c r="P2086" s="18">
        <f>P2025+M2086</f>
        <v/>
      </c>
      <c r="Q2086" s="14" t="n"/>
      <c r="R2086" s="18" t="n"/>
      <c r="S2086" s="16">
        <f>G2086</f>
        <v/>
      </c>
      <c r="T2086" s="18">
        <f>(R2086-S2086)+T2085</f>
        <v/>
      </c>
      <c r="U2086" s="15">
        <f>C2086</f>
        <v/>
      </c>
      <c r="W2086" s="14" t="n"/>
      <c r="X2086" s="18" t="n"/>
      <c r="Y2086" s="16" t="n">
        <v>0</v>
      </c>
      <c r="Z2086" s="18">
        <f>(X2086-Y2086)+Z2085</f>
        <v/>
      </c>
      <c r="AA2086" s="15" t="n"/>
      <c r="AB2086" s="24" t="n"/>
      <c r="AC2086" s="15">
        <f>C2086</f>
        <v/>
      </c>
      <c r="AD2086" s="25" t="n"/>
      <c r="AE2086" s="62">
        <f>G2086</f>
        <v/>
      </c>
      <c r="AF2086" s="63">
        <f>AE2086+AF2025</f>
        <v/>
      </c>
      <c r="AG2086" s="25" t="n"/>
      <c r="AH2086" s="24" t="n"/>
      <c r="AI2086" s="26" t="n"/>
      <c r="AJ2086" s="25" t="n"/>
      <c r="AL2086" s="14" t="n"/>
      <c r="AM2086" s="18" t="n"/>
      <c r="AN2086" s="16" t="n">
        <v>0</v>
      </c>
      <c r="AO2086" s="18">
        <f>(AM2086-AN2086)+AO2085</f>
        <v/>
      </c>
      <c r="AP2086" s="15" t="n"/>
      <c r="AR2086" s="14" t="n"/>
      <c r="AS2086" s="18" t="n"/>
      <c r="AT2086" s="16" t="n">
        <v>0</v>
      </c>
      <c r="AU2086" s="18">
        <f>(AS2086-AT2086)+AU2085</f>
        <v/>
      </c>
      <c r="AV2086" s="15" t="n"/>
      <c r="AX2086" s="14" t="n"/>
      <c r="AY2086" s="18" t="n"/>
      <c r="AZ2086" s="16" t="n">
        <v>0</v>
      </c>
      <c r="BA2086" s="18">
        <f>(AY2086-AZ2086)+BA2085</f>
        <v/>
      </c>
      <c r="BB2086" s="15" t="n"/>
      <c r="BD2086" s="14" t="n"/>
      <c r="BE2086" s="18" t="n"/>
      <c r="BF2086" s="16" t="n">
        <v>0</v>
      </c>
      <c r="BG2086" s="18">
        <f>(BE2086-BF2086)+BG2085</f>
        <v/>
      </c>
      <c r="BH2086" s="15" t="n"/>
      <c r="BJ2086" s="86" t="n">
        <v>0</v>
      </c>
      <c r="BK2086" s="90" t="n"/>
      <c r="BL2086" s="24" t="n"/>
      <c r="BM2086" s="24" t="n"/>
      <c r="BN2086" s="24" t="n"/>
      <c r="BO2086" s="24" t="n"/>
      <c r="BP2086" s="24" t="n"/>
      <c r="BQ2086" s="126" t="n"/>
    </row>
    <row r="2087" ht="16.8" customHeight="1">
      <c r="A2087" s="15" t="n"/>
      <c r="B2087" s="15" t="n"/>
      <c r="C2087" s="15" t="inlineStr">
        <is>
          <t>PAG. PROVV. FRANCESCOMARCHESOLI</t>
        </is>
      </c>
      <c r="D2087" s="16" t="n"/>
      <c r="E2087" s="16" t="n"/>
      <c r="F2087" s="16" t="n"/>
      <c r="G2087" s="16" t="n">
        <v>0</v>
      </c>
      <c r="H2087" s="16" t="n"/>
      <c r="I2087" s="4" t="n"/>
      <c r="J2087" s="14" t="n"/>
      <c r="K2087" s="15">
        <f>C2099</f>
        <v/>
      </c>
      <c r="L2087" s="16" t="n"/>
      <c r="M2087" s="16">
        <f>0.28*(L2076+L2077-M2077)/100</f>
        <v/>
      </c>
      <c r="N2087" s="16">
        <f>G2099</f>
        <v/>
      </c>
      <c r="O2087" s="16">
        <f>O2026+M2087-N2087</f>
        <v/>
      </c>
      <c r="P2087" s="18">
        <f>P2026+M2087</f>
        <v/>
      </c>
      <c r="Q2087" s="14" t="n"/>
      <c r="R2087" s="18" t="n"/>
      <c r="S2087" s="16">
        <f>G2087</f>
        <v/>
      </c>
      <c r="T2087" s="18">
        <f>(R2087-S2087)+T2086</f>
        <v/>
      </c>
      <c r="U2087" s="15">
        <f>C2087</f>
        <v/>
      </c>
      <c r="W2087" s="14" t="n"/>
      <c r="X2087" s="18" t="n"/>
      <c r="Y2087" s="16" t="n">
        <v>0</v>
      </c>
      <c r="Z2087" s="18">
        <f>(X2087-Y2087)+Z2086</f>
        <v/>
      </c>
      <c r="AA2087" s="15" t="n"/>
      <c r="AB2087" s="24" t="n"/>
      <c r="AC2087" s="15">
        <f>C2087</f>
        <v/>
      </c>
      <c r="AD2087" s="25" t="n"/>
      <c r="AE2087" s="62">
        <f>G2087</f>
        <v/>
      </c>
      <c r="AF2087" s="63">
        <f>AE2087+AF2026</f>
        <v/>
      </c>
      <c r="AG2087" s="25" t="n"/>
      <c r="AH2087" s="24" t="n"/>
      <c r="AI2087" s="26" t="n"/>
      <c r="AJ2087" s="25" t="n"/>
      <c r="AL2087" s="14" t="n"/>
      <c r="AM2087" s="18" t="n"/>
      <c r="AN2087" s="16" t="n">
        <v>0</v>
      </c>
      <c r="AO2087" s="18">
        <f>(AM2087-AN2087)+AO2086</f>
        <v/>
      </c>
      <c r="AP2087" s="15" t="n"/>
      <c r="AR2087" s="14" t="n"/>
      <c r="AS2087" s="18" t="n"/>
      <c r="AT2087" s="16" t="n">
        <v>0</v>
      </c>
      <c r="AU2087" s="18">
        <f>(AS2087-AT2087)+AU2086</f>
        <v/>
      </c>
      <c r="AV2087" s="15" t="n"/>
      <c r="AX2087" s="14" t="n"/>
      <c r="AY2087" s="18" t="n"/>
      <c r="AZ2087" s="16" t="n">
        <v>0</v>
      </c>
      <c r="BA2087" s="18">
        <f>(AY2087-AZ2087)+BA2086</f>
        <v/>
      </c>
      <c r="BB2087" s="15" t="n"/>
      <c r="BD2087" s="14" t="n"/>
      <c r="BE2087" s="18" t="n"/>
      <c r="BF2087" s="16" t="n">
        <v>0</v>
      </c>
      <c r="BG2087" s="18">
        <f>(BE2087-BF2087)+BG2086</f>
        <v/>
      </c>
      <c r="BH2087" s="15" t="n"/>
      <c r="BJ2087" s="86" t="n">
        <v>0</v>
      </c>
      <c r="BK2087" s="90" t="n"/>
      <c r="BL2087" s="24" t="n"/>
      <c r="BM2087" s="24" t="n"/>
      <c r="BN2087" s="24" t="n"/>
      <c r="BO2087" s="24" t="n"/>
      <c r="BP2087" s="24" t="n"/>
      <c r="BQ2087" s="126" t="n"/>
    </row>
    <row r="2088" ht="16.8" customHeight="1">
      <c r="A2088" s="15" t="n"/>
      <c r="B2088" s="15" t="n"/>
      <c r="C2088" s="15" t="inlineStr">
        <is>
          <t>TOT. PAG. PRODUTTORI</t>
        </is>
      </c>
      <c r="D2088" s="16">
        <f>SUM(G2080:G2087)+E2083+E2084+E2085+E2086+E2087</f>
        <v/>
      </c>
      <c r="E2088" s="16" t="n"/>
      <c r="F2088" s="16" t="n"/>
      <c r="G2088" s="16" t="n"/>
      <c r="H2088" s="16" t="n"/>
      <c r="I2088" s="4" t="n"/>
      <c r="J2088" s="14" t="n"/>
      <c r="K2088" s="15">
        <f>C2109</f>
        <v/>
      </c>
      <c r="L2088" s="16" t="n"/>
      <c r="M2088" s="16">
        <f>0.46*(L2076+L2077-M2077)/100</f>
        <v/>
      </c>
      <c r="N2088" s="16">
        <f>G2109</f>
        <v/>
      </c>
      <c r="O2088" s="16">
        <f>O2027+M2088-N2088</f>
        <v/>
      </c>
      <c r="P2088" s="18">
        <f>P2027+M2088</f>
        <v/>
      </c>
      <c r="Q2088" s="14" t="n"/>
      <c r="R2088" s="18" t="n"/>
      <c r="S2088" s="16" t="n">
        <v>0</v>
      </c>
      <c r="T2088" s="18">
        <f>(R2088-S2088)+T2087</f>
        <v/>
      </c>
      <c r="U2088" s="15" t="n"/>
      <c r="W2088" s="14" t="n"/>
      <c r="X2088" s="18" t="n"/>
      <c r="Y2088" s="16" t="n">
        <v>0</v>
      </c>
      <c r="Z2088" s="18">
        <f>(X2088-Y2088)+Z2087</f>
        <v/>
      </c>
      <c r="AA2088" s="15" t="n"/>
      <c r="AB2088" s="24" t="n"/>
      <c r="AC2088" s="15" t="n"/>
      <c r="AD2088" s="25" t="n"/>
      <c r="AE2088" s="62" t="n"/>
      <c r="AF2088" s="63" t="n"/>
      <c r="AG2088" s="25" t="n"/>
      <c r="AH2088" s="24" t="n"/>
      <c r="AI2088" s="26" t="n"/>
      <c r="AJ2088" s="25" t="n"/>
      <c r="AL2088" s="14" t="n"/>
      <c r="AM2088" s="18" t="n"/>
      <c r="AN2088" s="16" t="n">
        <v>0</v>
      </c>
      <c r="AO2088" s="18">
        <f>(AM2088-AN2088)+AO2087</f>
        <v/>
      </c>
      <c r="AP2088" s="15" t="n"/>
      <c r="AR2088" s="14" t="n"/>
      <c r="AS2088" s="18" t="n"/>
      <c r="AT2088" s="16" t="n">
        <v>0</v>
      </c>
      <c r="AU2088" s="18">
        <f>(AS2088-AT2088)+AU2087</f>
        <v/>
      </c>
      <c r="AV2088" s="15" t="n"/>
      <c r="AX2088" s="14" t="n"/>
      <c r="AY2088" s="18" t="n"/>
      <c r="AZ2088" s="16" t="n">
        <v>0</v>
      </c>
      <c r="BA2088" s="18">
        <f>(AY2088-AZ2088)+BA2087</f>
        <v/>
      </c>
      <c r="BB2088" s="15" t="n"/>
      <c r="BD2088" s="14" t="n"/>
      <c r="BE2088" s="18" t="n"/>
      <c r="BF2088" s="16" t="n">
        <v>0</v>
      </c>
      <c r="BG2088" s="18">
        <f>(BE2088-BF2088)+BG2087</f>
        <v/>
      </c>
      <c r="BH2088" s="15" t="n"/>
      <c r="BJ2088" s="86" t="n">
        <v>0</v>
      </c>
      <c r="BK2088" s="90" t="n"/>
      <c r="BL2088" s="24" t="n"/>
      <c r="BM2088" s="24" t="n"/>
      <c r="BN2088" s="24" t="n"/>
      <c r="BO2088" s="24" t="n"/>
      <c r="BP2088" s="24" t="n"/>
      <c r="BQ2088" s="126" t="n"/>
    </row>
    <row r="2089" ht="16.8" customHeight="1">
      <c r="A2089" s="15" t="n"/>
      <c r="B2089" s="15" t="n"/>
      <c r="C2089" s="15" t="inlineStr">
        <is>
          <t>Sinistro</t>
        </is>
      </c>
      <c r="D2089" s="16" t="n"/>
      <c r="E2089" s="16" t="n"/>
      <c r="F2089" s="16" t="n"/>
      <c r="G2089" s="16" t="n"/>
      <c r="H2089" s="16">
        <f>SUM(H2076:H2088)</f>
        <v/>
      </c>
      <c r="I2089" s="4" t="n"/>
      <c r="J2089" s="14" t="n"/>
      <c r="K2089" s="15" t="inlineStr">
        <is>
          <t>Locazioni immobiliari</t>
        </is>
      </c>
      <c r="L2089" s="16" t="n"/>
      <c r="M2089" s="16">
        <f>14.4*(L2076+L2077-M2077)/100</f>
        <v/>
      </c>
      <c r="N2089" s="16">
        <f>G2110</f>
        <v/>
      </c>
      <c r="O2089" s="16">
        <f>O2028+M2089-N2089</f>
        <v/>
      </c>
      <c r="P2089" s="18">
        <f>P2028+M2089</f>
        <v/>
      </c>
      <c r="Q2089" s="14" t="n"/>
      <c r="R2089" s="18" t="n"/>
      <c r="S2089" s="16" t="n">
        <v>0</v>
      </c>
      <c r="T2089" s="18">
        <f>(R2089-S2089)+T2088</f>
        <v/>
      </c>
      <c r="U2089" s="15" t="n"/>
      <c r="W2089" s="14" t="n"/>
      <c r="X2089" s="18" t="n"/>
      <c r="Y2089" s="16" t="n">
        <v>0</v>
      </c>
      <c r="Z2089" s="18">
        <f>(X2089-Y2089)+Z2088</f>
        <v/>
      </c>
      <c r="AA2089" s="15">
        <f>C2089</f>
        <v/>
      </c>
      <c r="AB2089" s="24" t="n"/>
      <c r="AC2089" s="15" t="n"/>
      <c r="AD2089" s="25" t="n"/>
      <c r="AE2089" s="62" t="n"/>
      <c r="AF2089" s="63" t="n"/>
      <c r="AG2089" s="25" t="n"/>
      <c r="AH2089" s="24" t="n"/>
      <c r="AI2089" s="26" t="n"/>
      <c r="AJ2089" s="25" t="n"/>
      <c r="AL2089" s="14" t="n"/>
      <c r="AM2089" s="18" t="n"/>
      <c r="AN2089" s="16" t="n">
        <v>0</v>
      </c>
      <c r="AO2089" s="18">
        <f>(AM2089-AN2089)+AO2088</f>
        <v/>
      </c>
      <c r="AP2089" s="15" t="n"/>
      <c r="AR2089" s="14" t="n"/>
      <c r="AS2089" s="18" t="n"/>
      <c r="AT2089" s="16" t="n">
        <v>0</v>
      </c>
      <c r="AU2089" s="18">
        <f>(AS2089-AT2089)+AU2088</f>
        <v/>
      </c>
      <c r="AV2089" s="15" t="n"/>
      <c r="AX2089" s="14" t="n"/>
      <c r="AY2089" s="18" t="n"/>
      <c r="AZ2089" s="16" t="n">
        <v>0</v>
      </c>
      <c r="BA2089" s="18">
        <f>(AY2089-AZ2089)+BA2088</f>
        <v/>
      </c>
      <c r="BB2089" s="15" t="n"/>
      <c r="BD2089" s="14" t="n"/>
      <c r="BE2089" s="18" t="n"/>
      <c r="BF2089" s="16" t="n">
        <v>0</v>
      </c>
      <c r="BG2089" s="18">
        <f>(BE2089-BF2089)+BG2088</f>
        <v/>
      </c>
      <c r="BH2089" s="15" t="n"/>
      <c r="BJ2089" s="86" t="n">
        <v>0</v>
      </c>
      <c r="BK2089" s="90" t="n"/>
      <c r="BL2089" s="24" t="n"/>
      <c r="BM2089" s="24" t="n"/>
      <c r="BN2089" s="24" t="n"/>
      <c r="BO2089" s="24" t="n"/>
      <c r="BP2089" s="24" t="n"/>
      <c r="BQ2089" s="126" t="n"/>
    </row>
    <row r="2090" ht="16.8" customHeight="1">
      <c r="A2090" s="15" t="n"/>
      <c r="B2090" s="15" t="n"/>
      <c r="C2090" s="15" t="inlineStr">
        <is>
          <t>SINISTRO</t>
        </is>
      </c>
      <c r="D2090" s="16">
        <f>E2089+G2089</f>
        <v/>
      </c>
      <c r="E2090" s="16" t="n"/>
      <c r="F2090" s="16" t="n"/>
      <c r="G2090" s="16" t="n"/>
      <c r="H2090" s="16" t="n"/>
      <c r="I2090" s="4" t="n"/>
      <c r="J2090" s="14" t="n"/>
      <c r="K2090" s="15">
        <f>C2111</f>
        <v/>
      </c>
      <c r="L2090" s="16">
        <f>D2099</f>
        <v/>
      </c>
      <c r="M2090" s="16">
        <f>1.4*(L2076+L2077-M2077)/100</f>
        <v/>
      </c>
      <c r="N2090" s="16">
        <f>G2111</f>
        <v/>
      </c>
      <c r="O2090" s="16">
        <f>O2029+M2090-N2090</f>
        <v/>
      </c>
      <c r="P2090" s="18">
        <f>P2029+M2090</f>
        <v/>
      </c>
      <c r="Q2090" s="14" t="n"/>
      <c r="R2090" s="18" t="n"/>
      <c r="S2090" s="16" t="n">
        <v>0</v>
      </c>
      <c r="T2090" s="18">
        <f>(R2090-S2090)+T2089</f>
        <v/>
      </c>
      <c r="U2090" s="15" t="n"/>
      <c r="W2090" s="14" t="n"/>
      <c r="X2090" s="18" t="n"/>
      <c r="Y2090" s="16" t="n">
        <v>0</v>
      </c>
      <c r="Z2090" s="18">
        <f>(X2090-Y2090)+Z2089</f>
        <v/>
      </c>
      <c r="AA2090" s="15" t="n"/>
      <c r="AB2090" s="24" t="n"/>
      <c r="AC2090" s="64" t="inlineStr">
        <is>
          <t>INTERESSI PASSIIVI</t>
        </is>
      </c>
      <c r="AD2090" s="65" t="n"/>
      <c r="AE2090" s="65">
        <f>H2094</f>
        <v/>
      </c>
      <c r="AF2090" s="63">
        <f>AE2090+AF2029</f>
        <v/>
      </c>
      <c r="AG2090" s="25" t="n"/>
      <c r="AH2090" s="24" t="n"/>
      <c r="AI2090" s="26" t="n"/>
      <c r="AJ2090" s="25" t="n">
        <v>0</v>
      </c>
      <c r="AL2090" s="14" t="n"/>
      <c r="AM2090" s="18" t="n"/>
      <c r="AN2090" s="16" t="n">
        <v>0</v>
      </c>
      <c r="AO2090" s="18">
        <f>(AM2090-AN2090)+AO2089</f>
        <v/>
      </c>
      <c r="AP2090" s="15" t="n"/>
      <c r="AR2090" s="14" t="n"/>
      <c r="AS2090" s="18" t="n"/>
      <c r="AT2090" s="16" t="n">
        <v>0</v>
      </c>
      <c r="AU2090" s="18">
        <f>(AS2090-AT2090)+AU2089</f>
        <v/>
      </c>
      <c r="AV2090" s="15" t="n"/>
      <c r="AX2090" s="14" t="n"/>
      <c r="AY2090" s="18" t="n"/>
      <c r="AZ2090" s="16" t="n">
        <v>0</v>
      </c>
      <c r="BA2090" s="18">
        <f>(AY2090-AZ2090)+BA2089</f>
        <v/>
      </c>
      <c r="BB2090" s="15" t="n"/>
      <c r="BD2090" s="14" t="n"/>
      <c r="BE2090" s="18" t="n"/>
      <c r="BF2090" s="16" t="n">
        <v>0</v>
      </c>
      <c r="BG2090" s="18">
        <f>(BE2090-BF2090)+BG2089</f>
        <v/>
      </c>
      <c r="BH2090" s="15" t="n"/>
      <c r="BJ2090" s="86" t="n"/>
      <c r="BK2090" s="86" t="n"/>
      <c r="BL2090" s="24" t="n"/>
      <c r="BM2090" s="24" t="n"/>
      <c r="BN2090" s="24" t="n"/>
      <c r="BO2090" s="24" t="n"/>
      <c r="BP2090" s="24" t="n"/>
      <c r="BQ2090" s="126" t="n"/>
    </row>
    <row r="2091" ht="16.8" customHeight="1">
      <c r="A2091" s="15" t="n"/>
      <c r="B2091" s="15" t="n"/>
      <c r="C2091" s="15" t="inlineStr">
        <is>
          <t xml:space="preserve">Francobolli    </t>
        </is>
      </c>
      <c r="D2091" s="16" t="n"/>
      <c r="E2091" s="16" t="n"/>
      <c r="F2091" s="16" t="n"/>
      <c r="G2091" s="16" t="n">
        <v>0</v>
      </c>
      <c r="H2091" s="16" t="n"/>
      <c r="I2091" s="4" t="n"/>
      <c r="J2091" s="14" t="n"/>
      <c r="K2091" s="15">
        <f>C2113</f>
        <v/>
      </c>
      <c r="L2091" s="16" t="n"/>
      <c r="M2091" s="16">
        <f>0*(L2076+L2077-M2077)/100</f>
        <v/>
      </c>
      <c r="N2091" s="16">
        <f>G2113</f>
        <v/>
      </c>
      <c r="O2091" s="16">
        <f>O2030+M2091-N2091</f>
        <v/>
      </c>
      <c r="P2091" s="18">
        <f>P2030+M2091</f>
        <v/>
      </c>
      <c r="Q2091" s="14" t="n"/>
      <c r="R2091" s="18" t="n"/>
      <c r="S2091" s="16">
        <f>G2091</f>
        <v/>
      </c>
      <c r="T2091" s="18">
        <f>(R2091-S2091)+T2090</f>
        <v/>
      </c>
      <c r="U2091" s="15">
        <f>C2091</f>
        <v/>
      </c>
      <c r="W2091" s="14" t="n"/>
      <c r="X2091" s="18" t="n"/>
      <c r="Y2091" s="16" t="n"/>
      <c r="Z2091" s="18">
        <f>(X2091-Y2091)+Z2090</f>
        <v/>
      </c>
      <c r="AA2091" s="15" t="n"/>
      <c r="AB2091" s="24" t="n"/>
      <c r="AC2091" s="15">
        <f>C2091</f>
        <v/>
      </c>
      <c r="AD2091" s="25" t="n"/>
      <c r="AE2091" s="62">
        <f>G2091</f>
        <v/>
      </c>
      <c r="AF2091" s="63">
        <f>AE2091+AF2030</f>
        <v/>
      </c>
      <c r="AG2091" s="25" t="n"/>
      <c r="AH2091" s="24" t="n"/>
      <c r="AI2091" s="26" t="n"/>
      <c r="AJ2091" s="25" t="n"/>
      <c r="AL2091" s="14" t="n"/>
      <c r="AM2091" s="18" t="n"/>
      <c r="AN2091" s="16" t="n"/>
      <c r="AO2091" s="18">
        <f>(AM2091-AN2091)+AO2090</f>
        <v/>
      </c>
      <c r="AP2091" s="15" t="n"/>
      <c r="AR2091" s="14" t="n"/>
      <c r="AS2091" s="18" t="n"/>
      <c r="AT2091" s="16" t="n"/>
      <c r="AU2091" s="18">
        <f>(AS2091-AT2091)+AU2090</f>
        <v/>
      </c>
      <c r="AV2091" s="15" t="n"/>
      <c r="AX2091" s="14" t="n"/>
      <c r="AY2091" s="18" t="n"/>
      <c r="AZ2091" s="16" t="n"/>
      <c r="BA2091" s="18">
        <f>(AY2091-AZ2091)+BA2090</f>
        <v/>
      </c>
      <c r="BB2091" s="15" t="n"/>
      <c r="BD2091" s="14" t="n"/>
      <c r="BE2091" s="18" t="n"/>
      <c r="BF2091" s="16" t="n"/>
      <c r="BG2091" s="18">
        <f>(BE2091-BF2091)+BG2090</f>
        <v/>
      </c>
      <c r="BH2091" s="15" t="n"/>
      <c r="BJ2091" s="86" t="n"/>
      <c r="BK2091" s="86" t="n"/>
      <c r="BL2091" s="24" t="n"/>
      <c r="BM2091" s="24" t="n"/>
      <c r="BN2091" s="24" t="n"/>
      <c r="BO2091" s="24" t="n"/>
      <c r="BP2091" s="24" t="n"/>
      <c r="BQ2091" s="126" t="n"/>
    </row>
    <row r="2092" ht="16.8" customHeight="1">
      <c r="A2092" s="15" t="n"/>
      <c r="B2092" s="15" t="n"/>
      <c r="C2092" s="15" t="inlineStr">
        <is>
          <t xml:space="preserve">PAG. FATT. SOMMESE PETROLI </t>
        </is>
      </c>
      <c r="D2092" s="16" t="n"/>
      <c r="E2092" s="16" t="n"/>
      <c r="F2092" s="16" t="n"/>
      <c r="G2092" s="16" t="n">
        <v>0</v>
      </c>
      <c r="H2092" s="16" t="n"/>
      <c r="I2092" s="4" t="n"/>
      <c r="J2092" s="14" t="n"/>
      <c r="K2092" s="15">
        <f>C2114</f>
        <v/>
      </c>
      <c r="L2092" s="16" t="n"/>
      <c r="M2092" s="16">
        <f>1.86*(L2076+L2077-M2077)/100</f>
        <v/>
      </c>
      <c r="N2092" s="16">
        <f>G2114</f>
        <v/>
      </c>
      <c r="O2092" s="16">
        <f>O2031+M2092-N2092</f>
        <v/>
      </c>
      <c r="P2092" s="18">
        <f>P2031+M2092</f>
        <v/>
      </c>
      <c r="Q2092" s="14" t="n"/>
      <c r="R2092" s="18" t="n"/>
      <c r="S2092" s="16">
        <f>G2092</f>
        <v/>
      </c>
      <c r="T2092" s="18">
        <f>(R2092-S2092)+T2091</f>
        <v/>
      </c>
      <c r="U2092" s="15">
        <f>C2092</f>
        <v/>
      </c>
      <c r="W2092" s="14" t="n"/>
      <c r="X2092" s="18" t="n"/>
      <c r="Y2092" s="16" t="n">
        <v>0</v>
      </c>
      <c r="Z2092" s="18">
        <f>(X2092-Y2092)+Z2091</f>
        <v/>
      </c>
      <c r="AA2092" s="15" t="n"/>
      <c r="AB2092" s="24" t="n"/>
      <c r="AC2092" s="15">
        <f>C2092</f>
        <v/>
      </c>
      <c r="AD2092" s="25" t="n"/>
      <c r="AE2092" s="62">
        <f>G2092</f>
        <v/>
      </c>
      <c r="AF2092" s="63">
        <f>AE2092+AF2031</f>
        <v/>
      </c>
      <c r="AG2092" s="25" t="n"/>
      <c r="AH2092" s="24" t="n"/>
      <c r="AI2092" s="26" t="n"/>
      <c r="AJ2092" s="25" t="n"/>
      <c r="AL2092" s="14" t="n"/>
      <c r="AM2092" s="18" t="n"/>
      <c r="AN2092" s="16" t="n">
        <v>0</v>
      </c>
      <c r="AO2092" s="18">
        <f>(AM2092-AN2092)+AO2091</f>
        <v/>
      </c>
      <c r="AP2092" s="15" t="n"/>
      <c r="AR2092" s="14" t="n"/>
      <c r="AS2092" s="18" t="n"/>
      <c r="AT2092" s="16" t="n">
        <v>0</v>
      </c>
      <c r="AU2092" s="18">
        <f>(AS2092-AT2092)+AU2091</f>
        <v/>
      </c>
      <c r="AV2092" s="15" t="n"/>
      <c r="AX2092" s="14" t="n"/>
      <c r="AY2092" s="18" t="n"/>
      <c r="AZ2092" s="16" t="n">
        <v>0</v>
      </c>
      <c r="BA2092" s="18">
        <f>(AY2092-AZ2092)+BA2091</f>
        <v/>
      </c>
      <c r="BB2092" s="15" t="n"/>
      <c r="BD2092" s="14" t="n"/>
      <c r="BE2092" s="18" t="n"/>
      <c r="BF2092" s="16" t="n">
        <v>0</v>
      </c>
      <c r="BG2092" s="18">
        <f>(BE2092-BF2092)+BG2091</f>
        <v/>
      </c>
      <c r="BH2092" s="15" t="n"/>
      <c r="BJ2092" s="86" t="n"/>
      <c r="BK2092" s="86" t="n"/>
      <c r="BL2092" s="24" t="n"/>
      <c r="BM2092" s="24" t="n"/>
      <c r="BN2092" s="24" t="n"/>
      <c r="BO2092" s="24" t="n"/>
      <c r="BP2092" s="24" t="n"/>
      <c r="BQ2092" s="126" t="n"/>
    </row>
    <row r="2093" ht="16.8" customHeight="1">
      <c r="A2093" s="15" t="n"/>
      <c r="B2093" s="15" t="n"/>
      <c r="C2093" s="15" t="inlineStr">
        <is>
          <t>Benzina auto papa'</t>
        </is>
      </c>
      <c r="D2093" s="16">
        <f>SUM(G2092:G2093)</f>
        <v/>
      </c>
      <c r="E2093" s="16" t="n">
        <v>0</v>
      </c>
      <c r="F2093" s="16" t="n"/>
      <c r="G2093" s="16" t="n">
        <v>0</v>
      </c>
      <c r="H2093" s="16" t="n"/>
      <c r="I2093" s="4" t="n"/>
      <c r="J2093" s="14" t="n"/>
      <c r="K2093" s="15">
        <f>C2115</f>
        <v/>
      </c>
      <c r="L2093" s="16" t="n">
        <v>0</v>
      </c>
      <c r="M2093" s="16">
        <f>0.7*(L2076+L2077-M2077)/100</f>
        <v/>
      </c>
      <c r="N2093" s="16">
        <f>G2115</f>
        <v/>
      </c>
      <c r="O2093" s="16">
        <f>O2032+M2093-N2093</f>
        <v/>
      </c>
      <c r="P2093" s="18">
        <f>P2032+M2093</f>
        <v/>
      </c>
      <c r="Q2093" s="14" t="n"/>
      <c r="R2093" s="18" t="n"/>
      <c r="S2093" s="16">
        <f>G2093</f>
        <v/>
      </c>
      <c r="T2093" s="18">
        <f>(R2093-S2093)+T2092</f>
        <v/>
      </c>
      <c r="U2093" s="15">
        <f>C2093</f>
        <v/>
      </c>
      <c r="W2093" s="14" t="n"/>
      <c r="X2093" s="18" t="n"/>
      <c r="Y2093" s="16" t="n">
        <v>0</v>
      </c>
      <c r="Z2093" s="18">
        <f>(X2093-Y2093)+Z2092</f>
        <v/>
      </c>
      <c r="AA2093" s="15" t="n"/>
      <c r="AB2093" s="24" t="n"/>
      <c r="AC2093" s="15">
        <f>C2093</f>
        <v/>
      </c>
      <c r="AD2093" s="25" t="n"/>
      <c r="AE2093" s="62">
        <f>G2093</f>
        <v/>
      </c>
      <c r="AF2093" s="63">
        <f>AE2093+AF2032</f>
        <v/>
      </c>
      <c r="AG2093" s="25" t="n"/>
      <c r="AH2093" s="24" t="n"/>
      <c r="AI2093" s="26" t="n">
        <v>0</v>
      </c>
      <c r="AJ2093" s="25" t="n"/>
      <c r="AL2093" s="14" t="n"/>
      <c r="AM2093" s="18" t="n"/>
      <c r="AN2093" s="16" t="n">
        <v>0</v>
      </c>
      <c r="AO2093" s="18">
        <f>(AM2093-AN2093)+AO2092</f>
        <v/>
      </c>
      <c r="AP2093" s="15" t="n"/>
      <c r="AR2093" s="14" t="n"/>
      <c r="AS2093" s="18" t="n"/>
      <c r="AT2093" s="16" t="n">
        <v>0</v>
      </c>
      <c r="AU2093" s="18">
        <f>(AS2093-AT2093)+AU2092</f>
        <v/>
      </c>
      <c r="AV2093" s="15" t="n"/>
      <c r="AX2093" s="14" t="n"/>
      <c r="AY2093" s="18" t="n"/>
      <c r="AZ2093" s="16" t="n">
        <v>0</v>
      </c>
      <c r="BA2093" s="18">
        <f>(AY2093-AZ2093)+BA2092</f>
        <v/>
      </c>
      <c r="BB2093" s="15" t="n"/>
      <c r="BD2093" s="14" t="n"/>
      <c r="BE2093" s="18" t="n"/>
      <c r="BF2093" s="16" t="n">
        <v>0</v>
      </c>
      <c r="BG2093" s="18">
        <f>(BE2093-BF2093)+BG2092</f>
        <v/>
      </c>
      <c r="BH2093" s="15" t="n"/>
      <c r="BJ2093" s="86" t="n"/>
      <c r="BK2093" s="86" t="n"/>
      <c r="BL2093" s="24" t="n"/>
      <c r="BM2093" s="24" t="n"/>
      <c r="BN2093" s="24" t="n"/>
      <c r="BO2093" s="24" t="n"/>
      <c r="BP2093" s="24" t="n"/>
      <c r="BQ2093" s="126" t="n"/>
    </row>
    <row r="2094" ht="16.8" customHeight="1">
      <c r="A2094" s="15" t="n"/>
      <c r="B2094" s="15" t="n"/>
      <c r="C2094" s="28" t="inlineStr">
        <is>
          <t>Spese bancarie</t>
        </is>
      </c>
      <c r="D2094" s="16" t="n"/>
      <c r="E2094" s="16" t="n">
        <v>0</v>
      </c>
      <c r="F2094" s="16" t="n">
        <v>0</v>
      </c>
      <c r="G2094" s="16" t="n">
        <v>0</v>
      </c>
      <c r="H2094" s="27" t="n">
        <v>0</v>
      </c>
      <c r="I2094" s="4" t="n"/>
      <c r="J2094" s="14" t="n"/>
      <c r="K2094" s="15">
        <f>C2119</f>
        <v/>
      </c>
      <c r="L2094" s="16" t="n">
        <v>0</v>
      </c>
      <c r="M2094" s="16">
        <f>18.82*(L2076+L2077-M2077)/100</f>
        <v/>
      </c>
      <c r="N2094" s="16">
        <f>G2119</f>
        <v/>
      </c>
      <c r="O2094" s="16">
        <f>O2033+M2094-N2094</f>
        <v/>
      </c>
      <c r="P2094" s="18">
        <f>P2033+M2094</f>
        <v/>
      </c>
      <c r="Q2094" s="14" t="n"/>
      <c r="R2094" s="18" t="n"/>
      <c r="S2094" s="16">
        <f>G2094</f>
        <v/>
      </c>
      <c r="T2094" s="18">
        <f>(R2094-S2094)+T2093</f>
        <v/>
      </c>
      <c r="U2094" s="15">
        <f>C2094</f>
        <v/>
      </c>
      <c r="W2094" s="14" t="n"/>
      <c r="X2094" s="18" t="n"/>
      <c r="Y2094" s="16" t="n">
        <v>0</v>
      </c>
      <c r="Z2094" s="18">
        <f>(X2094-Y2094)+Z2093</f>
        <v/>
      </c>
      <c r="AA2094" s="15">
        <f>C2094</f>
        <v/>
      </c>
      <c r="AB2094" s="24" t="n"/>
      <c r="AC2094" s="15">
        <f>C2094</f>
        <v/>
      </c>
      <c r="AD2094" s="25" t="n"/>
      <c r="AE2094" s="62" t="n">
        <v>0</v>
      </c>
      <c r="AF2094" s="63">
        <f>AE2094+AF2033</f>
        <v/>
      </c>
      <c r="AG2094" s="25" t="n"/>
      <c r="AH2094" s="24" t="n"/>
      <c r="AI2094" s="26" t="n"/>
      <c r="AJ2094" s="25" t="n"/>
      <c r="AL2094" s="14" t="n"/>
      <c r="AM2094" s="18" t="n"/>
      <c r="AN2094" s="16" t="n">
        <v>0</v>
      </c>
      <c r="AO2094" s="18">
        <f>(AM2094-AN2094)+AO2093</f>
        <v/>
      </c>
      <c r="AP2094" s="15" t="n"/>
      <c r="AR2094" s="14" t="n"/>
      <c r="AS2094" s="18" t="n"/>
      <c r="AT2094" s="16" t="n">
        <v>0</v>
      </c>
      <c r="AU2094" s="18">
        <f>(AS2094-AT2094)+AU2093</f>
        <v/>
      </c>
      <c r="AV2094" s="15">
        <f>C2094</f>
        <v/>
      </c>
      <c r="AX2094" s="14" t="n"/>
      <c r="AY2094" s="18" t="n"/>
      <c r="AZ2094" s="16" t="n">
        <v>0</v>
      </c>
      <c r="BA2094" s="18">
        <f>(AY2094-AZ2094)+BA2093</f>
        <v/>
      </c>
      <c r="BB2094" s="15" t="n"/>
      <c r="BD2094" s="14" t="n"/>
      <c r="BE2094" s="18" t="n"/>
      <c r="BF2094" s="16" t="n">
        <v>0</v>
      </c>
      <c r="BG2094" s="18">
        <f>(BE2094-BF2094)+BG2093</f>
        <v/>
      </c>
      <c r="BH2094" s="15" t="n"/>
      <c r="BJ2094" s="86" t="n"/>
      <c r="BK2094" s="86" t="n"/>
      <c r="BL2094" s="24" t="n"/>
      <c r="BM2094" s="24" t="n"/>
      <c r="BN2094" s="24" t="n"/>
      <c r="BO2094" s="24" t="n"/>
      <c r="BP2094" s="24" t="n"/>
      <c r="BQ2094" s="126" t="n"/>
    </row>
    <row r="2095" ht="16.8" customHeight="1">
      <c r="A2095" s="15" t="n"/>
      <c r="B2095" s="15" t="n"/>
      <c r="C2095" s="15" t="n"/>
      <c r="D2095" s="16" t="n"/>
      <c r="E2095" s="16" t="n"/>
      <c r="F2095" s="16" t="n"/>
      <c r="G2095" s="16" t="n">
        <v>0</v>
      </c>
      <c r="H2095" s="27" t="n">
        <v>0</v>
      </c>
      <c r="I2095" s="4" t="n"/>
      <c r="J2095" s="14" t="n"/>
      <c r="K2095" s="15">
        <f>C2120</f>
        <v/>
      </c>
      <c r="L2095" s="16" t="n">
        <v>0</v>
      </c>
      <c r="M2095" s="16">
        <f>18.82*(L2076+L2077-M2077)/100</f>
        <v/>
      </c>
      <c r="N2095" s="29">
        <f>G2120</f>
        <v/>
      </c>
      <c r="O2095" s="16">
        <f>O2034+M2095-N2095</f>
        <v/>
      </c>
      <c r="P2095" s="18">
        <f>P2034+M2095</f>
        <v/>
      </c>
      <c r="Q2095" s="14" t="n"/>
      <c r="R2095" s="18" t="n"/>
      <c r="S2095" s="16">
        <f>G2095</f>
        <v/>
      </c>
      <c r="T2095" s="18">
        <f>(R2095-S2095)+T2094</f>
        <v/>
      </c>
      <c r="U2095" s="15">
        <f>C2095</f>
        <v/>
      </c>
      <c r="W2095" s="14" t="n"/>
      <c r="X2095" s="18" t="n"/>
      <c r="Y2095" s="16" t="n">
        <v>0</v>
      </c>
      <c r="Z2095" s="18">
        <f>(X2095-Y2095)+Z2094</f>
        <v/>
      </c>
      <c r="AA2095" s="15" t="n"/>
      <c r="AB2095" s="24" t="n"/>
      <c r="AC2095" s="15">
        <f>C2095</f>
        <v/>
      </c>
      <c r="AD2095" s="25" t="n"/>
      <c r="AE2095" s="62">
        <f>G2095</f>
        <v/>
      </c>
      <c r="AF2095" s="63">
        <f>AE2095+AF2034</f>
        <v/>
      </c>
      <c r="AG2095" s="25" t="n"/>
      <c r="AH2095" s="24" t="n"/>
      <c r="AI2095" s="26" t="n"/>
      <c r="AJ2095" s="25" t="n"/>
      <c r="AL2095" s="14" t="n"/>
      <c r="AM2095" s="18" t="n"/>
      <c r="AN2095" s="16" t="n">
        <v>0</v>
      </c>
      <c r="AO2095" s="18">
        <f>(AM2095-AN2095)+AO2094</f>
        <v/>
      </c>
      <c r="AP2095" s="15" t="n"/>
      <c r="AR2095" s="14" t="n"/>
      <c r="AS2095" s="18" t="n"/>
      <c r="AT2095" s="16" t="n">
        <v>0</v>
      </c>
      <c r="AU2095" s="18">
        <f>(AS2095-AT2095)+AU2094</f>
        <v/>
      </c>
      <c r="AV2095" s="15" t="n"/>
      <c r="AX2095" s="14" t="n"/>
      <c r="AY2095" s="18" t="n"/>
      <c r="AZ2095" s="16" t="n">
        <v>0</v>
      </c>
      <c r="BA2095" s="18">
        <f>(AY2095-AZ2095)+BA2094</f>
        <v/>
      </c>
      <c r="BB2095" s="15" t="n"/>
      <c r="BD2095" s="14" t="n"/>
      <c r="BE2095" s="18" t="n"/>
      <c r="BF2095" s="16" t="n">
        <v>0</v>
      </c>
      <c r="BG2095" s="18">
        <f>(BE2095-BF2095)+BG2094</f>
        <v/>
      </c>
      <c r="BH2095" s="15" t="n"/>
      <c r="BJ2095" s="86" t="n"/>
      <c r="BK2095" s="86" t="n"/>
      <c r="BL2095" s="24" t="n"/>
      <c r="BM2095" s="24" t="n"/>
      <c r="BN2095" s="24" t="n"/>
      <c r="BO2095" s="24" t="n"/>
      <c r="BP2095" s="24" t="n"/>
      <c r="BQ2095" s="126" t="n"/>
    </row>
    <row r="2096" ht="16.8" customHeight="1">
      <c r="A2096" s="15" t="n"/>
      <c r="B2096" s="15" t="n"/>
      <c r="C2096" s="28" t="inlineStr">
        <is>
          <t>Materiale pulizia</t>
        </is>
      </c>
      <c r="D2096" s="16" t="n"/>
      <c r="E2096" s="16" t="n"/>
      <c r="F2096" s="16" t="n"/>
      <c r="G2096" s="16" t="n">
        <v>0</v>
      </c>
      <c r="H2096" s="16" t="n"/>
      <c r="I2096" s="4" t="n"/>
      <c r="J2096" s="14" t="n"/>
      <c r="K2096" s="15">
        <f>C2091</f>
        <v/>
      </c>
      <c r="L2096" s="16" t="n">
        <v>0</v>
      </c>
      <c r="M2096" s="16">
        <f>0.5*(L2076+L2077-M2077)/100</f>
        <v/>
      </c>
      <c r="N2096" s="16">
        <f>G2091</f>
        <v/>
      </c>
      <c r="O2096" s="16">
        <f>O2035+M2096-N2096</f>
        <v/>
      </c>
      <c r="P2096" s="18">
        <f>P2035+M2096</f>
        <v/>
      </c>
      <c r="Q2096" s="14" t="n"/>
      <c r="R2096" s="18" t="n"/>
      <c r="S2096" s="16">
        <f>G2096</f>
        <v/>
      </c>
      <c r="T2096" s="18">
        <f>(R2096-S2096)+T2095</f>
        <v/>
      </c>
      <c r="U2096" s="15">
        <f>C2096</f>
        <v/>
      </c>
      <c r="W2096" s="14" t="n"/>
      <c r="X2096" s="18" t="n"/>
      <c r="Y2096" s="16" t="n">
        <v>0</v>
      </c>
      <c r="Z2096" s="18">
        <f>(X2096-Y2096)+Z2095</f>
        <v/>
      </c>
      <c r="AA2096" s="15" t="n"/>
      <c r="AB2096" s="24" t="n"/>
      <c r="AC2096" s="15">
        <f>C2096</f>
        <v/>
      </c>
      <c r="AD2096" s="25" t="n"/>
      <c r="AE2096" s="62">
        <f>G2096</f>
        <v/>
      </c>
      <c r="AF2096" s="63">
        <f>AE2096+AF2035</f>
        <v/>
      </c>
      <c r="AG2096" s="25" t="n"/>
      <c r="AH2096" s="24" t="n"/>
      <c r="AI2096" s="26" t="n"/>
      <c r="AJ2096" s="25" t="n"/>
      <c r="AL2096" s="14" t="n"/>
      <c r="AM2096" s="18" t="n"/>
      <c r="AN2096" s="16" t="n">
        <v>0</v>
      </c>
      <c r="AO2096" s="18">
        <f>(AM2096-AN2096)+AO2095</f>
        <v/>
      </c>
      <c r="AP2096" s="15" t="n"/>
      <c r="AR2096" s="14" t="n"/>
      <c r="AS2096" s="18" t="n"/>
      <c r="AT2096" s="16" t="n">
        <v>0</v>
      </c>
      <c r="AU2096" s="18">
        <f>(AS2096-AT2096)+AU2095</f>
        <v/>
      </c>
      <c r="AV2096" s="15" t="n"/>
      <c r="AX2096" s="14" t="n"/>
      <c r="AY2096" s="18" t="n"/>
      <c r="AZ2096" s="16" t="n">
        <v>0</v>
      </c>
      <c r="BA2096" s="18">
        <f>(AY2096-AZ2096)+BA2095</f>
        <v/>
      </c>
      <c r="BB2096" s="15" t="n"/>
      <c r="BD2096" s="14" t="n"/>
      <c r="BE2096" s="18" t="n"/>
      <c r="BF2096" s="16" t="n">
        <v>0</v>
      </c>
      <c r="BG2096" s="18">
        <f>(BE2096-BF2096)+BG2095</f>
        <v/>
      </c>
      <c r="BH2096" s="15" t="n"/>
      <c r="BJ2096" s="86" t="n"/>
      <c r="BK2096" s="86" t="n"/>
      <c r="BL2096" s="24" t="n"/>
      <c r="BM2096" s="24" t="n"/>
      <c r="BN2096" s="24" t="n"/>
      <c r="BO2096" s="24" t="n"/>
      <c r="BP2096" s="24" t="n"/>
      <c r="BQ2096" s="126" t="n"/>
    </row>
    <row r="2097" ht="16.8" customHeight="1">
      <c r="A2097" s="15" t="n"/>
      <c r="B2097" s="15" t="n"/>
      <c r="C2097" s="15" t="inlineStr">
        <is>
          <t xml:space="preserve">Assicurazioni </t>
        </is>
      </c>
      <c r="D2097" s="16" t="n"/>
      <c r="E2097" s="16" t="n"/>
      <c r="F2097" s="16" t="n"/>
      <c r="G2097" s="16" t="n">
        <v>0</v>
      </c>
      <c r="H2097" s="16" t="n"/>
      <c r="I2097" s="4" t="n"/>
      <c r="J2097" s="14" t="n"/>
      <c r="K2097" s="17">
        <f>C2097</f>
        <v/>
      </c>
      <c r="L2097" s="16" t="n">
        <v>0</v>
      </c>
      <c r="M2097" s="16">
        <f>0.5*(L2076+L2077-M2077)/100</f>
        <v/>
      </c>
      <c r="N2097" s="16">
        <f>G2097</f>
        <v/>
      </c>
      <c r="O2097" s="16">
        <f>O2036+M2097-N2097</f>
        <v/>
      </c>
      <c r="P2097" s="18">
        <f>P2036+M2097</f>
        <v/>
      </c>
      <c r="Q2097" s="14" t="n"/>
      <c r="R2097" s="18" t="n"/>
      <c r="S2097" s="16">
        <f>G2097</f>
        <v/>
      </c>
      <c r="T2097" s="18">
        <f>(R2097-S2097)+T2096</f>
        <v/>
      </c>
      <c r="U2097" s="15">
        <f>C2097</f>
        <v/>
      </c>
      <c r="W2097" s="14" t="n"/>
      <c r="X2097" s="18" t="n"/>
      <c r="Y2097" s="16" t="n">
        <v>0</v>
      </c>
      <c r="Z2097" s="18">
        <f>(X2097-Y2097)+Z2096</f>
        <v/>
      </c>
      <c r="AA2097" s="15" t="n"/>
      <c r="AB2097" s="24" t="n"/>
      <c r="AC2097" s="15">
        <f>C2097</f>
        <v/>
      </c>
      <c r="AD2097" s="25" t="n"/>
      <c r="AE2097" s="62">
        <f>G2097</f>
        <v/>
      </c>
      <c r="AF2097" s="63">
        <f>AE2097+AF2036</f>
        <v/>
      </c>
      <c r="AG2097" s="25" t="n"/>
      <c r="AH2097" s="24" t="n"/>
      <c r="AI2097" s="26" t="n"/>
      <c r="AJ2097" s="25" t="n"/>
      <c r="AL2097" s="14" t="n"/>
      <c r="AM2097" s="18" t="n"/>
      <c r="AN2097" s="16" t="n">
        <v>0</v>
      </c>
      <c r="AO2097" s="18">
        <f>(AM2097-AN2097)+AO2096</f>
        <v/>
      </c>
      <c r="AP2097" s="15" t="n"/>
      <c r="AR2097" s="14" t="n"/>
      <c r="AS2097" s="18" t="n"/>
      <c r="AT2097" s="16" t="n">
        <v>0</v>
      </c>
      <c r="AU2097" s="18">
        <f>(AS2097-AT2097)+AU2096</f>
        <v/>
      </c>
      <c r="AV2097" s="15" t="n"/>
      <c r="AX2097" s="14" t="n"/>
      <c r="AY2097" s="18" t="n"/>
      <c r="AZ2097" s="16" t="n">
        <v>0</v>
      </c>
      <c r="BA2097" s="18">
        <f>(AY2097-AZ2097)+BA2096</f>
        <v/>
      </c>
      <c r="BB2097" s="15" t="n"/>
      <c r="BD2097" s="14" t="n"/>
      <c r="BE2097" s="18" t="n"/>
      <c r="BF2097" s="16" t="n">
        <v>0</v>
      </c>
      <c r="BG2097" s="18">
        <f>(BE2097-BF2097)+BG2096</f>
        <v/>
      </c>
      <c r="BH2097" s="15" t="n"/>
      <c r="BJ2097" s="86" t="n"/>
      <c r="BK2097" s="86" t="n"/>
      <c r="BL2097" s="24" t="n"/>
      <c r="BM2097" s="24" t="n"/>
      <c r="BN2097" s="24" t="n"/>
      <c r="BO2097" s="24" t="n"/>
      <c r="BP2097" s="24" t="n"/>
      <c r="BQ2097" s="126" t="n"/>
    </row>
    <row r="2098" ht="16.8" customHeight="1">
      <c r="A2098" s="15" t="n"/>
      <c r="B2098" s="15" t="n"/>
      <c r="C2098" s="15" t="inlineStr">
        <is>
          <t>Telepass</t>
        </is>
      </c>
      <c r="D2098" s="16" t="n"/>
      <c r="E2098" s="16" t="n"/>
      <c r="F2098" s="16" t="n"/>
      <c r="G2098" s="16" t="n">
        <v>0</v>
      </c>
      <c r="H2098" s="16" t="n"/>
      <c r="I2098" s="4" t="n"/>
      <c r="J2098" s="14" t="n"/>
      <c r="K2098" s="17" t="inlineStr">
        <is>
          <t>Spese varie (manutenziona auto+ alberghi + varie+ cancelleria)</t>
        </is>
      </c>
      <c r="L2098" s="16" t="n"/>
      <c r="M2098" s="16">
        <f>2.32*(L2076+L2077-M2077)/100</f>
        <v/>
      </c>
      <c r="N2098" s="16">
        <f>H2132+H2131+G2130</f>
        <v/>
      </c>
      <c r="O2098" s="16">
        <f>O2037+M2098-N2098</f>
        <v/>
      </c>
      <c r="P2098" s="18">
        <f>P2037+M2098</f>
        <v/>
      </c>
      <c r="Q2098" s="14" t="n"/>
      <c r="R2098" s="18" t="n"/>
      <c r="S2098" s="16">
        <f>G2098</f>
        <v/>
      </c>
      <c r="T2098" s="18">
        <f>(R2098-S2098)+T2097</f>
        <v/>
      </c>
      <c r="U2098" s="15">
        <f>C2098</f>
        <v/>
      </c>
      <c r="W2098" s="14" t="n"/>
      <c r="X2098" s="18" t="n"/>
      <c r="Y2098" s="16" t="n">
        <v>0</v>
      </c>
      <c r="Z2098" s="18">
        <f>(X2098-Y2098)+Z2097</f>
        <v/>
      </c>
      <c r="AA2098" s="15" t="n"/>
      <c r="AB2098" s="24" t="n"/>
      <c r="AC2098" s="15">
        <f>C2098</f>
        <v/>
      </c>
      <c r="AD2098" s="25" t="n"/>
      <c r="AE2098" s="62">
        <f>G2098</f>
        <v/>
      </c>
      <c r="AF2098" s="63">
        <f>AE2098+AF2037</f>
        <v/>
      </c>
      <c r="AG2098" s="25" t="n"/>
      <c r="AH2098" s="24" t="n"/>
      <c r="AI2098" s="26" t="n"/>
      <c r="AJ2098" s="25" t="n"/>
      <c r="AL2098" s="14" t="n"/>
      <c r="AM2098" s="18" t="n"/>
      <c r="AN2098" s="16" t="n">
        <v>0</v>
      </c>
      <c r="AO2098" s="18">
        <f>(AM2098-AN2098)+AO2097</f>
        <v/>
      </c>
      <c r="AP2098" s="15" t="n"/>
      <c r="AR2098" s="14" t="n"/>
      <c r="AS2098" s="18" t="n"/>
      <c r="AT2098" s="16" t="n">
        <v>0</v>
      </c>
      <c r="AU2098" s="18">
        <f>(AS2098-AT2098)+AU2097</f>
        <v/>
      </c>
      <c r="AV2098" s="15" t="n"/>
      <c r="AX2098" s="14" t="n"/>
      <c r="AY2098" s="18" t="n"/>
      <c r="AZ2098" s="16" t="n">
        <v>0</v>
      </c>
      <c r="BA2098" s="18">
        <f>(AY2098-AZ2098)+BA2097</f>
        <v/>
      </c>
      <c r="BB2098" s="15" t="n"/>
      <c r="BD2098" s="14" t="n"/>
      <c r="BE2098" s="18" t="n"/>
      <c r="BF2098" s="16" t="n">
        <v>0</v>
      </c>
      <c r="BG2098" s="18">
        <f>(BE2098-BF2098)+BG2097</f>
        <v/>
      </c>
      <c r="BH2098" s="15" t="n"/>
      <c r="BJ2098" s="86" t="n"/>
      <c r="BK2098" s="86" t="n"/>
      <c r="BL2098" s="24" t="n"/>
      <c r="BM2098" s="24" t="n"/>
      <c r="BN2098" s="24" t="n"/>
      <c r="BO2098" s="24" t="n"/>
      <c r="BP2098" s="24" t="n"/>
      <c r="BQ2098" s="126" t="n"/>
    </row>
    <row r="2099" ht="16.8" customHeight="1">
      <c r="A2099" s="15" t="n"/>
      <c r="B2099" s="15" t="n"/>
      <c r="C2099" s="28" t="inlineStr">
        <is>
          <t>Pubblicità</t>
        </is>
      </c>
      <c r="D2099" s="16" t="n">
        <v>0</v>
      </c>
      <c r="E2099" s="16" t="n"/>
      <c r="F2099" s="16" t="n"/>
      <c r="G2099" s="16" t="n">
        <v>0</v>
      </c>
      <c r="H2099" s="16" t="n"/>
      <c r="I2099" s="4" t="n"/>
      <c r="J2099" s="14" t="n"/>
      <c r="K2099" s="17" t="n"/>
      <c r="L2099" s="16" t="n"/>
      <c r="M2099" s="16" t="n"/>
      <c r="N2099" s="16" t="inlineStr">
        <is>
          <t>DISPON. BANCARIA</t>
        </is>
      </c>
      <c r="O2099" s="16">
        <f>T2133+AO2133</f>
        <v/>
      </c>
      <c r="P2099" s="18" t="n"/>
      <c r="Q2099" s="14" t="n"/>
      <c r="R2099" s="18" t="n"/>
      <c r="S2099" s="16" t="n">
        <v>0</v>
      </c>
      <c r="T2099" s="18">
        <f>(R2099-S2099)+T2098</f>
        <v/>
      </c>
      <c r="U2099" s="15">
        <f>C2099</f>
        <v/>
      </c>
      <c r="W2099" s="14" t="n"/>
      <c r="X2099" s="18" t="n"/>
      <c r="Y2099" s="16" t="n">
        <v>0</v>
      </c>
      <c r="Z2099" s="18">
        <f>(X2099-Y2099)+Z2098</f>
        <v/>
      </c>
      <c r="AA2099" s="15" t="n"/>
      <c r="AB2099" s="24" t="n"/>
      <c r="AC2099" s="15">
        <f>C2099</f>
        <v/>
      </c>
      <c r="AD2099" s="25" t="n"/>
      <c r="AE2099" s="62">
        <f>G2099</f>
        <v/>
      </c>
      <c r="AF2099" s="63">
        <f>AE2099+AF2038</f>
        <v/>
      </c>
      <c r="AG2099" s="25" t="n"/>
      <c r="AH2099" s="24" t="n"/>
      <c r="AI2099" s="26" t="n"/>
      <c r="AJ2099" s="25" t="n"/>
      <c r="AL2099" s="14" t="n"/>
      <c r="AM2099" s="18" t="n"/>
      <c r="AN2099" s="16" t="n"/>
      <c r="AO2099" s="18">
        <f>(AM2099-AN2099)+AO2098</f>
        <v/>
      </c>
      <c r="AP2099" s="15" t="n"/>
      <c r="AR2099" s="14" t="n"/>
      <c r="AS2099" s="18" t="n"/>
      <c r="AT2099" s="16" t="n"/>
      <c r="AU2099" s="18">
        <f>(AS2099-AT2099)+AU2098</f>
        <v/>
      </c>
      <c r="AV2099" s="15" t="n"/>
      <c r="AX2099" s="14" t="n"/>
      <c r="AY2099" s="18" t="n"/>
      <c r="AZ2099" s="16" t="n"/>
      <c r="BA2099" s="18">
        <f>(AY2099-AZ2099)+BA2098</f>
        <v/>
      </c>
      <c r="BB2099" s="15" t="n"/>
      <c r="BD2099" s="14" t="n"/>
      <c r="BE2099" s="18" t="n"/>
      <c r="BF2099" s="16" t="n"/>
      <c r="BG2099" s="18">
        <f>(BE2099-BF2099)+BG2098</f>
        <v/>
      </c>
      <c r="BH2099" s="15" t="n"/>
      <c r="BJ2099" s="86" t="n"/>
      <c r="BK2099" s="86" t="n"/>
      <c r="BL2099" s="24" t="n"/>
      <c r="BM2099" s="24" t="n"/>
      <c r="BN2099" s="24" t="n"/>
      <c r="BO2099" s="24" t="n"/>
      <c r="BP2099" s="24" t="n"/>
      <c r="BQ2099" s="126" t="n"/>
    </row>
    <row r="2100" ht="16.8" customHeight="1">
      <c r="A2100" s="15" t="n"/>
      <c r="B2100" s="66" t="n"/>
      <c r="C2100" s="15" t="inlineStr">
        <is>
          <t xml:space="preserve">PAG. STIP.           MARZIA </t>
        </is>
      </c>
      <c r="D2100" s="67" t="n"/>
      <c r="E2100" s="16" t="n">
        <v>0</v>
      </c>
      <c r="F2100" s="16" t="n"/>
      <c r="G2100" s="16" t="n">
        <v>0</v>
      </c>
      <c r="H2100" s="16" t="n"/>
      <c r="I2100" s="4" t="n"/>
      <c r="J2100" s="14" t="n"/>
      <c r="K2100" s="17" t="n"/>
      <c r="L2100" s="16" t="n"/>
      <c r="M2100" s="16" t="n">
        <v>0</v>
      </c>
      <c r="N2100" s="16" t="inlineStr">
        <is>
          <t>SOSPESI PARTICOLARI</t>
        </is>
      </c>
      <c r="O2100" s="31">
        <f>L2124</f>
        <v/>
      </c>
      <c r="P2100" s="32">
        <f>SUM(P2079:P2098)</f>
        <v/>
      </c>
      <c r="Q2100" s="14" t="n"/>
      <c r="R2100" s="18" t="n"/>
      <c r="S2100" s="16">
        <f>G2100</f>
        <v/>
      </c>
      <c r="T2100" s="18">
        <f>(R2100-S2100)+T2099</f>
        <v/>
      </c>
      <c r="U2100" s="15">
        <f>C2100</f>
        <v/>
      </c>
      <c r="W2100" s="14" t="n"/>
      <c r="X2100" s="18" t="n"/>
      <c r="Y2100" s="16" t="n">
        <v>0</v>
      </c>
      <c r="Z2100" s="18">
        <f>(X2100-Y2100)+Z2099</f>
        <v/>
      </c>
      <c r="AA2100" s="15" t="n"/>
      <c r="AB2100" s="24" t="n"/>
      <c r="AC2100" s="15">
        <f>C2100</f>
        <v/>
      </c>
      <c r="AD2100" s="25" t="n"/>
      <c r="AE2100" s="62">
        <f>G2100</f>
        <v/>
      </c>
      <c r="AF2100" s="63">
        <f>AE2100+AF2039</f>
        <v/>
      </c>
      <c r="AG2100" s="25" t="n"/>
      <c r="AH2100" s="24" t="n"/>
      <c r="AI2100" s="26" t="n"/>
      <c r="AJ2100" s="25" t="n"/>
      <c r="AL2100" s="14" t="n"/>
      <c r="AM2100" s="18" t="n"/>
      <c r="AN2100" s="16" t="n">
        <v>0</v>
      </c>
      <c r="AO2100" s="18">
        <f>(AM2100-AN2100)+AO2099</f>
        <v/>
      </c>
      <c r="AP2100" s="15" t="n"/>
      <c r="AR2100" s="14" t="n"/>
      <c r="AS2100" s="18" t="n"/>
      <c r="AT2100" s="16" t="n">
        <v>0</v>
      </c>
      <c r="AU2100" s="18">
        <f>(AS2100-AT2100)+AU2099</f>
        <v/>
      </c>
      <c r="AV2100" s="15" t="n"/>
      <c r="AX2100" s="14" t="n"/>
      <c r="AY2100" s="18" t="n"/>
      <c r="AZ2100" s="16" t="n">
        <v>0</v>
      </c>
      <c r="BA2100" s="18">
        <f>(AY2100-AZ2100)+BA2099</f>
        <v/>
      </c>
      <c r="BB2100" s="15" t="n"/>
      <c r="BD2100" s="14" t="n"/>
      <c r="BE2100" s="18" t="n"/>
      <c r="BF2100" s="16" t="n">
        <v>0</v>
      </c>
      <c r="BG2100" s="18">
        <f>(BE2100-BF2100)+BG2099</f>
        <v/>
      </c>
      <c r="BH2100" s="15" t="n"/>
      <c r="BJ2100" s="86" t="n"/>
      <c r="BK2100" s="86" t="n"/>
      <c r="BL2100" s="24" t="n"/>
      <c r="BM2100" s="24" t="n"/>
      <c r="BN2100" s="24" t="n"/>
      <c r="BO2100" s="24" t="n"/>
      <c r="BP2100" s="24" t="n"/>
      <c r="BQ2100" s="126" t="n"/>
    </row>
    <row r="2101" ht="16.8" customHeight="1">
      <c r="A2101" s="15" t="n"/>
      <c r="B2101" s="15" t="n"/>
      <c r="C2101" s="15" t="inlineStr">
        <is>
          <t xml:space="preserve">PAG. STIP.           DEBORAH </t>
        </is>
      </c>
      <c r="D2101" s="16" t="n"/>
      <c r="E2101" s="16" t="n">
        <v>0</v>
      </c>
      <c r="F2101" s="16" t="n"/>
      <c r="G2101" s="16" t="n">
        <v>0</v>
      </c>
      <c r="H2101" s="16" t="n"/>
      <c r="I2101" s="4" t="n"/>
      <c r="J2101" s="14" t="n"/>
      <c r="K2101" s="17" t="n"/>
      <c r="L2101" s="16" t="n"/>
      <c r="M2101" s="16" t="n">
        <v>0</v>
      </c>
      <c r="N2101" s="16" t="inlineStr">
        <is>
          <t>SOSPESI</t>
        </is>
      </c>
      <c r="O2101" s="16">
        <f>SUM(L2112:L2123)+L2126</f>
        <v/>
      </c>
      <c r="P2101" s="33">
        <f>SUM(O2079:O2098)</f>
        <v/>
      </c>
      <c r="Q2101" s="14" t="n"/>
      <c r="R2101" s="18" t="n"/>
      <c r="S2101" s="16">
        <f>G2101</f>
        <v/>
      </c>
      <c r="T2101" s="18">
        <f>(R2101-S2101)+T2100</f>
        <v/>
      </c>
      <c r="U2101" s="15">
        <f>C2101</f>
        <v/>
      </c>
      <c r="W2101" s="14" t="n"/>
      <c r="X2101" s="18" t="n"/>
      <c r="Y2101" s="16" t="n">
        <v>0</v>
      </c>
      <c r="Z2101" s="18">
        <f>(X2101-Y2101)+Z2100</f>
        <v/>
      </c>
      <c r="AA2101" s="15" t="n"/>
      <c r="AB2101" s="24" t="n"/>
      <c r="AC2101" s="15">
        <f>C2101</f>
        <v/>
      </c>
      <c r="AD2101" s="25" t="n"/>
      <c r="AE2101" s="62">
        <f>G2101</f>
        <v/>
      </c>
      <c r="AF2101" s="63">
        <f>AE2101+AF2040</f>
        <v/>
      </c>
      <c r="AG2101" s="25" t="n"/>
      <c r="AH2101" s="24" t="n"/>
      <c r="AI2101" s="26" t="n"/>
      <c r="AJ2101" s="25" t="n"/>
      <c r="AL2101" s="14" t="n"/>
      <c r="AM2101" s="18" t="n"/>
      <c r="AN2101" s="16" t="n">
        <v>0</v>
      </c>
      <c r="AO2101" s="18">
        <f>(AM2101-AN2101)+AO2100</f>
        <v/>
      </c>
      <c r="AP2101" s="15" t="n"/>
      <c r="AR2101" s="14" t="n"/>
      <c r="AS2101" s="18" t="n"/>
      <c r="AT2101" s="16" t="n">
        <v>0</v>
      </c>
      <c r="AU2101" s="18">
        <f>(AS2101-AT2101)+AU2100</f>
        <v/>
      </c>
      <c r="AV2101" s="15" t="n"/>
      <c r="AX2101" s="14" t="n"/>
      <c r="AY2101" s="18" t="n"/>
      <c r="AZ2101" s="16" t="n">
        <v>0</v>
      </c>
      <c r="BA2101" s="18">
        <f>(AY2101-AZ2101)+BA2100</f>
        <v/>
      </c>
      <c r="BB2101" s="15" t="n"/>
      <c r="BD2101" s="14" t="n"/>
      <c r="BE2101" s="18" t="n"/>
      <c r="BF2101" s="16" t="n">
        <v>0</v>
      </c>
      <c r="BG2101" s="18">
        <f>(BE2101-BF2101)+BG2100</f>
        <v/>
      </c>
      <c r="BH2101" s="15" t="n"/>
      <c r="BJ2101" s="86" t="n"/>
      <c r="BK2101" s="86" t="n"/>
      <c r="BL2101" s="24" t="n"/>
      <c r="BM2101" s="24" t="n"/>
      <c r="BN2101" s="24" t="n"/>
      <c r="BO2101" s="24" t="n"/>
      <c r="BP2101" s="24" t="n"/>
      <c r="BQ2101" s="126" t="n"/>
    </row>
    <row r="2102" ht="16.8" customHeight="1">
      <c r="A2102" s="15" t="n"/>
      <c r="B2102" s="15" t="n"/>
      <c r="C2102" s="15" t="inlineStr">
        <is>
          <t xml:space="preserve">PAG. STIP.           DORIANA BONIFICO </t>
        </is>
      </c>
      <c r="D2102" s="16" t="n"/>
      <c r="E2102" s="16" t="n">
        <v>0</v>
      </c>
      <c r="F2102" s="16" t="n"/>
      <c r="G2102" s="16" t="n">
        <v>0</v>
      </c>
      <c r="H2102" s="16" t="n"/>
      <c r="I2102" s="4" t="n"/>
      <c r="J2102" s="14" t="n"/>
      <c r="K2102" s="17" t="n"/>
      <c r="L2102" s="16" t="n"/>
      <c r="M2102" s="16" t="n"/>
      <c r="N2102" s="16" t="inlineStr">
        <is>
          <t>GIROCONTO SINO AD OGGI</t>
        </is>
      </c>
      <c r="O2102" s="34">
        <f>O2041+O2042-F2117-F2116</f>
        <v/>
      </c>
      <c r="P2102" s="35">
        <f>O2041+O2042+O2103-F2117-F2116-O2100-O2101</f>
        <v/>
      </c>
      <c r="Q2102" s="14" t="n"/>
      <c r="R2102" s="18" t="n"/>
      <c r="S2102" s="16">
        <f>G2102</f>
        <v/>
      </c>
      <c r="T2102" s="18">
        <f>(R2102-S2102)+T2101</f>
        <v/>
      </c>
      <c r="U2102" s="15" t="n"/>
      <c r="W2102" s="14" t="n"/>
      <c r="X2102" s="18" t="n"/>
      <c r="Y2102" s="16" t="n"/>
      <c r="Z2102" s="18">
        <f>(X2102-Y2102)+Z2101</f>
        <v/>
      </c>
      <c r="AA2102" s="15" t="n"/>
      <c r="AB2102" s="24" t="n"/>
      <c r="AC2102" s="15">
        <f>C2102</f>
        <v/>
      </c>
      <c r="AD2102" s="25" t="n"/>
      <c r="AE2102" s="62">
        <f>G2102</f>
        <v/>
      </c>
      <c r="AF2102" s="63">
        <f>AE2102+AF2041</f>
        <v/>
      </c>
      <c r="AG2102" s="25" t="n"/>
      <c r="AH2102" s="24" t="n"/>
      <c r="AI2102" s="26" t="n"/>
      <c r="AJ2102" s="25" t="n"/>
      <c r="AL2102" s="14" t="n"/>
      <c r="AM2102" s="18" t="n"/>
      <c r="AN2102" s="16" t="n"/>
      <c r="AO2102" s="18">
        <f>(AM2102-AN2102)+AO2101</f>
        <v/>
      </c>
      <c r="AP2102" s="15" t="n"/>
      <c r="AR2102" s="14" t="n"/>
      <c r="AS2102" s="18" t="n"/>
      <c r="AT2102" s="16" t="n"/>
      <c r="AU2102" s="18">
        <f>(AS2102-AT2102)+AU2101</f>
        <v/>
      </c>
      <c r="AV2102" s="15" t="n"/>
      <c r="AX2102" s="14" t="n"/>
      <c r="AY2102" s="18" t="n"/>
      <c r="AZ2102" s="16" t="n"/>
      <c r="BA2102" s="18">
        <f>(AY2102-AZ2102)+BA2101</f>
        <v/>
      </c>
      <c r="BB2102" s="15" t="n"/>
      <c r="BD2102" s="14" t="n"/>
      <c r="BE2102" s="18" t="n"/>
      <c r="BF2102" s="16" t="n"/>
      <c r="BG2102" s="18">
        <f>(BE2102-BF2102)+BG2101</f>
        <v/>
      </c>
      <c r="BH2102" s="15" t="n"/>
      <c r="BJ2102" s="86" t="n"/>
      <c r="BK2102" s="86" t="n"/>
      <c r="BL2102" s="24" t="n"/>
      <c r="BM2102" s="24" t="n"/>
      <c r="BN2102" s="24" t="n"/>
      <c r="BO2102" s="24" t="n"/>
      <c r="BP2102" s="24" t="n"/>
      <c r="BQ2102" s="126" t="n"/>
    </row>
    <row r="2103" ht="16.8" customHeight="1">
      <c r="A2103" s="15" t="n"/>
      <c r="B2103" s="15" t="n"/>
      <c r="C2103" s="15" t="inlineStr">
        <is>
          <t xml:space="preserve">PAG. STIP.           STEFANIA  BONIFICO </t>
        </is>
      </c>
      <c r="D2103" s="16" t="n"/>
      <c r="E2103" s="16" t="n">
        <v>0</v>
      </c>
      <c r="F2103" s="16" t="n"/>
      <c r="G2103" s="16" t="n">
        <v>0</v>
      </c>
      <c r="H2103" s="16" t="n"/>
      <c r="I2103" s="4" t="n"/>
      <c r="J2103" s="14" t="n"/>
      <c r="K2103" s="6" t="inlineStr">
        <is>
          <t>TOTALE GIORNATA</t>
        </is>
      </c>
      <c r="L2103" s="3">
        <f>SUM(L2076:L2102)</f>
        <v/>
      </c>
      <c r="M2103" s="3">
        <f>SUM(M2076:M2102)</f>
        <v/>
      </c>
      <c r="N2103" s="16" t="inlineStr">
        <is>
          <t>G.C. GIORNO</t>
        </is>
      </c>
      <c r="O2103" s="16">
        <f>N2076-L2077</f>
        <v/>
      </c>
      <c r="P2103" s="18" t="n"/>
      <c r="Q2103" s="14" t="n"/>
      <c r="R2103" s="18" t="n"/>
      <c r="S2103" s="16">
        <f>G2103</f>
        <v/>
      </c>
      <c r="T2103" s="18">
        <f>(R2103-S2103)+T2102</f>
        <v/>
      </c>
      <c r="U2103" s="15">
        <f>C2103</f>
        <v/>
      </c>
      <c r="W2103" s="14" t="n"/>
      <c r="X2103" s="18" t="n"/>
      <c r="Y2103" s="16" t="n">
        <v>0</v>
      </c>
      <c r="Z2103" s="18">
        <f>(X2103-Y2103)+Z2102</f>
        <v/>
      </c>
      <c r="AA2103" s="15" t="n"/>
      <c r="AB2103" s="24" t="n"/>
      <c r="AC2103" s="15">
        <f>C2103</f>
        <v/>
      </c>
      <c r="AD2103" s="25" t="n"/>
      <c r="AE2103" s="62">
        <f>G2103</f>
        <v/>
      </c>
      <c r="AF2103" s="63">
        <f>AE2103+AF2042</f>
        <v/>
      </c>
      <c r="AG2103" s="25" t="n"/>
      <c r="AH2103" s="24" t="n"/>
      <c r="AI2103" s="26" t="n"/>
      <c r="AJ2103" s="25" t="n"/>
      <c r="AL2103" s="14" t="n"/>
      <c r="AM2103" s="18" t="n"/>
      <c r="AN2103" s="16" t="n">
        <v>0</v>
      </c>
      <c r="AO2103" s="18">
        <f>(AM2103-AN2103)+AO2102</f>
        <v/>
      </c>
      <c r="AP2103" s="15" t="n"/>
      <c r="AR2103" s="14" t="n"/>
      <c r="AS2103" s="18" t="n"/>
      <c r="AT2103" s="16" t="n">
        <v>0</v>
      </c>
      <c r="AU2103" s="18">
        <f>(AS2103-AT2103)+AU2102</f>
        <v/>
      </c>
      <c r="AV2103" s="15" t="n"/>
      <c r="AX2103" s="14" t="n"/>
      <c r="AY2103" s="18" t="n"/>
      <c r="AZ2103" s="16" t="n">
        <v>0</v>
      </c>
      <c r="BA2103" s="18">
        <f>(AY2103-AZ2103)+BA2102</f>
        <v/>
      </c>
      <c r="BB2103" s="15" t="n"/>
      <c r="BD2103" s="14" t="n"/>
      <c r="BE2103" s="18" t="n"/>
      <c r="BF2103" s="16" t="n">
        <v>0</v>
      </c>
      <c r="BG2103" s="18">
        <f>(BE2103-BF2103)+BG2102</f>
        <v/>
      </c>
      <c r="BH2103" s="15" t="n"/>
      <c r="BJ2103" s="86" t="n"/>
      <c r="BK2103" s="86" t="n"/>
      <c r="BL2103" s="24" t="n"/>
      <c r="BM2103" s="24" t="n"/>
      <c r="BN2103" s="24" t="n"/>
      <c r="BO2103" s="24" t="n"/>
      <c r="BP2103" s="24" t="n"/>
      <c r="BQ2103" s="126" t="n"/>
    </row>
    <row r="2104" ht="16.8" customHeight="1">
      <c r="A2104" s="15" t="n"/>
      <c r="B2104" s="15" t="n"/>
      <c r="C2104" s="15" t="inlineStr">
        <is>
          <t>Pagamento contributi impiegate</t>
        </is>
      </c>
      <c r="D2104" s="16" t="n"/>
      <c r="E2104" s="16" t="n"/>
      <c r="F2104" s="16" t="n"/>
      <c r="G2104" s="16" t="n">
        <v>0</v>
      </c>
      <c r="H2104" s="16" t="n"/>
      <c r="I2104" s="4" t="n"/>
      <c r="J2104" s="14" t="n"/>
      <c r="K2104" s="6" t="inlineStr">
        <is>
          <t>RIPORTO</t>
        </is>
      </c>
      <c r="L2104" s="3">
        <f>L2044</f>
        <v/>
      </c>
      <c r="M2104" s="3">
        <f>M2044</f>
        <v/>
      </c>
      <c r="N2104" s="16" t="inlineStr">
        <is>
          <t>SO. VERS/PREL.</t>
        </is>
      </c>
      <c r="O2104" s="36">
        <f>(O2100+O2101)-(O2039+O2040)</f>
        <v/>
      </c>
      <c r="P2104" s="37">
        <f>O2103-O2104</f>
        <v/>
      </c>
      <c r="Q2104" s="14" t="n"/>
      <c r="R2104" s="18" t="n"/>
      <c r="S2104" s="16">
        <f>G2104</f>
        <v/>
      </c>
      <c r="T2104" s="18">
        <f>(R2104-S2104)+T2103</f>
        <v/>
      </c>
      <c r="U2104" s="15">
        <f>C2104</f>
        <v/>
      </c>
      <c r="W2104" s="14" t="n"/>
      <c r="X2104" s="18" t="n"/>
      <c r="Y2104" s="16" t="n">
        <v>0</v>
      </c>
      <c r="Z2104" s="18">
        <f>(X2104-Y2104)+Z2103</f>
        <v/>
      </c>
      <c r="AA2104" s="15" t="n"/>
      <c r="AB2104" s="24" t="n"/>
      <c r="AC2104" s="15">
        <f>C2104</f>
        <v/>
      </c>
      <c r="AD2104" s="25" t="n"/>
      <c r="AE2104" s="62">
        <f>G2104</f>
        <v/>
      </c>
      <c r="AF2104" s="63">
        <f>AE2104+AF2043</f>
        <v/>
      </c>
      <c r="AG2104" s="25" t="n"/>
      <c r="AH2104" s="24" t="n"/>
      <c r="AI2104" s="26" t="n"/>
      <c r="AJ2104" s="25" t="n"/>
      <c r="AL2104" s="14" t="n"/>
      <c r="AM2104" s="18" t="n"/>
      <c r="AN2104" s="16" t="n">
        <v>0</v>
      </c>
      <c r="AO2104" s="18">
        <f>(AM2104-AN2104)+AO2103</f>
        <v/>
      </c>
      <c r="AP2104" s="15" t="n"/>
      <c r="AR2104" s="14" t="n"/>
      <c r="AS2104" s="18" t="n"/>
      <c r="AT2104" s="16" t="n">
        <v>0</v>
      </c>
      <c r="AU2104" s="18">
        <f>(AS2104-AT2104)+AU2103</f>
        <v/>
      </c>
      <c r="AV2104" s="15" t="n"/>
      <c r="AX2104" s="14" t="n"/>
      <c r="AY2104" s="18" t="n"/>
      <c r="AZ2104" s="16" t="n">
        <v>0</v>
      </c>
      <c r="BA2104" s="18">
        <f>(AY2104-AZ2104)+BA2103</f>
        <v/>
      </c>
      <c r="BB2104" s="15" t="n"/>
      <c r="BD2104" s="14" t="n"/>
      <c r="BE2104" s="18" t="n"/>
      <c r="BF2104" s="16" t="n">
        <v>0</v>
      </c>
      <c r="BG2104" s="18">
        <f>(BE2104-BF2104)+BG2103</f>
        <v/>
      </c>
      <c r="BH2104" s="15" t="n"/>
      <c r="BJ2104" s="86" t="n"/>
      <c r="BK2104" s="86" t="n"/>
      <c r="BL2104" s="24" t="n"/>
      <c r="BM2104" s="24" t="n"/>
      <c r="BN2104" s="24" t="n"/>
      <c r="BO2104" s="24" t="n"/>
      <c r="BP2104" s="24" t="n"/>
      <c r="BQ2104" s="126" t="n"/>
    </row>
    <row r="2105" ht="16.8" customHeight="1" thickBot="1">
      <c r="A2105" s="15" t="n"/>
      <c r="B2105" s="15" t="n"/>
      <c r="C2105" s="15" t="inlineStr">
        <is>
          <t>TOT. PAG. IMPIEGATE</t>
        </is>
      </c>
      <c r="D2105" s="16">
        <f>SUM(G2100:G2104)+SUM(E2100:E2104)</f>
        <v/>
      </c>
      <c r="E2105" s="16" t="n"/>
      <c r="F2105" s="16" t="n"/>
      <c r="G2105" s="16" t="n"/>
      <c r="H2105" s="16" t="n"/>
      <c r="I2105" s="4" t="n"/>
      <c r="J2105" s="14" t="n"/>
      <c r="K2105" s="6" t="inlineStr">
        <is>
          <t>TOTALE AD OGGI</t>
        </is>
      </c>
      <c r="L2105" s="3">
        <f>L2103+L2104</f>
        <v/>
      </c>
      <c r="M2105" s="3">
        <f>M2103+M2104</f>
        <v/>
      </c>
      <c r="N2105" s="16" t="inlineStr">
        <is>
          <t>DIFF. GIROCONTO E SOSPESI AUMENTATI O DIMINUITI</t>
        </is>
      </c>
      <c r="O2105" s="38">
        <f>O2102+O2103-O2104</f>
        <v/>
      </c>
      <c r="P2105" s="39">
        <f>O2105-O2102</f>
        <v/>
      </c>
      <c r="Q2105" s="14" t="n"/>
      <c r="R2105" s="18" t="n"/>
      <c r="S2105" s="16" t="n">
        <v>0</v>
      </c>
      <c r="T2105" s="18">
        <f>(R2105-S2105)+T2104</f>
        <v/>
      </c>
      <c r="U2105" s="15" t="n"/>
      <c r="W2105" s="14" t="n"/>
      <c r="X2105" s="18" t="n"/>
      <c r="Y2105" s="16" t="n"/>
      <c r="Z2105" s="18">
        <f>(X2105-Y2105)+Z2104</f>
        <v/>
      </c>
      <c r="AA2105" s="15" t="n"/>
      <c r="AB2105" s="24" t="n"/>
      <c r="AC2105" s="15" t="n"/>
      <c r="AD2105" s="25" t="n"/>
      <c r="AE2105" s="62">
        <f>G2105</f>
        <v/>
      </c>
      <c r="AF2105" s="63">
        <f>AE2105+AF2044</f>
        <v/>
      </c>
      <c r="AG2105" s="25" t="n"/>
      <c r="AH2105" s="24" t="n"/>
      <c r="AI2105" s="26" t="n"/>
      <c r="AJ2105" s="25" t="n"/>
      <c r="AL2105" s="14" t="n"/>
      <c r="AM2105" s="18" t="n"/>
      <c r="AN2105" s="16" t="n"/>
      <c r="AO2105" s="18">
        <f>(AM2105-AN2105)+AO2104</f>
        <v/>
      </c>
      <c r="AP2105" s="15" t="n"/>
      <c r="AR2105" s="14" t="n"/>
      <c r="AS2105" s="18" t="n"/>
      <c r="AT2105" s="16" t="n"/>
      <c r="AU2105" s="18">
        <f>(AS2105-AT2105)+AU2104</f>
        <v/>
      </c>
      <c r="AV2105" s="15" t="n"/>
      <c r="AX2105" s="14" t="n"/>
      <c r="AY2105" s="18" t="n"/>
      <c r="AZ2105" s="16" t="n"/>
      <c r="BA2105" s="18">
        <f>(AY2105-AZ2105)+BA2104</f>
        <v/>
      </c>
      <c r="BB2105" s="15" t="n"/>
      <c r="BD2105" s="14" t="n"/>
      <c r="BE2105" s="18" t="n"/>
      <c r="BF2105" s="16" t="n"/>
      <c r="BG2105" s="18">
        <f>(BE2105-BF2105)+BG2104</f>
        <v/>
      </c>
      <c r="BH2105" s="15" t="n"/>
      <c r="BJ2105" s="86" t="n"/>
      <c r="BK2105" s="86" t="n"/>
      <c r="BL2105" s="24" t="n"/>
      <c r="BM2105" s="24" t="n"/>
      <c r="BN2105" s="24" t="n"/>
      <c r="BO2105" s="24" t="n"/>
      <c r="BP2105" s="24" t="n"/>
      <c r="BQ2105" s="126" t="n"/>
    </row>
    <row r="2106" ht="16.8" customHeight="1" thickBot="1" thickTop="1">
      <c r="A2106" s="15" t="n"/>
      <c r="B2106" s="15" t="n"/>
      <c r="C2106" s="15" t="inlineStr">
        <is>
          <t>Pag. Bolletta Telecom  780820</t>
        </is>
      </c>
      <c r="D2106" s="16" t="n"/>
      <c r="E2106" s="16" t="n"/>
      <c r="F2106" s="16" t="n"/>
      <c r="G2106" s="16" t="n">
        <v>0</v>
      </c>
      <c r="H2106" s="16" t="n"/>
      <c r="I2106" s="4" t="n"/>
      <c r="J2106" s="14" t="n"/>
      <c r="K2106" s="6" t="inlineStr">
        <is>
          <t>SALDO</t>
        </is>
      </c>
      <c r="L2106" s="3">
        <f>L2105-M2105</f>
        <v/>
      </c>
      <c r="M2106" s="40" t="n"/>
      <c r="N2106" s="29" t="inlineStr">
        <is>
          <t>RISCONTRO</t>
        </is>
      </c>
      <c r="O2106" s="41">
        <f>O2099+O2100+O2101+O2107</f>
        <v/>
      </c>
      <c r="P2106" s="18" t="n"/>
      <c r="Q2106" s="14" t="n"/>
      <c r="R2106" s="18" t="n"/>
      <c r="S2106" s="16">
        <f>G2106</f>
        <v/>
      </c>
      <c r="T2106" s="18">
        <f>(R2106-S2106)+T2105</f>
        <v/>
      </c>
      <c r="U2106" s="15">
        <f>C2106</f>
        <v/>
      </c>
      <c r="W2106" s="14" t="n"/>
      <c r="X2106" s="18" t="n"/>
      <c r="Y2106" s="16" t="n">
        <v>0</v>
      </c>
      <c r="Z2106" s="18">
        <f>(X2106-Y2106)+Z2105</f>
        <v/>
      </c>
      <c r="AA2106" s="15" t="n"/>
      <c r="AB2106" s="24" t="n"/>
      <c r="AC2106" s="15">
        <f>C2106</f>
        <v/>
      </c>
      <c r="AD2106" s="25" t="n"/>
      <c r="AE2106" s="62">
        <f>G2106</f>
        <v/>
      </c>
      <c r="AF2106" s="63">
        <f>AE2106+AF2045</f>
        <v/>
      </c>
      <c r="AG2106" s="25" t="n"/>
      <c r="AH2106" s="24" t="n"/>
      <c r="AI2106" s="26" t="n"/>
      <c r="AJ2106" s="25" t="n"/>
      <c r="AL2106" s="14" t="n"/>
      <c r="AM2106" s="18" t="n"/>
      <c r="AN2106" s="16" t="n">
        <v>0</v>
      </c>
      <c r="AO2106" s="18">
        <f>(AM2106-AN2106)+AO2105</f>
        <v/>
      </c>
      <c r="AP2106" s="15" t="n"/>
      <c r="AR2106" s="14" t="n"/>
      <c r="AS2106" s="18" t="n"/>
      <c r="AT2106" s="16" t="n">
        <v>0</v>
      </c>
      <c r="AU2106" s="18">
        <f>(AS2106-AT2106)+AU2105</f>
        <v/>
      </c>
      <c r="AV2106" s="15" t="n"/>
      <c r="AX2106" s="14" t="n"/>
      <c r="AY2106" s="18" t="n"/>
      <c r="AZ2106" s="16" t="n">
        <v>0</v>
      </c>
      <c r="BA2106" s="18">
        <f>(AY2106-AZ2106)+BA2105</f>
        <v/>
      </c>
      <c r="BB2106" s="15" t="n"/>
      <c r="BD2106" s="14" t="n"/>
      <c r="BE2106" s="18" t="n"/>
      <c r="BF2106" s="16" t="n">
        <v>0</v>
      </c>
      <c r="BG2106" s="18">
        <f>(BE2106-BF2106)+BG2105</f>
        <v/>
      </c>
      <c r="BH2106" s="15" t="n"/>
      <c r="BJ2106" s="86" t="n"/>
      <c r="BK2106" s="86" t="n"/>
      <c r="BL2106" s="24" t="n"/>
      <c r="BM2106" s="24" t="n"/>
      <c r="BN2106" s="24" t="n"/>
      <c r="BO2106" s="24" t="n"/>
      <c r="BP2106" s="24" t="n"/>
      <c r="BQ2106" s="126" t="n"/>
    </row>
    <row r="2107" ht="16.8" customHeight="1" thickBot="1" thickTop="1">
      <c r="A2107" s="15" t="n"/>
      <c r="B2107" s="15" t="n"/>
      <c r="C2107" s="15" t="inlineStr">
        <is>
          <t>Pag. Bolletta Telecom 780344</t>
        </is>
      </c>
      <c r="D2107" s="16" t="n"/>
      <c r="E2107" s="16" t="n"/>
      <c r="F2107" s="16" t="n"/>
      <c r="G2107" s="16" t="n">
        <v>0</v>
      </c>
      <c r="H2107" s="16" t="n"/>
      <c r="I2107" s="4" t="n"/>
      <c r="J2107" s="14" t="n"/>
      <c r="K2107" s="17" t="n"/>
      <c r="L2107" s="16" t="n"/>
      <c r="M2107" s="16" t="n"/>
      <c r="N2107" s="42" t="inlineStr">
        <is>
          <t>GIROCONTO DEL GIORNO</t>
        </is>
      </c>
      <c r="O2107" s="43">
        <f>P2101-O2100-O2101-O2099</f>
        <v/>
      </c>
      <c r="P2107" s="18" t="n"/>
      <c r="Q2107" s="14" t="n"/>
      <c r="R2107" s="18" t="n"/>
      <c r="S2107" s="16">
        <f>G2107</f>
        <v/>
      </c>
      <c r="T2107" s="18">
        <f>(R2107-S2107)+T2106</f>
        <v/>
      </c>
      <c r="U2107" s="15">
        <f>C2107</f>
        <v/>
      </c>
      <c r="W2107" s="14" t="n"/>
      <c r="X2107" s="18" t="n"/>
      <c r="Y2107" s="16" t="n">
        <v>0</v>
      </c>
      <c r="Z2107" s="18">
        <f>(X2107-Y2107)+Z2106</f>
        <v/>
      </c>
      <c r="AA2107" s="15" t="n"/>
      <c r="AB2107" s="24" t="n"/>
      <c r="AC2107" s="15">
        <f>C2107</f>
        <v/>
      </c>
      <c r="AD2107" s="25" t="n"/>
      <c r="AE2107" s="62">
        <f>G2107</f>
        <v/>
      </c>
      <c r="AF2107" s="63">
        <f>AE2107+AF2046</f>
        <v/>
      </c>
      <c r="AG2107" s="25" t="n"/>
      <c r="AH2107" s="24" t="n"/>
      <c r="AI2107" s="26" t="n"/>
      <c r="AJ2107" s="25" t="n"/>
      <c r="AL2107" s="14" t="n"/>
      <c r="AM2107" s="18" t="n"/>
      <c r="AN2107" s="16" t="n">
        <v>0</v>
      </c>
      <c r="AO2107" s="18">
        <f>(AM2107-AN2107)+AO2106</f>
        <v/>
      </c>
      <c r="AP2107" s="15" t="n"/>
      <c r="AR2107" s="14" t="n"/>
      <c r="AS2107" s="18" t="n"/>
      <c r="AT2107" s="16" t="n">
        <v>0</v>
      </c>
      <c r="AU2107" s="18">
        <f>(AS2107-AT2107)+AU2106</f>
        <v/>
      </c>
      <c r="AV2107" s="15" t="n"/>
      <c r="AX2107" s="14" t="n"/>
      <c r="AY2107" s="18" t="n"/>
      <c r="AZ2107" s="16" t="n">
        <v>0</v>
      </c>
      <c r="BA2107" s="18">
        <f>(AY2107-AZ2107)+BA2106</f>
        <v/>
      </c>
      <c r="BB2107" s="15" t="n"/>
      <c r="BD2107" s="14" t="n"/>
      <c r="BE2107" s="18" t="n"/>
      <c r="BF2107" s="16" t="n">
        <v>0</v>
      </c>
      <c r="BG2107" s="18">
        <f>(BE2107-BF2107)+BG2106</f>
        <v/>
      </c>
      <c r="BH2107" s="15" t="n"/>
      <c r="BJ2107" s="86" t="n"/>
      <c r="BK2107" s="86" t="n"/>
      <c r="BL2107" s="24" t="n"/>
      <c r="BM2107" s="24" t="n"/>
      <c r="BN2107" s="24" t="n"/>
      <c r="BO2107" s="24" t="n"/>
      <c r="BP2107" s="24" t="n"/>
      <c r="BQ2107" s="126" t="n"/>
    </row>
    <row r="2108" ht="16.8" customHeight="1" thickTop="1">
      <c r="A2108" s="15" t="n"/>
      <c r="B2108" s="15" t="n"/>
      <c r="C2108" s="15" t="inlineStr">
        <is>
          <t>Pag. Bolletta Telecom</t>
        </is>
      </c>
      <c r="D2108" s="16">
        <f>SUM(G2106:G2108)</f>
        <v/>
      </c>
      <c r="E2108" s="16" t="n"/>
      <c r="F2108" s="16" t="n"/>
      <c r="G2108" s="16" t="n">
        <v>0</v>
      </c>
      <c r="H2108" s="16" t="n"/>
      <c r="I2108" s="4" t="n"/>
      <c r="J2108" s="14" t="n"/>
      <c r="K2108" s="6" t="inlineStr">
        <is>
          <t>C/C ANTICIPI</t>
        </is>
      </c>
      <c r="L2108" s="3">
        <f>N2047</f>
        <v/>
      </c>
      <c r="M2108" s="3" t="n">
        <v>0</v>
      </c>
      <c r="N2108" s="3">
        <f>SUM(L2108:M2108)</f>
        <v/>
      </c>
      <c r="O2108" s="44" t="n"/>
      <c r="P2108" s="18" t="n"/>
      <c r="Q2108" s="14" t="n"/>
      <c r="R2108" s="18" t="n"/>
      <c r="S2108" s="16">
        <f>G2108</f>
        <v/>
      </c>
      <c r="T2108" s="18">
        <f>(R2108-S2108)+T2107</f>
        <v/>
      </c>
      <c r="U2108" s="15">
        <f>C2108</f>
        <v/>
      </c>
      <c r="W2108" s="14" t="n"/>
      <c r="X2108" s="18" t="n"/>
      <c r="Y2108" s="16" t="n">
        <v>0</v>
      </c>
      <c r="Z2108" s="18">
        <f>(X2108-Y2108)+Z2107</f>
        <v/>
      </c>
      <c r="AA2108" s="15" t="n"/>
      <c r="AB2108" s="24" t="n"/>
      <c r="AC2108" s="15">
        <f>C2108</f>
        <v/>
      </c>
      <c r="AD2108" s="25" t="n"/>
      <c r="AE2108" s="62">
        <f>G2108</f>
        <v/>
      </c>
      <c r="AF2108" s="63">
        <f>AE2108+AF2047</f>
        <v/>
      </c>
      <c r="AG2108" s="25" t="n"/>
      <c r="AH2108" s="24" t="n"/>
      <c r="AI2108" s="26" t="n"/>
      <c r="AJ2108" s="25" t="n"/>
      <c r="AL2108" s="14" t="n"/>
      <c r="AM2108" s="18" t="n"/>
      <c r="AN2108" s="16" t="n">
        <v>0</v>
      </c>
      <c r="AO2108" s="18">
        <f>(AM2108-AN2108)+AO2107</f>
        <v/>
      </c>
      <c r="AP2108" s="15" t="n"/>
      <c r="AR2108" s="14" t="n"/>
      <c r="AS2108" s="18" t="n"/>
      <c r="AT2108" s="16" t="n">
        <v>0</v>
      </c>
      <c r="AU2108" s="18">
        <f>(AS2108-AT2108)+AU2107</f>
        <v/>
      </c>
      <c r="AV2108" s="15" t="n"/>
      <c r="AX2108" s="14" t="n"/>
      <c r="AY2108" s="18" t="n"/>
      <c r="AZ2108" s="16" t="n">
        <v>0</v>
      </c>
      <c r="BA2108" s="18">
        <f>(AY2108-AZ2108)+BA2107</f>
        <v/>
      </c>
      <c r="BB2108" s="15" t="n"/>
      <c r="BD2108" s="14" t="n"/>
      <c r="BE2108" s="18" t="n"/>
      <c r="BF2108" s="16" t="n">
        <v>0</v>
      </c>
      <c r="BG2108" s="18">
        <f>(BE2108-BF2108)+BG2107</f>
        <v/>
      </c>
      <c r="BH2108" s="15" t="n"/>
      <c r="BJ2108" s="86" t="n"/>
      <c r="BK2108" s="86" t="n"/>
      <c r="BL2108" s="24" t="n"/>
      <c r="BM2108" s="24" t="n"/>
      <c r="BN2108" s="24" t="n"/>
      <c r="BO2108" s="24" t="n"/>
      <c r="BP2108" s="24" t="n"/>
      <c r="BQ2108" s="126" t="n"/>
    </row>
    <row r="2109" ht="16.8" customHeight="1">
      <c r="A2109" s="15" t="n"/>
      <c r="B2109" s="15" t="n"/>
      <c r="C2109" s="15" t="inlineStr">
        <is>
          <t xml:space="preserve">PAG. BOLLETTA ENEL  </t>
        </is>
      </c>
      <c r="D2109" s="16" t="n"/>
      <c r="E2109" s="16" t="n"/>
      <c r="F2109" s="16" t="n"/>
      <c r="G2109" s="16" t="n">
        <v>0</v>
      </c>
      <c r="H2109" s="16" t="n"/>
      <c r="I2109" s="4" t="n"/>
      <c r="J2109" s="14" t="n"/>
      <c r="K2109" s="6" t="inlineStr">
        <is>
          <t>C/CPOSTALE</t>
        </is>
      </c>
      <c r="L2109" s="3">
        <f>L2048</f>
        <v/>
      </c>
      <c r="M2109" s="3">
        <f>H2116+G2116</f>
        <v/>
      </c>
      <c r="N2109" s="45">
        <f>L2109+M2109</f>
        <v/>
      </c>
      <c r="O2109" s="45">
        <f>BA2133+BG2133</f>
        <v/>
      </c>
      <c r="P2109" s="18" t="n"/>
      <c r="Q2109" s="14" t="n"/>
      <c r="R2109" s="18" t="n"/>
      <c r="S2109" s="16">
        <f>G2109</f>
        <v/>
      </c>
      <c r="T2109" s="18">
        <f>(R2109-S2109)+T2108</f>
        <v/>
      </c>
      <c r="U2109" s="15">
        <f>C2109</f>
        <v/>
      </c>
      <c r="W2109" s="14" t="n"/>
      <c r="X2109" s="18" t="n">
        <v>0</v>
      </c>
      <c r="Y2109" s="16" t="n">
        <v>0</v>
      </c>
      <c r="Z2109" s="18">
        <f>(X2109-Y2109)+Z2108</f>
        <v/>
      </c>
      <c r="AA2109" s="15" t="n"/>
      <c r="AB2109" s="24" t="n"/>
      <c r="AC2109" s="15">
        <f>C2109</f>
        <v/>
      </c>
      <c r="AD2109" s="25" t="n"/>
      <c r="AE2109" s="62">
        <f>G2109</f>
        <v/>
      </c>
      <c r="AF2109" s="63">
        <f>AE2109+AF2048</f>
        <v/>
      </c>
      <c r="AG2109" s="25" t="n"/>
      <c r="AH2109" s="24" t="n"/>
      <c r="AI2109" s="26" t="n"/>
      <c r="AJ2109" s="25" t="n"/>
      <c r="AL2109" s="14" t="n"/>
      <c r="AM2109" s="18" t="n"/>
      <c r="AN2109" s="16" t="n">
        <v>0</v>
      </c>
      <c r="AO2109" s="18">
        <f>(AM2109-AN2109)+AO2108</f>
        <v/>
      </c>
      <c r="AP2109" s="15" t="n"/>
      <c r="AR2109" s="14" t="n"/>
      <c r="AS2109" s="18" t="n"/>
      <c r="AT2109" s="16" t="n">
        <v>0</v>
      </c>
      <c r="AU2109" s="18">
        <f>(AS2109-AT2109)+AU2108</f>
        <v/>
      </c>
      <c r="AV2109" s="15" t="n"/>
      <c r="AX2109" s="14" t="n"/>
      <c r="AY2109" s="18" t="n"/>
      <c r="AZ2109" s="16" t="n">
        <v>0</v>
      </c>
      <c r="BA2109" s="18">
        <f>(AY2109-AZ2109)+BA2108</f>
        <v/>
      </c>
      <c r="BB2109" s="15" t="n"/>
      <c r="BD2109" s="14" t="n"/>
      <c r="BE2109" s="18" t="n"/>
      <c r="BF2109" s="16" t="n">
        <v>0</v>
      </c>
      <c r="BG2109" s="18">
        <f>(BE2109-BF2109)+BG2108</f>
        <v/>
      </c>
      <c r="BH2109" s="15" t="n"/>
      <c r="BJ2109" s="86" t="n"/>
      <c r="BK2109" s="86" t="n"/>
      <c r="BL2109" s="24" t="n"/>
      <c r="BM2109" s="24" t="n"/>
      <c r="BN2109" s="24" t="n"/>
      <c r="BO2109" s="24" t="n"/>
      <c r="BP2109" s="24" t="n"/>
      <c r="BQ2109" s="126" t="n"/>
    </row>
    <row r="2110" ht="16.8" customHeight="1">
      <c r="A2110" s="15" t="n"/>
      <c r="B2110" s="15" t="n"/>
      <c r="C2110" s="15" t="inlineStr">
        <is>
          <t>Locazione immobili</t>
        </is>
      </c>
      <c r="D2110" s="16" t="n"/>
      <c r="E2110" s="16" t="n"/>
      <c r="F2110" s="16" t="n"/>
      <c r="G2110" s="16" t="n">
        <v>0</v>
      </c>
      <c r="H2110" s="16" t="n"/>
      <c r="I2110" s="4" t="n"/>
      <c r="J2110" s="14" t="n"/>
      <c r="K2110" s="6" t="inlineStr">
        <is>
          <t>C/C BANCARIO</t>
        </is>
      </c>
      <c r="L2110" s="3">
        <f>T2133+Z2133+AO2133+AU2133</f>
        <v/>
      </c>
      <c r="M2110" s="16" t="n"/>
      <c r="N2110" s="16" t="n"/>
      <c r="O2110" s="16" t="n"/>
      <c r="P2110" s="18" t="n"/>
      <c r="Q2110" s="14" t="n"/>
      <c r="R2110" s="18" t="n"/>
      <c r="S2110" s="16" t="n">
        <v>0</v>
      </c>
      <c r="T2110" s="18">
        <f>(R2110-S2110)+T2109</f>
        <v/>
      </c>
      <c r="U2110" s="15" t="n"/>
      <c r="W2110" s="14" t="n"/>
      <c r="X2110" s="18" t="n"/>
      <c r="Y2110" s="16" t="n">
        <v>0</v>
      </c>
      <c r="Z2110" s="18">
        <f>(X2110-Y2110)+Z2109</f>
        <v/>
      </c>
      <c r="AA2110" s="15" t="n"/>
      <c r="AB2110" s="24" t="n"/>
      <c r="AC2110" s="15">
        <f>C2110</f>
        <v/>
      </c>
      <c r="AD2110" s="25" t="n"/>
      <c r="AE2110" s="62">
        <f>G2110</f>
        <v/>
      </c>
      <c r="AF2110" s="63">
        <f>AE2110+AF2049</f>
        <v/>
      </c>
      <c r="AG2110" s="25" t="n"/>
      <c r="AH2110" s="24" t="n"/>
      <c r="AI2110" s="26" t="n">
        <v>0</v>
      </c>
      <c r="AJ2110" s="25" t="n"/>
      <c r="AL2110" s="14" t="n"/>
      <c r="AM2110" s="18" t="n"/>
      <c r="AN2110" s="16" t="n">
        <v>0</v>
      </c>
      <c r="AO2110" s="18">
        <f>(AM2110-AN2110)+AO2109</f>
        <v/>
      </c>
      <c r="AP2110" s="15" t="n"/>
      <c r="AR2110" s="14" t="n"/>
      <c r="AS2110" s="18" t="n"/>
      <c r="AT2110" s="16" t="n">
        <v>0</v>
      </c>
      <c r="AU2110" s="18">
        <f>(AS2110-AT2110)+AU2109</f>
        <v/>
      </c>
      <c r="AV2110" s="15" t="n"/>
      <c r="AX2110" s="14" t="n"/>
      <c r="AY2110" s="18" t="n"/>
      <c r="AZ2110" s="16" t="n">
        <v>0</v>
      </c>
      <c r="BA2110" s="18">
        <f>(AY2110-AZ2110)+BA2109</f>
        <v/>
      </c>
      <c r="BB2110" s="15" t="n"/>
      <c r="BD2110" s="14" t="n"/>
      <c r="BE2110" s="18" t="n"/>
      <c r="BF2110" s="16" t="n">
        <v>0</v>
      </c>
      <c r="BG2110" s="18">
        <f>(BE2110-BF2110)+BG2109</f>
        <v/>
      </c>
      <c r="BH2110" s="15" t="n"/>
      <c r="BJ2110" s="86" t="n"/>
      <c r="BK2110" s="86" t="n"/>
      <c r="BL2110" s="24" t="n"/>
      <c r="BM2110" s="24" t="n"/>
      <c r="BN2110" s="24" t="n"/>
      <c r="BO2110" s="24" t="n"/>
      <c r="BP2110" s="24" t="n"/>
      <c r="BQ2110" s="126" t="n"/>
    </row>
    <row r="2111" ht="16.8" customHeight="1">
      <c r="A2111" s="15" t="n"/>
      <c r="B2111" s="15" t="n"/>
      <c r="C2111" s="15" t="inlineStr">
        <is>
          <t>Spese condominiali</t>
        </is>
      </c>
      <c r="D2111" s="16" t="n"/>
      <c r="E2111" s="16" t="n"/>
      <c r="F2111" s="16" t="n"/>
      <c r="G2111" s="16" t="n">
        <v>0</v>
      </c>
      <c r="H2111" s="16" t="n"/>
      <c r="I2111" s="4" t="n"/>
      <c r="J2111" s="14" t="n"/>
      <c r="K2111" s="6" t="inlineStr">
        <is>
          <t>CONTO SOSPESI</t>
        </is>
      </c>
      <c r="L2111" s="3" t="n"/>
      <c r="M2111" s="46" t="inlineStr">
        <is>
          <t>SOSPESI DEL GIORNO</t>
        </is>
      </c>
      <c r="N2111" s="46" t="n"/>
      <c r="O2111" s="16" t="n"/>
      <c r="P2111" s="18" t="n"/>
      <c r="Q2111" s="14" t="n"/>
      <c r="R2111" s="18" t="n"/>
      <c r="S2111" s="16">
        <f>G2111</f>
        <v/>
      </c>
      <c r="T2111" s="18">
        <f>(R2111-S2111)+T2110</f>
        <v/>
      </c>
      <c r="U2111" s="15">
        <f>C2111</f>
        <v/>
      </c>
      <c r="W2111" s="14" t="n"/>
      <c r="X2111" s="18" t="n"/>
      <c r="Y2111" s="16" t="n">
        <v>0</v>
      </c>
      <c r="Z2111" s="18">
        <f>(X2111-Y2111)+Z2110</f>
        <v/>
      </c>
      <c r="AA2111" s="15" t="n"/>
      <c r="AB2111" s="24" t="n"/>
      <c r="AC2111" s="15">
        <f>C2111</f>
        <v/>
      </c>
      <c r="AD2111" s="25" t="n"/>
      <c r="AE2111" s="62">
        <f>G2111</f>
        <v/>
      </c>
      <c r="AF2111" s="63">
        <f>AE2111+AF2050</f>
        <v/>
      </c>
      <c r="AG2111" s="25" t="n"/>
      <c r="AH2111" s="24" t="n"/>
      <c r="AI2111" s="26" t="n"/>
      <c r="AJ2111" s="25" t="n"/>
      <c r="AL2111" s="14" t="n"/>
      <c r="AM2111" s="18" t="n"/>
      <c r="AN2111" s="16" t="n">
        <v>0</v>
      </c>
      <c r="AO2111" s="18">
        <f>(AM2111-AN2111)+AO2110</f>
        <v/>
      </c>
      <c r="AP2111" s="15" t="n"/>
      <c r="AR2111" s="14" t="n"/>
      <c r="AS2111" s="18" t="n"/>
      <c r="AT2111" s="16" t="n">
        <v>0</v>
      </c>
      <c r="AU2111" s="18">
        <f>(AS2111-AT2111)+AU2110</f>
        <v/>
      </c>
      <c r="AV2111" s="15" t="n"/>
      <c r="AX2111" s="14" t="n"/>
      <c r="AY2111" s="18" t="n"/>
      <c r="AZ2111" s="16" t="n">
        <v>0</v>
      </c>
      <c r="BA2111" s="18">
        <f>(AY2111-AZ2111)+BA2110</f>
        <v/>
      </c>
      <c r="BB2111" s="15" t="n"/>
      <c r="BD2111" s="14" t="n"/>
      <c r="BE2111" s="18" t="n"/>
      <c r="BF2111" s="16" t="n">
        <v>0</v>
      </c>
      <c r="BG2111" s="18">
        <f>(BE2111-BF2111)+BG2110</f>
        <v/>
      </c>
      <c r="BH2111" s="15" t="n"/>
      <c r="BJ2111" s="86" t="n"/>
      <c r="BK2111" s="86" t="n"/>
      <c r="BL2111" s="24" t="n"/>
      <c r="BM2111" s="24" t="n"/>
      <c r="BN2111" s="24" t="n"/>
      <c r="BO2111" s="24" t="n"/>
      <c r="BP2111" s="24" t="n"/>
      <c r="BQ2111" s="126" t="n"/>
    </row>
    <row r="2112" ht="16.8" customHeight="1">
      <c r="A2112" s="15" t="n"/>
      <c r="B2112" s="15" t="n"/>
      <c r="C2112" s="15" t="inlineStr">
        <is>
          <t>TOT. SPESE AFFITTO  TEL. LUCE</t>
        </is>
      </c>
      <c r="D2112" s="16">
        <f>SUM(G2106:G2111)</f>
        <v/>
      </c>
      <c r="E2112" s="16" t="n"/>
      <c r="F2112" s="16" t="n"/>
      <c r="G2112" s="16" t="n"/>
      <c r="H2112" s="16" t="n"/>
      <c r="I2112" s="4" t="n"/>
      <c r="J2112" s="14" t="n"/>
      <c r="K2112" s="50">
        <f>K2051</f>
        <v/>
      </c>
      <c r="L2112" s="109">
        <f>L2051</f>
        <v/>
      </c>
      <c r="M2112" s="16" t="inlineStr">
        <is>
          <t>NOME</t>
        </is>
      </c>
      <c r="N2112" s="16" t="inlineStr">
        <is>
          <t>IMPORTO</t>
        </is>
      </c>
      <c r="O2112" s="16" t="n"/>
      <c r="P2112" s="18" t="n"/>
      <c r="Q2112" s="14" t="n"/>
      <c r="R2112" s="18" t="n"/>
      <c r="S2112" s="16" t="n">
        <v>0</v>
      </c>
      <c r="T2112" s="18">
        <f>(R2112-S2112)+T2111</f>
        <v/>
      </c>
      <c r="U2112" s="15" t="n"/>
      <c r="W2112" s="14" t="n"/>
      <c r="X2112" s="18" t="n"/>
      <c r="Y2112" s="16" t="n"/>
      <c r="Z2112" s="18">
        <f>(X2112-Y2112)+Z2111</f>
        <v/>
      </c>
      <c r="AA2112" s="15" t="n"/>
      <c r="AB2112" s="24" t="n"/>
      <c r="AC2112" s="15">
        <f>C2112</f>
        <v/>
      </c>
      <c r="AD2112" s="25" t="n"/>
      <c r="AE2112" s="62">
        <f>G2112</f>
        <v/>
      </c>
      <c r="AF2112" s="63">
        <f>AE2112+AF2051</f>
        <v/>
      </c>
      <c r="AG2112" s="25" t="n"/>
      <c r="AH2112" s="24" t="n"/>
      <c r="AI2112" s="26" t="n"/>
      <c r="AJ2112" s="25" t="n"/>
      <c r="AL2112" s="14" t="n"/>
      <c r="AM2112" s="18" t="n"/>
      <c r="AN2112" s="16" t="n"/>
      <c r="AO2112" s="18">
        <f>(AM2112-AN2112)+AO2111</f>
        <v/>
      </c>
      <c r="AP2112" s="15" t="n"/>
      <c r="AR2112" s="14" t="n"/>
      <c r="AS2112" s="18" t="n"/>
      <c r="AT2112" s="16" t="n"/>
      <c r="AU2112" s="18">
        <f>(AS2112-AT2112)+AU2111</f>
        <v/>
      </c>
      <c r="AV2112" s="15" t="n"/>
      <c r="AX2112" s="14" t="n"/>
      <c r="AY2112" s="18" t="n"/>
      <c r="AZ2112" s="16" t="n"/>
      <c r="BA2112" s="18">
        <f>(AY2112-AZ2112)+BA2111</f>
        <v/>
      </c>
      <c r="BB2112" s="15" t="n"/>
      <c r="BD2112" s="14" t="n"/>
      <c r="BE2112" s="18" t="n"/>
      <c r="BF2112" s="16" t="n"/>
      <c r="BG2112" s="18">
        <f>(BE2112-BF2112)+BG2111</f>
        <v/>
      </c>
      <c r="BH2112" s="15" t="n"/>
      <c r="BJ2112" s="86" t="n"/>
      <c r="BK2112" s="86" t="n"/>
      <c r="BL2112" s="24" t="n"/>
      <c r="BM2112" s="24" t="n"/>
      <c r="BN2112" s="24" t="n"/>
      <c r="BO2112" s="24" t="n"/>
      <c r="BP2112" s="24" t="n"/>
      <c r="BQ2112" s="126" t="n"/>
    </row>
    <row r="2113" ht="16.8" customHeight="1">
      <c r="A2113" s="15" t="n"/>
      <c r="B2113" s="15" t="n"/>
      <c r="C2113" s="15" t="inlineStr">
        <is>
          <t xml:space="preserve">RIVALSA </t>
        </is>
      </c>
      <c r="D2113" s="16" t="n"/>
      <c r="E2113" s="16" t="n"/>
      <c r="F2113" s="16" t="n"/>
      <c r="G2113" s="16" t="n">
        <v>0</v>
      </c>
      <c r="H2113" s="16" t="n"/>
      <c r="I2113" s="4" t="n"/>
      <c r="J2113" s="14" t="n"/>
      <c r="K2113" s="50">
        <f>K2052</f>
        <v/>
      </c>
      <c r="L2113" s="109">
        <f>L2052</f>
        <v/>
      </c>
      <c r="M2113" s="16">
        <f>M2052</f>
        <v/>
      </c>
      <c r="N2113" s="16">
        <f>N2052</f>
        <v/>
      </c>
      <c r="O2113" s="16" t="n"/>
      <c r="P2113" s="18" t="n"/>
      <c r="Q2113" s="14" t="n"/>
      <c r="R2113" s="18" t="n"/>
      <c r="S2113" s="16">
        <f>G2113</f>
        <v/>
      </c>
      <c r="T2113" s="18">
        <f>(R2113-S2113)+T2112</f>
        <v/>
      </c>
      <c r="U2113" s="15" t="n"/>
      <c r="W2113" s="14" t="n"/>
      <c r="X2113" s="18" t="n">
        <v>0</v>
      </c>
      <c r="Y2113" s="16" t="n">
        <v>0</v>
      </c>
      <c r="Z2113" s="18">
        <f>(X2113-Y2113)+Z2112</f>
        <v/>
      </c>
      <c r="AA2113" s="15" t="n"/>
      <c r="AB2113" s="24" t="n"/>
      <c r="AC2113" s="15">
        <f>C2113</f>
        <v/>
      </c>
      <c r="AD2113" s="25" t="n"/>
      <c r="AE2113" s="62">
        <f>G2113</f>
        <v/>
      </c>
      <c r="AF2113" s="63">
        <f>AE2113+AF2052</f>
        <v/>
      </c>
      <c r="AG2113" s="25" t="n"/>
      <c r="AH2113" s="24" t="n"/>
      <c r="AI2113" s="26" t="n"/>
      <c r="AJ2113" s="25" t="n"/>
      <c r="AL2113" s="14" t="n"/>
      <c r="AM2113" s="18" t="n"/>
      <c r="AN2113" s="16" t="n"/>
      <c r="AO2113" s="18">
        <f>(AM2113-AN2113)+AO2112</f>
        <v/>
      </c>
      <c r="AP2113" s="15" t="n"/>
      <c r="AR2113" s="14" t="n"/>
      <c r="AS2113" s="18" t="n"/>
      <c r="AT2113" s="16" t="n"/>
      <c r="AU2113" s="18">
        <f>(AS2113-AT2113)+AU2112</f>
        <v/>
      </c>
      <c r="AV2113" s="15" t="n"/>
      <c r="AX2113" s="14" t="n"/>
      <c r="AY2113" s="18" t="n"/>
      <c r="AZ2113" s="16" t="n"/>
      <c r="BA2113" s="18">
        <f>(AY2113-AZ2113)+BA2112</f>
        <v/>
      </c>
      <c r="BB2113" s="15" t="n"/>
      <c r="BD2113" s="14" t="n"/>
      <c r="BE2113" s="18" t="n"/>
      <c r="BF2113" s="16" t="n"/>
      <c r="BG2113" s="18">
        <f>(BE2113-BF2113)+BG2112</f>
        <v/>
      </c>
      <c r="BH2113" s="15" t="n"/>
      <c r="BJ2113" s="86" t="n"/>
      <c r="BK2113" s="86" t="n"/>
      <c r="BL2113" s="24" t="n"/>
      <c r="BM2113" s="24" t="n"/>
      <c r="BN2113" s="24" t="n"/>
      <c r="BO2113" s="24" t="n"/>
      <c r="BP2113" s="24" t="n"/>
      <c r="BQ2113" s="126" t="n"/>
    </row>
    <row r="2114" ht="16.8" customHeight="1">
      <c r="A2114" s="15" t="n"/>
      <c r="B2114" s="15" t="n"/>
      <c r="C2114" s="15" t="inlineStr">
        <is>
          <t>COMMERCIALISTA</t>
        </is>
      </c>
      <c r="D2114" s="16" t="n"/>
      <c r="E2114" s="16" t="n"/>
      <c r="F2114" s="16" t="n"/>
      <c r="G2114" s="16" t="n">
        <v>0</v>
      </c>
      <c r="H2114" s="16" t="n"/>
      <c r="I2114" s="4" t="n"/>
      <c r="J2114" s="14" t="n"/>
      <c r="K2114" s="50">
        <f>K2053</f>
        <v/>
      </c>
      <c r="L2114" s="109">
        <f>L2053</f>
        <v/>
      </c>
      <c r="M2114" s="16">
        <f>M2053</f>
        <v/>
      </c>
      <c r="N2114" s="16">
        <f>N2053</f>
        <v/>
      </c>
      <c r="O2114" s="16" t="n"/>
      <c r="P2114" s="18" t="n"/>
      <c r="Q2114" s="14" t="n"/>
      <c r="R2114" s="18" t="n"/>
      <c r="S2114" s="16">
        <f>G2114</f>
        <v/>
      </c>
      <c r="T2114" s="18">
        <f>(R2114-S2114)+T2113</f>
        <v/>
      </c>
      <c r="U2114" s="15">
        <f>C2114</f>
        <v/>
      </c>
      <c r="W2114" s="14" t="n"/>
      <c r="X2114" s="18" t="n">
        <v>0</v>
      </c>
      <c r="Y2114" s="16" t="n">
        <v>0</v>
      </c>
      <c r="Z2114" s="18">
        <f>(X2114-Y2114)+Z2113</f>
        <v/>
      </c>
      <c r="AA2114" s="15" t="n"/>
      <c r="AB2114" s="24" t="n"/>
      <c r="AC2114" s="15">
        <f>C2114</f>
        <v/>
      </c>
      <c r="AD2114" s="25" t="n"/>
      <c r="AE2114" s="62">
        <f>G2114</f>
        <v/>
      </c>
      <c r="AF2114" s="63">
        <f>AE2114+AF2053</f>
        <v/>
      </c>
      <c r="AG2114" s="25" t="n"/>
      <c r="AH2114" s="24" t="n"/>
      <c r="AI2114" s="26" t="n"/>
      <c r="AJ2114" s="25" t="n"/>
      <c r="AL2114" s="14" t="n"/>
      <c r="AM2114" s="18" t="n"/>
      <c r="AN2114" s="16" t="n">
        <v>0</v>
      </c>
      <c r="AO2114" s="18">
        <f>(AM2114-AN2114)+AO2113</f>
        <v/>
      </c>
      <c r="AP2114" s="15" t="n"/>
      <c r="AR2114" s="14" t="n"/>
      <c r="AS2114" s="18" t="n"/>
      <c r="AT2114" s="16" t="n">
        <v>0</v>
      </c>
      <c r="AU2114" s="18">
        <f>(AS2114-AT2114)+AU2113</f>
        <v/>
      </c>
      <c r="AV2114" s="15" t="n"/>
      <c r="AX2114" s="14" t="n"/>
      <c r="AY2114" s="18" t="n"/>
      <c r="AZ2114" s="16" t="n">
        <v>0</v>
      </c>
      <c r="BA2114" s="18">
        <f>(AY2114-AZ2114)+BA2113</f>
        <v/>
      </c>
      <c r="BB2114" s="15" t="n"/>
      <c r="BD2114" s="14" t="n"/>
      <c r="BE2114" s="18" t="n"/>
      <c r="BF2114" s="16" t="n">
        <v>0</v>
      </c>
      <c r="BG2114" s="18">
        <f>(BE2114-BF2114)+BG2113</f>
        <v/>
      </c>
      <c r="BH2114" s="15" t="n"/>
      <c r="BJ2114" s="86" t="n"/>
      <c r="BK2114" s="86" t="n"/>
      <c r="BL2114" s="24" t="n"/>
      <c r="BM2114" s="24" t="n"/>
      <c r="BN2114" s="24" t="n"/>
      <c r="BO2114" s="24" t="n"/>
      <c r="BP2114" s="24" t="n"/>
      <c r="BQ2114" s="126" t="n"/>
    </row>
    <row r="2115" ht="16.8" customHeight="1">
      <c r="A2115" s="15" t="n"/>
      <c r="B2115" s="15" t="n"/>
      <c r="C2115" s="64" t="inlineStr">
        <is>
          <t>CASSA PREVIDENZA  AGENTI  + QUOTA GAA</t>
        </is>
      </c>
      <c r="D2115" s="16" t="n"/>
      <c r="E2115" s="16" t="n"/>
      <c r="F2115" s="16" t="n"/>
      <c r="G2115" s="16" t="n">
        <v>0</v>
      </c>
      <c r="H2115" s="16" t="n">
        <v>0</v>
      </c>
      <c r="I2115" s="4" t="n"/>
      <c r="J2115" s="14" t="n"/>
      <c r="K2115" s="50">
        <f>K2054</f>
        <v/>
      </c>
      <c r="L2115" s="109">
        <f>L2054</f>
        <v/>
      </c>
      <c r="M2115" s="16">
        <f>M2054</f>
        <v/>
      </c>
      <c r="N2115" s="16">
        <f>N2054</f>
        <v/>
      </c>
      <c r="O2115" s="16" t="n"/>
      <c r="P2115" s="18" t="n"/>
      <c r="Q2115" s="14" t="n"/>
      <c r="R2115" s="18" t="n"/>
      <c r="S2115" s="16">
        <f>G2115</f>
        <v/>
      </c>
      <c r="T2115" s="18">
        <f>(R2115-S2115)+T2114</f>
        <v/>
      </c>
      <c r="U2115" s="15">
        <f>C2115</f>
        <v/>
      </c>
      <c r="W2115" s="14" t="n"/>
      <c r="X2115" s="18" t="n">
        <v>0</v>
      </c>
      <c r="Y2115" s="16" t="n">
        <v>0</v>
      </c>
      <c r="Z2115" s="18">
        <f>(X2115-Y2115)+Z2114</f>
        <v/>
      </c>
      <c r="AA2115" s="15" t="n"/>
      <c r="AB2115" s="24" t="n"/>
      <c r="AC2115" s="15">
        <f>C2115</f>
        <v/>
      </c>
      <c r="AD2115" s="25" t="n"/>
      <c r="AE2115" s="62">
        <f>G2115</f>
        <v/>
      </c>
      <c r="AF2115" s="63">
        <f>AE2115+AF2054</f>
        <v/>
      </c>
      <c r="AG2115" s="25" t="n"/>
      <c r="AH2115" s="24" t="n"/>
      <c r="AI2115" s="26" t="n"/>
      <c r="AJ2115" s="25" t="n"/>
      <c r="AL2115" s="14" t="n"/>
      <c r="AM2115" s="18" t="n"/>
      <c r="AN2115" s="16" t="n">
        <v>0</v>
      </c>
      <c r="AO2115" s="18">
        <f>(AM2115-AN2115)+AO2114</f>
        <v/>
      </c>
      <c r="AP2115" s="15" t="n"/>
      <c r="AR2115" s="14" t="n"/>
      <c r="AS2115" s="18" t="n"/>
      <c r="AT2115" s="16" t="n">
        <v>0</v>
      </c>
      <c r="AU2115" s="18">
        <f>(AS2115-AT2115)+AU2114</f>
        <v/>
      </c>
      <c r="AV2115" s="15" t="n"/>
      <c r="AX2115" s="14" t="n"/>
      <c r="AY2115" s="18" t="n"/>
      <c r="AZ2115" s="16" t="n">
        <v>0</v>
      </c>
      <c r="BA2115" s="18">
        <f>(AY2115-AZ2115)+BA2114</f>
        <v/>
      </c>
      <c r="BB2115" s="15" t="n"/>
      <c r="BD2115" s="14" t="n"/>
      <c r="BE2115" s="18" t="n"/>
      <c r="BF2115" s="16" t="n">
        <v>0</v>
      </c>
      <c r="BG2115" s="18">
        <f>(BE2115-BF2115)+BG2114</f>
        <v/>
      </c>
      <c r="BH2115" s="15" t="n"/>
      <c r="BJ2115" s="86" t="n"/>
      <c r="BK2115" s="86" t="n"/>
      <c r="BL2115" s="24" t="n"/>
      <c r="BM2115" s="24" t="n"/>
      <c r="BN2115" s="24" t="n"/>
      <c r="BO2115" s="24" t="n"/>
      <c r="BP2115" s="24" t="n"/>
      <c r="BQ2115" s="126" t="n"/>
    </row>
    <row r="2116" ht="16.8" customHeight="1">
      <c r="A2116" s="15" t="n"/>
      <c r="B2116" s="15" t="n"/>
      <c r="C2116" s="15" t="inlineStr">
        <is>
          <t>GIROCONTO PROVV. GENERALI</t>
        </is>
      </c>
      <c r="D2116" s="16" t="n"/>
      <c r="E2116" s="16" t="n"/>
      <c r="F2116" s="85" t="n">
        <v>0</v>
      </c>
      <c r="G2116" s="16" t="n">
        <v>0</v>
      </c>
      <c r="H2116" s="16" t="n">
        <v>0</v>
      </c>
      <c r="I2116" s="4" t="n"/>
      <c r="J2116" s="14" t="n"/>
      <c r="K2116" s="50">
        <f>K2055</f>
        <v/>
      </c>
      <c r="L2116" s="109">
        <f>L2055</f>
        <v/>
      </c>
      <c r="M2116" s="16">
        <f>M2055</f>
        <v/>
      </c>
      <c r="N2116" s="16">
        <f>N2055</f>
        <v/>
      </c>
      <c r="O2116" s="16" t="n"/>
      <c r="P2116" s="18" t="n"/>
      <c r="Q2116" s="14" t="n"/>
      <c r="R2116" s="18">
        <f>F2116</f>
        <v/>
      </c>
      <c r="S2116" s="16" t="n">
        <v>0</v>
      </c>
      <c r="T2116" s="18">
        <f>(R2116-S2116)+T2115</f>
        <v/>
      </c>
      <c r="U2116" s="15" t="n"/>
      <c r="W2116" s="14" t="inlineStr">
        <is>
          <t>\</t>
        </is>
      </c>
      <c r="X2116" s="18" t="n">
        <v>0</v>
      </c>
      <c r="Y2116" s="16" t="n"/>
      <c r="Z2116" s="18">
        <f>(X2116-Y2116)+Z2115</f>
        <v/>
      </c>
      <c r="AA2116" s="15" t="n"/>
      <c r="AB2116" s="24" t="n"/>
      <c r="AC2116" s="15">
        <f>C2116</f>
        <v/>
      </c>
      <c r="AD2116" s="25" t="n"/>
      <c r="AE2116" s="62">
        <f>G2116</f>
        <v/>
      </c>
      <c r="AF2116" s="63">
        <f>AE2116+AF2055</f>
        <v/>
      </c>
      <c r="AG2116" s="25" t="n"/>
      <c r="AH2116" s="24" t="n"/>
      <c r="AI2116" s="26" t="n"/>
      <c r="AJ2116" s="25" t="n"/>
      <c r="AL2116" s="14" t="n"/>
      <c r="AM2116" s="18" t="n"/>
      <c r="AN2116" s="16" t="n"/>
      <c r="AO2116" s="18">
        <f>(AM2116-AN2116)+AO2115</f>
        <v/>
      </c>
      <c r="AP2116" s="15" t="n"/>
      <c r="AR2116" s="14" t="n"/>
      <c r="AS2116" s="18" t="n"/>
      <c r="AT2116" s="16" t="n"/>
      <c r="AU2116" s="18">
        <f>(AS2116-AT2116)+AU2115</f>
        <v/>
      </c>
      <c r="AV2116" s="15" t="n"/>
      <c r="AX2116" s="14" t="n"/>
      <c r="AY2116" s="18" t="n"/>
      <c r="AZ2116" s="16" t="n"/>
      <c r="BA2116" s="18">
        <f>(AY2116-AZ2116)+BA2115</f>
        <v/>
      </c>
      <c r="BB2116" s="15" t="n"/>
      <c r="BD2116" s="14" t="n"/>
      <c r="BE2116" s="18">
        <f>H2116</f>
        <v/>
      </c>
      <c r="BF2116" s="16" t="n"/>
      <c r="BG2116" s="18">
        <f>(BE2116-BF2116)+BG2115</f>
        <v/>
      </c>
      <c r="BH2116" s="15" t="n"/>
      <c r="BJ2116" s="86" t="n"/>
      <c r="BK2116" s="86" t="n"/>
      <c r="BL2116" s="24" t="n"/>
      <c r="BM2116" s="24" t="n"/>
      <c r="BN2116" s="24" t="n"/>
      <c r="BO2116" s="24" t="n"/>
      <c r="BP2116" s="24" t="n"/>
      <c r="BQ2116" s="126" t="n"/>
    </row>
    <row r="2117" ht="16.8" customHeight="1">
      <c r="A2117" s="15" t="n"/>
      <c r="B2117" s="15" t="n"/>
      <c r="C2117" s="47" t="inlineStr">
        <is>
          <t>VERSAMENTO PROVV. MATURATE</t>
        </is>
      </c>
      <c r="D2117" s="16" t="n"/>
      <c r="E2117" s="16" t="n"/>
      <c r="F2117" s="1" t="n">
        <v>0</v>
      </c>
      <c r="G2117" s="16" t="n">
        <v>0</v>
      </c>
      <c r="H2117" s="16" t="n"/>
      <c r="I2117" s="4" t="n"/>
      <c r="J2117" s="14" t="n"/>
      <c r="K2117" s="50">
        <f>K2056</f>
        <v/>
      </c>
      <c r="L2117" s="109">
        <f>L2056</f>
        <v/>
      </c>
      <c r="M2117" s="16">
        <f>M2056</f>
        <v/>
      </c>
      <c r="N2117" s="16">
        <f>N2056</f>
        <v/>
      </c>
      <c r="O2117" s="16" t="n"/>
      <c r="P2117" s="18" t="n"/>
      <c r="Q2117" s="14" t="n"/>
      <c r="R2117" s="49">
        <f>F2117</f>
        <v/>
      </c>
      <c r="S2117" s="16" t="n">
        <v>0</v>
      </c>
      <c r="T2117" s="18">
        <f>(R2117-S2117)+T2116</f>
        <v/>
      </c>
      <c r="U2117" s="17">
        <f>C2117</f>
        <v/>
      </c>
      <c r="W2117" s="14" t="n"/>
      <c r="X2117" s="18" t="n">
        <v>0</v>
      </c>
      <c r="Y2117" s="16" t="n">
        <v>0</v>
      </c>
      <c r="Z2117" s="18">
        <f>(X2117-Y2117)+Z2116</f>
        <v/>
      </c>
      <c r="AA2117" s="15" t="n"/>
      <c r="AB2117" s="24" t="n"/>
      <c r="AC2117" s="64" t="inlineStr">
        <is>
          <t>QUOTA GAA</t>
        </is>
      </c>
      <c r="AD2117" s="65" t="n"/>
      <c r="AE2117" s="65">
        <f>G2117</f>
        <v/>
      </c>
      <c r="AF2117" s="63">
        <f>AE2117+AF2056</f>
        <v/>
      </c>
      <c r="AG2117" s="25" t="n"/>
      <c r="AH2117" s="24" t="n"/>
      <c r="AI2117" s="26" t="n"/>
      <c r="AJ2117" s="25" t="n"/>
      <c r="AL2117" s="14" t="n"/>
      <c r="AM2117" s="18" t="n">
        <v>0</v>
      </c>
      <c r="AN2117" s="16" t="n">
        <v>0</v>
      </c>
      <c r="AO2117" s="18">
        <f>(AM2117-AN2117)+AO2116</f>
        <v/>
      </c>
      <c r="AP2117" s="15" t="n"/>
      <c r="AR2117" s="14" t="n"/>
      <c r="AS2117" s="18" t="n"/>
      <c r="AT2117" s="16" t="n">
        <v>0</v>
      </c>
      <c r="AU2117" s="18">
        <f>(AS2117-AT2117)+AU2116</f>
        <v/>
      </c>
      <c r="AV2117" s="15" t="n"/>
      <c r="AX2117" s="14" t="n"/>
      <c r="AY2117" s="18" t="n"/>
      <c r="AZ2117" s="16" t="n">
        <v>0</v>
      </c>
      <c r="BA2117" s="18">
        <f>(AY2117-AZ2117)+BA2116</f>
        <v/>
      </c>
      <c r="BB2117" s="15" t="n"/>
      <c r="BD2117" s="14" t="n"/>
      <c r="BE2117" s="18" t="n"/>
      <c r="BF2117" s="16" t="n">
        <v>0</v>
      </c>
      <c r="BG2117" s="18">
        <f>(BE2117-BF2117)+BG2116</f>
        <v/>
      </c>
      <c r="BH2117" s="15" t="n"/>
      <c r="BJ2117" s="86" t="n"/>
      <c r="BK2117" s="86" t="n"/>
      <c r="BL2117" s="24" t="n"/>
      <c r="BM2117" s="24" t="n"/>
      <c r="BN2117" s="24" t="n"/>
      <c r="BO2117" s="24" t="n"/>
      <c r="BP2117" s="24" t="n"/>
      <c r="BQ2117" s="126" t="n"/>
    </row>
    <row r="2118" ht="16.8" customHeight="1">
      <c r="A2118" s="15" t="n"/>
      <c r="B2118" s="15" t="n"/>
      <c r="C2118" s="15" t="inlineStr">
        <is>
          <t>TASSE</t>
        </is>
      </c>
      <c r="D2118" s="16" t="n"/>
      <c r="E2118" s="16" t="n"/>
      <c r="F2118" s="16" t="n"/>
      <c r="G2118" s="16" t="n">
        <v>0</v>
      </c>
      <c r="H2118" s="16" t="n"/>
      <c r="I2118" s="4" t="n"/>
      <c r="J2118" s="14" t="n"/>
      <c r="K2118" s="50">
        <f>K2057</f>
        <v/>
      </c>
      <c r="L2118" s="109">
        <f>L2057</f>
        <v/>
      </c>
      <c r="M2118" s="16">
        <f>M2057</f>
        <v/>
      </c>
      <c r="N2118" s="16">
        <f>N2057</f>
        <v/>
      </c>
      <c r="O2118" s="16" t="n"/>
      <c r="P2118" s="18" t="n"/>
      <c r="Q2118" s="14" t="n"/>
      <c r="R2118" s="18" t="n"/>
      <c r="S2118" s="16">
        <f>G2118</f>
        <v/>
      </c>
      <c r="T2118" s="18">
        <f>(R2118-S2118)+T2117</f>
        <v/>
      </c>
      <c r="U2118" s="15" t="inlineStr">
        <is>
          <t>Tasse</t>
        </is>
      </c>
      <c r="W2118" s="14" t="n"/>
      <c r="X2118" s="18" t="n"/>
      <c r="Y2118" s="16" t="n">
        <v>0</v>
      </c>
      <c r="Z2118" s="18">
        <f>(X2118-Y2118)+Z2117</f>
        <v/>
      </c>
      <c r="AA2118" s="15" t="n"/>
      <c r="AB2118" s="24" t="n"/>
      <c r="AC2118" s="15">
        <f>C2118</f>
        <v/>
      </c>
      <c r="AD2118" s="25" t="n"/>
      <c r="AE2118" s="62">
        <f>G2118</f>
        <v/>
      </c>
      <c r="AF2118" s="63">
        <f>AE2118+AF2057</f>
        <v/>
      </c>
      <c r="AG2118" s="25" t="n"/>
      <c r="AH2118" s="24" t="n"/>
      <c r="AI2118" s="26" t="n"/>
      <c r="AJ2118" s="25" t="n"/>
      <c r="AL2118" s="14" t="n"/>
      <c r="AM2118" s="18" t="n">
        <v>0</v>
      </c>
      <c r="AN2118" s="16" t="n">
        <v>0</v>
      </c>
      <c r="AO2118" s="18">
        <f>(AM2118-AN2118)+AO2117</f>
        <v/>
      </c>
      <c r="AP2118" s="15" t="n"/>
      <c r="AR2118" s="14" t="n"/>
      <c r="AS2118" s="18" t="n">
        <v>0</v>
      </c>
      <c r="AT2118" s="16" t="n">
        <v>0</v>
      </c>
      <c r="AU2118" s="18">
        <f>(AS2118-AT2118)+AU2117</f>
        <v/>
      </c>
      <c r="AV2118" s="15" t="n"/>
      <c r="AX2118" s="14" t="n"/>
      <c r="AY2118" s="18" t="n">
        <v>0</v>
      </c>
      <c r="AZ2118" s="16" t="n">
        <v>0</v>
      </c>
      <c r="BA2118" s="18">
        <f>(AY2118-AZ2118)+BA2117</f>
        <v/>
      </c>
      <c r="BB2118" s="15" t="n"/>
      <c r="BD2118" s="14" t="n"/>
      <c r="BE2118" s="18" t="n">
        <v>0</v>
      </c>
      <c r="BF2118" s="16" t="n">
        <v>0</v>
      </c>
      <c r="BG2118" s="18">
        <f>(BE2118-BF2118)+BG2117</f>
        <v/>
      </c>
      <c r="BH2118" s="15" t="n"/>
      <c r="BJ2118" s="86" t="n"/>
      <c r="BK2118" s="86" t="n"/>
      <c r="BL2118" s="24" t="n"/>
      <c r="BM2118" s="24" t="n"/>
      <c r="BN2118" s="24" t="n"/>
      <c r="BO2118" s="24" t="n"/>
      <c r="BP2118" s="24" t="n"/>
      <c r="BQ2118" s="126" t="n"/>
    </row>
    <row r="2119" ht="16.8" customHeight="1">
      <c r="A2119" s="15" t="n"/>
      <c r="B2119" s="15" t="n"/>
      <c r="C2119" s="15" t="inlineStr">
        <is>
          <t>PREL.  ACC. PER AMM-  GIGI</t>
        </is>
      </c>
      <c r="D2119" s="16" t="n"/>
      <c r="E2119" s="16" t="n"/>
      <c r="F2119" s="16" t="n">
        <v>0</v>
      </c>
      <c r="G2119" s="16" t="n">
        <v>0</v>
      </c>
      <c r="H2119" s="16" t="n"/>
      <c r="I2119" s="4" t="n"/>
      <c r="J2119" s="14" t="n"/>
      <c r="K2119" s="50">
        <f>K2058</f>
        <v/>
      </c>
      <c r="L2119" s="109">
        <f>L2058</f>
        <v/>
      </c>
      <c r="M2119" s="16">
        <f>M2058</f>
        <v/>
      </c>
      <c r="N2119" s="16">
        <f>N2058</f>
        <v/>
      </c>
      <c r="O2119" s="16" t="n"/>
      <c r="P2119" s="18" t="n"/>
      <c r="Q2119" s="14" t="n"/>
      <c r="R2119" s="18" t="n"/>
      <c r="S2119" s="16">
        <f>G2119</f>
        <v/>
      </c>
      <c r="T2119" s="18">
        <f>(R2119-S2119)+T2118</f>
        <v/>
      </c>
      <c r="U2119" s="15">
        <f>C2119</f>
        <v/>
      </c>
      <c r="W2119" s="14" t="n"/>
      <c r="X2119" s="18" t="n"/>
      <c r="Y2119" s="16" t="n">
        <v>0</v>
      </c>
      <c r="Z2119" s="18">
        <f>(X2119-Y2119)+Z2118</f>
        <v/>
      </c>
      <c r="AA2119" s="15" t="n"/>
      <c r="AB2119" s="24" t="n"/>
      <c r="AC2119" s="15">
        <f>C2119</f>
        <v/>
      </c>
      <c r="AD2119" s="25" t="n"/>
      <c r="AE2119" s="62">
        <f>G2119</f>
        <v/>
      </c>
      <c r="AF2119" s="63">
        <f>AE2119+AF2058</f>
        <v/>
      </c>
      <c r="AG2119" s="25" t="n"/>
      <c r="AH2119" s="24" t="n"/>
      <c r="AI2119" s="26" t="n"/>
      <c r="AJ2119" s="25" t="n"/>
      <c r="AL2119" s="14" t="n"/>
      <c r="AM2119" s="18" t="n">
        <v>0</v>
      </c>
      <c r="AN2119" s="16" t="n">
        <v>0</v>
      </c>
      <c r="AO2119" s="18">
        <f>(AM2119-AN2119)+AO2118</f>
        <v/>
      </c>
      <c r="AP2119" s="15" t="n"/>
      <c r="AR2119" s="14" t="n"/>
      <c r="AS2119" s="18" t="n">
        <v>0</v>
      </c>
      <c r="AT2119" s="16" t="n">
        <v>0</v>
      </c>
      <c r="AU2119" s="18">
        <f>(AS2119-AT2119)+AU2118</f>
        <v/>
      </c>
      <c r="AV2119" s="15" t="n"/>
      <c r="AX2119" s="14" t="n"/>
      <c r="AY2119" s="18" t="n">
        <v>0</v>
      </c>
      <c r="AZ2119" s="16" t="n">
        <v>0</v>
      </c>
      <c r="BA2119" s="18">
        <f>(AY2119-AZ2119)+BA2118</f>
        <v/>
      </c>
      <c r="BB2119" s="15" t="n"/>
      <c r="BD2119" s="14" t="n"/>
      <c r="BE2119" s="18" t="n">
        <v>0</v>
      </c>
      <c r="BF2119" s="16" t="n">
        <v>0</v>
      </c>
      <c r="BG2119" s="18">
        <f>(BE2119-BF2119)+BG2118</f>
        <v/>
      </c>
      <c r="BH2119" s="15" t="n"/>
      <c r="BJ2119" s="86" t="n"/>
      <c r="BK2119" s="86" t="n"/>
      <c r="BL2119" s="24" t="n"/>
      <c r="BM2119" s="24" t="n"/>
      <c r="BN2119" s="24" t="n"/>
      <c r="BO2119" s="24" t="n"/>
      <c r="BP2119" s="24" t="n"/>
      <c r="BQ2119" s="126" t="n"/>
    </row>
    <row r="2120" ht="16.8" customHeight="1">
      <c r="A2120" s="15" t="n"/>
      <c r="B2120" s="15" t="n"/>
      <c r="C2120" s="15" t="inlineStr">
        <is>
          <t>PREL.  ACC. PER AMM-. RENZO</t>
        </is>
      </c>
      <c r="D2120" s="16" t="n"/>
      <c r="E2120" s="16" t="n"/>
      <c r="F2120" s="16" t="n">
        <v>0</v>
      </c>
      <c r="G2120" s="16" t="n">
        <v>0</v>
      </c>
      <c r="H2120" s="16" t="n"/>
      <c r="I2120" s="4" t="n"/>
      <c r="J2120" s="14" t="n"/>
      <c r="K2120" s="50">
        <f>K2059</f>
        <v/>
      </c>
      <c r="L2120" s="109">
        <f>L2059</f>
        <v/>
      </c>
      <c r="M2120" s="16">
        <f>M2059</f>
        <v/>
      </c>
      <c r="N2120" s="16">
        <f>N2059</f>
        <v/>
      </c>
      <c r="O2120" s="16" t="n"/>
      <c r="P2120" s="18" t="n"/>
      <c r="Q2120" s="14" t="n"/>
      <c r="R2120" s="18" t="n">
        <v>0</v>
      </c>
      <c r="S2120" s="16">
        <f>G2120</f>
        <v/>
      </c>
      <c r="T2120" s="18">
        <f>(R2120-S2120)+T2119</f>
        <v/>
      </c>
      <c r="U2120" s="15">
        <f>C2120</f>
        <v/>
      </c>
      <c r="W2120" s="14" t="n"/>
      <c r="X2120" s="18" t="n">
        <v>0</v>
      </c>
      <c r="Y2120" s="16" t="n"/>
      <c r="Z2120" s="18">
        <f>(X2120-Y2120)+Z2119</f>
        <v/>
      </c>
      <c r="AA2120" s="15" t="n"/>
      <c r="AB2120" s="24" t="n"/>
      <c r="AC2120" s="15">
        <f>C2120</f>
        <v/>
      </c>
      <c r="AD2120" s="25" t="n"/>
      <c r="AE2120" s="62">
        <f>G2120</f>
        <v/>
      </c>
      <c r="AF2120" s="63">
        <f>AE2120+AF2059</f>
        <v/>
      </c>
      <c r="AG2120" s="25" t="n"/>
      <c r="AH2120" s="24" t="n"/>
      <c r="AI2120" s="26" t="n"/>
      <c r="AJ2120" s="25" t="n"/>
      <c r="AL2120" s="14" t="n"/>
      <c r="AM2120" s="18" t="n">
        <v>0</v>
      </c>
      <c r="AN2120" s="16" t="n"/>
      <c r="AO2120" s="18">
        <f>(AM2120-AN2120)+AO2119</f>
        <v/>
      </c>
      <c r="AP2120" s="15" t="n"/>
      <c r="AR2120" s="14" t="n"/>
      <c r="AS2120" s="18" t="n">
        <v>0</v>
      </c>
      <c r="AT2120" s="16" t="n"/>
      <c r="AU2120" s="18">
        <f>(AS2120-AT2120)+AU2119</f>
        <v/>
      </c>
      <c r="AV2120" s="15" t="n"/>
      <c r="AX2120" s="14" t="n"/>
      <c r="AY2120" s="18" t="n">
        <v>0</v>
      </c>
      <c r="AZ2120" s="16" t="n"/>
      <c r="BA2120" s="18">
        <f>(AY2120-AZ2120)+BA2119</f>
        <v/>
      </c>
      <c r="BB2120" s="15" t="n"/>
      <c r="BD2120" s="14" t="n"/>
      <c r="BE2120" s="18" t="n">
        <v>0</v>
      </c>
      <c r="BF2120" s="16" t="n"/>
      <c r="BG2120" s="18">
        <f>(BE2120-BF2120)+BG2119</f>
        <v/>
      </c>
      <c r="BH2120" s="15" t="n"/>
      <c r="BJ2120" s="86" t="n"/>
      <c r="BK2120" s="86" t="n"/>
      <c r="BL2120" s="24" t="n"/>
      <c r="BM2120" s="24" t="n"/>
      <c r="BN2120" s="24" t="n"/>
      <c r="BO2120" s="24" t="n"/>
      <c r="BP2120" s="24" t="n"/>
      <c r="BQ2120" s="126" t="n"/>
    </row>
    <row r="2121" ht="16.8" customHeight="1">
      <c r="A2121" s="15" t="n"/>
      <c r="B2121" s="15" t="n"/>
      <c r="C2121" s="15" t="inlineStr">
        <is>
          <t>VERSAMENTO</t>
        </is>
      </c>
      <c r="D2121" s="16" t="n"/>
      <c r="E2121" s="16" t="n"/>
      <c r="F2121" s="16" t="n">
        <v>0</v>
      </c>
      <c r="G2121" s="16" t="n"/>
      <c r="H2121" s="16" t="n"/>
      <c r="I2121" s="4" t="n"/>
      <c r="J2121" s="14" t="n"/>
      <c r="K2121" s="50">
        <f>K2060</f>
        <v/>
      </c>
      <c r="L2121" s="109">
        <f>L2060</f>
        <v/>
      </c>
      <c r="M2121" s="16">
        <f>M2060</f>
        <v/>
      </c>
      <c r="N2121" s="16">
        <f>N2060</f>
        <v/>
      </c>
      <c r="O2121" s="16" t="n"/>
      <c r="P2121" s="18" t="n"/>
      <c r="Q2121" s="14" t="n"/>
      <c r="R2121" s="18" t="n">
        <v>0</v>
      </c>
      <c r="S2121" s="16" t="n">
        <v>0</v>
      </c>
      <c r="T2121" s="18">
        <f>(R2121-S2121)+T2120</f>
        <v/>
      </c>
      <c r="U2121" s="15" t="n"/>
      <c r="W2121" s="14" t="n"/>
      <c r="X2121" s="18">
        <f>F2121</f>
        <v/>
      </c>
      <c r="Y2121" s="16" t="n">
        <v>0</v>
      </c>
      <c r="Z2121" s="18">
        <f>(X2121-Y2121)+Z2120</f>
        <v/>
      </c>
      <c r="AA2121" s="15">
        <f>C2121</f>
        <v/>
      </c>
      <c r="AB2121" s="24" t="n"/>
      <c r="AC2121" s="15" t="n"/>
      <c r="AD2121" s="25" t="n"/>
      <c r="AE2121" s="62" t="n"/>
      <c r="AF2121" s="63" t="n"/>
      <c r="AG2121" s="25" t="n"/>
      <c r="AH2121" s="24" t="n"/>
      <c r="AI2121" s="26" t="n"/>
      <c r="AJ2121" s="25" t="n"/>
      <c r="AL2121" s="14" t="n"/>
      <c r="AM2121" s="18" t="n">
        <v>0</v>
      </c>
      <c r="AN2121" s="16" t="n"/>
      <c r="AO2121" s="18">
        <f>(AM2121-AN2121)+AO2120</f>
        <v/>
      </c>
      <c r="AP2121" s="15" t="n"/>
      <c r="AR2121" s="14" t="n"/>
      <c r="AS2121" s="18" t="n">
        <v>0</v>
      </c>
      <c r="AT2121" s="16" t="n"/>
      <c r="AU2121" s="18">
        <f>(AS2121-AT2121)+AU2120</f>
        <v/>
      </c>
      <c r="AV2121" s="15" t="n"/>
      <c r="AX2121" s="14" t="n"/>
      <c r="AY2121" s="18" t="n">
        <v>0</v>
      </c>
      <c r="AZ2121" s="16" t="n"/>
      <c r="BA2121" s="18">
        <f>(AY2121-AZ2121)+BA2120</f>
        <v/>
      </c>
      <c r="BB2121" s="15" t="n"/>
      <c r="BD2121" s="14" t="n"/>
      <c r="BE2121" s="18" t="n">
        <v>0</v>
      </c>
      <c r="BF2121" s="16" t="n"/>
      <c r="BG2121" s="18">
        <f>(BE2121-BF2121)+BG2120</f>
        <v/>
      </c>
      <c r="BH2121" s="15" t="n"/>
      <c r="BJ2121" s="86" t="n"/>
      <c r="BK2121" s="86" t="n"/>
      <c r="BL2121" s="24" t="n"/>
      <c r="BM2121" s="24" t="n"/>
      <c r="BN2121" s="24" t="n"/>
      <c r="BO2121" s="24" t="n"/>
      <c r="BP2121" s="24" t="n"/>
      <c r="BQ2121" s="126" t="n"/>
    </row>
    <row r="2122" ht="16.8" customHeight="1">
      <c r="A2122" s="15" t="n"/>
      <c r="B2122" s="15" t="n"/>
      <c r="C2122" s="15" t="inlineStr">
        <is>
          <t>VERSAMENTO</t>
        </is>
      </c>
      <c r="D2122" s="16" t="n"/>
      <c r="E2122" s="16" t="n"/>
      <c r="F2122" s="16" t="n">
        <v>0</v>
      </c>
      <c r="G2122" s="16" t="n"/>
      <c r="H2122" s="16" t="n">
        <v>0</v>
      </c>
      <c r="I2122" s="4" t="n"/>
      <c r="J2122" s="14" t="n"/>
      <c r="K2122" s="50">
        <f>K2061</f>
        <v/>
      </c>
      <c r="L2122" s="109">
        <f>L2061</f>
        <v/>
      </c>
      <c r="M2122" s="16">
        <f>M2061</f>
        <v/>
      </c>
      <c r="N2122" s="16">
        <f>N2061</f>
        <v/>
      </c>
      <c r="O2122" s="16" t="n"/>
      <c r="P2122" s="18" t="n"/>
      <c r="Q2122" s="14" t="n"/>
      <c r="R2122" s="18" t="n">
        <v>0</v>
      </c>
      <c r="S2122" s="16" t="n">
        <v>0</v>
      </c>
      <c r="T2122" s="18">
        <f>(R2122-S2122)+T2121</f>
        <v/>
      </c>
      <c r="U2122" s="15" t="n"/>
      <c r="W2122" s="14" t="n"/>
      <c r="X2122" s="18">
        <f>F2122</f>
        <v/>
      </c>
      <c r="Y2122" s="16" t="n"/>
      <c r="Z2122" s="18">
        <f>(X2122-Y2122)+Z2121</f>
        <v/>
      </c>
      <c r="AA2122" s="15" t="n"/>
      <c r="AB2122" s="24" t="n"/>
      <c r="AC2122" s="15" t="n"/>
      <c r="AD2122" s="25" t="n"/>
      <c r="AE2122" s="62" t="n"/>
      <c r="AF2122" s="63" t="n"/>
      <c r="AG2122" s="25" t="n"/>
      <c r="AH2122" s="24" t="n"/>
      <c r="AI2122" s="26" t="n"/>
      <c r="AJ2122" s="25" t="n"/>
      <c r="AL2122" s="14" t="n"/>
      <c r="AM2122" s="18" t="n">
        <v>0</v>
      </c>
      <c r="AN2122" s="16" t="n"/>
      <c r="AO2122" s="18">
        <f>(AM2122-AN2122)+AO2121</f>
        <v/>
      </c>
      <c r="AP2122" s="15" t="n"/>
      <c r="AR2122" s="14" t="n"/>
      <c r="AS2122" s="18" t="n">
        <v>0</v>
      </c>
      <c r="AT2122" s="16" t="n"/>
      <c r="AU2122" s="18">
        <f>(AS2122-AT2122)+AU2121</f>
        <v/>
      </c>
      <c r="AV2122" s="15" t="n"/>
      <c r="AX2122" s="14" t="n"/>
      <c r="AY2122" s="18" t="n">
        <v>0</v>
      </c>
      <c r="AZ2122" s="16" t="n"/>
      <c r="BA2122" s="18">
        <f>(AY2122-AZ2122)+BA2121</f>
        <v/>
      </c>
      <c r="BB2122" s="15" t="n"/>
      <c r="BD2122" s="14" t="n"/>
      <c r="BE2122" s="18" t="n">
        <v>0</v>
      </c>
      <c r="BF2122" s="16" t="n"/>
      <c r="BG2122" s="18">
        <f>(BE2122-BF2122)+BG2121</f>
        <v/>
      </c>
      <c r="BH2122" s="15" t="n"/>
      <c r="BJ2122" s="86" t="n"/>
      <c r="BK2122" s="86" t="n"/>
      <c r="BL2122" s="24" t="n"/>
      <c r="BM2122" s="24" t="n"/>
      <c r="BN2122" s="24" t="n"/>
      <c r="BO2122" s="24" t="n"/>
      <c r="BP2122" s="24" t="n"/>
      <c r="BQ2122" s="126" t="n"/>
    </row>
    <row r="2123" ht="16.8" customHeight="1">
      <c r="A2123" s="15" t="n"/>
      <c r="B2123" s="15" t="n"/>
      <c r="C2123" s="15" t="inlineStr">
        <is>
          <t>VERSAMENTO</t>
        </is>
      </c>
      <c r="D2123" s="16" t="n"/>
      <c r="E2123" s="16" t="n"/>
      <c r="F2123" s="16" t="n">
        <v>0</v>
      </c>
      <c r="G2123" s="16" t="n"/>
      <c r="H2123" s="16" t="n"/>
      <c r="I2123" s="4" t="n"/>
      <c r="J2123" s="14" t="n"/>
      <c r="K2123" s="50">
        <f>K2062</f>
        <v/>
      </c>
      <c r="L2123" s="109">
        <f>L2062</f>
        <v/>
      </c>
      <c r="M2123" s="16">
        <f>M2062</f>
        <v/>
      </c>
      <c r="N2123" s="16">
        <f>N2062</f>
        <v/>
      </c>
      <c r="O2123" s="16" t="n"/>
      <c r="P2123" s="18" t="n"/>
      <c r="Q2123" s="14" t="n"/>
      <c r="R2123" s="18" t="n">
        <v>0</v>
      </c>
      <c r="S2123" s="16" t="n">
        <v>0</v>
      </c>
      <c r="T2123" s="18">
        <f>(R2123-S2123)+T2122</f>
        <v/>
      </c>
      <c r="U2123" s="15" t="n"/>
      <c r="W2123" s="14" t="n"/>
      <c r="X2123" s="18">
        <f>F2123</f>
        <v/>
      </c>
      <c r="Y2123" s="16" t="n"/>
      <c r="Z2123" s="18">
        <f>(X2123-Y2123)+Z2122</f>
        <v/>
      </c>
      <c r="AA2123" s="15" t="n"/>
      <c r="AB2123" s="24" t="n"/>
      <c r="AC2123" s="15" t="n"/>
      <c r="AD2123" s="25" t="n"/>
      <c r="AE2123" s="62" t="n"/>
      <c r="AF2123" s="63" t="n"/>
      <c r="AG2123" s="25" t="n"/>
      <c r="AH2123" s="24" t="n"/>
      <c r="AI2123" s="26" t="n"/>
      <c r="AJ2123" s="25" t="n"/>
      <c r="AL2123" s="14" t="n"/>
      <c r="AM2123" s="18" t="n">
        <v>0</v>
      </c>
      <c r="AN2123" s="16" t="n"/>
      <c r="AO2123" s="18">
        <f>(AM2123-AN2123)+AO2122</f>
        <v/>
      </c>
      <c r="AP2123" s="15" t="n"/>
      <c r="AR2123" s="14" t="n"/>
      <c r="AS2123" s="18" t="n">
        <v>0</v>
      </c>
      <c r="AT2123" s="16" t="n"/>
      <c r="AU2123" s="18">
        <f>(AS2123-AT2123)+AU2122</f>
        <v/>
      </c>
      <c r="AV2123" s="15" t="n"/>
      <c r="AX2123" s="14" t="n"/>
      <c r="AY2123" s="18" t="n">
        <v>0</v>
      </c>
      <c r="AZ2123" s="16" t="n"/>
      <c r="BA2123" s="18">
        <f>(AY2123-AZ2123)+BA2122</f>
        <v/>
      </c>
      <c r="BB2123" s="15" t="n"/>
      <c r="BD2123" s="14" t="n"/>
      <c r="BE2123" s="18" t="n">
        <v>0</v>
      </c>
      <c r="BF2123" s="16" t="n"/>
      <c r="BG2123" s="18">
        <f>(BE2123-BF2123)+BG2122</f>
        <v/>
      </c>
      <c r="BH2123" s="15" t="n"/>
      <c r="BJ2123" s="86" t="n"/>
      <c r="BK2123" s="86" t="n"/>
      <c r="BL2123" s="24" t="n"/>
      <c r="BM2123" s="24" t="n"/>
      <c r="BN2123" s="24" t="n"/>
      <c r="BO2123" s="24" t="n"/>
      <c r="BP2123" s="24" t="n"/>
      <c r="BQ2123" s="126" t="n"/>
    </row>
    <row r="2124" ht="16.8" customHeight="1">
      <c r="A2124" s="15" t="n"/>
      <c r="B2124" s="15" t="n"/>
      <c r="C2124" s="15" t="inlineStr">
        <is>
          <t>VERSAMENTO</t>
        </is>
      </c>
      <c r="D2124" s="16" t="n"/>
      <c r="E2124" s="16" t="n"/>
      <c r="F2124" s="16" t="n">
        <v>0</v>
      </c>
      <c r="G2124" s="16" t="n">
        <v>0</v>
      </c>
      <c r="H2124" s="16" t="n"/>
      <c r="I2124" s="4" t="n"/>
      <c r="J2124" s="14" t="n"/>
      <c r="K2124" s="17" t="inlineStr">
        <is>
          <t>SOSPESI PARTICOLARI</t>
        </is>
      </c>
      <c r="L2124" s="51">
        <f>AI2133</f>
        <v/>
      </c>
      <c r="M2124" s="16">
        <f>M2063</f>
        <v/>
      </c>
      <c r="N2124" s="16">
        <f>N2063</f>
        <v/>
      </c>
      <c r="O2124" s="16" t="n"/>
      <c r="P2124" s="18" t="n"/>
      <c r="Q2124" s="14" t="n"/>
      <c r="R2124" s="18" t="n">
        <v>0</v>
      </c>
      <c r="S2124" s="16" t="n">
        <v>0</v>
      </c>
      <c r="T2124" s="18">
        <f>(R2124-S2124)+T2123</f>
        <v/>
      </c>
      <c r="U2124" s="15" t="n"/>
      <c r="W2124" s="14" t="n"/>
      <c r="X2124" s="18">
        <f>F2124</f>
        <v/>
      </c>
      <c r="Y2124" s="16" t="n">
        <v>0</v>
      </c>
      <c r="Z2124" s="18">
        <f>(X2124-Y2124)+Z2123</f>
        <v/>
      </c>
      <c r="AA2124" s="15">
        <f>C2124</f>
        <v/>
      </c>
      <c r="AB2124" s="24" t="n"/>
      <c r="AC2124" s="15" t="n"/>
      <c r="AD2124" s="25" t="n"/>
      <c r="AE2124" s="62" t="n"/>
      <c r="AF2124" s="63" t="n"/>
      <c r="AG2124" s="25" t="n"/>
      <c r="AH2124" s="24" t="n"/>
      <c r="AI2124" s="26" t="n"/>
      <c r="AJ2124" s="25" t="n"/>
      <c r="AL2124" s="14" t="n"/>
      <c r="AM2124" s="18" t="n">
        <v>0</v>
      </c>
      <c r="AN2124" s="16" t="n"/>
      <c r="AO2124" s="18">
        <f>(AM2124-AN2124)+AO2123</f>
        <v/>
      </c>
      <c r="AP2124" s="15" t="n"/>
      <c r="AR2124" s="14" t="n"/>
      <c r="AS2124" s="18" t="n">
        <v>0</v>
      </c>
      <c r="AT2124" s="16" t="n"/>
      <c r="AU2124" s="18">
        <f>(AS2124-AT2124)+AU2123</f>
        <v/>
      </c>
      <c r="AV2124" s="15" t="n"/>
      <c r="AX2124" s="14" t="n"/>
      <c r="AY2124" s="18" t="n">
        <v>0</v>
      </c>
      <c r="AZ2124" s="16" t="n"/>
      <c r="BA2124" s="18">
        <f>(AY2124-AZ2124)+BA2123</f>
        <v/>
      </c>
      <c r="BB2124" s="15" t="n"/>
      <c r="BD2124" s="14" t="n"/>
      <c r="BE2124" s="18" t="n">
        <v>0</v>
      </c>
      <c r="BF2124" s="16" t="n"/>
      <c r="BG2124" s="18">
        <f>(BE2124-BF2124)+BG2123</f>
        <v/>
      </c>
      <c r="BH2124" s="15" t="n"/>
      <c r="BJ2124" s="86" t="n"/>
      <c r="BK2124" s="86" t="n"/>
      <c r="BL2124" s="24" t="n"/>
      <c r="BM2124" s="24" t="n"/>
      <c r="BN2124" s="24" t="n"/>
      <c r="BO2124" s="24" t="n"/>
      <c r="BP2124" s="24" t="n"/>
      <c r="BQ2124" s="126" t="n"/>
    </row>
    <row r="2125" ht="16.8" customHeight="1">
      <c r="A2125" s="15" t="n"/>
      <c r="B2125" s="15" t="n"/>
      <c r="C2125" s="68" t="inlineStr">
        <is>
          <t>VERSAMENTO</t>
        </is>
      </c>
      <c r="D2125" s="16" t="n"/>
      <c r="E2125" s="16" t="n"/>
      <c r="F2125" s="16" t="n">
        <v>0</v>
      </c>
      <c r="G2125" s="16" t="n"/>
      <c r="H2125" s="16" t="n"/>
      <c r="I2125" s="4" t="n"/>
      <c r="J2125" s="14" t="n"/>
      <c r="K2125" s="17" t="inlineStr">
        <is>
          <t>TOTALE SOSPESI</t>
        </is>
      </c>
      <c r="L2125" s="16">
        <f>SUM(L2112:L2124)</f>
        <v/>
      </c>
      <c r="M2125" s="16">
        <f>M2064</f>
        <v/>
      </c>
      <c r="N2125" s="16">
        <f>N2064</f>
        <v/>
      </c>
      <c r="O2125" s="16" t="n"/>
      <c r="P2125" s="18" t="n"/>
      <c r="Q2125" s="14" t="n"/>
      <c r="R2125" s="18" t="n">
        <v>0</v>
      </c>
      <c r="S2125" s="16" t="n"/>
      <c r="T2125" s="18">
        <f>(R2125-S2125)+T2124</f>
        <v/>
      </c>
      <c r="U2125" s="15" t="n"/>
      <c r="W2125" s="14" t="n"/>
      <c r="X2125" s="18" t="n">
        <v>0</v>
      </c>
      <c r="Y2125" s="16" t="n"/>
      <c r="Z2125" s="18">
        <f>(X2125-Y2125)+Z2124</f>
        <v/>
      </c>
      <c r="AA2125" s="15">
        <f>C2125</f>
        <v/>
      </c>
      <c r="AB2125" s="24" t="n"/>
      <c r="AC2125" s="15" t="n"/>
      <c r="AD2125" s="25" t="n"/>
      <c r="AE2125" s="62" t="n"/>
      <c r="AF2125" s="63" t="n"/>
      <c r="AG2125" s="25" t="n"/>
      <c r="AH2125" s="24" t="n"/>
      <c r="AI2125" s="26" t="n"/>
      <c r="AJ2125" s="25" t="n"/>
      <c r="AL2125" s="14" t="n"/>
      <c r="AM2125" s="18" t="n">
        <v>0</v>
      </c>
      <c r="AN2125" s="16" t="n"/>
      <c r="AO2125" s="18">
        <f>(AM2125-AN2125)+AO2124</f>
        <v/>
      </c>
      <c r="AP2125" s="15" t="n"/>
      <c r="AR2125" s="14" t="n"/>
      <c r="AS2125" s="18" t="n">
        <v>0</v>
      </c>
      <c r="AT2125" s="16" t="n"/>
      <c r="AU2125" s="18">
        <f>(AS2125-AT2125)+AU2124</f>
        <v/>
      </c>
      <c r="AV2125" s="15">
        <f>C2125</f>
        <v/>
      </c>
      <c r="AX2125" s="14" t="n"/>
      <c r="AY2125" s="18" t="n">
        <v>0</v>
      </c>
      <c r="AZ2125" s="16" t="n"/>
      <c r="BA2125" s="18">
        <f>(AY2125-AZ2125)+BA2124</f>
        <v/>
      </c>
      <c r="BB2125" s="15" t="n"/>
      <c r="BD2125" s="14" t="n"/>
      <c r="BE2125" s="18" t="n">
        <v>0</v>
      </c>
      <c r="BF2125" s="16" t="n"/>
      <c r="BG2125" s="18">
        <f>(BE2125-BF2125)+BG2124</f>
        <v/>
      </c>
      <c r="BH2125" s="15" t="n"/>
      <c r="BJ2125" s="86" t="n"/>
      <c r="BK2125" s="86" t="n"/>
      <c r="BL2125" s="24" t="n"/>
      <c r="BM2125" s="24" t="n"/>
      <c r="BN2125" s="24" t="n"/>
      <c r="BO2125" s="24" t="n"/>
      <c r="BP2125" s="24" t="n"/>
      <c r="BQ2125" s="126" t="n"/>
    </row>
    <row r="2126" ht="16.8" customHeight="1">
      <c r="A2126" s="15" t="n"/>
      <c r="B2126" s="15" t="n"/>
      <c r="C2126" s="15" t="inlineStr">
        <is>
          <t>BONIFICI</t>
        </is>
      </c>
      <c r="D2126" s="16" t="n"/>
      <c r="E2126" s="16" t="n"/>
      <c r="F2126" s="16">
        <f>'BONIFICI GENERALI '!B1723+'BONIFICI CATTOLICA'!B1723+'BONIFICI TUTELA'!B1723</f>
        <v/>
      </c>
      <c r="G2126" s="85">
        <f>F2116</f>
        <v/>
      </c>
      <c r="H2126" s="16" t="n"/>
      <c r="I2126" s="4" t="n"/>
      <c r="J2126" s="14" t="n"/>
      <c r="K2126" s="17" t="inlineStr">
        <is>
          <t>SOSPESI DEL GIORNO</t>
        </is>
      </c>
      <c r="L2126" s="16">
        <f>SUM(N2113:N2126)</f>
        <v/>
      </c>
      <c r="M2126" s="44" t="n"/>
      <c r="N2126" s="16" t="n"/>
      <c r="O2126" s="16" t="n"/>
      <c r="P2126" s="18" t="n"/>
      <c r="Q2126" s="14" t="n"/>
      <c r="R2126" s="18" t="n">
        <v>0</v>
      </c>
      <c r="S2126" s="16" t="n"/>
      <c r="T2126" s="18">
        <f>(R2126-S2126)+T2125</f>
        <v/>
      </c>
      <c r="U2126" s="15" t="n"/>
      <c r="W2126" s="14" t="n"/>
      <c r="X2126" s="18">
        <f>F2126</f>
        <v/>
      </c>
      <c r="Y2126" s="16">
        <f>G2126</f>
        <v/>
      </c>
      <c r="Z2126" s="18">
        <f>(X2126-Y2126)+Z2125</f>
        <v/>
      </c>
      <c r="AA2126" s="15">
        <f>C2126</f>
        <v/>
      </c>
      <c r="AB2126" s="24" t="n"/>
      <c r="AC2126" s="15" t="n"/>
      <c r="AD2126" s="25" t="n"/>
      <c r="AE2126" s="62" t="n"/>
      <c r="AF2126" s="63" t="n"/>
      <c r="AG2126" s="25" t="n"/>
      <c r="AH2126" s="24" t="n"/>
      <c r="AI2126" s="26" t="n"/>
      <c r="AJ2126" s="25" t="n"/>
      <c r="AL2126" s="14" t="n"/>
      <c r="AM2126" s="18" t="n">
        <v>0</v>
      </c>
      <c r="AN2126" s="16" t="n"/>
      <c r="AO2126" s="18">
        <f>(AM2126-AN2126)+AO2125</f>
        <v/>
      </c>
      <c r="AP2126" s="15" t="n"/>
      <c r="AR2126" s="14" t="n"/>
      <c r="AS2126" s="18" t="n">
        <v>0</v>
      </c>
      <c r="AT2126" s="16" t="n"/>
      <c r="AU2126" s="18">
        <f>(AS2126-AT2126)+AU2125</f>
        <v/>
      </c>
      <c r="AV2126" s="15">
        <f>C2126</f>
        <v/>
      </c>
      <c r="AX2126" s="14" t="n"/>
      <c r="AY2126" s="18" t="n">
        <v>0</v>
      </c>
      <c r="AZ2126" s="16" t="n"/>
      <c r="BA2126" s="18">
        <f>(AY2126-AZ2126)+BA2125</f>
        <v/>
      </c>
      <c r="BB2126" s="15" t="n"/>
      <c r="BD2126" s="14" t="n"/>
      <c r="BE2126" s="18" t="n">
        <v>0</v>
      </c>
      <c r="BF2126" s="16" t="n"/>
      <c r="BG2126" s="18">
        <f>(BE2126-BF2126)+BG2125</f>
        <v/>
      </c>
      <c r="BH2126" s="15" t="n"/>
      <c r="BJ2126" s="86" t="n"/>
      <c r="BK2126" s="86" t="n"/>
      <c r="BL2126" s="24" t="n"/>
      <c r="BM2126" s="24" t="n"/>
      <c r="BN2126" s="24" t="n"/>
      <c r="BO2126" s="24" t="n"/>
      <c r="BP2126" s="24" t="n"/>
      <c r="BQ2126" s="126" t="n"/>
    </row>
    <row r="2127" ht="16.8" customHeight="1">
      <c r="A2127" s="15" t="n"/>
      <c r="B2127" s="15" t="n"/>
      <c r="C2127" s="47" t="inlineStr">
        <is>
          <t>PREL .PROVVIGIONI MATURATE</t>
        </is>
      </c>
      <c r="D2127" s="16" t="n"/>
      <c r="E2127" s="16" t="n"/>
      <c r="F2127" s="16" t="n">
        <v>0</v>
      </c>
      <c r="G2127" s="1">
        <f>F2117</f>
        <v/>
      </c>
      <c r="H2127" s="16">
        <f>G2127-D2018-D2019-D2021</f>
        <v/>
      </c>
      <c r="I2127" s="4" t="n"/>
      <c r="J2127" s="14" t="n"/>
      <c r="K2127" s="53">
        <f>A2076</f>
        <v/>
      </c>
      <c r="L2127" s="3">
        <f>D2076+D2077-E2081+D2078-E2078+D2081-E2076+B2079</f>
        <v/>
      </c>
      <c r="M2127" s="3" t="n"/>
      <c r="N2127" s="3" t="n"/>
      <c r="O2127" s="16" t="n"/>
      <c r="P2127" s="18" t="n"/>
      <c r="Q2127" s="14" t="n"/>
      <c r="R2127" s="18" t="n"/>
      <c r="S2127" s="16" t="n"/>
      <c r="T2127" s="18">
        <f>(R2127-S2127)+T2126</f>
        <v/>
      </c>
      <c r="U2127" s="15" t="n"/>
      <c r="W2127" s="14" t="n"/>
      <c r="X2127" s="18" t="n"/>
      <c r="Y2127" s="1">
        <f>G2127</f>
        <v/>
      </c>
      <c r="Z2127" s="18">
        <f>(X2127-Y2127)+Z2126</f>
        <v/>
      </c>
      <c r="AA2127" s="15">
        <f>C2127</f>
        <v/>
      </c>
      <c r="AB2127" s="24" t="n"/>
      <c r="AC2127" s="15" t="inlineStr">
        <is>
          <t>BOLLO AUTO</t>
        </is>
      </c>
      <c r="AD2127" s="25" t="n"/>
      <c r="AE2127" s="62">
        <f>H2128</f>
        <v/>
      </c>
      <c r="AF2127" s="63">
        <f>AE2127+AF2066</f>
        <v/>
      </c>
      <c r="AG2127" s="25" t="n"/>
      <c r="AH2127" s="24" t="n"/>
      <c r="AI2127" s="26" t="n"/>
      <c r="AJ2127" s="25" t="n"/>
      <c r="AL2127" s="14" t="n"/>
      <c r="AM2127" s="18" t="n"/>
      <c r="AN2127" s="25" t="n">
        <v>0</v>
      </c>
      <c r="AO2127" s="18">
        <f>(AM2127-AN2127)+AO2126</f>
        <v/>
      </c>
      <c r="AP2127" s="15" t="n"/>
      <c r="AR2127" s="14" t="n"/>
      <c r="AS2127" s="18" t="n"/>
      <c r="AT2127" s="25" t="n">
        <v>0</v>
      </c>
      <c r="AU2127" s="18">
        <f>(AS2127-AT2127)+AU2126</f>
        <v/>
      </c>
      <c r="AV2127" s="15" t="n"/>
      <c r="AX2127" s="14" t="n"/>
      <c r="AY2127" s="18" t="n"/>
      <c r="AZ2127" s="25" t="n">
        <v>0</v>
      </c>
      <c r="BA2127" s="18">
        <f>(AY2127-AZ2127)+BA2126</f>
        <v/>
      </c>
      <c r="BB2127" s="15" t="n"/>
      <c r="BD2127" s="14" t="n"/>
      <c r="BE2127" s="18" t="n"/>
      <c r="BF2127" s="25" t="n">
        <v>0</v>
      </c>
      <c r="BG2127" s="18">
        <f>(BE2127-BF2127)+BG2126</f>
        <v/>
      </c>
      <c r="BH2127" s="15" t="n"/>
      <c r="BJ2127" s="86" t="n"/>
      <c r="BK2127" s="86" t="n"/>
      <c r="BL2127" s="24" t="n"/>
      <c r="BM2127" s="24" t="n"/>
      <c r="BN2127" s="24" t="n"/>
      <c r="BO2127" s="24" t="n"/>
      <c r="BP2127" s="24" t="n"/>
      <c r="BQ2127" s="126" t="n"/>
    </row>
    <row r="2128" ht="16.8" customHeight="1">
      <c r="A2128" s="15" t="n"/>
      <c r="B2128" s="15" t="n"/>
      <c r="C2128" s="15" t="inlineStr">
        <is>
          <t>Spese manutenzione auto</t>
        </is>
      </c>
      <c r="D2128" s="16" t="n"/>
      <c r="E2128" s="16" t="n">
        <v>0</v>
      </c>
      <c r="F2128" s="16" t="n">
        <v>0</v>
      </c>
      <c r="G2128" s="16" t="n">
        <v>0</v>
      </c>
      <c r="H2128" s="16" t="n"/>
      <c r="I2128" s="4" t="n"/>
      <c r="J2128" s="14" t="n"/>
      <c r="K2128" s="17" t="n"/>
      <c r="L2128" s="16" t="n"/>
      <c r="M2128" s="16" t="n"/>
      <c r="N2128" s="16" t="n"/>
      <c r="O2128" s="16" t="n"/>
      <c r="P2128" s="18" t="n"/>
      <c r="Q2128" s="14" t="n"/>
      <c r="R2128" s="18" t="n"/>
      <c r="S2128" s="16">
        <f>G2128</f>
        <v/>
      </c>
      <c r="T2128" s="18">
        <f>(R2128-S2128)+T2127</f>
        <v/>
      </c>
      <c r="U2128" s="15">
        <f>C2128</f>
        <v/>
      </c>
      <c r="W2128" s="14" t="n"/>
      <c r="X2128" s="18" t="n"/>
      <c r="Y2128" s="16" t="n">
        <v>0</v>
      </c>
      <c r="Z2128" s="18">
        <f>(X2128-Y2128)+Z2127</f>
        <v/>
      </c>
      <c r="AA2128" s="15" t="n"/>
      <c r="AB2128" s="24" t="n"/>
      <c r="AC2128" s="15">
        <f>C2128</f>
        <v/>
      </c>
      <c r="AD2128" s="25" t="n"/>
      <c r="AE2128" s="62">
        <f>G2128</f>
        <v/>
      </c>
      <c r="AF2128" s="63">
        <f>AE2128+AF2067</f>
        <v/>
      </c>
      <c r="AG2128" s="25" t="n"/>
      <c r="AH2128" s="24" t="n"/>
      <c r="AI2128" s="26" t="n"/>
      <c r="AJ2128" s="25" t="n"/>
      <c r="AL2128" s="14" t="n"/>
      <c r="AM2128" s="18" t="n"/>
      <c r="AN2128" s="16" t="n"/>
      <c r="AO2128" s="18">
        <f>(AM2128-AN2128)+AO2127</f>
        <v/>
      </c>
      <c r="AP2128" s="15" t="n"/>
      <c r="AR2128" s="14" t="n"/>
      <c r="AS2128" s="18" t="n"/>
      <c r="AT2128" s="16" t="n"/>
      <c r="AU2128" s="18">
        <f>(AS2128-AT2128)+AU2127</f>
        <v/>
      </c>
      <c r="AV2128" s="15" t="n"/>
      <c r="AX2128" s="14" t="n"/>
      <c r="AY2128" s="18" t="n"/>
      <c r="AZ2128" s="16" t="n"/>
      <c r="BA2128" s="18">
        <f>(AY2128-AZ2128)+BA2127</f>
        <v/>
      </c>
      <c r="BB2128" s="15" t="n"/>
      <c r="BD2128" s="14" t="n"/>
      <c r="BE2128" s="18" t="n"/>
      <c r="BF2128" s="16" t="n"/>
      <c r="BG2128" s="18">
        <f>(BE2128-BF2128)+BG2127</f>
        <v/>
      </c>
      <c r="BH2128" s="15" t="n"/>
      <c r="BJ2128" s="86" t="n"/>
      <c r="BK2128" s="86" t="n"/>
      <c r="BL2128" s="24" t="n"/>
      <c r="BM2128" s="24" t="n"/>
      <c r="BN2128" s="24" t="n"/>
      <c r="BO2128" s="24" t="n"/>
      <c r="BP2128" s="24" t="n"/>
      <c r="BQ2128" s="126" t="n"/>
    </row>
    <row r="2129" ht="16.8" customHeight="1">
      <c r="A2129" s="15" t="n"/>
      <c r="B2129" s="15" t="n"/>
      <c r="C2129" s="15" t="inlineStr">
        <is>
          <t>Spese alberghi etc</t>
        </is>
      </c>
      <c r="D2129" s="16" t="n">
        <v>0</v>
      </c>
      <c r="E2129" s="16" t="n"/>
      <c r="F2129" s="16" t="n">
        <v>0</v>
      </c>
      <c r="G2129" s="16" t="n">
        <v>0</v>
      </c>
      <c r="H2129" s="16" t="n"/>
      <c r="I2129" s="4" t="n"/>
      <c r="J2129" s="14" t="n"/>
      <c r="K2129" s="17" t="n"/>
      <c r="L2129" s="16" t="n">
        <v>0</v>
      </c>
      <c r="M2129" s="16" t="n"/>
      <c r="N2129" s="16" t="n"/>
      <c r="O2129" s="16" t="n"/>
      <c r="P2129" s="18" t="n"/>
      <c r="Q2129" s="14" t="n"/>
      <c r="R2129" s="18" t="n"/>
      <c r="S2129" s="16" t="n">
        <v>0</v>
      </c>
      <c r="T2129" s="18">
        <f>(R2129-S2129)+T2128</f>
        <v/>
      </c>
      <c r="U2129" s="15">
        <f>C2129</f>
        <v/>
      </c>
      <c r="W2129" s="14" t="n"/>
      <c r="X2129" s="18" t="n">
        <v>0</v>
      </c>
      <c r="Y2129" s="16" t="n">
        <v>0</v>
      </c>
      <c r="Z2129" s="18">
        <f>(X2129-Y2129)+Z2128</f>
        <v/>
      </c>
      <c r="AA2129" s="15" t="n"/>
      <c r="AB2129" s="24" t="n"/>
      <c r="AC2129" s="15">
        <f>C2129</f>
        <v/>
      </c>
      <c r="AD2129" s="25" t="n"/>
      <c r="AE2129" s="62">
        <f>G2129</f>
        <v/>
      </c>
      <c r="AF2129" s="63">
        <f>AE2129+AF2068</f>
        <v/>
      </c>
      <c r="AG2129" s="25" t="n"/>
      <c r="AH2129" s="24" t="n"/>
      <c r="AI2129" s="26" t="n"/>
      <c r="AJ2129" s="25" t="n"/>
      <c r="AL2129" s="14" t="n"/>
      <c r="AM2129" s="18" t="n"/>
      <c r="AN2129" s="16" t="n">
        <v>0</v>
      </c>
      <c r="AO2129" s="18">
        <f>(AM2129-AN2129)+AO2128</f>
        <v/>
      </c>
      <c r="AP2129" s="15" t="n"/>
      <c r="AR2129" s="14" t="n"/>
      <c r="AS2129" s="18" t="n"/>
      <c r="AT2129" s="16" t="n">
        <v>0</v>
      </c>
      <c r="AU2129" s="18">
        <f>(AS2129-AT2129)+AU2128</f>
        <v/>
      </c>
      <c r="AV2129" s="15" t="n"/>
      <c r="AX2129" s="14" t="n"/>
      <c r="AY2129" s="18" t="n"/>
      <c r="AZ2129" s="16" t="n">
        <v>0</v>
      </c>
      <c r="BA2129" s="18">
        <f>(AY2129-AZ2129)+BA2128</f>
        <v/>
      </c>
      <c r="BB2129" s="15" t="n"/>
      <c r="BD2129" s="14" t="n"/>
      <c r="BE2129" s="18" t="n"/>
      <c r="BF2129" s="16" t="n">
        <v>0</v>
      </c>
      <c r="BG2129" s="18">
        <f>(BE2129-BF2129)+BG2128</f>
        <v/>
      </c>
      <c r="BH2129" s="15" t="n"/>
      <c r="BJ2129" s="86" t="n"/>
      <c r="BK2129" s="86" t="n"/>
      <c r="BL2129" s="24" t="n"/>
      <c r="BM2129" s="24" t="n"/>
      <c r="BN2129" s="24" t="n"/>
      <c r="BO2129" s="24" t="n"/>
      <c r="BP2129" s="24" t="n"/>
      <c r="BQ2129" s="126" t="n"/>
    </row>
    <row r="2130" ht="16.8" customHeight="1">
      <c r="A2130" s="15" t="n"/>
      <c r="B2130" s="15" t="n"/>
      <c r="C2130" s="15" t="n"/>
      <c r="D2130" s="16">
        <f>SUM(G2128:G2130)</f>
        <v/>
      </c>
      <c r="E2130" s="16" t="n">
        <v>0</v>
      </c>
      <c r="F2130" s="16" t="n"/>
      <c r="G2130" s="16" t="n">
        <v>0</v>
      </c>
      <c r="H2130" s="16" t="n"/>
      <c r="I2130" s="4" t="n"/>
      <c r="J2130" s="14" t="n"/>
      <c r="K2130" s="6" t="inlineStr">
        <is>
          <t>TOTALE SOMMA</t>
        </is>
      </c>
      <c r="L2130" s="3">
        <f>SUM(L2110:L2124)+N2109+L2126+L2127</f>
        <v/>
      </c>
      <c r="M2130" s="3">
        <f>SUM(O2079:O2098)+N2108</f>
        <v/>
      </c>
      <c r="N2130" s="16" t="n"/>
      <c r="O2130" s="16" t="n"/>
      <c r="P2130" s="18" t="n"/>
      <c r="Q2130" s="14" t="n"/>
      <c r="R2130" s="18" t="n"/>
      <c r="S2130" s="16" t="n">
        <v>0</v>
      </c>
      <c r="T2130" s="18">
        <f>(R2130-S2130)+T2129</f>
        <v/>
      </c>
      <c r="U2130" s="15" t="n"/>
      <c r="W2130" s="14" t="n"/>
      <c r="X2130" s="18" t="n">
        <v>0</v>
      </c>
      <c r="Y2130" s="16" t="n">
        <v>0</v>
      </c>
      <c r="Z2130" s="18">
        <f>(X2130-Y2130)+Z2129</f>
        <v/>
      </c>
      <c r="AA2130" s="15" t="n"/>
      <c r="AB2130" s="24" t="n"/>
      <c r="AC2130" s="15">
        <f>C2130</f>
        <v/>
      </c>
      <c r="AD2130" s="25" t="n"/>
      <c r="AE2130" s="62">
        <f>G2130</f>
        <v/>
      </c>
      <c r="AF2130" s="63">
        <f>AE2130+AF2069</f>
        <v/>
      </c>
      <c r="AG2130" s="25" t="n"/>
      <c r="AH2130" s="24" t="inlineStr">
        <is>
          <t>TOTALE SOSPESI</t>
        </is>
      </c>
      <c r="AI2130" s="26">
        <f>SUM(AI2077:AI2129)</f>
        <v/>
      </c>
      <c r="AJ2130" s="25" t="n"/>
      <c r="AL2130" s="14" t="n"/>
      <c r="AM2130" s="18" t="n"/>
      <c r="AN2130" s="16" t="n">
        <v>0</v>
      </c>
      <c r="AO2130" s="18">
        <f>(AM2130-AN2130)+AO2129</f>
        <v/>
      </c>
      <c r="AP2130" s="15" t="n"/>
      <c r="AR2130" s="14" t="n"/>
      <c r="AS2130" s="18" t="n"/>
      <c r="AT2130" s="16" t="n">
        <v>0</v>
      </c>
      <c r="AU2130" s="18">
        <f>(AS2130-AT2130)+AU2129</f>
        <v/>
      </c>
      <c r="AV2130" s="16" t="n"/>
      <c r="AX2130" s="14" t="n"/>
      <c r="AY2130" s="18" t="n"/>
      <c r="AZ2130" s="16" t="n">
        <v>0</v>
      </c>
      <c r="BA2130" s="18">
        <f>(AY2130-AZ2130)+BA2129</f>
        <v/>
      </c>
      <c r="BB2130" s="15" t="n"/>
      <c r="BD2130" s="14" t="n"/>
      <c r="BE2130" s="18" t="n"/>
      <c r="BF2130" s="16" t="n">
        <v>0</v>
      </c>
      <c r="BG2130" s="18">
        <f>(BE2130-BF2130)+BG2129</f>
        <v/>
      </c>
      <c r="BH2130" s="15" t="n"/>
      <c r="BJ2130" s="86" t="n"/>
      <c r="BK2130" s="86" t="n"/>
      <c r="BL2130" s="24" t="n"/>
      <c r="BM2130" s="24" t="n"/>
      <c r="BN2130" s="24" t="n"/>
      <c r="BO2130" s="24" t="n"/>
      <c r="BP2130" s="24" t="n"/>
      <c r="BQ2130" s="126" t="n"/>
    </row>
    <row r="2131" ht="16.8" customHeight="1">
      <c r="A2131" s="15" t="n"/>
      <c r="B2131" s="15" t="n"/>
      <c r="C2131" s="64" t="inlineStr">
        <is>
          <t>BONIFICO CATTOLICA</t>
        </is>
      </c>
      <c r="D2131" s="16" t="n"/>
      <c r="E2131" s="16" t="n">
        <v>0</v>
      </c>
      <c r="F2131" s="16" t="n"/>
      <c r="G2131" s="16" t="n">
        <v>0</v>
      </c>
      <c r="H2131" s="16" t="n">
        <v>0</v>
      </c>
      <c r="I2131" s="84">
        <f>I2133-I2082</f>
        <v/>
      </c>
      <c r="J2131" s="14" t="n"/>
      <c r="K2131" s="6" t="inlineStr">
        <is>
          <t>SALDO C-D</t>
        </is>
      </c>
      <c r="L2131" s="3">
        <f>L2130-M2130</f>
        <v/>
      </c>
      <c r="M2131" s="16" t="n"/>
      <c r="N2131" s="16" t="n"/>
      <c r="O2131" s="16" t="n"/>
      <c r="P2131" s="18" t="n"/>
      <c r="Q2131" s="14" t="n"/>
      <c r="R2131" s="18" t="n"/>
      <c r="S2131" s="16" t="n">
        <v>0</v>
      </c>
      <c r="T2131" s="18">
        <f>(R2131-S2131)+T2130</f>
        <v/>
      </c>
      <c r="U2131" s="15" t="n"/>
      <c r="W2131" s="14" t="n"/>
      <c r="X2131" s="18" t="n"/>
      <c r="Y2131" s="16" t="n">
        <v>0</v>
      </c>
      <c r="Z2131" s="18">
        <f>(X2131-Y2131)+Z2130</f>
        <v/>
      </c>
      <c r="AA2131" s="15" t="n"/>
      <c r="AB2131" s="24" t="n"/>
      <c r="AC2131" s="71" t="inlineStr">
        <is>
          <t>TOTALE SPESE AD OGGI</t>
        </is>
      </c>
      <c r="AD2131" s="65" t="n"/>
      <c r="AE2131" s="65" t="n">
        <v>0</v>
      </c>
      <c r="AF2131" s="63">
        <f>SUM(AF2083:AF2130)</f>
        <v/>
      </c>
      <c r="AG2131" s="25" t="n"/>
      <c r="AH2131" s="24" t="inlineStr">
        <is>
          <t>SOSPESI VERSATI</t>
        </is>
      </c>
      <c r="AI2131" s="26" t="n"/>
      <c r="AJ2131" s="25">
        <f>SUM(AJ2077:AJ2130)</f>
        <v/>
      </c>
      <c r="AL2131" s="14" t="n"/>
      <c r="AM2131" s="18" t="n"/>
      <c r="AN2131" s="16" t="n"/>
      <c r="AO2131" s="18">
        <f>(AM2131-AN2131)+AO2130</f>
        <v/>
      </c>
      <c r="AP2131" s="15" t="n"/>
      <c r="AR2131" s="14" t="n"/>
      <c r="AS2131" s="18" t="n"/>
      <c r="AT2131" s="16" t="n">
        <v>0</v>
      </c>
      <c r="AU2131" s="18">
        <f>(AS2131-AT2131)+AU2130</f>
        <v/>
      </c>
      <c r="AV2131" s="15" t="n"/>
      <c r="AX2131" s="14" t="n"/>
      <c r="AY2131" s="18" t="n"/>
      <c r="AZ2131" s="16" t="n"/>
      <c r="BA2131" s="18">
        <f>(AY2131-AZ2131)+BA2130</f>
        <v/>
      </c>
      <c r="BB2131" s="15" t="n"/>
      <c r="BD2131" s="14" t="n"/>
      <c r="BE2131" s="18" t="n"/>
      <c r="BF2131" s="16" t="n"/>
      <c r="BG2131" s="18">
        <f>(BE2131-BF2131)+BG2130</f>
        <v/>
      </c>
      <c r="BH2131" s="15" t="n"/>
      <c r="BJ2131" s="86" t="n"/>
      <c r="BK2131" s="86" t="n"/>
      <c r="BL2131" s="24" t="n"/>
      <c r="BM2131" s="24" t="n"/>
      <c r="BN2131" s="24" t="n"/>
      <c r="BO2131" s="24" t="n"/>
      <c r="BP2131" s="24" t="n"/>
      <c r="BQ2131" s="126" t="n"/>
    </row>
    <row r="2132" ht="16.8" customHeight="1">
      <c r="A2132" s="15" t="n"/>
      <c r="B2132" s="15" t="n"/>
      <c r="C2132" s="64" t="inlineStr">
        <is>
          <t>BONIFICO GENERALI</t>
        </is>
      </c>
      <c r="D2132" s="16" t="n"/>
      <c r="E2132" s="16" t="n"/>
      <c r="F2132" s="16" t="n"/>
      <c r="G2132" s="16" t="n">
        <v>0</v>
      </c>
      <c r="H2132" s="16" t="n">
        <v>0</v>
      </c>
      <c r="I2132" s="4" t="n"/>
      <c r="J2132" s="14" t="n"/>
      <c r="K2132" s="6" t="inlineStr">
        <is>
          <t>SALDO CATTOLICA</t>
        </is>
      </c>
      <c r="L2132" s="55">
        <f>D2133+E2133+A2133+B2133+B2080</f>
        <v/>
      </c>
      <c r="M2132" s="16" t="n"/>
      <c r="N2132" s="16" t="n"/>
      <c r="O2132" s="56" t="n"/>
      <c r="P2132" s="18" t="n"/>
      <c r="Q2132" s="14" t="n"/>
      <c r="R2132" s="18" t="n"/>
      <c r="S2132" s="16" t="n">
        <v>0</v>
      </c>
      <c r="T2132" s="18">
        <f>(R2132-S2132)+T2131</f>
        <v/>
      </c>
      <c r="U2132" s="15" t="n"/>
      <c r="W2132" s="14" t="n"/>
      <c r="X2132" s="18" t="n"/>
      <c r="Y2132" s="16" t="n">
        <v>0</v>
      </c>
      <c r="Z2132" s="18">
        <f>(X2132-Y2132)+Z2131</f>
        <v/>
      </c>
      <c r="AA2132" s="15" t="n"/>
      <c r="AB2132" s="24" t="n"/>
      <c r="AC2132" s="71" t="inlineStr">
        <is>
          <t>TOTALE PROVVIGIONI AD OGGI</t>
        </is>
      </c>
      <c r="AD2132" s="65" t="n"/>
      <c r="AE2132" s="65">
        <f>G2132</f>
        <v/>
      </c>
      <c r="AF2132" s="63">
        <f>AF2071+AD2076+AD2077</f>
        <v/>
      </c>
      <c r="AG2132" s="25" t="n"/>
      <c r="AH2132" s="24" t="n"/>
      <c r="AI2132" s="26" t="n"/>
      <c r="AJ2132" s="25" t="n"/>
      <c r="AL2132" s="14" t="n"/>
      <c r="AM2132" s="18" t="n"/>
      <c r="AN2132" s="16" t="n"/>
      <c r="AO2132" s="18">
        <f>(AM2132-AN2132)+AO2131</f>
        <v/>
      </c>
      <c r="AP2132" s="15" t="n"/>
      <c r="AR2132" s="14" t="n"/>
      <c r="AS2132" s="18" t="n"/>
      <c r="AT2132" s="16" t="n"/>
      <c r="AU2132" s="18">
        <f>(AS2132-AT2132)+AU2131</f>
        <v/>
      </c>
      <c r="AV2132" s="15" t="n"/>
      <c r="AX2132" s="14" t="n"/>
      <c r="AY2132" s="18" t="n"/>
      <c r="AZ2132" s="16" t="n"/>
      <c r="BA2132" s="18">
        <f>(AY2132-AZ2132)+BA2131</f>
        <v/>
      </c>
      <c r="BB2132" s="15" t="n"/>
      <c r="BD2132" s="14" t="n"/>
      <c r="BE2132" s="18" t="n"/>
      <c r="BF2132" s="16" t="n"/>
      <c r="BG2132" s="18">
        <f>(BE2132-BF2132)+BG2131</f>
        <v/>
      </c>
      <c r="BH2132" s="15" t="n"/>
      <c r="BJ2132" s="86" t="n"/>
      <c r="BK2132" s="86" t="n"/>
      <c r="BL2132" s="24" t="n"/>
      <c r="BM2132" s="24" t="n"/>
      <c r="BN2132" s="24" t="n"/>
      <c r="BO2132" s="24" t="n"/>
      <c r="BP2132" s="24" t="n"/>
      <c r="BQ2132" s="126" t="n"/>
    </row>
    <row r="2133" ht="16.8" customHeight="1">
      <c r="A2133" s="92">
        <f>D2078-D2080+A2072-E2078-G2132</f>
        <v/>
      </c>
      <c r="B2133" s="44">
        <f>D2081-D2083+B2072</f>
        <v/>
      </c>
      <c r="C2133" s="57" t="inlineStr">
        <is>
          <t>Check = controllo Saldo Cattolica</t>
        </is>
      </c>
      <c r="D2133" s="44">
        <f>D2076-D2079-E2076+D2072</f>
        <v/>
      </c>
      <c r="E2133" s="44">
        <f>D2077-D2082+E2072</f>
        <v/>
      </c>
      <c r="F2133" s="72">
        <f>D2079+D2080+D2082+F2072-E2080</f>
        <v/>
      </c>
      <c r="G2133" s="81">
        <f>D2079+D2080-E2080+D2082+G2072</f>
        <v/>
      </c>
      <c r="H2133" s="44">
        <f>G2127+G2126+H2072</f>
        <v/>
      </c>
      <c r="I2133" s="79">
        <f>G2133-H2133</f>
        <v/>
      </c>
      <c r="J2133" s="58" t="n"/>
      <c r="K2133" s="6" t="inlineStr">
        <is>
          <t>SALDO PROVVIGIONALE</t>
        </is>
      </c>
      <c r="L2133" s="3">
        <f>L2131-L2132</f>
        <v/>
      </c>
      <c r="M2133" s="27" t="inlineStr">
        <is>
          <t>DIFF. S.DO CATTOLICA</t>
        </is>
      </c>
      <c r="N2133" s="27">
        <f>O2133-L2132</f>
        <v/>
      </c>
      <c r="O2133" s="44">
        <f>Z2133+AU2133+N2109+SUM(L2112:L2123)+SUM(N2113:N2123)+L2127-D2079-D2082-D2078+E2080</f>
        <v/>
      </c>
      <c r="P2133" s="18" t="n"/>
      <c r="Q2133" s="58" t="n"/>
      <c r="R2133" s="59" t="n"/>
      <c r="S2133" s="44" t="n"/>
      <c r="T2133" s="59">
        <f>(R2133-S2133)+T2132</f>
        <v/>
      </c>
      <c r="U2133" s="57" t="n"/>
      <c r="W2133" s="58" t="n"/>
      <c r="X2133" s="59" t="n"/>
      <c r="Y2133" s="44" t="n"/>
      <c r="Z2133" s="59">
        <f>(X2133-Y2133)+Z2132</f>
        <v/>
      </c>
      <c r="AA2133" s="57" t="n"/>
      <c r="AB2133" s="60" t="n"/>
      <c r="AC2133" s="60" t="inlineStr">
        <is>
          <t>UTILE NETTO</t>
        </is>
      </c>
      <c r="AD2133" s="23">
        <f>SUM(AD2076:AD2132)-SUM(AE2076:AE2130)+AD2072</f>
        <v/>
      </c>
      <c r="AE2133" s="23">
        <f>AF2119+AF2120</f>
        <v/>
      </c>
      <c r="AF2133" s="23">
        <f>AD2133+AE2133</f>
        <v/>
      </c>
      <c r="AG2133" s="23" t="inlineStr">
        <is>
          <t>UTILE LORDO</t>
        </is>
      </c>
      <c r="AH2133" s="60" t="inlineStr">
        <is>
          <t>SALDO</t>
        </is>
      </c>
      <c r="AI2133" s="61">
        <f>AI2130-AJ2131</f>
        <v/>
      </c>
      <c r="AJ2133" s="23" t="n"/>
      <c r="AL2133" s="58" t="n"/>
      <c r="AM2133" s="59" t="n"/>
      <c r="AN2133" s="44" t="n"/>
      <c r="AO2133" s="59">
        <f>(AM2133-AN2133)+AO2132</f>
        <v/>
      </c>
      <c r="AP2133" s="57" t="n"/>
      <c r="AR2133" s="58" t="n"/>
      <c r="AS2133" s="59" t="n"/>
      <c r="AT2133" s="44" t="n"/>
      <c r="AU2133" s="59">
        <f>(AS2133-AT2133)+AU2132</f>
        <v/>
      </c>
      <c r="AV2133" s="57" t="n"/>
      <c r="AX2133" s="58" t="n"/>
      <c r="AY2133" s="59" t="n"/>
      <c r="AZ2133" s="44" t="n"/>
      <c r="BA2133" s="59">
        <f>(AY2133-AZ2133)+BA2132</f>
        <v/>
      </c>
      <c r="BB2133" s="57" t="n"/>
      <c r="BD2133" s="58" t="n"/>
      <c r="BE2133" s="59" t="n"/>
      <c r="BF2133" s="44" t="n"/>
      <c r="BG2133" s="59">
        <f>(BE2133-BF2133)+BG2132</f>
        <v/>
      </c>
      <c r="BH2133" s="57" t="n"/>
      <c r="BJ2133" s="21">
        <f>SUM(BJ2077:BJ2132)</f>
        <v/>
      </c>
      <c r="BK2133" s="21" t="n"/>
      <c r="BL2133" s="89">
        <f>SUM(BL2076:BL2132)</f>
        <v/>
      </c>
      <c r="BM2133" s="8" t="inlineStr">
        <is>
          <t>TOTALE GENERALI</t>
        </is>
      </c>
      <c r="BN2133" s="89">
        <f>SUM(BN2076:BN2132)</f>
        <v/>
      </c>
      <c r="BO2133" s="8">
        <f>SUM(BO2077:BO2132)</f>
        <v/>
      </c>
      <c r="BP2133" s="8">
        <f>BL2133+BN2133</f>
        <v/>
      </c>
      <c r="BQ2133" s="8" t="n"/>
    </row>
  </sheetData>
  <printOptions headings="1" gridLines="1"/>
  <pageMargins left="0.7480314960629921" right="0.7480314960629921" top="0.984251968503937" bottom="0.984251968503937" header="0.5118110236220472" footer="0.5118110236220472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51"/>
  <sheetViews>
    <sheetView topLeftCell="A53" workbookViewId="0">
      <selection activeCell="A77" sqref="A77"/>
    </sheetView>
  </sheetViews>
  <sheetFormatPr baseColWidth="8" defaultRowHeight="13.2"/>
  <cols>
    <col width="15.5546875" customWidth="1" min="4" max="4"/>
    <col width="11.88671875" customWidth="1" min="7" max="7"/>
    <col width="18.77734375" customWidth="1" min="15" max="15"/>
  </cols>
  <sheetData>
    <row r="1">
      <c r="A1" t="inlineStr">
        <is>
          <t>RHO</t>
        </is>
      </c>
    </row>
    <row r="3">
      <c r="A3" t="inlineStr">
        <is>
          <t>pagato</t>
        </is>
      </c>
      <c r="B3" t="inlineStr">
        <is>
          <t>Note Appunto incasso</t>
        </is>
      </c>
      <c r="C3" t="inlineStr">
        <is>
          <t>Note Sospeso</t>
        </is>
      </c>
      <c r="D3" t="inlineStr">
        <is>
          <t>Nominativo</t>
        </is>
      </c>
      <c r="E3" t="inlineStr">
        <is>
          <t>Polizza</t>
        </is>
      </c>
      <c r="F3" t="inlineStr">
        <is>
          <t>Targa</t>
        </is>
      </c>
      <c r="G3" t="inlineStr">
        <is>
          <t>Data</t>
        </is>
      </c>
      <c r="H3" t="inlineStr">
        <is>
          <t>Importo Sospeso</t>
        </is>
      </c>
      <c r="I3" t="inlineStr">
        <is>
          <t>Scadenza</t>
        </is>
      </c>
      <c r="J3" t="inlineStr">
        <is>
          <t>Pagato il</t>
        </is>
      </c>
      <c r="K3" t="inlineStr">
        <is>
          <t>Pagato il (Contabile)</t>
        </is>
      </c>
      <c r="L3" t="inlineStr">
        <is>
          <t>Mod.Pagamento</t>
        </is>
      </c>
      <c r="M3" t="inlineStr">
        <is>
          <t>Descrizione</t>
        </is>
      </c>
      <c r="N3" t="inlineStr">
        <is>
          <t>Tipo Sospeso</t>
        </is>
      </c>
      <c r="O3" t="inlineStr">
        <is>
          <t>Autore</t>
        </is>
      </c>
      <c r="P3" t="inlineStr">
        <is>
          <t>Autore Pagamento</t>
        </is>
      </c>
      <c r="Q3" t="inlineStr">
        <is>
          <t>Data Creazione</t>
        </is>
      </c>
      <c r="R3" t="inlineStr">
        <is>
          <t>Modifica</t>
        </is>
      </c>
      <c r="S3" t="inlineStr">
        <is>
          <t>Produttore Sospeso</t>
        </is>
      </c>
      <c r="T3" t="inlineStr">
        <is>
          <t>cod.Compagnia</t>
        </is>
      </c>
      <c r="U3" t="inlineStr">
        <is>
          <t>Compagnia</t>
        </is>
      </c>
      <c r="V3" t="inlineStr">
        <is>
          <t>cod.Agenzia</t>
        </is>
      </c>
      <c r="W3" t="inlineStr">
        <is>
          <t>Gruppo Produttore</t>
        </is>
      </c>
      <c r="X3" t="inlineStr">
        <is>
          <t>Produttore Titolo</t>
        </is>
      </c>
      <c r="Y3" t="inlineStr">
        <is>
          <t>Sub-Produttore Titolo</t>
        </is>
      </c>
      <c r="Z3" t="inlineStr">
        <is>
          <t>Mod.Pagamento Compagnia</t>
        </is>
      </c>
      <c r="AA3" t="inlineStr">
        <is>
          <t>Pagamento Utente</t>
        </is>
      </c>
    </row>
    <row r="4">
      <c r="A4" t="inlineStr">
        <is>
          <t>No</t>
        </is>
      </c>
      <c r="D4" t="inlineStr">
        <is>
          <t>TICOZZI DANIELA</t>
        </is>
      </c>
      <c r="E4">
        <f>"209160"</f>
        <v/>
      </c>
      <c r="G4" s="131" t="n">
        <v>45252</v>
      </c>
      <c r="H4" t="n">
        <v>40</v>
      </c>
      <c r="M4" t="inlineStr">
        <is>
          <t>TICOZZI DANIELA</t>
        </is>
      </c>
      <c r="N4" t="inlineStr">
        <is>
          <t>SOSPESI MARCHESOLI FRANCESCO</t>
        </is>
      </c>
      <c r="Q4" s="132" t="n">
        <v>45254.41278935185</v>
      </c>
      <c r="S4" t="n">
        <v>0</v>
      </c>
      <c r="T4" t="n">
        <v>475</v>
      </c>
      <c r="U4" t="inlineStr">
        <is>
          <t>TUTELA LEGALE</t>
        </is>
      </c>
      <c r="V4" t="n">
        <v>1287</v>
      </c>
      <c r="W4" t="inlineStr">
        <is>
          <t>FRANCESCO MARCHESOLI</t>
        </is>
      </c>
      <c r="X4" t="n">
        <v>0</v>
      </c>
      <c r="Z4" t="inlineStr">
        <is>
          <t>ASSEGNO BANCARIO</t>
        </is>
      </c>
    </row>
    <row r="5">
      <c r="A5" t="inlineStr">
        <is>
          <t>No</t>
        </is>
      </c>
      <c r="D5" t="inlineStr">
        <is>
          <t>GASPANI ROBERTA</t>
        </is>
      </c>
      <c r="E5">
        <f>"243580"</f>
        <v/>
      </c>
      <c r="G5" s="131" t="n">
        <v>45253</v>
      </c>
      <c r="H5" t="n">
        <v>120</v>
      </c>
      <c r="M5" t="inlineStr">
        <is>
          <t>GASPANI ROBERTA</t>
        </is>
      </c>
      <c r="N5" t="inlineStr">
        <is>
          <t>SOSPESI MARCHESOLI FRANCESCO</t>
        </is>
      </c>
      <c r="O5" t="inlineStr">
        <is>
          <t>AMICONE LUIGI</t>
        </is>
      </c>
      <c r="Q5" s="132" t="n">
        <v>45254.41280092593</v>
      </c>
      <c r="R5" s="132" t="n">
        <v>45254.51917824074</v>
      </c>
      <c r="S5" t="n">
        <v>0</v>
      </c>
      <c r="T5" t="n">
        <v>475</v>
      </c>
      <c r="U5" t="inlineStr">
        <is>
          <t>TUTELA LEGALE</t>
        </is>
      </c>
      <c r="V5" t="n">
        <v>1287</v>
      </c>
      <c r="W5" t="inlineStr">
        <is>
          <t>FRANCESCO MARCHESOLI</t>
        </is>
      </c>
      <c r="X5" t="n">
        <v>0</v>
      </c>
      <c r="Z5" t="inlineStr">
        <is>
          <t>CASSA CONTANTI</t>
        </is>
      </c>
    </row>
    <row r="6">
      <c r="A6" t="inlineStr">
        <is>
          <t>No</t>
        </is>
      </c>
      <c r="D6" t="inlineStr">
        <is>
          <t>TICOZZI SANTINA</t>
        </is>
      </c>
      <c r="E6">
        <f>"116537925"</f>
        <v/>
      </c>
      <c r="G6" s="131" t="n">
        <v>45253</v>
      </c>
      <c r="H6" t="n">
        <v>2000</v>
      </c>
      <c r="M6" t="inlineStr">
        <is>
          <t>TICOZZI SANTINA</t>
        </is>
      </c>
      <c r="N6" t="inlineStr">
        <is>
          <t>SOSPESI MARCHESOLI FRANCESCO</t>
        </is>
      </c>
      <c r="O6" t="inlineStr">
        <is>
          <t>AMICONE LUIGI</t>
        </is>
      </c>
      <c r="Q6" s="132" t="n">
        <v>45254.31414351852</v>
      </c>
      <c r="R6" s="132" t="n">
        <v>45254.51675925926</v>
      </c>
      <c r="S6" t="n">
        <v>259000001</v>
      </c>
      <c r="T6" t="n">
        <v>57</v>
      </c>
      <c r="U6" t="inlineStr">
        <is>
          <t>CATTOLICA</t>
        </is>
      </c>
      <c r="V6" t="n">
        <v>259</v>
      </c>
      <c r="W6" t="inlineStr">
        <is>
          <t>AGENZIA</t>
        </is>
      </c>
      <c r="X6" t="n">
        <v>259000001</v>
      </c>
      <c r="Z6" t="inlineStr">
        <is>
          <t>ASSEGNO BANCARIO</t>
        </is>
      </c>
    </row>
    <row r="7">
      <c r="G7" s="131" t="n"/>
      <c r="H7">
        <f>SUM(H4:H6)</f>
        <v/>
      </c>
      <c r="Q7" s="132" t="n"/>
      <c r="R7" s="132" t="n"/>
    </row>
    <row r="8">
      <c r="A8" t="inlineStr">
        <is>
          <t>No</t>
        </is>
      </c>
      <c r="D8" t="inlineStr">
        <is>
          <t>TICOZZI GIOVANNI</t>
        </is>
      </c>
      <c r="E8">
        <f>"730187285"</f>
        <v/>
      </c>
      <c r="G8" s="131" t="n">
        <v>45252</v>
      </c>
      <c r="H8" t="n">
        <v>779</v>
      </c>
      <c r="M8" t="inlineStr">
        <is>
          <t>TICOZZI GIOVANNI</t>
        </is>
      </c>
      <c r="N8" t="inlineStr">
        <is>
          <t>SOSPESI MARCHESOLI FRANCESCO</t>
        </is>
      </c>
      <c r="Q8" s="132" t="n">
        <v>45253.33671296296</v>
      </c>
      <c r="S8" t="inlineStr">
        <is>
          <t>GFV061318609_501</t>
        </is>
      </c>
      <c r="T8" t="n">
        <v>5</v>
      </c>
      <c r="U8" t="inlineStr">
        <is>
          <t>GENERALI ITALIA</t>
        </is>
      </c>
      <c r="V8" t="inlineStr">
        <is>
          <t>0RDO</t>
        </is>
      </c>
      <c r="W8" t="inlineStr">
        <is>
          <t>FRANCESCO MARCHESOLI</t>
        </is>
      </c>
      <c r="X8" t="inlineStr">
        <is>
          <t>GFV061301595_511</t>
        </is>
      </c>
      <c r="Z8" t="inlineStr">
        <is>
          <t>ASSEGNO BANCARIO</t>
        </is>
      </c>
    </row>
    <row r="9">
      <c r="A9" t="inlineStr">
        <is>
          <t>No</t>
        </is>
      </c>
      <c r="D9" t="inlineStr">
        <is>
          <t>SOC. AGR. TICOZZI FRATELLI SS</t>
        </is>
      </c>
      <c r="E9">
        <f>"730181739"</f>
        <v/>
      </c>
      <c r="G9" s="131" t="n">
        <v>45252</v>
      </c>
      <c r="H9" t="n">
        <v>1142</v>
      </c>
      <c r="M9" t="inlineStr">
        <is>
          <t>SOC. AGR. TICOZZI FRATELLI SS</t>
        </is>
      </c>
      <c r="N9" t="inlineStr">
        <is>
          <t>SOSPESI MARCHESOLI FRANCESCO</t>
        </is>
      </c>
      <c r="Q9" s="132" t="n">
        <v>45253.33672453704</v>
      </c>
      <c r="S9" t="inlineStr">
        <is>
          <t>GFV061318609_501</t>
        </is>
      </c>
      <c r="T9" t="n">
        <v>5</v>
      </c>
      <c r="U9" t="inlineStr">
        <is>
          <t>GENERALI ITALIA</t>
        </is>
      </c>
      <c r="V9" t="inlineStr">
        <is>
          <t>0RDO</t>
        </is>
      </c>
      <c r="W9" t="inlineStr">
        <is>
          <t>FRANCESCO MARCHESOLI</t>
        </is>
      </c>
      <c r="X9" t="inlineStr">
        <is>
          <t>GFV061301595_511</t>
        </is>
      </c>
      <c r="Z9" t="inlineStr">
        <is>
          <t>ASSEGNO BANCARIO</t>
        </is>
      </c>
    </row>
    <row r="10">
      <c r="A10" t="inlineStr">
        <is>
          <t>No</t>
        </is>
      </c>
      <c r="D10" t="inlineStr">
        <is>
          <t>TICOZZI SANTINA</t>
        </is>
      </c>
      <c r="E10">
        <f>"730203434"</f>
        <v/>
      </c>
      <c r="G10" s="131" t="n">
        <v>45252</v>
      </c>
      <c r="H10" t="n">
        <v>322</v>
      </c>
      <c r="M10" t="inlineStr">
        <is>
          <t>TICOZZI SANTINA</t>
        </is>
      </c>
      <c r="N10" t="inlineStr">
        <is>
          <t>SOSPESI MARCHESOLI FRANCESCO</t>
        </is>
      </c>
      <c r="Q10" s="132" t="n">
        <v>45253.33672453704</v>
      </c>
      <c r="S10" t="inlineStr">
        <is>
          <t>GFV061318609_501</t>
        </is>
      </c>
      <c r="T10" t="n">
        <v>5</v>
      </c>
      <c r="U10" t="inlineStr">
        <is>
          <t>GENERALI ITALIA</t>
        </is>
      </c>
      <c r="V10" t="inlineStr">
        <is>
          <t>0RDO</t>
        </is>
      </c>
      <c r="W10" t="inlineStr">
        <is>
          <t>FRANCESCO MARCHESOLI</t>
        </is>
      </c>
      <c r="X10" t="inlineStr">
        <is>
          <t>GFV061301595_511</t>
        </is>
      </c>
      <c r="Z10" t="inlineStr">
        <is>
          <t>ASSEGNO BANCARIO</t>
        </is>
      </c>
    </row>
    <row r="11">
      <c r="A11" t="inlineStr">
        <is>
          <t>No</t>
        </is>
      </c>
      <c r="D11" t="inlineStr">
        <is>
          <t>TICOZZI DANIELA</t>
        </is>
      </c>
      <c r="E11">
        <f>"730160445"</f>
        <v/>
      </c>
      <c r="G11" s="131" t="n">
        <v>45252</v>
      </c>
      <c r="H11" t="n">
        <v>143.14</v>
      </c>
      <c r="M11" t="inlineStr">
        <is>
          <t>TICOZZI DANIELA</t>
        </is>
      </c>
      <c r="N11" t="inlineStr">
        <is>
          <t>SOSPESI MARCHESOLI FRANCESCO</t>
        </is>
      </c>
      <c r="Q11" s="132" t="n">
        <v>45253.33672453704</v>
      </c>
      <c r="S11" t="inlineStr">
        <is>
          <t>GFV061318609_501</t>
        </is>
      </c>
      <c r="T11" t="n">
        <v>5</v>
      </c>
      <c r="U11" t="inlineStr">
        <is>
          <t>GENERALI ITALIA</t>
        </is>
      </c>
      <c r="V11" t="inlineStr">
        <is>
          <t>0RDO</t>
        </is>
      </c>
      <c r="W11" t="inlineStr">
        <is>
          <t>FRANCESCO MARCHESOLI</t>
        </is>
      </c>
      <c r="X11" t="inlineStr">
        <is>
          <t>GFV061318609_501</t>
        </is>
      </c>
      <c r="Z11" t="inlineStr">
        <is>
          <t>ASSEGNO BANCARIO</t>
        </is>
      </c>
    </row>
    <row r="12">
      <c r="A12" t="inlineStr">
        <is>
          <t>No</t>
        </is>
      </c>
      <c r="D12" t="inlineStr">
        <is>
          <t>CARNELLI PIA</t>
        </is>
      </c>
      <c r="E12">
        <f>"180232339"</f>
        <v/>
      </c>
      <c r="F12" t="inlineStr">
        <is>
          <t>BC546VA</t>
        </is>
      </c>
      <c r="G12" s="131" t="n">
        <v>45252</v>
      </c>
      <c r="H12" t="n">
        <v>-10</v>
      </c>
      <c r="M12" t="inlineStr">
        <is>
          <t>CARNELLI PIA</t>
        </is>
      </c>
      <c r="N12" t="inlineStr">
        <is>
          <t>SOSPESI MARCHESOLI FRANCESCO</t>
        </is>
      </c>
      <c r="Q12" s="132" t="n">
        <v>45253.33672453704</v>
      </c>
      <c r="S12" t="inlineStr">
        <is>
          <t>GFV061318609_501</t>
        </is>
      </c>
      <c r="T12" t="n">
        <v>5</v>
      </c>
      <c r="U12" t="inlineStr">
        <is>
          <t>GENERALI ITALIA</t>
        </is>
      </c>
      <c r="V12" t="inlineStr">
        <is>
          <t>0RDO</t>
        </is>
      </c>
      <c r="W12" t="inlineStr">
        <is>
          <t>FRANCESCO MARCHESOLI</t>
        </is>
      </c>
      <c r="X12" t="inlineStr">
        <is>
          <t>GFV061318609_501</t>
        </is>
      </c>
      <c r="Z12" t="inlineStr">
        <is>
          <t>CASSA CONTANTI</t>
        </is>
      </c>
    </row>
    <row r="13">
      <c r="A13" t="inlineStr">
        <is>
          <t>No</t>
        </is>
      </c>
      <c r="D13" t="inlineStr">
        <is>
          <t>TICOZZI DANIELA</t>
        </is>
      </c>
      <c r="E13">
        <f>"181779346"</f>
        <v/>
      </c>
      <c r="F13" t="inlineStr">
        <is>
          <t>FG780DW</t>
        </is>
      </c>
      <c r="G13" s="131" t="n">
        <v>45252</v>
      </c>
      <c r="H13" t="n">
        <v>489</v>
      </c>
      <c r="M13" t="inlineStr">
        <is>
          <t>TICOZZI DANIELA</t>
        </is>
      </c>
      <c r="N13" t="inlineStr">
        <is>
          <t>SOSPESI MARCHESOLI FRANCESCO</t>
        </is>
      </c>
      <c r="Q13" s="132" t="n">
        <v>45253.33672453704</v>
      </c>
      <c r="S13" t="inlineStr">
        <is>
          <t>GFV061318609_501</t>
        </is>
      </c>
      <c r="T13" t="n">
        <v>5</v>
      </c>
      <c r="U13" t="inlineStr">
        <is>
          <t>GENERALI ITALIA</t>
        </is>
      </c>
      <c r="V13" t="inlineStr">
        <is>
          <t>0RDO</t>
        </is>
      </c>
      <c r="W13" t="inlineStr">
        <is>
          <t>FRANCESCO MARCHESOLI</t>
        </is>
      </c>
      <c r="X13" t="inlineStr">
        <is>
          <t>GFV061318609_501</t>
        </is>
      </c>
      <c r="Z13" t="inlineStr">
        <is>
          <t>ASSEGNO BANCARIO</t>
        </is>
      </c>
    </row>
    <row r="14">
      <c r="A14" t="inlineStr">
        <is>
          <t>No</t>
        </is>
      </c>
      <c r="D14" t="inlineStr">
        <is>
          <t>GASPANI ROBERTA</t>
        </is>
      </c>
      <c r="E14">
        <f>"180022962"</f>
        <v/>
      </c>
      <c r="F14" t="inlineStr">
        <is>
          <t>DY981BH</t>
        </is>
      </c>
      <c r="G14" s="131" t="n">
        <v>45253</v>
      </c>
      <c r="H14" t="n">
        <v>234</v>
      </c>
      <c r="M14" t="inlineStr">
        <is>
          <t>GASPANI ROBERTA</t>
        </is>
      </c>
      <c r="N14" t="inlineStr">
        <is>
          <t>SOSPESI MARCHESOLI FRANCESCO</t>
        </is>
      </c>
      <c r="O14" t="inlineStr">
        <is>
          <t>AMICONE LUIGI</t>
        </is>
      </c>
      <c r="Q14" s="132" t="n">
        <v>45254.29650462963</v>
      </c>
      <c r="R14" s="132" t="n">
        <v>45254.51898148148</v>
      </c>
      <c r="S14" t="inlineStr">
        <is>
          <t>GFV061318609_501</t>
        </is>
      </c>
      <c r="T14" t="n">
        <v>5</v>
      </c>
      <c r="U14" t="inlineStr">
        <is>
          <t>GENERALI ITALIA</t>
        </is>
      </c>
      <c r="V14" t="inlineStr">
        <is>
          <t>0RDO</t>
        </is>
      </c>
      <c r="W14" t="inlineStr">
        <is>
          <t>FRANCESCO MARCHESOLI</t>
        </is>
      </c>
      <c r="X14" t="inlineStr">
        <is>
          <t>GFV061318609_501</t>
        </is>
      </c>
      <c r="Z14" t="inlineStr">
        <is>
          <t>CASSA CONTANTI</t>
        </is>
      </c>
    </row>
    <row r="15">
      <c r="H15">
        <f>SUM(H8:H14)</f>
        <v/>
      </c>
    </row>
    <row r="18">
      <c r="H18">
        <f>H7+H15</f>
        <v/>
      </c>
    </row>
    <row r="21">
      <c r="A21" t="inlineStr">
        <is>
          <t>LEGNANO</t>
        </is>
      </c>
    </row>
    <row r="24">
      <c r="A24" t="inlineStr">
        <is>
          <t>pagato</t>
        </is>
      </c>
      <c r="B24" t="inlineStr">
        <is>
          <t>Note Appunto incasso</t>
        </is>
      </c>
      <c r="C24" t="inlineStr">
        <is>
          <t>Note Sospeso</t>
        </is>
      </c>
      <c r="D24" t="inlineStr">
        <is>
          <t>Nominativo</t>
        </is>
      </c>
      <c r="E24" t="inlineStr">
        <is>
          <t>Polizza</t>
        </is>
      </c>
      <c r="F24" t="inlineStr">
        <is>
          <t>Targa</t>
        </is>
      </c>
      <c r="G24" t="inlineStr">
        <is>
          <t>Data</t>
        </is>
      </c>
      <c r="H24" t="inlineStr">
        <is>
          <t>Importo Sospeso</t>
        </is>
      </c>
      <c r="I24" t="inlineStr">
        <is>
          <t>Scadenza</t>
        </is>
      </c>
      <c r="J24" t="inlineStr">
        <is>
          <t>Pagato il</t>
        </is>
      </c>
      <c r="K24" t="inlineStr">
        <is>
          <t>Pagato il (Contabile)</t>
        </is>
      </c>
      <c r="L24" t="inlineStr">
        <is>
          <t>Mod.Pagamento</t>
        </is>
      </c>
      <c r="M24" t="inlineStr">
        <is>
          <t>Descrizione</t>
        </is>
      </c>
      <c r="N24" t="inlineStr">
        <is>
          <t>Tipo Sospeso</t>
        </is>
      </c>
      <c r="O24" t="inlineStr">
        <is>
          <t>Autore</t>
        </is>
      </c>
      <c r="P24" t="inlineStr">
        <is>
          <t>Autore Pagamento</t>
        </is>
      </c>
      <c r="Q24" t="inlineStr">
        <is>
          <t>Data Creazione</t>
        </is>
      </c>
      <c r="R24" t="inlineStr">
        <is>
          <t>Modifica</t>
        </is>
      </c>
      <c r="S24" t="inlineStr">
        <is>
          <t>Produttore Sospeso</t>
        </is>
      </c>
      <c r="T24" t="inlineStr">
        <is>
          <t>cod.Compagnia</t>
        </is>
      </c>
      <c r="U24" t="inlineStr">
        <is>
          <t>Compagnia</t>
        </is>
      </c>
      <c r="V24" t="inlineStr">
        <is>
          <t>cod.Agenzia</t>
        </is>
      </c>
      <c r="W24" t="inlineStr">
        <is>
          <t>Gruppo Produttore</t>
        </is>
      </c>
      <c r="X24" t="inlineStr">
        <is>
          <t>Produttore Titolo</t>
        </is>
      </c>
      <c r="Y24" t="inlineStr">
        <is>
          <t>Sub-Produttore Titolo</t>
        </is>
      </c>
      <c r="Z24" t="inlineStr">
        <is>
          <t>Mod.Pagamento Compagnia</t>
        </is>
      </c>
      <c r="AA24" t="inlineStr">
        <is>
          <t>Pagamento Utente</t>
        </is>
      </c>
    </row>
    <row r="25">
      <c r="A25" t="inlineStr">
        <is>
          <t>No</t>
        </is>
      </c>
      <c r="D25" t="inlineStr">
        <is>
          <t>PEDRANI EZIO</t>
        </is>
      </c>
      <c r="E25">
        <f>"00033112300244"</f>
        <v/>
      </c>
      <c r="G25" s="131" t="n">
        <v>45253</v>
      </c>
      <c r="H25" t="n">
        <v>174</v>
      </c>
      <c r="M25" t="inlineStr">
        <is>
          <t>PEDRANI EZIO</t>
        </is>
      </c>
      <c r="N25" t="inlineStr">
        <is>
          <t>SOSPESI LEGNANO</t>
        </is>
      </c>
      <c r="Q25" s="132" t="n">
        <v>45254.31424768519</v>
      </c>
      <c r="S25" t="n">
        <v>259331305</v>
      </c>
      <c r="T25" t="n">
        <v>57</v>
      </c>
      <c r="U25" t="inlineStr">
        <is>
          <t>CATTOLICA</t>
        </is>
      </c>
      <c r="V25" t="n">
        <v>259</v>
      </c>
      <c r="W25" t="inlineStr">
        <is>
          <t>TENCONI GABRIELA</t>
        </is>
      </c>
      <c r="X25" t="n">
        <v>259331305</v>
      </c>
      <c r="Z25" t="inlineStr">
        <is>
          <t>ASSEGNO BANCARIO</t>
        </is>
      </c>
    </row>
    <row r="26">
      <c r="A26" t="inlineStr">
        <is>
          <t>No</t>
        </is>
      </c>
      <c r="D26" t="inlineStr">
        <is>
          <t>PORTA SAVINA</t>
        </is>
      </c>
      <c r="E26">
        <f>"181779364"</f>
        <v/>
      </c>
      <c r="F26" t="inlineStr">
        <is>
          <t>EN099VY</t>
        </is>
      </c>
      <c r="G26" s="131" t="n">
        <v>45253</v>
      </c>
      <c r="H26" t="n">
        <v>480.5</v>
      </c>
      <c r="M26" t="inlineStr">
        <is>
          <t>PORTA SAVINA</t>
        </is>
      </c>
      <c r="N26" t="inlineStr">
        <is>
          <t>SOSPESI LEGNANO</t>
        </is>
      </c>
      <c r="Q26" s="132" t="n">
        <v>45254.29650462963</v>
      </c>
      <c r="S26" t="inlineStr">
        <is>
          <t>GFV061313611_305</t>
        </is>
      </c>
      <c r="T26" t="n">
        <v>5</v>
      </c>
      <c r="U26" t="inlineStr">
        <is>
          <t>GENERALI ITALIA</t>
        </is>
      </c>
      <c r="V26" t="inlineStr">
        <is>
          <t>0RDO</t>
        </is>
      </c>
      <c r="W26" t="inlineStr">
        <is>
          <t>TENCONI GABRIELA</t>
        </is>
      </c>
      <c r="X26" t="inlineStr">
        <is>
          <t>GFV061313611_305</t>
        </is>
      </c>
      <c r="Z26" t="inlineStr">
        <is>
          <t>ASSEGNO BANCARIO</t>
        </is>
      </c>
    </row>
    <row r="27">
      <c r="A27" t="inlineStr">
        <is>
          <t>No</t>
        </is>
      </c>
      <c r="D27" t="inlineStr">
        <is>
          <t>PORTA SAVINA</t>
        </is>
      </c>
      <c r="E27">
        <f>"730158877"</f>
        <v/>
      </c>
      <c r="F27" t="inlineStr">
        <is>
          <t>EN099VY</t>
        </is>
      </c>
      <c r="G27" s="131" t="n">
        <v>45253</v>
      </c>
      <c r="H27" t="n">
        <v>88.5</v>
      </c>
      <c r="M27" t="inlineStr">
        <is>
          <t>PORTA SAVINA</t>
        </is>
      </c>
      <c r="N27" t="inlineStr">
        <is>
          <t>SOSPESI LEGNANO</t>
        </is>
      </c>
      <c r="Q27" s="132" t="n">
        <v>45254.29650462963</v>
      </c>
      <c r="S27" t="inlineStr">
        <is>
          <t>GFV061313614_301</t>
        </is>
      </c>
      <c r="T27" t="n">
        <v>5</v>
      </c>
      <c r="U27" t="inlineStr">
        <is>
          <t>GENERALI ITALIA</t>
        </is>
      </c>
      <c r="V27" t="inlineStr">
        <is>
          <t>0RDO</t>
        </is>
      </c>
      <c r="W27" t="inlineStr">
        <is>
          <t>TENCONI GABRIELA</t>
        </is>
      </c>
      <c r="X27" t="inlineStr">
        <is>
          <t>GFV061313611_305</t>
        </is>
      </c>
      <c r="Z27" t="inlineStr">
        <is>
          <t>ASSEGNO BANCARIO</t>
        </is>
      </c>
    </row>
    <row r="28">
      <c r="G28" s="131" t="n"/>
      <c r="H28" s="125">
        <f>SUM(H25:H27)</f>
        <v/>
      </c>
      <c r="Q28" s="132" t="n"/>
    </row>
    <row r="29">
      <c r="A29" t="inlineStr">
        <is>
          <t>No</t>
        </is>
      </c>
      <c r="D29" t="inlineStr">
        <is>
          <t>PAPA THOMAS</t>
        </is>
      </c>
      <c r="E29">
        <f>"180308106"</f>
        <v/>
      </c>
      <c r="F29" t="inlineStr">
        <is>
          <t>ER004HA</t>
        </is>
      </c>
      <c r="G29" s="131" t="n">
        <v>45246</v>
      </c>
      <c r="H29" t="n">
        <v>296.5</v>
      </c>
      <c r="M29" t="inlineStr">
        <is>
          <t>PAPA THOMAS</t>
        </is>
      </c>
      <c r="N29" t="inlineStr">
        <is>
          <t>SOSPESI LEGNANO</t>
        </is>
      </c>
      <c r="O29" t="inlineStr">
        <is>
          <t>AMICONE LUIGI</t>
        </is>
      </c>
      <c r="Q29" s="132" t="n">
        <v>45247.29653935185</v>
      </c>
      <c r="R29" s="132" t="n">
        <v>45254.52366898148</v>
      </c>
      <c r="S29" t="inlineStr">
        <is>
          <t>GFV061313611_305</t>
        </is>
      </c>
      <c r="T29" t="n">
        <v>5</v>
      </c>
      <c r="U29" t="inlineStr">
        <is>
          <t>GENERALI ITALIA</t>
        </is>
      </c>
      <c r="V29" t="inlineStr">
        <is>
          <t>0RDO</t>
        </is>
      </c>
      <c r="W29" t="inlineStr">
        <is>
          <t>TENCONI GABRIELA</t>
        </is>
      </c>
      <c r="X29" t="inlineStr">
        <is>
          <t>GFV061301595_325</t>
        </is>
      </c>
      <c r="Z29" t="inlineStr">
        <is>
          <t>ASSEGNO BANCARIO</t>
        </is>
      </c>
    </row>
    <row r="30">
      <c r="G30" s="131" t="n"/>
      <c r="Q30" s="132" t="n"/>
      <c r="R30" s="132" t="n"/>
    </row>
    <row r="31">
      <c r="A31" t="inlineStr">
        <is>
          <t>No</t>
        </is>
      </c>
      <c r="D31" t="inlineStr">
        <is>
          <t>MENGUZZATO MARCO</t>
        </is>
      </c>
      <c r="E31">
        <f>"730145010"</f>
        <v/>
      </c>
      <c r="G31" s="131" t="n">
        <v>45247</v>
      </c>
      <c r="H31" t="n">
        <v>98</v>
      </c>
      <c r="M31" t="inlineStr">
        <is>
          <t>MENGUZZATO MARCO</t>
        </is>
      </c>
      <c r="N31" t="inlineStr">
        <is>
          <t>SOSPESI LEGNANO</t>
        </is>
      </c>
      <c r="O31" t="inlineStr">
        <is>
          <t>AMICONE LUIGI</t>
        </is>
      </c>
      <c r="Q31" s="132" t="n">
        <v>45250.33625</v>
      </c>
      <c r="R31" s="132" t="n">
        <v>45254.5265625</v>
      </c>
      <c r="S31" t="inlineStr">
        <is>
          <t>GFV061313614_301</t>
        </is>
      </c>
      <c r="T31" t="n">
        <v>5</v>
      </c>
      <c r="U31" t="inlineStr">
        <is>
          <t>GENERALI ITALIA</t>
        </is>
      </c>
      <c r="V31" t="inlineStr">
        <is>
          <t>0RDO</t>
        </is>
      </c>
      <c r="W31" t="inlineStr">
        <is>
          <t>TENCONI GABRIELA</t>
        </is>
      </c>
      <c r="X31" t="inlineStr">
        <is>
          <t>GFV061313611_305</t>
        </is>
      </c>
      <c r="Z31" t="inlineStr">
        <is>
          <t>ASSEGNO BANCARIO</t>
        </is>
      </c>
    </row>
    <row r="32">
      <c r="A32" t="inlineStr">
        <is>
          <t>No</t>
        </is>
      </c>
      <c r="D32" t="inlineStr">
        <is>
          <t>COZZI ROSA MARIA</t>
        </is>
      </c>
      <c r="E32">
        <f>"180308107"</f>
        <v/>
      </c>
      <c r="F32" t="inlineStr">
        <is>
          <t>ET162JP</t>
        </is>
      </c>
      <c r="G32" s="131" t="n">
        <v>45247</v>
      </c>
      <c r="H32" t="n">
        <v>351</v>
      </c>
      <c r="M32" t="inlineStr">
        <is>
          <t>COZZI ROSA MARIA</t>
        </is>
      </c>
      <c r="N32" t="inlineStr">
        <is>
          <t>SOSPESI LEGNANO</t>
        </is>
      </c>
      <c r="O32" t="inlineStr">
        <is>
          <t>AMICONE LUIGI</t>
        </is>
      </c>
      <c r="Q32" s="132" t="n">
        <v>45250.33625</v>
      </c>
      <c r="R32" s="132" t="n">
        <v>45254.52626157407</v>
      </c>
      <c r="S32" t="inlineStr">
        <is>
          <t>GFV061313614_301</t>
        </is>
      </c>
      <c r="T32" t="n">
        <v>5</v>
      </c>
      <c r="U32" t="inlineStr">
        <is>
          <t>GENERALI ITALIA</t>
        </is>
      </c>
      <c r="V32" t="inlineStr">
        <is>
          <t>0RDO</t>
        </is>
      </c>
      <c r="W32" t="inlineStr">
        <is>
          <t>TENCONI GABRIELA</t>
        </is>
      </c>
      <c r="X32" t="inlineStr">
        <is>
          <t>GFV061301595_321</t>
        </is>
      </c>
      <c r="Z32" t="inlineStr">
        <is>
          <t>ASSEGNO BANCARIO</t>
        </is>
      </c>
    </row>
    <row r="33">
      <c r="A33" t="inlineStr">
        <is>
          <t>No</t>
        </is>
      </c>
      <c r="D33" t="inlineStr">
        <is>
          <t>PIGAZZI MARISA</t>
        </is>
      </c>
      <c r="E33">
        <f>"730180106"</f>
        <v/>
      </c>
      <c r="G33" s="131" t="n">
        <v>45247</v>
      </c>
      <c r="H33" t="n">
        <v>88</v>
      </c>
      <c r="M33" t="inlineStr">
        <is>
          <t>PIGAZZI MARISA</t>
        </is>
      </c>
      <c r="N33" t="inlineStr">
        <is>
          <t>SOSPESI LEGNANO</t>
        </is>
      </c>
      <c r="O33" t="inlineStr">
        <is>
          <t>AMICONE LUIGI</t>
        </is>
      </c>
      <c r="Q33" s="132" t="n">
        <v>45250.33625</v>
      </c>
      <c r="R33" s="132" t="n">
        <v>45254.52642361111</v>
      </c>
      <c r="S33" t="inlineStr">
        <is>
          <t>GFV061313614_301</t>
        </is>
      </c>
      <c r="T33" t="n">
        <v>5</v>
      </c>
      <c r="U33" t="inlineStr">
        <is>
          <t>GENERALI ITALIA</t>
        </is>
      </c>
      <c r="V33" t="inlineStr">
        <is>
          <t>0RDO</t>
        </is>
      </c>
      <c r="W33" t="inlineStr">
        <is>
          <t>TENCONI GABRIELA</t>
        </is>
      </c>
      <c r="X33" t="inlineStr">
        <is>
          <t>GFV061313611_305</t>
        </is>
      </c>
      <c r="Z33" t="inlineStr">
        <is>
          <t>ASSEGNO BANCARIO</t>
        </is>
      </c>
    </row>
    <row r="34">
      <c r="H34" s="125">
        <f>SUM(H31:H33)</f>
        <v/>
      </c>
    </row>
    <row r="35">
      <c r="A35" t="inlineStr">
        <is>
          <t>No</t>
        </is>
      </c>
      <c r="D35" t="inlineStr">
        <is>
          <t>ORBELLI CARLA GIULIA</t>
        </is>
      </c>
      <c r="E35">
        <f>"180022995"</f>
        <v/>
      </c>
      <c r="F35" t="inlineStr">
        <is>
          <t>DA268YD</t>
        </is>
      </c>
      <c r="G35" s="131" t="n">
        <v>45250</v>
      </c>
      <c r="H35" t="n">
        <v>451.58</v>
      </c>
      <c r="M35" t="inlineStr">
        <is>
          <t>ORBELLI CARLA GIULIA</t>
        </is>
      </c>
      <c r="N35" t="inlineStr">
        <is>
          <t>SOSPESI LEGNANO</t>
        </is>
      </c>
      <c r="O35" t="inlineStr">
        <is>
          <t>AMICONE LUIGI</t>
        </is>
      </c>
      <c r="Q35" s="132" t="n">
        <v>45251.33652777778</v>
      </c>
      <c r="R35" s="132" t="n">
        <v>45254.52552083333</v>
      </c>
      <c r="S35" t="inlineStr">
        <is>
          <t>GFV061313611_305</t>
        </is>
      </c>
      <c r="T35" t="n">
        <v>5</v>
      </c>
      <c r="U35" t="inlineStr">
        <is>
          <t>GENERALI ITALIA</t>
        </is>
      </c>
      <c r="V35" t="inlineStr">
        <is>
          <t>0RDO</t>
        </is>
      </c>
      <c r="W35" t="inlineStr">
        <is>
          <t>TENCONI GABRIELA</t>
        </is>
      </c>
      <c r="X35" t="inlineStr">
        <is>
          <t>GFV061313611_305</t>
        </is>
      </c>
      <c r="Z35" t="inlineStr">
        <is>
          <t>ASSEGNO BANCARIO</t>
        </is>
      </c>
    </row>
    <row r="36">
      <c r="A36" t="inlineStr">
        <is>
          <t>No</t>
        </is>
      </c>
      <c r="D36" t="inlineStr">
        <is>
          <t>ZAMANA MARINA</t>
        </is>
      </c>
      <c r="E36">
        <f>"180308115"</f>
        <v/>
      </c>
      <c r="F36" t="inlineStr">
        <is>
          <t>EC230JB</t>
        </is>
      </c>
      <c r="G36" s="131" t="n">
        <v>45250</v>
      </c>
      <c r="H36" t="n">
        <v>512.5</v>
      </c>
      <c r="M36" t="inlineStr">
        <is>
          <t>ZAMANA MARINA</t>
        </is>
      </c>
      <c r="N36" t="inlineStr">
        <is>
          <t>SOSPESI LEGNANO</t>
        </is>
      </c>
      <c r="O36" t="inlineStr">
        <is>
          <t>AMICONE LUIGI</t>
        </is>
      </c>
      <c r="Q36" s="132" t="n">
        <v>45251.33652777778</v>
      </c>
      <c r="R36" s="132" t="n">
        <v>45254.52408564815</v>
      </c>
      <c r="S36" t="inlineStr">
        <is>
          <t>GFV061313611_305</t>
        </is>
      </c>
      <c r="T36" t="n">
        <v>5</v>
      </c>
      <c r="U36" t="inlineStr">
        <is>
          <t>GENERALI ITALIA</t>
        </is>
      </c>
      <c r="V36" t="inlineStr">
        <is>
          <t>0RDO</t>
        </is>
      </c>
      <c r="W36" t="inlineStr">
        <is>
          <t>TENCONI GABRIELA</t>
        </is>
      </c>
      <c r="X36" t="inlineStr">
        <is>
          <t>GFV061301595_325</t>
        </is>
      </c>
      <c r="Z36" t="inlineStr">
        <is>
          <t>ASSEGNO BANCARIO</t>
        </is>
      </c>
    </row>
    <row r="37">
      <c r="H37" s="125">
        <f>SUM(H35:H36)</f>
        <v/>
      </c>
    </row>
    <row r="44">
      <c r="A44" t="inlineStr">
        <is>
          <t>pagato</t>
        </is>
      </c>
      <c r="B44" t="inlineStr">
        <is>
          <t>Note Appunto incasso</t>
        </is>
      </c>
      <c r="C44" t="inlineStr">
        <is>
          <t>Note Sospeso</t>
        </is>
      </c>
      <c r="D44" t="inlineStr">
        <is>
          <t>Nominativo</t>
        </is>
      </c>
      <c r="E44" t="inlineStr">
        <is>
          <t>Polizza</t>
        </is>
      </c>
      <c r="F44" t="inlineStr">
        <is>
          <t>Targa</t>
        </is>
      </c>
      <c r="G44" t="inlineStr">
        <is>
          <t>Data</t>
        </is>
      </c>
      <c r="H44" t="inlineStr">
        <is>
          <t>Importo Sospeso</t>
        </is>
      </c>
      <c r="I44" t="inlineStr">
        <is>
          <t>Scadenza</t>
        </is>
      </c>
      <c r="J44" t="inlineStr">
        <is>
          <t>Pagato il</t>
        </is>
      </c>
      <c r="K44" t="inlineStr">
        <is>
          <t>Pagato il (Contabile)</t>
        </is>
      </c>
      <c r="L44" t="inlineStr">
        <is>
          <t>Mod.Pagamento</t>
        </is>
      </c>
      <c r="M44" t="inlineStr">
        <is>
          <t>Descrizione</t>
        </is>
      </c>
      <c r="N44" t="inlineStr">
        <is>
          <t>Tipo Sospeso</t>
        </is>
      </c>
      <c r="O44" t="inlineStr">
        <is>
          <t>Autore</t>
        </is>
      </c>
      <c r="P44" t="inlineStr">
        <is>
          <t>Autore Pagamento</t>
        </is>
      </c>
      <c r="Q44" t="inlineStr">
        <is>
          <t>Data Creazione</t>
        </is>
      </c>
      <c r="R44" t="inlineStr">
        <is>
          <t>Modifica</t>
        </is>
      </c>
      <c r="S44" t="inlineStr">
        <is>
          <t>Produttore Sospeso</t>
        </is>
      </c>
      <c r="T44" t="inlineStr">
        <is>
          <t>cod.Compagnia</t>
        </is>
      </c>
      <c r="U44" t="inlineStr">
        <is>
          <t>Compagnia</t>
        </is>
      </c>
      <c r="V44" t="inlineStr">
        <is>
          <t>cod.Agenzia</t>
        </is>
      </c>
      <c r="W44" t="inlineStr">
        <is>
          <t>Gruppo Produttore</t>
        </is>
      </c>
      <c r="X44" t="inlineStr">
        <is>
          <t>Produttore Titolo</t>
        </is>
      </c>
      <c r="Y44" t="inlineStr">
        <is>
          <t>Sub-Produttore Titolo</t>
        </is>
      </c>
      <c r="Z44" t="inlineStr">
        <is>
          <t>Mod.Pagamento Compagnia</t>
        </is>
      </c>
      <c r="AA44" t="inlineStr">
        <is>
          <t>Pagamento Utente</t>
        </is>
      </c>
    </row>
    <row r="45">
      <c r="A45" t="inlineStr">
        <is>
          <t>No</t>
        </is>
      </c>
      <c r="D45" t="inlineStr">
        <is>
          <t>MARCOMINI DANIELE RICCARDO</t>
        </is>
      </c>
      <c r="E45">
        <f>"00058931300645"</f>
        <v/>
      </c>
      <c r="F45" t="inlineStr">
        <is>
          <t>CE945CA</t>
        </is>
      </c>
      <c r="G45" s="131" t="n">
        <v>45253</v>
      </c>
      <c r="H45" t="n">
        <v>28</v>
      </c>
      <c r="M45" t="inlineStr">
        <is>
          <t>MARCOMINI DANIELE RICCARDO</t>
        </is>
      </c>
      <c r="N45" t="inlineStr">
        <is>
          <t>SOSPESI SOMMA</t>
        </is>
      </c>
      <c r="Q45" s="132" t="n">
        <v>45254.31424768519</v>
      </c>
      <c r="S45" t="n">
        <v>259589581</v>
      </c>
      <c r="T45" t="n">
        <v>57</v>
      </c>
      <c r="U45" t="inlineStr">
        <is>
          <t>CATTOLICA</t>
        </is>
      </c>
      <c r="V45" t="n">
        <v>259</v>
      </c>
      <c r="W45" t="inlineStr">
        <is>
          <t>TALLARINI IVANA</t>
        </is>
      </c>
      <c r="X45" t="n">
        <v>259589581</v>
      </c>
      <c r="Z45" t="inlineStr">
        <is>
          <t>CASSA CONTANTI</t>
        </is>
      </c>
    </row>
    <row r="46">
      <c r="A46" t="inlineStr">
        <is>
          <t>No</t>
        </is>
      </c>
      <c r="D46" t="inlineStr">
        <is>
          <t>MARCOMINI DANIELE RICCARDO</t>
        </is>
      </c>
      <c r="E46">
        <f>"180122171"</f>
        <v/>
      </c>
      <c r="F46" t="inlineStr">
        <is>
          <t>CE945CA</t>
        </is>
      </c>
      <c r="G46" s="131" t="n">
        <v>45253</v>
      </c>
      <c r="H46" t="n">
        <v>160.5</v>
      </c>
      <c r="M46" t="inlineStr">
        <is>
          <t>MARCOMINI DANIELE RICCARDO</t>
        </is>
      </c>
      <c r="N46" t="inlineStr">
        <is>
          <t>SOSPESI SOMMA</t>
        </is>
      </c>
      <c r="Q46" s="132" t="n">
        <v>45254.29650462963</v>
      </c>
      <c r="S46" t="inlineStr">
        <is>
          <t>GFV061314070_581</t>
        </is>
      </c>
      <c r="T46" t="n">
        <v>5</v>
      </c>
      <c r="U46" t="inlineStr">
        <is>
          <t>GENERALI ITALIA</t>
        </is>
      </c>
      <c r="V46" t="inlineStr">
        <is>
          <t>0RDO</t>
        </is>
      </c>
      <c r="W46" t="inlineStr">
        <is>
          <t>TALLARINI IVANA</t>
        </is>
      </c>
      <c r="X46" t="inlineStr">
        <is>
          <t>GFV061301595_591</t>
        </is>
      </c>
      <c r="Z46" t="inlineStr">
        <is>
          <t>CASSA CONTANTI</t>
        </is>
      </c>
    </row>
    <row r="47">
      <c r="A47" t="inlineStr">
        <is>
          <t>No</t>
        </is>
      </c>
      <c r="D47" t="inlineStr">
        <is>
          <t>PERTILE FABIO</t>
        </is>
      </c>
      <c r="E47">
        <f>"180022987"</f>
        <v/>
      </c>
      <c r="F47" t="inlineStr">
        <is>
          <t>CR021MJ</t>
        </is>
      </c>
      <c r="G47" s="131" t="n">
        <v>45253</v>
      </c>
      <c r="H47" t="n">
        <v>242.5</v>
      </c>
      <c r="M47" t="inlineStr">
        <is>
          <t>PERTILE FABIO</t>
        </is>
      </c>
      <c r="N47" t="inlineStr">
        <is>
          <t>SOSPESI SOMMA</t>
        </is>
      </c>
      <c r="Q47" s="132" t="n">
        <v>45254.29650462963</v>
      </c>
      <c r="S47" t="inlineStr">
        <is>
          <t>GFV061314070_581</t>
        </is>
      </c>
      <c r="T47" t="n">
        <v>5</v>
      </c>
      <c r="U47" t="inlineStr">
        <is>
          <t>GENERALI ITALIA</t>
        </is>
      </c>
      <c r="V47" t="inlineStr">
        <is>
          <t>0RDO</t>
        </is>
      </c>
      <c r="W47" t="inlineStr">
        <is>
          <t>TALLARINI IVANA</t>
        </is>
      </c>
      <c r="X47" t="inlineStr">
        <is>
          <t>GFV061314070_581</t>
        </is>
      </c>
      <c r="Z47" t="inlineStr">
        <is>
          <t>CASSA CONTANTI</t>
        </is>
      </c>
    </row>
    <row r="48">
      <c r="G48" s="131" t="n"/>
      <c r="H48" s="125">
        <f>SUM(H45:H47)</f>
        <v/>
      </c>
      <c r="Q48" s="132" t="n"/>
    </row>
    <row r="49">
      <c r="A49" t="inlineStr">
        <is>
          <t>No</t>
        </is>
      </c>
      <c r="D49" t="inlineStr">
        <is>
          <t>PONCE AVELAR ESTER GUADALUPE</t>
        </is>
      </c>
      <c r="E49">
        <f>"732049729"</f>
        <v/>
      </c>
      <c r="G49" s="131" t="n">
        <v>45240</v>
      </c>
      <c r="H49" s="125" t="n">
        <v>29</v>
      </c>
      <c r="M49" t="inlineStr">
        <is>
          <t>PONCE AVELAR ESTER GUADALUPE</t>
        </is>
      </c>
      <c r="N49" t="inlineStr">
        <is>
          <t>SOSPESI SOMMA</t>
        </is>
      </c>
      <c r="O49" t="inlineStr">
        <is>
          <t>AMICONE LUIGI</t>
        </is>
      </c>
      <c r="Q49" s="132" t="n">
        <v>45242.29664351852</v>
      </c>
      <c r="R49" s="132" t="n">
        <v>45254.52269675926</v>
      </c>
      <c r="S49" t="inlineStr">
        <is>
          <t>GFV061314070_581</t>
        </is>
      </c>
      <c r="T49" t="n">
        <v>5</v>
      </c>
      <c r="U49" t="inlineStr">
        <is>
          <t>GENERALI ITALIA</t>
        </is>
      </c>
      <c r="V49" t="inlineStr">
        <is>
          <t>0RDO</t>
        </is>
      </c>
      <c r="W49" t="inlineStr">
        <is>
          <t>TALLARINI IVANA</t>
        </is>
      </c>
      <c r="X49" t="inlineStr">
        <is>
          <t>GFV061314070_581</t>
        </is>
      </c>
      <c r="Z49" t="inlineStr">
        <is>
          <t>CASSA CONTANTI</t>
        </is>
      </c>
    </row>
    <row r="50">
      <c r="H50" s="125" t="n"/>
    </row>
    <row r="51">
      <c r="A51" t="inlineStr">
        <is>
          <t>No</t>
        </is>
      </c>
      <c r="D51" t="inlineStr">
        <is>
          <t>GUIZZO CHIARA</t>
        </is>
      </c>
      <c r="E51">
        <f>"730109084"</f>
        <v/>
      </c>
      <c r="F51" t="inlineStr">
        <is>
          <t>FD406DY</t>
        </is>
      </c>
      <c r="G51" s="131" t="n">
        <v>45240</v>
      </c>
      <c r="H51" s="125" t="n">
        <v>114.5</v>
      </c>
      <c r="M51" t="inlineStr">
        <is>
          <t>GUIZZO CHIARA</t>
        </is>
      </c>
      <c r="N51" t="inlineStr">
        <is>
          <t>SOSPESI SOMMA</t>
        </is>
      </c>
      <c r="O51" t="inlineStr">
        <is>
          <t>AMICONE LUIGI</t>
        </is>
      </c>
      <c r="Q51" s="132" t="n">
        <v>45242.29663194445</v>
      </c>
      <c r="R51" s="132" t="n">
        <v>45254.52329861111</v>
      </c>
      <c r="S51" t="inlineStr">
        <is>
          <t>GFV061301640_583</t>
        </is>
      </c>
      <c r="T51" t="n">
        <v>5</v>
      </c>
      <c r="U51" t="inlineStr">
        <is>
          <t>GENERALI ITALIA</t>
        </is>
      </c>
      <c r="V51" t="inlineStr">
        <is>
          <t>0RDO</t>
        </is>
      </c>
      <c r="W51" t="inlineStr">
        <is>
          <t>TALLARINI VITTORIO</t>
        </is>
      </c>
      <c r="X51" t="inlineStr">
        <is>
          <t>GFV061301640_583</t>
        </is>
      </c>
      <c r="Z51" t="inlineStr">
        <is>
          <t>ASSEGNO BANCARIO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18"/>
  <sheetViews>
    <sheetView topLeftCell="A1140" workbookViewId="0">
      <selection activeCell="A1153" sqref="A1153"/>
    </sheetView>
  </sheetViews>
  <sheetFormatPr baseColWidth="8" defaultRowHeight="13.2"/>
  <cols>
    <col width="27.21875" customWidth="1" min="1" max="1"/>
    <col width="15.6640625" customWidth="1" style="106" min="3" max="3"/>
    <col width="23.77734375" customWidth="1" style="96" min="6" max="6"/>
  </cols>
  <sheetData>
    <row r="1" ht="13.8" customHeight="1" thickBot="1">
      <c r="A1" s="113" t="inlineStr">
        <is>
          <t>\</t>
        </is>
      </c>
      <c r="B1" s="114" t="n"/>
      <c r="C1" s="116">
        <f>'PRIMA NOTA'!A2</f>
        <v/>
      </c>
      <c r="D1" s="115" t="n"/>
      <c r="E1" s="115" t="n"/>
      <c r="F1" s="120" t="inlineStr">
        <is>
          <t>SALDO DI BANCA REALE</t>
        </is>
      </c>
    </row>
    <row r="2">
      <c r="A2" s="107" t="n"/>
      <c r="F2" s="121" t="n"/>
    </row>
    <row r="3">
      <c r="A3" s="107" t="n"/>
      <c r="F3" s="122" t="n"/>
    </row>
    <row r="4">
      <c r="A4" s="110" t="n"/>
      <c r="F4" s="122" t="n"/>
    </row>
    <row r="5">
      <c r="A5" s="107" t="n"/>
      <c r="F5" s="122" t="n"/>
    </row>
    <row r="6">
      <c r="A6" s="110" t="inlineStr">
        <is>
          <t>SALDO DI BANCA DAL MIO PROGRAMMA</t>
        </is>
      </c>
      <c r="C6" s="106">
        <f>'PRIMA NOTA'!Z59</f>
        <v/>
      </c>
      <c r="F6" s="122">
        <f>C6</f>
        <v/>
      </c>
    </row>
    <row r="7">
      <c r="A7" s="107" t="inlineStr">
        <is>
          <t>SOSPESI</t>
        </is>
      </c>
      <c r="C7" s="106">
        <f>'PRIMA NOTA'!L51</f>
        <v/>
      </c>
      <c r="F7" s="122" t="n"/>
    </row>
    <row r="8">
      <c r="A8" s="107" t="inlineStr">
        <is>
          <t>PARTITE PARTICOLARI</t>
        </is>
      </c>
      <c r="C8" s="109">
        <f>'PRIMA NOTA'!L50</f>
        <v/>
      </c>
      <c r="F8" s="122" t="n">
        <v>0</v>
      </c>
    </row>
    <row r="9">
      <c r="A9" s="110" t="inlineStr">
        <is>
          <t>CONTANTI DEL GIORNO</t>
        </is>
      </c>
      <c r="C9" s="106">
        <f>'PRIMA NOTA'!L53</f>
        <v/>
      </c>
      <c r="F9" s="122" t="n"/>
    </row>
    <row r="10">
      <c r="A10" s="107" t="n"/>
      <c r="F10" s="122" t="n"/>
    </row>
    <row r="11">
      <c r="A11" s="110" t="inlineStr">
        <is>
          <t>TOTALE</t>
        </is>
      </c>
      <c r="C11" s="108">
        <f>SUM(C6:C10)</f>
        <v/>
      </c>
      <c r="F11" s="122" t="n"/>
    </row>
    <row r="12">
      <c r="A12" s="107" t="n"/>
      <c r="F12" s="122" t="n"/>
    </row>
    <row r="13">
      <c r="A13" s="107" t="n"/>
      <c r="F13" s="122" t="n"/>
    </row>
    <row r="14">
      <c r="A14" s="107" t="inlineStr">
        <is>
          <t>SALDI COMPAGNIE</t>
        </is>
      </c>
      <c r="F14" s="122" t="n"/>
    </row>
    <row r="15">
      <c r="A15" s="107" t="n"/>
      <c r="F15" s="122" t="n"/>
    </row>
    <row r="16">
      <c r="A16" s="107" t="n"/>
      <c r="F16" s="122" t="n"/>
    </row>
    <row r="17">
      <c r="A17" s="107" t="inlineStr">
        <is>
          <t>SALDO CATTOLICA</t>
        </is>
      </c>
      <c r="C17" s="106">
        <f>'PRIMA NOTA'!D59</f>
        <v/>
      </c>
      <c r="F17" s="122" t="n"/>
    </row>
    <row r="18">
      <c r="A18" s="107" t="inlineStr">
        <is>
          <t>SALDO GENERALI</t>
        </is>
      </c>
      <c r="C18" s="106">
        <f>'PRIMA NOTA'!A59</f>
        <v/>
      </c>
      <c r="F18" s="122" t="n"/>
    </row>
    <row r="19">
      <c r="A19" s="107" t="inlineStr">
        <is>
          <t>SALDO UCA</t>
        </is>
      </c>
      <c r="C19" s="106">
        <f>'PRIMA NOTA'!E59</f>
        <v/>
      </c>
      <c r="F19" s="122" t="n"/>
    </row>
    <row r="20">
      <c r="A20" s="107" t="inlineStr">
        <is>
          <t>SALDO TUTELA LEGALE</t>
        </is>
      </c>
      <c r="C20" s="106">
        <f>'PRIMA NOTA'!B59</f>
        <v/>
      </c>
      <c r="F20" s="122" t="n"/>
    </row>
    <row r="21">
      <c r="A21" s="107" t="inlineStr">
        <is>
          <t>SALDO GENERTEL</t>
        </is>
      </c>
      <c r="C21" s="106">
        <f>'PRIMA NOTA'!B6</f>
        <v/>
      </c>
      <c r="F21" s="122" t="n"/>
    </row>
    <row r="22">
      <c r="A22" s="107" t="n"/>
      <c r="F22" s="122" t="n"/>
    </row>
    <row r="23">
      <c r="A23" s="110" t="n"/>
      <c r="E23" s="93" t="n"/>
      <c r="F23" s="122" t="n"/>
    </row>
    <row r="24">
      <c r="A24" s="107" t="n"/>
      <c r="F24" s="122" t="n"/>
    </row>
    <row r="25">
      <c r="A25" s="110" t="n"/>
      <c r="F25" s="122" t="n"/>
    </row>
    <row r="26">
      <c r="A26" s="107" t="n"/>
      <c r="F26" s="122" t="n"/>
    </row>
    <row r="27">
      <c r="A27" s="110" t="n"/>
      <c r="C27" s="108">
        <f>SUM(C17:C26)</f>
        <v/>
      </c>
      <c r="F27" s="122" t="n"/>
    </row>
    <row r="28">
      <c r="A28" s="107" t="n"/>
      <c r="F28" s="122" t="n"/>
    </row>
    <row r="29">
      <c r="A29" s="110" t="n"/>
      <c r="C29" s="109" t="n"/>
      <c r="F29" s="122" t="n"/>
    </row>
    <row r="30">
      <c r="A30" s="110" t="inlineStr">
        <is>
          <t>CONTO ANTICIPI</t>
        </is>
      </c>
      <c r="C30" s="109">
        <f>'PRIMA NOTA'!N34</f>
        <v/>
      </c>
      <c r="F30" s="122" t="n"/>
    </row>
    <row r="31">
      <c r="A31" s="110" t="n"/>
      <c r="C31" s="109" t="n"/>
      <c r="F31" s="122" t="n"/>
    </row>
    <row r="32">
      <c r="A32" s="110" t="inlineStr">
        <is>
          <t>TOTALI</t>
        </is>
      </c>
      <c r="C32" s="109">
        <f>C11-C27-C30</f>
        <v/>
      </c>
      <c r="F32" s="122" t="n"/>
    </row>
    <row r="33">
      <c r="A33" s="110" t="n"/>
      <c r="F33" s="122" t="n"/>
    </row>
    <row r="34">
      <c r="A34" s="110" t="n"/>
      <c r="E34" s="93" t="n"/>
      <c r="F34" s="122" t="n"/>
    </row>
    <row r="35">
      <c r="A35" s="110" t="n"/>
      <c r="C35" s="108" t="n"/>
      <c r="F35" s="122" t="n"/>
    </row>
    <row r="36">
      <c r="A36" s="110" t="n"/>
      <c r="C36" s="108" t="n"/>
      <c r="F36" s="122" t="n"/>
    </row>
    <row r="37">
      <c r="A37" s="110" t="n"/>
      <c r="C37" s="108" t="n"/>
      <c r="F37" s="122" t="n"/>
    </row>
    <row r="38">
      <c r="A38" s="110" t="n"/>
      <c r="C38" s="108" t="n"/>
      <c r="F38" s="122" t="n"/>
    </row>
    <row r="39">
      <c r="A39" s="110" t="inlineStr">
        <is>
          <t>PROVVIGIONI CATTOLICA</t>
        </is>
      </c>
      <c r="C39" s="109">
        <f>'PRIMA NOTA'!H5</f>
        <v/>
      </c>
      <c r="F39" s="122" t="n"/>
    </row>
    <row r="40">
      <c r="A40" s="107" t="inlineStr">
        <is>
          <t>PROVVIGIONI GENERALI</t>
        </is>
      </c>
      <c r="C40" s="109">
        <f>'PRIMA NOTA'!H7</f>
        <v/>
      </c>
      <c r="F40" s="122" t="n"/>
    </row>
    <row r="41">
      <c r="A41" s="107" t="inlineStr">
        <is>
          <t>PROVVIGIONI UCA</t>
        </is>
      </c>
      <c r="C41" s="109">
        <f>'PRIMA NOTA'!H9</f>
        <v/>
      </c>
      <c r="F41" s="122" t="n"/>
    </row>
    <row r="42">
      <c r="A42" s="107" t="inlineStr">
        <is>
          <t>PROVVIGIONI TUTELA</t>
        </is>
      </c>
      <c r="C42" s="109">
        <f>'PRIMA NOTA'!H11</f>
        <v/>
      </c>
      <c r="F42" s="122" t="n"/>
    </row>
    <row r="43">
      <c r="A43" s="107" t="n"/>
      <c r="C43" s="108" t="n"/>
      <c r="F43" s="122" t="n"/>
    </row>
    <row r="44">
      <c r="A44" s="110" t="inlineStr">
        <is>
          <t>TOTALE</t>
        </is>
      </c>
      <c r="C44" s="108">
        <f>SUM(C39:C43)</f>
        <v/>
      </c>
      <c r="F44" s="122" t="n"/>
    </row>
    <row r="45">
      <c r="A45" s="110" t="n"/>
      <c r="C45" s="108" t="n"/>
      <c r="F45" s="122" t="n"/>
    </row>
    <row r="46">
      <c r="A46" s="110" t="n"/>
      <c r="C46" s="108" t="n"/>
      <c r="F46" s="122" t="n"/>
    </row>
    <row r="47">
      <c r="A47" s="110" t="n"/>
      <c r="C47" s="108" t="n"/>
      <c r="F47" s="122" t="n"/>
    </row>
    <row r="48">
      <c r="A48" s="110" t="n"/>
      <c r="C48" s="108" t="n"/>
      <c r="F48" s="122" t="n"/>
    </row>
    <row r="49">
      <c r="A49" s="110" t="n"/>
      <c r="C49" s="108" t="n"/>
      <c r="F49" s="122" t="n"/>
    </row>
    <row r="50">
      <c r="A50" s="110" t="n"/>
      <c r="C50" s="108" t="n"/>
      <c r="F50" s="122" t="n"/>
    </row>
    <row r="51">
      <c r="A51" s="110" t="n"/>
      <c r="C51" s="108" t="n"/>
      <c r="F51" s="122" t="n"/>
    </row>
    <row r="52">
      <c r="A52" s="110" t="n"/>
      <c r="C52" s="108" t="n"/>
      <c r="F52" s="122" t="n"/>
    </row>
    <row r="53">
      <c r="A53" s="110" t="n"/>
      <c r="C53" s="108" t="n"/>
      <c r="F53" s="122" t="n"/>
    </row>
    <row r="54">
      <c r="A54" s="110" t="n"/>
      <c r="C54" s="108" t="n"/>
      <c r="F54" s="122" t="n"/>
    </row>
    <row r="55">
      <c r="A55" s="110" t="n"/>
      <c r="C55" s="108" t="n"/>
      <c r="F55" s="122" t="n"/>
    </row>
    <row r="56">
      <c r="A56" s="107" t="n"/>
      <c r="F56" s="122" t="n"/>
    </row>
    <row r="57">
      <c r="A57" s="107" t="n"/>
      <c r="F57" s="122" t="n"/>
    </row>
    <row r="58" ht="13.8" customHeight="1" thickBot="1">
      <c r="A58" s="107" t="n"/>
      <c r="F58" s="122" t="n"/>
    </row>
    <row r="59" ht="13.8" customHeight="1" thickBot="1">
      <c r="A59" s="111" t="inlineStr">
        <is>
          <t>DIFFERENZA EVENTUALE</t>
        </is>
      </c>
      <c r="B59" s="112" t="n"/>
      <c r="C59" s="117">
        <f>C32-C44</f>
        <v/>
      </c>
      <c r="D59" s="112" t="n"/>
      <c r="E59" s="112" t="n"/>
      <c r="F59" s="123" t="inlineStr">
        <is>
          <t>CORRETTO  SONO LE COMMISSIONI</t>
        </is>
      </c>
    </row>
    <row r="61" ht="13.8" customHeight="1" thickBot="1"/>
    <row r="62" ht="13.8" customHeight="1" thickBot="1">
      <c r="A62" s="113" t="inlineStr">
        <is>
          <t>CORRETTEZZA SALDI TOTALI</t>
        </is>
      </c>
      <c r="B62" s="114" t="n"/>
      <c r="C62" s="116">
        <f>'PRIMA NOTA'!A63</f>
        <v/>
      </c>
      <c r="D62" s="115" t="n"/>
      <c r="E62" s="115" t="n"/>
      <c r="F62" s="120" t="inlineStr">
        <is>
          <t>SALDO DI BANCA REALE</t>
        </is>
      </c>
    </row>
    <row r="63">
      <c r="A63" s="107" t="n"/>
      <c r="F63" s="121" t="n"/>
    </row>
    <row r="64">
      <c r="A64" s="107" t="n"/>
      <c r="F64" s="122" t="n"/>
    </row>
    <row r="65">
      <c r="A65" s="110" t="n"/>
      <c r="F65" s="122" t="n"/>
    </row>
    <row r="66">
      <c r="A66" s="107" t="n"/>
      <c r="F66" s="122" t="n"/>
    </row>
    <row r="67">
      <c r="A67" s="110" t="inlineStr">
        <is>
          <t>SALDO DI BANCA DAL MIO PROGRAMMA</t>
        </is>
      </c>
      <c r="C67" s="106">
        <f>'PRIMA NOTA'!Z120</f>
        <v/>
      </c>
      <c r="F67" s="122">
        <f>C67</f>
        <v/>
      </c>
    </row>
    <row r="68">
      <c r="A68" s="107" t="inlineStr">
        <is>
          <t>SOSPESI</t>
        </is>
      </c>
      <c r="C68" s="106">
        <f>'PRIMA NOTA'!L112</f>
        <v/>
      </c>
      <c r="F68" s="122" t="n"/>
    </row>
    <row r="69">
      <c r="A69" s="107" t="inlineStr">
        <is>
          <t>PARTITE PARTICOLARI</t>
        </is>
      </c>
      <c r="C69" s="109">
        <f>'PRIMA NOTA'!L111</f>
        <v/>
      </c>
      <c r="F69" s="122" t="n">
        <v>77587.00999999999</v>
      </c>
    </row>
    <row r="70">
      <c r="A70" s="110" t="inlineStr">
        <is>
          <t>CONTANTI DEL GIORNO</t>
        </is>
      </c>
      <c r="C70" s="106">
        <f>'PRIMA NOTA'!L114</f>
        <v/>
      </c>
      <c r="F70" s="122" t="n"/>
    </row>
    <row r="71">
      <c r="A71" s="107" t="inlineStr">
        <is>
          <t xml:space="preserve">SOSPESI DEL GIORNO </t>
        </is>
      </c>
      <c r="C71">
        <f>'PRIMA NOTA'!L113</f>
        <v/>
      </c>
      <c r="F71" s="122" t="n"/>
    </row>
    <row r="72">
      <c r="A72" s="110" t="inlineStr">
        <is>
          <t>TOTALE</t>
        </is>
      </c>
      <c r="C72" s="108">
        <f>SUM(C67:C71)</f>
        <v/>
      </c>
      <c r="F72" s="122" t="n"/>
    </row>
    <row r="73">
      <c r="A73" s="107" t="n"/>
      <c r="F73" s="122" t="n"/>
    </row>
    <row r="74">
      <c r="A74" s="107" t="n"/>
      <c r="F74" s="122" t="n"/>
    </row>
    <row r="75">
      <c r="A75" s="107" t="inlineStr">
        <is>
          <t>SALDI COMPAGNIE</t>
        </is>
      </c>
      <c r="F75" s="122" t="n"/>
    </row>
    <row r="76">
      <c r="A76" s="107" t="n"/>
      <c r="F76" s="122" t="n"/>
    </row>
    <row r="77">
      <c r="A77" s="107" t="n"/>
      <c r="F77" s="122" t="n"/>
    </row>
    <row r="78">
      <c r="A78" s="107" t="inlineStr">
        <is>
          <t>SALDO CATTOLICA</t>
        </is>
      </c>
      <c r="C78" s="106">
        <f>'PRIMA NOTA'!D120</f>
        <v/>
      </c>
      <c r="F78" s="122" t="n"/>
    </row>
    <row r="79">
      <c r="A79" s="107" t="inlineStr">
        <is>
          <t>SALDO GENERALI</t>
        </is>
      </c>
      <c r="C79" s="106">
        <f>'PRIMA NOTA'!A120</f>
        <v/>
      </c>
      <c r="F79" s="122" t="n"/>
    </row>
    <row r="80">
      <c r="A80" s="107" t="inlineStr">
        <is>
          <t>SALDO UCA</t>
        </is>
      </c>
      <c r="C80" s="106">
        <f>'PRIMA NOTA'!E120</f>
        <v/>
      </c>
      <c r="F80" s="122" t="n"/>
    </row>
    <row r="81">
      <c r="A81" s="107" t="inlineStr">
        <is>
          <t>SALDO TUTELA LEGALE</t>
        </is>
      </c>
      <c r="C81" s="106">
        <f>'PRIMA NOTA'!B120</f>
        <v/>
      </c>
      <c r="F81" s="122" t="n"/>
    </row>
    <row r="82">
      <c r="A82" s="107" t="inlineStr">
        <is>
          <t>SALDO GENERTEL</t>
        </is>
      </c>
      <c r="C82" s="106">
        <f>'PRIMA NOTA'!B67</f>
        <v/>
      </c>
      <c r="F82" s="122" t="n"/>
    </row>
    <row r="83">
      <c r="A83" s="107" t="n"/>
      <c r="F83" s="122" t="n"/>
    </row>
    <row r="84">
      <c r="A84" s="110" t="n"/>
      <c r="E84" s="93" t="n"/>
      <c r="F84" s="122" t="n"/>
    </row>
    <row r="85">
      <c r="A85" s="107" t="n"/>
      <c r="F85" s="122" t="n"/>
    </row>
    <row r="86">
      <c r="A86" s="110" t="n"/>
      <c r="F86" s="122" t="n"/>
    </row>
    <row r="87">
      <c r="A87" s="107" t="n"/>
      <c r="F87" s="122" t="n"/>
    </row>
    <row r="88">
      <c r="A88" s="110" t="n"/>
      <c r="C88" s="108">
        <f>SUM(C78:C87)</f>
        <v/>
      </c>
      <c r="F88" s="122" t="n"/>
    </row>
    <row r="89">
      <c r="A89" s="107" t="n"/>
      <c r="F89" s="122" t="n"/>
    </row>
    <row r="90">
      <c r="A90" s="110" t="n"/>
      <c r="C90" s="109" t="n"/>
      <c r="F90" s="122" t="n"/>
    </row>
    <row r="91">
      <c r="A91" s="110" t="inlineStr">
        <is>
          <t>CONTO ANTICIPI</t>
        </is>
      </c>
      <c r="C91" s="109">
        <f>'PRIMA NOTA'!N95</f>
        <v/>
      </c>
      <c r="F91" s="122" t="n"/>
    </row>
    <row r="92">
      <c r="A92" s="110" t="n"/>
      <c r="C92" s="109" t="n"/>
      <c r="F92" s="122" t="n"/>
    </row>
    <row r="93">
      <c r="A93" s="110" t="inlineStr">
        <is>
          <t>TOTALI</t>
        </is>
      </c>
      <c r="C93" s="109">
        <f>C72-C88-C91</f>
        <v/>
      </c>
      <c r="F93" s="122" t="n"/>
    </row>
    <row r="94">
      <c r="A94" s="110" t="n"/>
      <c r="F94" s="122" t="n"/>
    </row>
    <row r="95">
      <c r="A95" s="110" t="n"/>
      <c r="E95" s="93" t="n"/>
      <c r="F95" s="122" t="n"/>
    </row>
    <row r="96">
      <c r="A96" s="110" t="n"/>
      <c r="C96" s="108" t="n"/>
      <c r="F96" s="122" t="n"/>
    </row>
    <row r="97">
      <c r="A97" s="110" t="n"/>
      <c r="C97" s="108" t="n"/>
      <c r="F97" s="122" t="n"/>
    </row>
    <row r="98">
      <c r="A98" s="110" t="n"/>
      <c r="C98" s="108" t="n"/>
      <c r="F98" s="122" t="n"/>
    </row>
    <row r="99">
      <c r="A99" s="110" t="n"/>
      <c r="C99" s="108" t="n"/>
      <c r="F99" s="122" t="n"/>
    </row>
    <row r="100">
      <c r="A100" s="110" t="inlineStr">
        <is>
          <t>PROVVIGIONI CATTOLICA</t>
        </is>
      </c>
      <c r="C100" s="109">
        <f>'PRIMA NOTA'!H65</f>
        <v/>
      </c>
      <c r="F100" s="122" t="n"/>
    </row>
    <row r="101">
      <c r="A101" s="107" t="inlineStr">
        <is>
          <t>PROVVIGIONI GENERALI</t>
        </is>
      </c>
      <c r="C101" s="109">
        <f>'PRIMA NOTA'!H67</f>
        <v/>
      </c>
      <c r="F101" s="122" t="n"/>
    </row>
    <row r="102">
      <c r="A102" s="107" t="inlineStr">
        <is>
          <t>PROVVIGIONI UCA</t>
        </is>
      </c>
      <c r="C102" s="109">
        <f>'PRIMA NOTA'!H69</f>
        <v/>
      </c>
      <c r="F102" s="122" t="n"/>
    </row>
    <row r="103">
      <c r="A103" s="107" t="inlineStr">
        <is>
          <t>PROVVIGIONI TUTELA</t>
        </is>
      </c>
      <c r="C103" s="109">
        <f>'PRIMA NOTA'!H71</f>
        <v/>
      </c>
      <c r="F103" s="122" t="n"/>
    </row>
    <row r="104">
      <c r="A104" s="107" t="n"/>
      <c r="C104" s="108" t="n"/>
      <c r="F104" s="122" t="n"/>
    </row>
    <row r="105">
      <c r="A105" s="110" t="inlineStr">
        <is>
          <t>TOTALE</t>
        </is>
      </c>
      <c r="C105" s="108">
        <f>SUM(C100:C104)</f>
        <v/>
      </c>
      <c r="F105" s="122" t="n"/>
    </row>
    <row r="106">
      <c r="A106" s="110" t="n"/>
      <c r="C106" s="108" t="n"/>
      <c r="F106" s="122" t="n"/>
    </row>
    <row r="107">
      <c r="A107" s="110" t="n"/>
      <c r="C107" s="108" t="n"/>
      <c r="F107" s="122" t="n"/>
    </row>
    <row r="108">
      <c r="A108" s="110" t="n"/>
      <c r="C108" s="108" t="n"/>
      <c r="F108" s="122" t="n"/>
    </row>
    <row r="109">
      <c r="A109" s="110" t="n"/>
      <c r="C109" s="108" t="n"/>
      <c r="F109" s="122" t="n"/>
    </row>
    <row r="110">
      <c r="A110" s="110" t="n"/>
      <c r="C110" s="108" t="n"/>
      <c r="F110" s="122" t="n"/>
    </row>
    <row r="111">
      <c r="A111" s="110" t="n"/>
      <c r="C111" s="108" t="n"/>
      <c r="F111" s="122" t="n"/>
    </row>
    <row r="112">
      <c r="A112" s="110" t="n"/>
      <c r="C112" s="108" t="n"/>
      <c r="F112" s="122" t="n"/>
    </row>
    <row r="113">
      <c r="A113" s="110" t="n"/>
      <c r="C113" s="108" t="n"/>
      <c r="F113" s="122" t="n"/>
    </row>
    <row r="114">
      <c r="A114" s="110" t="n"/>
      <c r="C114" s="108" t="n"/>
      <c r="F114" s="122" t="n"/>
    </row>
    <row r="115">
      <c r="A115" s="110" t="n"/>
      <c r="C115" s="108" t="n"/>
      <c r="F115" s="122" t="n"/>
    </row>
    <row r="116">
      <c r="A116" s="110" t="n"/>
      <c r="C116" s="108" t="n"/>
      <c r="F116" s="122" t="n"/>
    </row>
    <row r="117">
      <c r="A117" s="107" t="n"/>
      <c r="F117" s="122" t="n"/>
    </row>
    <row r="118">
      <c r="A118" s="107" t="n"/>
      <c r="F118" s="122" t="n"/>
    </row>
    <row r="119" ht="13.8" customHeight="1" thickBot="1">
      <c r="A119" s="107" t="n"/>
      <c r="F119" s="122" t="n"/>
    </row>
    <row r="120" ht="13.8" customHeight="1" thickBot="1">
      <c r="A120" s="111" t="inlineStr">
        <is>
          <t>DIFFERENZA EVENTUALE</t>
        </is>
      </c>
      <c r="B120" s="112" t="n"/>
      <c r="C120" s="117">
        <f>C93-C105</f>
        <v/>
      </c>
      <c r="D120" s="112" t="n"/>
      <c r="E120" s="112" t="n"/>
      <c r="F120" s="123" t="inlineStr">
        <is>
          <t>CORRETTO  SONO LE COMMISSIONI</t>
        </is>
      </c>
    </row>
    <row r="122" ht="13.8" customHeight="1" thickBot="1"/>
    <row r="123" ht="13.8" customHeight="1" thickBot="1">
      <c r="A123" s="113" t="inlineStr">
        <is>
          <t>CORRETTEZZA SALDI TOTALI</t>
        </is>
      </c>
      <c r="B123" s="114" t="n"/>
      <c r="C123" s="116">
        <f>'PRIMA NOTA'!A124</f>
        <v/>
      </c>
      <c r="D123" s="115" t="n"/>
      <c r="E123" s="115" t="n"/>
      <c r="F123" s="120" t="inlineStr">
        <is>
          <t>SALDO DI BANCA REALE</t>
        </is>
      </c>
    </row>
    <row r="124">
      <c r="A124" s="107" t="n"/>
      <c r="F124" s="121" t="n"/>
    </row>
    <row r="125">
      <c r="A125" s="107" t="n"/>
      <c r="F125" s="122" t="n"/>
    </row>
    <row r="126">
      <c r="A126" s="110" t="n"/>
      <c r="F126" s="122" t="n"/>
    </row>
    <row r="127">
      <c r="A127" s="107" t="n"/>
      <c r="F127" s="122" t="n"/>
    </row>
    <row r="128">
      <c r="A128" s="110" t="inlineStr">
        <is>
          <t>SALDO DI BANCA DAL MIO PROGRAMMA</t>
        </is>
      </c>
      <c r="C128" s="106">
        <f>'PRIMA NOTA'!Z181</f>
        <v/>
      </c>
      <c r="F128" s="122">
        <f>C128</f>
        <v/>
      </c>
    </row>
    <row r="129">
      <c r="A129" s="107" t="inlineStr">
        <is>
          <t>SOSPESI</t>
        </is>
      </c>
      <c r="C129" s="106">
        <f>'PRIMA NOTA'!L173</f>
        <v/>
      </c>
      <c r="F129" s="122" t="n"/>
    </row>
    <row r="130">
      <c r="A130" s="107" t="inlineStr">
        <is>
          <t>PARTITE PARTICOLARI</t>
        </is>
      </c>
      <c r="C130" s="109">
        <f>'PRIMA NOTA'!L172</f>
        <v/>
      </c>
      <c r="F130" s="122" t="n">
        <v>77587.00999999999</v>
      </c>
    </row>
    <row r="131">
      <c r="A131" s="110" t="inlineStr">
        <is>
          <t>CONTANTI DEL GIORNO</t>
        </is>
      </c>
      <c r="C131" s="106">
        <f>'PRIMA NOTA'!L175</f>
        <v/>
      </c>
      <c r="F131" s="122" t="n"/>
    </row>
    <row r="132">
      <c r="A132" s="107" t="inlineStr">
        <is>
          <t xml:space="preserve">SOSPESI DEL GIORNO </t>
        </is>
      </c>
      <c r="C132">
        <f>'PRIMA NOTA'!L174</f>
        <v/>
      </c>
      <c r="F132" s="122" t="n"/>
    </row>
    <row r="133">
      <c r="A133" s="110" t="inlineStr">
        <is>
          <t>TOTALE</t>
        </is>
      </c>
      <c r="C133" s="108">
        <f>SUM(C128:C132)</f>
        <v/>
      </c>
      <c r="F133" s="122" t="n"/>
    </row>
    <row r="134">
      <c r="A134" s="107" t="n"/>
      <c r="F134" s="122" t="n"/>
    </row>
    <row r="135">
      <c r="A135" s="107" t="n"/>
      <c r="F135" s="122" t="n"/>
    </row>
    <row r="136">
      <c r="A136" s="107" t="inlineStr">
        <is>
          <t>SALDI COMPAGNIE</t>
        </is>
      </c>
      <c r="F136" s="122" t="n"/>
    </row>
    <row r="137">
      <c r="A137" s="107" t="n"/>
      <c r="F137" s="122" t="n"/>
    </row>
    <row r="138">
      <c r="A138" s="107" t="n"/>
      <c r="F138" s="122" t="n"/>
    </row>
    <row r="139">
      <c r="A139" s="107" t="inlineStr">
        <is>
          <t>SALDO CATTOLICA</t>
        </is>
      </c>
      <c r="C139" s="106">
        <f>'PRIMA NOTA'!D181</f>
        <v/>
      </c>
      <c r="F139" s="122" t="n"/>
    </row>
    <row r="140">
      <c r="A140" s="107" t="inlineStr">
        <is>
          <t>SALDO GENERALI</t>
        </is>
      </c>
      <c r="C140" s="106">
        <f>'PRIMA NOTA'!A181</f>
        <v/>
      </c>
      <c r="F140" s="122" t="n"/>
    </row>
    <row r="141">
      <c r="A141" s="107" t="inlineStr">
        <is>
          <t>SALDO UCA</t>
        </is>
      </c>
      <c r="C141" s="106">
        <f>'PRIMA NOTA'!E181</f>
        <v/>
      </c>
      <c r="F141" s="122" t="n"/>
    </row>
    <row r="142">
      <c r="A142" s="107" t="inlineStr">
        <is>
          <t>SALDO TUTELA LEGALE</t>
        </is>
      </c>
      <c r="C142" s="106">
        <f>'PRIMA NOTA'!B181</f>
        <v/>
      </c>
      <c r="F142" s="122" t="n"/>
    </row>
    <row r="143">
      <c r="A143" s="107" t="inlineStr">
        <is>
          <t>SALDO GENERTEL</t>
        </is>
      </c>
      <c r="C143" s="106">
        <f>'PRIMA NOTA'!B128</f>
        <v/>
      </c>
      <c r="F143" s="122" t="n"/>
    </row>
    <row r="144">
      <c r="A144" s="107" t="n"/>
      <c r="F144" s="122" t="n"/>
    </row>
    <row r="145">
      <c r="A145" s="110" t="n"/>
      <c r="E145" s="93" t="n"/>
      <c r="F145" s="122" t="n"/>
    </row>
    <row r="146">
      <c r="A146" s="107" t="n"/>
      <c r="F146" s="122" t="n"/>
    </row>
    <row r="147">
      <c r="A147" s="110" t="n"/>
      <c r="F147" s="122" t="n"/>
    </row>
    <row r="148">
      <c r="A148" s="107" t="n"/>
      <c r="F148" s="122" t="n"/>
    </row>
    <row r="149">
      <c r="A149" s="110" t="n"/>
      <c r="C149" s="108">
        <f>SUM(C139:C148)</f>
        <v/>
      </c>
      <c r="F149" s="122" t="n"/>
    </row>
    <row r="150">
      <c r="A150" s="107" t="n"/>
      <c r="F150" s="122" t="n"/>
    </row>
    <row r="151">
      <c r="A151" s="110" t="n"/>
      <c r="C151" s="109" t="n"/>
      <c r="F151" s="122" t="n"/>
    </row>
    <row r="152">
      <c r="A152" s="110" t="inlineStr">
        <is>
          <t>CONTO ANTICIPI</t>
        </is>
      </c>
      <c r="C152" s="109">
        <f>'PRIMA NOTA'!N156</f>
        <v/>
      </c>
      <c r="F152" s="122" t="n"/>
    </row>
    <row r="153">
      <c r="A153" s="110" t="n"/>
      <c r="C153" s="109" t="n"/>
      <c r="F153" s="122" t="n"/>
    </row>
    <row r="154">
      <c r="A154" s="110" t="inlineStr">
        <is>
          <t>TOTALI</t>
        </is>
      </c>
      <c r="C154" s="109">
        <f>C133-C149-C152</f>
        <v/>
      </c>
      <c r="F154" s="122" t="n"/>
    </row>
    <row r="155">
      <c r="A155" s="110" t="n"/>
      <c r="F155" s="122" t="n"/>
    </row>
    <row r="156">
      <c r="A156" s="110" t="n"/>
      <c r="E156" s="93" t="n"/>
      <c r="F156" s="122" t="n"/>
    </row>
    <row r="157">
      <c r="A157" s="110" t="n"/>
      <c r="C157" s="108" t="n"/>
      <c r="F157" s="122" t="n"/>
    </row>
    <row r="158">
      <c r="A158" s="110" t="n"/>
      <c r="C158" s="108" t="n"/>
      <c r="F158" s="122" t="n"/>
    </row>
    <row r="159">
      <c r="A159" s="110" t="n"/>
      <c r="C159" s="108" t="n"/>
      <c r="F159" s="122" t="n"/>
    </row>
    <row r="160">
      <c r="A160" s="110" t="n"/>
      <c r="C160" s="108" t="n"/>
      <c r="F160" s="122" t="n"/>
    </row>
    <row r="161">
      <c r="A161" s="110" t="inlineStr">
        <is>
          <t>PROVVIGIONI CATTOLICA</t>
        </is>
      </c>
      <c r="C161" s="109">
        <f>'PRIMA NOTA'!H126</f>
        <v/>
      </c>
      <c r="F161" s="122" t="n"/>
    </row>
    <row r="162">
      <c r="A162" s="107" t="inlineStr">
        <is>
          <t>PROVVIGIONI GENERALI</t>
        </is>
      </c>
      <c r="C162" s="109">
        <f>'PRIMA NOTA'!H128</f>
        <v/>
      </c>
      <c r="F162" s="122" t="n"/>
    </row>
    <row r="163">
      <c r="A163" s="107" t="inlineStr">
        <is>
          <t>PROVVIGIONI UCA</t>
        </is>
      </c>
      <c r="C163" s="109">
        <f>'PRIMA NOTA'!H130</f>
        <v/>
      </c>
      <c r="F163" s="122" t="n"/>
    </row>
    <row r="164">
      <c r="A164" s="107" t="inlineStr">
        <is>
          <t>PROVVIGIONI TUTELA</t>
        </is>
      </c>
      <c r="C164" s="109">
        <f>'PRIMA NOTA'!H132</f>
        <v/>
      </c>
      <c r="F164" s="122" t="n"/>
    </row>
    <row r="165">
      <c r="A165" s="107" t="n"/>
      <c r="C165" s="108" t="n"/>
      <c r="F165" s="122" t="n"/>
    </row>
    <row r="166">
      <c r="A166" s="110" t="inlineStr">
        <is>
          <t>TOTALE</t>
        </is>
      </c>
      <c r="C166" s="108">
        <f>SUM(C161:C165)</f>
        <v/>
      </c>
      <c r="F166" s="122" t="n"/>
    </row>
    <row r="167">
      <c r="A167" s="110" t="n"/>
      <c r="C167" s="108" t="n"/>
      <c r="F167" s="122" t="n"/>
    </row>
    <row r="168">
      <c r="A168" s="110" t="n"/>
      <c r="C168" s="108" t="n"/>
      <c r="F168" s="122" t="n"/>
    </row>
    <row r="169">
      <c r="A169" s="110" t="n"/>
      <c r="C169" s="108" t="n"/>
      <c r="F169" s="122" t="n"/>
    </row>
    <row r="170">
      <c r="A170" s="110" t="n"/>
      <c r="C170" s="108" t="n"/>
      <c r="F170" s="122" t="n"/>
    </row>
    <row r="171">
      <c r="A171" s="110" t="n"/>
      <c r="C171" s="108" t="n"/>
      <c r="F171" s="122" t="n"/>
    </row>
    <row r="172">
      <c r="A172" s="110" t="n"/>
      <c r="C172" s="108" t="n"/>
      <c r="F172" s="122" t="n"/>
    </row>
    <row r="173">
      <c r="A173" s="110" t="n"/>
      <c r="C173" s="108" t="n"/>
      <c r="F173" s="122" t="n"/>
    </row>
    <row r="174">
      <c r="A174" s="110" t="n"/>
      <c r="C174" s="108" t="n"/>
      <c r="F174" s="122" t="n"/>
    </row>
    <row r="175">
      <c r="A175" s="110" t="n"/>
      <c r="C175" s="108" t="n"/>
      <c r="F175" s="122" t="n"/>
    </row>
    <row r="176">
      <c r="A176" s="110" t="n"/>
      <c r="C176" s="108" t="n"/>
      <c r="F176" s="122" t="n"/>
    </row>
    <row r="177">
      <c r="A177" s="110" t="n"/>
      <c r="C177" s="108" t="n"/>
      <c r="F177" s="122" t="n"/>
    </row>
    <row r="178">
      <c r="A178" s="107" t="n"/>
      <c r="F178" s="122" t="n"/>
    </row>
    <row r="179">
      <c r="A179" s="107" t="n"/>
      <c r="F179" s="122" t="n"/>
    </row>
    <row r="180" ht="13.8" customHeight="1" thickBot="1">
      <c r="A180" s="107" t="n"/>
      <c r="F180" s="122" t="n"/>
    </row>
    <row r="181" ht="13.8" customHeight="1" thickBot="1">
      <c r="A181" s="111" t="inlineStr">
        <is>
          <t>DIFFERENZA EVENTUALE</t>
        </is>
      </c>
      <c r="B181" s="112" t="n"/>
      <c r="C181" s="117">
        <f>C154-C166</f>
        <v/>
      </c>
      <c r="D181" s="112" t="n"/>
      <c r="E181" s="112" t="n"/>
      <c r="F181" s="123" t="inlineStr">
        <is>
          <t>CORRETTO  SONO LE COMMISSIONI</t>
        </is>
      </c>
    </row>
    <row r="183" ht="13.8" customHeight="1" thickBot="1"/>
    <row r="184" ht="13.8" customHeight="1" thickBot="1">
      <c r="A184" s="113" t="inlineStr">
        <is>
          <t>CORRETTEZZA SALDI TOTALI</t>
        </is>
      </c>
      <c r="B184" s="114" t="n"/>
      <c r="C184" s="116">
        <f>'PRIMA NOTA'!A185</f>
        <v/>
      </c>
      <c r="D184" s="115" t="n"/>
      <c r="E184" s="115" t="n"/>
      <c r="F184" s="120" t="inlineStr">
        <is>
          <t>SALDO DI BANCA REALE</t>
        </is>
      </c>
    </row>
    <row r="185">
      <c r="A185" s="107" t="n"/>
      <c r="F185" s="121" t="n"/>
    </row>
    <row r="186">
      <c r="A186" s="107" t="n"/>
      <c r="F186" s="122" t="n"/>
    </row>
    <row r="187">
      <c r="A187" s="110" t="n"/>
      <c r="F187" s="122" t="n"/>
    </row>
    <row r="188">
      <c r="A188" s="107" t="n"/>
      <c r="F188" s="122" t="n"/>
    </row>
    <row r="189">
      <c r="A189" s="110" t="inlineStr">
        <is>
          <t>SALDO DI BANCA DAL MIO PROGRAMMA</t>
        </is>
      </c>
      <c r="C189" s="106">
        <f>'PRIMA NOTA'!Z242</f>
        <v/>
      </c>
      <c r="F189" s="122">
        <f>C189</f>
        <v/>
      </c>
    </row>
    <row r="190">
      <c r="A190" s="107" t="inlineStr">
        <is>
          <t>SOSPESI</t>
        </is>
      </c>
      <c r="C190" s="106">
        <f>'PRIMA NOTA'!L234</f>
        <v/>
      </c>
      <c r="F190" s="122" t="n"/>
    </row>
    <row r="191">
      <c r="A191" s="107" t="inlineStr">
        <is>
          <t>PARTITE PARTICOLARI</t>
        </is>
      </c>
      <c r="C191" s="109">
        <f>'PRIMA NOTA'!L233</f>
        <v/>
      </c>
      <c r="F191" s="122" t="n">
        <v>77587.00999999999</v>
      </c>
    </row>
    <row r="192">
      <c r="A192" s="110" t="inlineStr">
        <is>
          <t>CONTANTI DEL GIORNO</t>
        </is>
      </c>
      <c r="C192" s="106">
        <f>'PRIMA NOTA'!L236</f>
        <v/>
      </c>
      <c r="F192" s="122" t="n"/>
    </row>
    <row r="193">
      <c r="A193" s="107" t="inlineStr">
        <is>
          <t xml:space="preserve">SOSPESI DEL GIORNO </t>
        </is>
      </c>
      <c r="C193">
        <f>'PRIMA NOTA'!L235</f>
        <v/>
      </c>
      <c r="F193" s="122" t="n"/>
    </row>
    <row r="194">
      <c r="A194" s="110" t="inlineStr">
        <is>
          <t>TOTALE</t>
        </is>
      </c>
      <c r="C194" s="108">
        <f>SUM(C189:C193)</f>
        <v/>
      </c>
      <c r="F194" s="122" t="n"/>
    </row>
    <row r="195">
      <c r="A195" s="107" t="n"/>
      <c r="F195" s="122" t="n"/>
    </row>
    <row r="196">
      <c r="A196" s="107" t="n"/>
      <c r="F196" s="122" t="n"/>
    </row>
    <row r="197">
      <c r="A197" s="107" t="inlineStr">
        <is>
          <t>SALDI COMPAGNIE</t>
        </is>
      </c>
      <c r="F197" s="122" t="n"/>
    </row>
    <row r="198">
      <c r="A198" s="107" t="n"/>
      <c r="F198" s="122" t="n"/>
    </row>
    <row r="199">
      <c r="A199" s="107" t="n"/>
      <c r="F199" s="122" t="n"/>
    </row>
    <row r="200">
      <c r="A200" s="107" t="inlineStr">
        <is>
          <t>SALDO CATTOLICA</t>
        </is>
      </c>
      <c r="C200" s="106">
        <f>'PRIMA NOTA'!D242</f>
        <v/>
      </c>
      <c r="F200" s="122" t="n"/>
    </row>
    <row r="201">
      <c r="A201" s="107" t="inlineStr">
        <is>
          <t>SALDO GENERALI</t>
        </is>
      </c>
      <c r="C201" s="106">
        <f>'PRIMA NOTA'!A242</f>
        <v/>
      </c>
      <c r="F201" s="122" t="n"/>
    </row>
    <row r="202">
      <c r="A202" s="107" t="inlineStr">
        <is>
          <t>SALDO UCA</t>
        </is>
      </c>
      <c r="C202" s="106">
        <f>'PRIMA NOTA'!E242</f>
        <v/>
      </c>
      <c r="F202" s="122" t="n"/>
    </row>
    <row r="203">
      <c r="A203" s="107" t="inlineStr">
        <is>
          <t>SALDO TUTELA LEGALE</t>
        </is>
      </c>
      <c r="C203" s="106">
        <f>'PRIMA NOTA'!B242</f>
        <v/>
      </c>
      <c r="F203" s="122" t="n"/>
    </row>
    <row r="204">
      <c r="A204" s="107" t="inlineStr">
        <is>
          <t>SALDO GENERTEL</t>
        </is>
      </c>
      <c r="C204" s="106">
        <f>'PRIMA NOTA'!B189</f>
        <v/>
      </c>
      <c r="F204" s="122" t="n"/>
    </row>
    <row r="205">
      <c r="A205" s="107" t="n"/>
      <c r="F205" s="122" t="n"/>
    </row>
    <row r="206">
      <c r="A206" s="110" t="n"/>
      <c r="E206" s="93" t="n"/>
      <c r="F206" s="122" t="n"/>
    </row>
    <row r="207">
      <c r="A207" s="107" t="n"/>
      <c r="F207" s="122" t="n"/>
    </row>
    <row r="208">
      <c r="A208" s="110" t="n"/>
      <c r="F208" s="122" t="n"/>
    </row>
    <row r="209">
      <c r="A209" s="107" t="n"/>
      <c r="F209" s="122" t="n"/>
    </row>
    <row r="210">
      <c r="A210" s="110" t="n"/>
      <c r="C210" s="108">
        <f>SUM(C200:C209)</f>
        <v/>
      </c>
      <c r="F210" s="122" t="n"/>
    </row>
    <row r="211">
      <c r="A211" s="107" t="n"/>
      <c r="F211" s="122" t="n"/>
    </row>
    <row r="212">
      <c r="A212" s="110" t="n"/>
      <c r="C212" s="109" t="n"/>
      <c r="F212" s="122" t="n"/>
    </row>
    <row r="213">
      <c r="A213" s="110" t="inlineStr">
        <is>
          <t>CONTO ANTICIPI</t>
        </is>
      </c>
      <c r="C213" s="109">
        <f>'PRIMA NOTA'!N217</f>
        <v/>
      </c>
      <c r="F213" s="122" t="n"/>
    </row>
    <row r="214">
      <c r="A214" s="110" t="n"/>
      <c r="C214" s="109" t="n"/>
      <c r="F214" s="122" t="n"/>
    </row>
    <row r="215">
      <c r="A215" s="110" t="inlineStr">
        <is>
          <t>TOTALI</t>
        </is>
      </c>
      <c r="C215" s="109">
        <f>C194-C210-C213</f>
        <v/>
      </c>
      <c r="F215" s="122" t="n"/>
    </row>
    <row r="216">
      <c r="A216" s="110" t="n"/>
      <c r="F216" s="122" t="n"/>
    </row>
    <row r="217">
      <c r="A217" s="110" t="n"/>
      <c r="E217" s="93" t="n"/>
      <c r="F217" s="122" t="n"/>
    </row>
    <row r="218">
      <c r="A218" s="110" t="n"/>
      <c r="C218" s="108" t="n"/>
      <c r="F218" s="122" t="n"/>
    </row>
    <row r="219">
      <c r="A219" s="110" t="n"/>
      <c r="C219" s="108" t="n"/>
      <c r="F219" s="122" t="n"/>
    </row>
    <row r="220">
      <c r="A220" s="110" t="n"/>
      <c r="C220" s="108" t="n"/>
      <c r="F220" s="122" t="n"/>
    </row>
    <row r="221">
      <c r="A221" s="110" t="n"/>
      <c r="C221" s="108" t="n"/>
      <c r="F221" s="122" t="n"/>
    </row>
    <row r="222">
      <c r="A222" s="110" t="inlineStr">
        <is>
          <t>PROVVIGIONI CATTOLICA</t>
        </is>
      </c>
      <c r="C222" s="109">
        <f>'PRIMA NOTA'!H187</f>
        <v/>
      </c>
      <c r="F222" s="122" t="n"/>
    </row>
    <row r="223">
      <c r="A223" s="107" t="inlineStr">
        <is>
          <t>PROVVIGIONI GENERALI</t>
        </is>
      </c>
      <c r="C223" s="109">
        <f>'PRIMA NOTA'!H189</f>
        <v/>
      </c>
      <c r="F223" s="122" t="n"/>
    </row>
    <row r="224">
      <c r="A224" s="107" t="inlineStr">
        <is>
          <t>PROVVIGIONI UCA</t>
        </is>
      </c>
      <c r="C224" s="109">
        <f>'PRIMA NOTA'!H191</f>
        <v/>
      </c>
      <c r="F224" s="122" t="n"/>
    </row>
    <row r="225">
      <c r="A225" s="107" t="inlineStr">
        <is>
          <t>PROVVIGIONI TUTELA</t>
        </is>
      </c>
      <c r="C225" s="109">
        <f>'PRIMA NOTA'!H193</f>
        <v/>
      </c>
      <c r="F225" s="122" t="n"/>
    </row>
    <row r="226">
      <c r="A226" s="107" t="n"/>
      <c r="C226" s="108" t="n"/>
      <c r="F226" s="122" t="n"/>
    </row>
    <row r="227">
      <c r="A227" s="110" t="inlineStr">
        <is>
          <t>TOTALE</t>
        </is>
      </c>
      <c r="C227" s="108">
        <f>SUM(C222:C226)</f>
        <v/>
      </c>
      <c r="F227" s="122" t="n"/>
    </row>
    <row r="228">
      <c r="A228" s="110" t="n"/>
      <c r="C228" s="108" t="n"/>
      <c r="F228" s="122" t="n"/>
    </row>
    <row r="229">
      <c r="A229" s="110" t="n"/>
      <c r="C229" s="108" t="n"/>
      <c r="F229" s="122" t="n"/>
    </row>
    <row r="230">
      <c r="A230" s="110" t="n"/>
      <c r="C230" s="108" t="n"/>
      <c r="F230" s="122" t="n"/>
    </row>
    <row r="231">
      <c r="A231" s="110" t="n"/>
      <c r="C231" s="108" t="n"/>
      <c r="F231" s="122" t="n"/>
    </row>
    <row r="232">
      <c r="A232" s="110" t="n"/>
      <c r="C232" s="108" t="n"/>
      <c r="F232" s="122" t="n"/>
    </row>
    <row r="233">
      <c r="A233" s="110" t="n"/>
      <c r="C233" s="108" t="n"/>
      <c r="F233" s="122" t="n"/>
    </row>
    <row r="234">
      <c r="A234" s="110" t="n"/>
      <c r="C234" s="108" t="n"/>
      <c r="F234" s="122" t="n"/>
    </row>
    <row r="235">
      <c r="A235" s="110" t="n"/>
      <c r="C235" s="108" t="n"/>
      <c r="F235" s="122" t="n"/>
    </row>
    <row r="236">
      <c r="A236" s="110" t="n"/>
      <c r="C236" s="108" t="n"/>
      <c r="F236" s="122" t="n"/>
    </row>
    <row r="237">
      <c r="A237" s="110" t="n"/>
      <c r="C237" s="108" t="n"/>
      <c r="F237" s="122" t="n"/>
    </row>
    <row r="238">
      <c r="A238" s="110" t="n"/>
      <c r="C238" s="108" t="n"/>
      <c r="F238" s="122" t="n"/>
    </row>
    <row r="239">
      <c r="A239" s="107" t="n"/>
      <c r="F239" s="122" t="n"/>
    </row>
    <row r="240">
      <c r="A240" s="107" t="n"/>
      <c r="F240" s="122" t="n"/>
    </row>
    <row r="241" ht="13.8" customHeight="1" thickBot="1">
      <c r="A241" s="107" t="n"/>
      <c r="F241" s="122" t="n"/>
    </row>
    <row r="242" ht="13.8" customHeight="1" thickBot="1">
      <c r="A242" s="111" t="inlineStr">
        <is>
          <t>DIFFERENZA EVENTUALE</t>
        </is>
      </c>
      <c r="B242" s="112" t="n"/>
      <c r="C242" s="117">
        <f>C215-C227</f>
        <v/>
      </c>
      <c r="D242" s="112" t="n"/>
      <c r="E242" s="112" t="n"/>
      <c r="F242" s="123" t="inlineStr">
        <is>
          <t>CORRETTO  SONO LE COMMISSIONI</t>
        </is>
      </c>
    </row>
    <row r="244" ht="13.8" customHeight="1" thickBot="1"/>
    <row r="245" ht="13.8" customHeight="1" thickBot="1">
      <c r="A245" s="113" t="inlineStr">
        <is>
          <t>CORRETTEZZA SALDI TOTALI</t>
        </is>
      </c>
      <c r="B245" s="114" t="n"/>
      <c r="C245" s="116">
        <f>'PRIMA NOTA'!A246</f>
        <v/>
      </c>
      <c r="D245" s="115" t="n"/>
      <c r="E245" s="115" t="n"/>
      <c r="F245" s="120" t="inlineStr">
        <is>
          <t>SALDO DI BANCA REALE</t>
        </is>
      </c>
    </row>
    <row r="246">
      <c r="A246" s="107" t="n"/>
      <c r="F246" s="121" t="n"/>
    </row>
    <row r="247">
      <c r="A247" s="107" t="n"/>
      <c r="F247" s="122" t="n"/>
    </row>
    <row r="248">
      <c r="A248" s="110" t="n"/>
      <c r="F248" s="122" t="n"/>
    </row>
    <row r="249">
      <c r="A249" s="107" t="n"/>
      <c r="F249" s="122" t="n"/>
    </row>
    <row r="250">
      <c r="A250" s="110" t="inlineStr">
        <is>
          <t>SALDO DI BANCA DAL MIO PROGRAMMA</t>
        </is>
      </c>
      <c r="C250" s="106">
        <f>'PRIMA NOTA'!Z303</f>
        <v/>
      </c>
      <c r="F250" s="122">
        <f>C250</f>
        <v/>
      </c>
    </row>
    <row r="251">
      <c r="A251" s="107" t="inlineStr">
        <is>
          <t>SOSPESI</t>
        </is>
      </c>
      <c r="C251" s="106">
        <f>'PRIMA NOTA'!L295</f>
        <v/>
      </c>
      <c r="F251" s="122" t="n"/>
    </row>
    <row r="252">
      <c r="A252" s="107" t="inlineStr">
        <is>
          <t>PARTITE PARTICOLARI</t>
        </is>
      </c>
      <c r="C252" s="109">
        <f>'PRIMA NOTA'!L294</f>
        <v/>
      </c>
      <c r="F252" s="122" t="n">
        <v>77587.00999999999</v>
      </c>
    </row>
    <row r="253">
      <c r="A253" s="110" t="inlineStr">
        <is>
          <t>CONTANTI DEL GIORNO</t>
        </is>
      </c>
      <c r="C253" s="106">
        <f>'PRIMA NOTA'!L297</f>
        <v/>
      </c>
      <c r="F253" s="122" t="n"/>
    </row>
    <row r="254">
      <c r="A254" s="107" t="inlineStr">
        <is>
          <t xml:space="preserve">SOSPESI DEL GIORNO </t>
        </is>
      </c>
      <c r="C254">
        <f>'PRIMA NOTA'!L296</f>
        <v/>
      </c>
      <c r="F254" s="122" t="n"/>
    </row>
    <row r="255">
      <c r="A255" s="110" t="inlineStr">
        <is>
          <t>TOTALE</t>
        </is>
      </c>
      <c r="C255" s="108">
        <f>SUM(C250:C254)</f>
        <v/>
      </c>
      <c r="F255" s="122" t="n"/>
    </row>
    <row r="256">
      <c r="A256" s="107" t="n"/>
      <c r="F256" s="122" t="n"/>
    </row>
    <row r="257">
      <c r="A257" s="107" t="n"/>
      <c r="F257" s="122" t="n"/>
    </row>
    <row r="258">
      <c r="A258" s="107" t="inlineStr">
        <is>
          <t>SALDI COMPAGNIE</t>
        </is>
      </c>
      <c r="F258" s="122" t="n"/>
    </row>
    <row r="259">
      <c r="A259" s="107" t="n"/>
      <c r="F259" s="122" t="n"/>
    </row>
    <row r="260">
      <c r="A260" s="107" t="n"/>
      <c r="F260" s="122" t="n"/>
    </row>
    <row r="261">
      <c r="A261" s="107" t="inlineStr">
        <is>
          <t>SALDO CATTOLICA</t>
        </is>
      </c>
      <c r="C261" s="106">
        <f>'PRIMA NOTA'!D303</f>
        <v/>
      </c>
      <c r="F261" s="122" t="n"/>
    </row>
    <row r="262">
      <c r="A262" s="107" t="inlineStr">
        <is>
          <t>SALDO GENERALI</t>
        </is>
      </c>
      <c r="C262" s="106">
        <f>'PRIMA NOTA'!A303</f>
        <v/>
      </c>
      <c r="F262" s="122" t="n"/>
    </row>
    <row r="263">
      <c r="A263" s="107" t="inlineStr">
        <is>
          <t>SALDO UCA</t>
        </is>
      </c>
      <c r="C263" s="106">
        <f>'PRIMA NOTA'!E303</f>
        <v/>
      </c>
      <c r="F263" s="122" t="n"/>
    </row>
    <row r="264">
      <c r="A264" s="107" t="inlineStr">
        <is>
          <t>SALDO TUTELA LEGALE</t>
        </is>
      </c>
      <c r="C264" s="106">
        <f>'PRIMA NOTA'!B303</f>
        <v/>
      </c>
      <c r="F264" s="122" t="n"/>
    </row>
    <row r="265">
      <c r="A265" s="107" t="inlineStr">
        <is>
          <t>SALDO GENERTEL</t>
        </is>
      </c>
      <c r="C265" s="106">
        <f>'PRIMA NOTA'!B250</f>
        <v/>
      </c>
      <c r="F265" s="122" t="n"/>
    </row>
    <row r="266">
      <c r="A266" s="107" t="n"/>
      <c r="F266" s="122" t="n"/>
    </row>
    <row r="267">
      <c r="A267" s="110" t="n"/>
      <c r="E267" s="93" t="n"/>
      <c r="F267" s="122" t="n"/>
    </row>
    <row r="268">
      <c r="A268" s="107" t="n"/>
      <c r="F268" s="122" t="n"/>
    </row>
    <row r="269">
      <c r="A269" s="110" t="n"/>
      <c r="F269" s="122" t="n"/>
    </row>
    <row r="270">
      <c r="A270" s="107" t="n"/>
      <c r="F270" s="122" t="n"/>
    </row>
    <row r="271">
      <c r="A271" s="110" t="n"/>
      <c r="C271" s="108">
        <f>SUM(C261:C270)</f>
        <v/>
      </c>
      <c r="F271" s="122" t="n"/>
    </row>
    <row r="272">
      <c r="A272" s="107" t="n"/>
      <c r="F272" s="122" t="n"/>
    </row>
    <row r="273">
      <c r="A273" s="110" t="n"/>
      <c r="C273" s="109" t="n"/>
      <c r="F273" s="122" t="n"/>
    </row>
    <row r="274">
      <c r="A274" s="110" t="inlineStr">
        <is>
          <t>CONTO ANTICIPI</t>
        </is>
      </c>
      <c r="C274" s="109">
        <f>'PRIMA NOTA'!N278</f>
        <v/>
      </c>
      <c r="F274" s="122" t="n"/>
    </row>
    <row r="275">
      <c r="A275" s="110" t="n"/>
      <c r="C275" s="109" t="n"/>
      <c r="F275" s="122" t="n"/>
    </row>
    <row r="276">
      <c r="A276" s="110" t="inlineStr">
        <is>
          <t>TOTALI</t>
        </is>
      </c>
      <c r="C276" s="109">
        <f>C255-C271-C274</f>
        <v/>
      </c>
      <c r="F276" s="122" t="n"/>
    </row>
    <row r="277">
      <c r="A277" s="110" t="n"/>
      <c r="F277" s="122" t="n"/>
    </row>
    <row r="278">
      <c r="A278" s="110" t="n"/>
      <c r="E278" s="93" t="n"/>
      <c r="F278" s="122" t="n"/>
    </row>
    <row r="279">
      <c r="A279" s="110" t="n"/>
      <c r="C279" s="108" t="n"/>
      <c r="F279" s="122" t="n"/>
    </row>
    <row r="280">
      <c r="A280" s="110" t="n"/>
      <c r="C280" s="108" t="n"/>
      <c r="F280" s="122" t="n"/>
    </row>
    <row r="281">
      <c r="A281" s="110" t="n"/>
      <c r="C281" s="108" t="n"/>
      <c r="F281" s="122" t="n"/>
    </row>
    <row r="282">
      <c r="A282" s="110" t="n"/>
      <c r="C282" s="108" t="n"/>
      <c r="F282" s="122" t="n"/>
    </row>
    <row r="283">
      <c r="A283" s="110" t="inlineStr">
        <is>
          <t>PROVVIGIONI CATTOLICA</t>
        </is>
      </c>
      <c r="C283" s="109">
        <f>'PRIMA NOTA'!H248</f>
        <v/>
      </c>
      <c r="F283" s="122" t="n"/>
    </row>
    <row r="284">
      <c r="A284" s="107" t="inlineStr">
        <is>
          <t>PROVVIGIONI GENERALI</t>
        </is>
      </c>
      <c r="C284" s="109">
        <f>'PRIMA NOTA'!H250</f>
        <v/>
      </c>
      <c r="F284" s="122" t="n"/>
    </row>
    <row r="285">
      <c r="A285" s="107" t="inlineStr">
        <is>
          <t>PROVVIGIONI UCA</t>
        </is>
      </c>
      <c r="C285" s="109">
        <f>'PRIMA NOTA'!H252</f>
        <v/>
      </c>
      <c r="F285" s="122" t="n"/>
    </row>
    <row r="286">
      <c r="A286" s="107" t="inlineStr">
        <is>
          <t>PROVVIGIONI TUTELA</t>
        </is>
      </c>
      <c r="C286" s="109">
        <f>'PRIMA NOTA'!H254</f>
        <v/>
      </c>
      <c r="F286" s="122" t="n"/>
    </row>
    <row r="287">
      <c r="A287" s="107" t="n"/>
      <c r="C287" s="108" t="n"/>
      <c r="F287" s="122" t="n"/>
    </row>
    <row r="288">
      <c r="A288" s="110" t="inlineStr">
        <is>
          <t>TOTALE</t>
        </is>
      </c>
      <c r="C288" s="108">
        <f>SUM(C283:C287)</f>
        <v/>
      </c>
      <c r="F288" s="122" t="n"/>
    </row>
    <row r="289">
      <c r="A289" s="110" t="n"/>
      <c r="C289" s="108" t="n"/>
      <c r="F289" s="122" t="n"/>
    </row>
    <row r="290">
      <c r="A290" s="110" t="n"/>
      <c r="C290" s="108" t="n"/>
      <c r="F290" s="122" t="n"/>
    </row>
    <row r="291">
      <c r="A291" s="110" t="n"/>
      <c r="C291" s="108" t="n"/>
      <c r="F291" s="122" t="n"/>
    </row>
    <row r="292">
      <c r="A292" s="110" t="n"/>
      <c r="C292" s="108" t="n"/>
      <c r="F292" s="122" t="n"/>
    </row>
    <row r="293">
      <c r="A293" s="110" t="n"/>
      <c r="C293" s="108" t="n"/>
      <c r="F293" s="122" t="n"/>
    </row>
    <row r="294">
      <c r="A294" s="110" t="n"/>
      <c r="C294" s="108" t="n"/>
      <c r="F294" s="122" t="n"/>
    </row>
    <row r="295">
      <c r="A295" s="110" t="n"/>
      <c r="C295" s="108" t="n"/>
      <c r="F295" s="122" t="n"/>
    </row>
    <row r="296">
      <c r="A296" s="110" t="n"/>
      <c r="C296" s="108" t="n"/>
      <c r="F296" s="122" t="n"/>
    </row>
    <row r="297">
      <c r="A297" s="110" t="n"/>
      <c r="C297" s="108" t="n"/>
      <c r="F297" s="122" t="n"/>
    </row>
    <row r="298">
      <c r="A298" s="110" t="n"/>
      <c r="C298" s="108" t="n"/>
      <c r="F298" s="122" t="n"/>
    </row>
    <row r="299">
      <c r="A299" s="110" t="n"/>
      <c r="C299" s="108" t="n"/>
      <c r="F299" s="122" t="n"/>
    </row>
    <row r="300">
      <c r="A300" s="107" t="n"/>
      <c r="F300" s="122" t="n"/>
    </row>
    <row r="301">
      <c r="A301" s="107" t="n"/>
      <c r="F301" s="122" t="n"/>
    </row>
    <row r="302" ht="13.8" customHeight="1" thickBot="1">
      <c r="A302" s="107" t="n"/>
      <c r="F302" s="122" t="n"/>
    </row>
    <row r="303" ht="13.8" customHeight="1" thickBot="1">
      <c r="A303" s="111" t="inlineStr">
        <is>
          <t>DIFFERENZA EVENTUALE</t>
        </is>
      </c>
      <c r="B303" s="112" t="n"/>
      <c r="C303" s="117">
        <f>C276-C288</f>
        <v/>
      </c>
      <c r="D303" s="112" t="n"/>
      <c r="E303" s="112" t="n"/>
      <c r="F303" s="123" t="inlineStr">
        <is>
          <t>CORRETTO  SONO LE COMMISSIONI</t>
        </is>
      </c>
    </row>
    <row r="305" ht="13.8" customHeight="1" thickBot="1"/>
    <row r="306" ht="13.8" customHeight="1" thickBot="1">
      <c r="A306" s="113" t="inlineStr">
        <is>
          <t>CORRETTEZZA SALDI TOTALI</t>
        </is>
      </c>
      <c r="B306" s="114" t="n"/>
      <c r="C306" s="116">
        <f>'PRIMA NOTA'!A307</f>
        <v/>
      </c>
      <c r="D306" s="115" t="n"/>
      <c r="E306" s="115" t="n"/>
      <c r="F306" s="120" t="inlineStr">
        <is>
          <t>SALDO DI BANCA REALE</t>
        </is>
      </c>
    </row>
    <row r="307">
      <c r="A307" s="107" t="n"/>
      <c r="F307" s="121" t="n"/>
    </row>
    <row r="308">
      <c r="A308" s="107" t="n"/>
      <c r="F308" s="122" t="n"/>
    </row>
    <row r="309">
      <c r="A309" s="110" t="n"/>
      <c r="F309" s="122" t="n"/>
    </row>
    <row r="310">
      <c r="A310" s="107" t="n"/>
      <c r="F310" s="122" t="n"/>
    </row>
    <row r="311">
      <c r="A311" s="110" t="inlineStr">
        <is>
          <t>SALDO DI BANCA DAL MIO PROGRAMMA</t>
        </is>
      </c>
      <c r="C311" s="106">
        <f>'PRIMA NOTA'!Z364</f>
        <v/>
      </c>
      <c r="F311" s="122">
        <f>C311</f>
        <v/>
      </c>
    </row>
    <row r="312">
      <c r="A312" s="107" t="inlineStr">
        <is>
          <t>SOSPESI</t>
        </is>
      </c>
      <c r="C312" s="106">
        <f>'PRIMA NOTA'!L356</f>
        <v/>
      </c>
      <c r="F312" s="122" t="n"/>
    </row>
    <row r="313">
      <c r="A313" s="107" t="inlineStr">
        <is>
          <t>PARTITE PARTICOLARI</t>
        </is>
      </c>
      <c r="C313" s="109">
        <f>'PRIMA NOTA'!L355</f>
        <v/>
      </c>
      <c r="F313" s="122" t="n">
        <v>77587.00999999999</v>
      </c>
    </row>
    <row r="314">
      <c r="A314" s="110" t="inlineStr">
        <is>
          <t>CONTANTI DEL GIORNO</t>
        </is>
      </c>
      <c r="C314" s="106">
        <f>'PRIMA NOTA'!L358</f>
        <v/>
      </c>
      <c r="F314" s="122" t="n"/>
    </row>
    <row r="315">
      <c r="A315" s="107" t="inlineStr">
        <is>
          <t xml:space="preserve">SOSPESI DEL GIORNO </t>
        </is>
      </c>
      <c r="C315">
        <f>'PRIMA NOTA'!L357</f>
        <v/>
      </c>
      <c r="F315" s="122" t="n"/>
    </row>
    <row r="316">
      <c r="A316" s="110" t="inlineStr">
        <is>
          <t>TOTALE</t>
        </is>
      </c>
      <c r="C316" s="108">
        <f>SUM(C311:C315)</f>
        <v/>
      </c>
      <c r="F316" s="122" t="n"/>
    </row>
    <row r="317">
      <c r="A317" s="107" t="n"/>
      <c r="F317" s="122" t="n"/>
    </row>
    <row r="318">
      <c r="A318" s="107" t="n"/>
      <c r="F318" s="122" t="n"/>
    </row>
    <row r="319">
      <c r="A319" s="107" t="inlineStr">
        <is>
          <t>SALDI COMPAGNIE</t>
        </is>
      </c>
      <c r="F319" s="122" t="n"/>
    </row>
    <row r="320">
      <c r="A320" s="107" t="n"/>
      <c r="F320" s="122" t="n"/>
    </row>
    <row r="321">
      <c r="A321" s="107" t="n"/>
      <c r="F321" s="122" t="n"/>
    </row>
    <row r="322">
      <c r="A322" s="107" t="inlineStr">
        <is>
          <t>SALDO CATTOLICA</t>
        </is>
      </c>
      <c r="C322" s="106">
        <f>'PRIMA NOTA'!D364</f>
        <v/>
      </c>
      <c r="F322" s="122" t="n"/>
    </row>
    <row r="323">
      <c r="A323" s="107" t="inlineStr">
        <is>
          <t>SALDO GENERALI</t>
        </is>
      </c>
      <c r="C323" s="106">
        <f>'PRIMA NOTA'!A364</f>
        <v/>
      </c>
      <c r="F323" s="122" t="n"/>
    </row>
    <row r="324">
      <c r="A324" s="107" t="inlineStr">
        <is>
          <t>SALDO UCA</t>
        </is>
      </c>
      <c r="C324" s="106">
        <f>'PRIMA NOTA'!E364</f>
        <v/>
      </c>
      <c r="F324" s="122" t="n"/>
    </row>
    <row r="325">
      <c r="A325" s="107" t="inlineStr">
        <is>
          <t>SALDO TUTELA LEGALE</t>
        </is>
      </c>
      <c r="C325" s="106">
        <f>'PRIMA NOTA'!B364</f>
        <v/>
      </c>
      <c r="F325" s="122" t="n"/>
    </row>
    <row r="326">
      <c r="A326" s="107" t="inlineStr">
        <is>
          <t>SALDO GENERTEL</t>
        </is>
      </c>
      <c r="C326" s="106">
        <f>'PRIMA NOTA'!B311</f>
        <v/>
      </c>
      <c r="F326" s="122" t="n"/>
    </row>
    <row r="327">
      <c r="A327" s="107" t="n"/>
      <c r="F327" s="122" t="n"/>
    </row>
    <row r="328">
      <c r="A328" s="110" t="n"/>
      <c r="E328" s="93" t="n"/>
      <c r="F328" s="122" t="n"/>
    </row>
    <row r="329">
      <c r="A329" s="107" t="n"/>
      <c r="F329" s="122" t="n"/>
    </row>
    <row r="330">
      <c r="A330" s="110" t="n"/>
      <c r="F330" s="122" t="n"/>
    </row>
    <row r="331">
      <c r="A331" s="107" t="n"/>
      <c r="F331" s="122" t="n"/>
    </row>
    <row r="332">
      <c r="A332" s="110" t="n"/>
      <c r="C332" s="108">
        <f>SUM(C322:C331)</f>
        <v/>
      </c>
      <c r="F332" s="122" t="n"/>
    </row>
    <row r="333">
      <c r="A333" s="107" t="n"/>
      <c r="F333" s="122" t="n"/>
    </row>
    <row r="334">
      <c r="A334" s="110" t="n"/>
      <c r="C334" s="109" t="n"/>
      <c r="F334" s="122" t="n"/>
    </row>
    <row r="335">
      <c r="A335" s="110" t="inlineStr">
        <is>
          <t>CONTO ANTICIPI</t>
        </is>
      </c>
      <c r="C335" s="109">
        <f>'PRIMA NOTA'!N339</f>
        <v/>
      </c>
      <c r="F335" s="122" t="n"/>
    </row>
    <row r="336">
      <c r="A336" s="110" t="n"/>
      <c r="C336" s="109" t="n"/>
      <c r="F336" s="122" t="n"/>
    </row>
    <row r="337">
      <c r="A337" s="110" t="inlineStr">
        <is>
          <t>TOTALI</t>
        </is>
      </c>
      <c r="C337" s="109">
        <f>C316-C332-C335</f>
        <v/>
      </c>
      <c r="F337" s="122" t="n"/>
    </row>
    <row r="338">
      <c r="A338" s="110" t="n"/>
      <c r="F338" s="122" t="n"/>
    </row>
    <row r="339">
      <c r="A339" s="110" t="n"/>
      <c r="E339" s="93" t="n"/>
      <c r="F339" s="122" t="n"/>
    </row>
    <row r="340">
      <c r="A340" s="110" t="n"/>
      <c r="C340" s="108" t="n"/>
      <c r="F340" s="122" t="n"/>
    </row>
    <row r="341">
      <c r="A341" s="110" t="n"/>
      <c r="C341" s="108" t="n"/>
      <c r="F341" s="122" t="n"/>
    </row>
    <row r="342">
      <c r="A342" s="110" t="n"/>
      <c r="C342" s="108" t="n"/>
      <c r="F342" s="122" t="n"/>
    </row>
    <row r="343">
      <c r="A343" s="110" t="n"/>
      <c r="C343" s="108" t="n"/>
      <c r="F343" s="122" t="n"/>
    </row>
    <row r="344">
      <c r="A344" s="110" t="inlineStr">
        <is>
          <t>PROVVIGIONI CATTOLICA</t>
        </is>
      </c>
      <c r="C344" s="109">
        <f>'PRIMA NOTA'!H309</f>
        <v/>
      </c>
      <c r="F344" s="122" t="n"/>
    </row>
    <row r="345">
      <c r="A345" s="107" t="inlineStr">
        <is>
          <t>PROVVIGIONI GENERALI</t>
        </is>
      </c>
      <c r="C345" s="109">
        <f>'PRIMA NOTA'!H311</f>
        <v/>
      </c>
      <c r="F345" s="122" t="n"/>
    </row>
    <row r="346">
      <c r="A346" s="107" t="inlineStr">
        <is>
          <t>PROVVIGIONI UCA</t>
        </is>
      </c>
      <c r="C346" s="109">
        <f>'PRIMA NOTA'!H313</f>
        <v/>
      </c>
      <c r="F346" s="122" t="n"/>
    </row>
    <row r="347">
      <c r="A347" s="107" t="inlineStr">
        <is>
          <t>PROVVIGIONI TUTELA</t>
        </is>
      </c>
      <c r="C347" s="109">
        <f>'PRIMA NOTA'!H315</f>
        <v/>
      </c>
      <c r="F347" s="122" t="n"/>
    </row>
    <row r="348">
      <c r="A348" s="107" t="n"/>
      <c r="C348" s="108" t="n"/>
      <c r="F348" s="122" t="n"/>
    </row>
    <row r="349">
      <c r="A349" s="110" t="inlineStr">
        <is>
          <t>TOTALE</t>
        </is>
      </c>
      <c r="C349" s="108">
        <f>SUM(C344:C348)</f>
        <v/>
      </c>
      <c r="F349" s="122" t="n"/>
    </row>
    <row r="350">
      <c r="A350" s="110" t="n"/>
      <c r="C350" s="108" t="n"/>
      <c r="F350" s="122" t="n"/>
    </row>
    <row r="351">
      <c r="A351" s="110" t="n"/>
      <c r="C351" s="108" t="n"/>
      <c r="F351" s="122" t="n"/>
    </row>
    <row r="352">
      <c r="A352" s="110" t="n"/>
      <c r="C352" s="108" t="n"/>
      <c r="F352" s="122" t="n"/>
    </row>
    <row r="353">
      <c r="A353" s="110" t="n"/>
      <c r="C353" s="108" t="n"/>
      <c r="F353" s="122" t="n"/>
    </row>
    <row r="354">
      <c r="A354" s="110" t="n"/>
      <c r="C354" s="108" t="n"/>
      <c r="F354" s="122" t="n"/>
    </row>
    <row r="355">
      <c r="A355" s="110" t="n"/>
      <c r="C355" s="108" t="n"/>
      <c r="F355" s="122" t="n"/>
    </row>
    <row r="356">
      <c r="A356" s="110" t="n"/>
      <c r="C356" s="108" t="n"/>
      <c r="F356" s="122" t="n"/>
    </row>
    <row r="357">
      <c r="A357" s="110" t="n"/>
      <c r="C357" s="108" t="n"/>
      <c r="F357" s="122" t="n"/>
    </row>
    <row r="358">
      <c r="A358" s="110" t="n"/>
      <c r="C358" s="108" t="n"/>
      <c r="F358" s="122" t="n"/>
    </row>
    <row r="359">
      <c r="A359" s="110" t="n"/>
      <c r="C359" s="108" t="n"/>
      <c r="F359" s="122" t="n"/>
    </row>
    <row r="360">
      <c r="A360" s="110" t="n"/>
      <c r="C360" s="108" t="n"/>
      <c r="F360" s="122" t="n"/>
    </row>
    <row r="361">
      <c r="A361" s="107" t="n"/>
      <c r="F361" s="122" t="n"/>
    </row>
    <row r="362">
      <c r="A362" s="107" t="n"/>
      <c r="F362" s="122" t="n"/>
    </row>
    <row r="363" ht="13.8" customHeight="1" thickBot="1">
      <c r="A363" s="107" t="n"/>
      <c r="F363" s="122" t="n"/>
    </row>
    <row r="364" ht="13.8" customHeight="1" thickBot="1">
      <c r="A364" s="111" t="inlineStr">
        <is>
          <t>DIFFERENZA EVENTUALE</t>
        </is>
      </c>
      <c r="B364" s="112" t="n"/>
      <c r="C364" s="117">
        <f>C337-C349</f>
        <v/>
      </c>
      <c r="D364" s="112" t="n"/>
      <c r="E364" s="112" t="n"/>
      <c r="F364" s="123" t="inlineStr">
        <is>
          <t>CORRETTO  SONO LE COMMISSIONI</t>
        </is>
      </c>
    </row>
    <row r="366" ht="13.8" customHeight="1" thickBot="1"/>
    <row r="367" ht="13.8" customHeight="1" thickBot="1">
      <c r="A367" s="113" t="inlineStr">
        <is>
          <t>CORRETTEZZA SALDI TOTALI</t>
        </is>
      </c>
      <c r="B367" s="114" t="n"/>
      <c r="C367" s="116">
        <f>'PRIMA NOTA'!A368</f>
        <v/>
      </c>
      <c r="D367" s="115" t="n"/>
      <c r="E367" s="115" t="n"/>
      <c r="F367" s="120" t="inlineStr">
        <is>
          <t>SALDO DI BANCA REALE</t>
        </is>
      </c>
    </row>
    <row r="368">
      <c r="A368" s="107" t="n"/>
      <c r="F368" s="121" t="n"/>
    </row>
    <row r="369">
      <c r="A369" s="107" t="n"/>
      <c r="F369" s="122" t="n"/>
    </row>
    <row r="370">
      <c r="A370" s="110" t="n"/>
      <c r="F370" s="122" t="n"/>
    </row>
    <row r="371">
      <c r="A371" s="107" t="n"/>
      <c r="F371" s="122" t="n"/>
    </row>
    <row r="372">
      <c r="A372" s="110" t="inlineStr">
        <is>
          <t>SALDO DI BANCA DAL MIO PROGRAMMA</t>
        </is>
      </c>
      <c r="C372" s="106">
        <f>'PRIMA NOTA'!Z425</f>
        <v/>
      </c>
      <c r="F372" s="122">
        <f>C372</f>
        <v/>
      </c>
    </row>
    <row r="373">
      <c r="A373" s="107" t="inlineStr">
        <is>
          <t>SOSPESI</t>
        </is>
      </c>
      <c r="C373" s="106">
        <f>'PRIMA NOTA'!L417</f>
        <v/>
      </c>
      <c r="F373" s="122" t="n"/>
    </row>
    <row r="374">
      <c r="A374" s="107" t="inlineStr">
        <is>
          <t>PARTITE PARTICOLARI</t>
        </is>
      </c>
      <c r="C374" s="109">
        <f>'PRIMA NOTA'!L416</f>
        <v/>
      </c>
      <c r="F374" s="122" t="n">
        <v>77587.00999999999</v>
      </c>
    </row>
    <row r="375">
      <c r="A375" s="110" t="inlineStr">
        <is>
          <t>CONTANTI DEL GIORNO</t>
        </is>
      </c>
      <c r="C375" s="106">
        <f>'PRIMA NOTA'!L419</f>
        <v/>
      </c>
      <c r="F375" s="122" t="n"/>
    </row>
    <row r="376">
      <c r="A376" s="107" t="inlineStr">
        <is>
          <t xml:space="preserve">SOSPESI DEL GIORNO </t>
        </is>
      </c>
      <c r="C376">
        <f>'PRIMA NOTA'!L418</f>
        <v/>
      </c>
      <c r="F376" s="122" t="n"/>
    </row>
    <row r="377">
      <c r="A377" s="110" t="inlineStr">
        <is>
          <t>TOTALE</t>
        </is>
      </c>
      <c r="C377" s="108">
        <f>SUM(C372:C376)</f>
        <v/>
      </c>
      <c r="F377" s="122" t="n"/>
    </row>
    <row r="378">
      <c r="A378" s="107" t="n"/>
      <c r="F378" s="122" t="n"/>
    </row>
    <row r="379">
      <c r="A379" s="107" t="n"/>
      <c r="F379" s="122" t="n"/>
    </row>
    <row r="380">
      <c r="A380" s="107" t="inlineStr">
        <is>
          <t>SALDI COMPAGNIE</t>
        </is>
      </c>
      <c r="F380" s="122" t="n"/>
    </row>
    <row r="381">
      <c r="A381" s="107" t="n"/>
      <c r="F381" s="122" t="n"/>
    </row>
    <row r="382">
      <c r="A382" s="107" t="n"/>
      <c r="F382" s="122" t="n"/>
    </row>
    <row r="383">
      <c r="A383" s="107" t="inlineStr">
        <is>
          <t>SALDO CATTOLICA</t>
        </is>
      </c>
      <c r="C383" s="106">
        <f>'PRIMA NOTA'!D425</f>
        <v/>
      </c>
      <c r="F383" s="122" t="n"/>
    </row>
    <row r="384">
      <c r="A384" s="107" t="inlineStr">
        <is>
          <t>SALDO GENERALI</t>
        </is>
      </c>
      <c r="C384" s="106">
        <f>'PRIMA NOTA'!A425</f>
        <v/>
      </c>
      <c r="F384" s="122" t="n"/>
    </row>
    <row r="385">
      <c r="A385" s="107" t="inlineStr">
        <is>
          <t>SALDO UCA</t>
        </is>
      </c>
      <c r="C385" s="106">
        <f>'PRIMA NOTA'!E425</f>
        <v/>
      </c>
      <c r="F385" s="122" t="n"/>
    </row>
    <row r="386">
      <c r="A386" s="107" t="inlineStr">
        <is>
          <t>SALDO TUTELA LEGALE</t>
        </is>
      </c>
      <c r="C386" s="106">
        <f>'PRIMA NOTA'!B425</f>
        <v/>
      </c>
      <c r="F386" s="122" t="n"/>
    </row>
    <row r="387">
      <c r="A387" s="107" t="inlineStr">
        <is>
          <t>SALDO GENERTEL</t>
        </is>
      </c>
      <c r="C387" s="106">
        <f>'PRIMA NOTA'!B372</f>
        <v/>
      </c>
      <c r="F387" s="122" t="n"/>
    </row>
    <row r="388">
      <c r="A388" s="107" t="n"/>
      <c r="F388" s="122" t="n"/>
    </row>
    <row r="389">
      <c r="A389" s="110" t="n"/>
      <c r="E389" s="93" t="n"/>
      <c r="F389" s="122" t="n"/>
    </row>
    <row r="390">
      <c r="A390" s="107" t="n"/>
      <c r="F390" s="122" t="n"/>
    </row>
    <row r="391">
      <c r="A391" s="110" t="n"/>
      <c r="F391" s="122" t="n"/>
    </row>
    <row r="392">
      <c r="A392" s="107" t="n"/>
      <c r="F392" s="122" t="n"/>
    </row>
    <row r="393">
      <c r="A393" s="110" t="n"/>
      <c r="C393" s="108">
        <f>SUM(C383:C392)</f>
        <v/>
      </c>
      <c r="F393" s="122" t="n"/>
    </row>
    <row r="394">
      <c r="A394" s="107" t="n"/>
      <c r="F394" s="122" t="n"/>
    </row>
    <row r="395">
      <c r="A395" s="110" t="n"/>
      <c r="C395" s="109" t="n"/>
      <c r="F395" s="122" t="n"/>
    </row>
    <row r="396">
      <c r="A396" s="110" t="inlineStr">
        <is>
          <t>CONTO ANTICIPI</t>
        </is>
      </c>
      <c r="C396" s="109">
        <f>'PRIMA NOTA'!N400</f>
        <v/>
      </c>
      <c r="F396" s="122" t="n"/>
    </row>
    <row r="397">
      <c r="A397" s="110" t="n"/>
      <c r="C397" s="109" t="n"/>
      <c r="F397" s="122" t="n"/>
    </row>
    <row r="398">
      <c r="A398" s="110" t="inlineStr">
        <is>
          <t>TOTALI</t>
        </is>
      </c>
      <c r="C398" s="109">
        <f>C377-C393-C396</f>
        <v/>
      </c>
      <c r="F398" s="122" t="n"/>
    </row>
    <row r="399">
      <c r="A399" s="110" t="n"/>
      <c r="F399" s="122" t="n"/>
    </row>
    <row r="400">
      <c r="A400" s="110" t="n"/>
      <c r="E400" s="93" t="n"/>
      <c r="F400" s="122" t="n"/>
    </row>
    <row r="401">
      <c r="A401" s="110" t="n"/>
      <c r="C401" s="108" t="n"/>
      <c r="F401" s="122" t="n"/>
    </row>
    <row r="402">
      <c r="A402" s="110" t="n"/>
      <c r="C402" s="108" t="n"/>
      <c r="F402" s="122" t="n"/>
    </row>
    <row r="403">
      <c r="A403" s="110" t="n"/>
      <c r="C403" s="108" t="n"/>
      <c r="F403" s="122" t="n"/>
    </row>
    <row r="404">
      <c r="A404" s="110" t="n"/>
      <c r="C404" s="108" t="n"/>
      <c r="F404" s="122" t="n"/>
    </row>
    <row r="405">
      <c r="A405" s="110" t="inlineStr">
        <is>
          <t>PROVVIGIONI CATTOLICA</t>
        </is>
      </c>
      <c r="C405" s="109">
        <f>'PRIMA NOTA'!H370</f>
        <v/>
      </c>
      <c r="F405" s="122" t="n"/>
    </row>
    <row r="406">
      <c r="A406" s="107" t="inlineStr">
        <is>
          <t>PROVVIGIONI GENERALI</t>
        </is>
      </c>
      <c r="C406" s="109">
        <f>'PRIMA NOTA'!H372</f>
        <v/>
      </c>
      <c r="F406" s="122" t="n"/>
    </row>
    <row r="407">
      <c r="A407" s="107" t="inlineStr">
        <is>
          <t>PROVVIGIONI UCA</t>
        </is>
      </c>
      <c r="C407" s="109">
        <f>'PRIMA NOTA'!H374</f>
        <v/>
      </c>
      <c r="F407" s="122" t="n"/>
    </row>
    <row r="408">
      <c r="A408" s="107" t="inlineStr">
        <is>
          <t>PROVVIGIONI TUTELA</t>
        </is>
      </c>
      <c r="C408" s="109">
        <f>'PRIMA NOTA'!H376</f>
        <v/>
      </c>
      <c r="F408" s="122" t="n"/>
    </row>
    <row r="409">
      <c r="A409" s="107" t="n"/>
      <c r="C409" s="108" t="n"/>
      <c r="F409" s="122" t="n"/>
    </row>
    <row r="410">
      <c r="A410" s="110" t="inlineStr">
        <is>
          <t>TOTALE</t>
        </is>
      </c>
      <c r="C410" s="108">
        <f>SUM(C405:C409)</f>
        <v/>
      </c>
      <c r="F410" s="122" t="n"/>
    </row>
    <row r="411">
      <c r="A411" s="110" t="n"/>
      <c r="C411" s="108" t="n"/>
      <c r="F411" s="122" t="n"/>
    </row>
    <row r="412">
      <c r="A412" s="110" t="n"/>
      <c r="C412" s="108" t="n"/>
      <c r="F412" s="122" t="n"/>
    </row>
    <row r="413">
      <c r="A413" s="110" t="n"/>
      <c r="C413" s="108" t="n"/>
      <c r="F413" s="122" t="n"/>
    </row>
    <row r="414">
      <c r="A414" s="110" t="n"/>
      <c r="C414" s="108" t="n"/>
      <c r="F414" s="122" t="n"/>
    </row>
    <row r="415">
      <c r="A415" s="110" t="n"/>
      <c r="C415" s="108" t="n"/>
      <c r="F415" s="122" t="n"/>
    </row>
    <row r="416">
      <c r="A416" s="110" t="n"/>
      <c r="C416" s="108" t="n"/>
      <c r="F416" s="122" t="n"/>
    </row>
    <row r="417">
      <c r="A417" s="110" t="n"/>
      <c r="C417" s="108" t="n"/>
      <c r="F417" s="122" t="n"/>
    </row>
    <row r="418">
      <c r="A418" s="110" t="n"/>
      <c r="C418" s="108" t="n"/>
      <c r="F418" s="122" t="n"/>
    </row>
    <row r="419">
      <c r="A419" s="110" t="n"/>
      <c r="C419" s="108" t="n"/>
      <c r="F419" s="122" t="n"/>
    </row>
    <row r="420">
      <c r="A420" s="110" t="n"/>
      <c r="C420" s="108" t="n"/>
      <c r="F420" s="122" t="n"/>
    </row>
    <row r="421">
      <c r="A421" s="110" t="n"/>
      <c r="C421" s="108" t="n"/>
      <c r="F421" s="122" t="n"/>
    </row>
    <row r="422">
      <c r="A422" s="107" t="n"/>
      <c r="F422" s="122" t="n"/>
    </row>
    <row r="423">
      <c r="A423" s="107" t="n"/>
      <c r="F423" s="122" t="n"/>
    </row>
    <row r="424" ht="13.8" customHeight="1" thickBot="1">
      <c r="A424" s="107" t="n"/>
      <c r="F424" s="122" t="n"/>
    </row>
    <row r="425" ht="13.8" customHeight="1" thickBot="1">
      <c r="A425" s="111" t="inlineStr">
        <is>
          <t>DIFFERENZA EVENTUALE</t>
        </is>
      </c>
      <c r="B425" s="112" t="n"/>
      <c r="C425" s="117">
        <f>C398-C410</f>
        <v/>
      </c>
      <c r="D425" s="112" t="n"/>
      <c r="E425" s="112" t="n"/>
      <c r="F425" s="123" t="inlineStr">
        <is>
          <t>CORRETTO  SONO LE COMMISSIONI</t>
        </is>
      </c>
    </row>
    <row r="427" ht="13.8" customHeight="1" thickBot="1"/>
    <row r="428" ht="13.8" customHeight="1" thickBot="1">
      <c r="A428" s="113" t="inlineStr">
        <is>
          <t>CORRETTEZZA SALDI TOTALI</t>
        </is>
      </c>
      <c r="B428" s="114" t="n"/>
      <c r="C428" s="116">
        <f>'PRIMA NOTA'!A429</f>
        <v/>
      </c>
      <c r="D428" s="115" t="n"/>
      <c r="E428" s="115" t="n"/>
      <c r="F428" s="120" t="inlineStr">
        <is>
          <t>SALDO DI BANCA REALE</t>
        </is>
      </c>
    </row>
    <row r="429">
      <c r="A429" s="107" t="n"/>
      <c r="F429" s="121" t="n"/>
    </row>
    <row r="430">
      <c r="A430" s="107" t="n"/>
      <c r="F430" s="122" t="n"/>
    </row>
    <row r="431">
      <c r="A431" s="110" t="n"/>
      <c r="F431" s="122" t="n"/>
    </row>
    <row r="432">
      <c r="A432" s="107" t="n"/>
      <c r="F432" s="122" t="n"/>
    </row>
    <row r="433">
      <c r="A433" s="110" t="inlineStr">
        <is>
          <t>SALDO DI BANCA DAL MIO PROGRAMMA</t>
        </is>
      </c>
      <c r="C433" s="106">
        <f>'PRIMA NOTA'!Z486</f>
        <v/>
      </c>
      <c r="F433" s="122">
        <f>C433</f>
        <v/>
      </c>
    </row>
    <row r="434">
      <c r="A434" s="107" t="inlineStr">
        <is>
          <t>SOSPESI</t>
        </is>
      </c>
      <c r="C434" s="106">
        <f>'PRIMA NOTA'!L478</f>
        <v/>
      </c>
      <c r="F434" s="122" t="n"/>
    </row>
    <row r="435">
      <c r="A435" s="107" t="inlineStr">
        <is>
          <t>PARTITE PARTICOLARI</t>
        </is>
      </c>
      <c r="C435" s="109">
        <f>'PRIMA NOTA'!L477</f>
        <v/>
      </c>
      <c r="F435" s="122" t="n">
        <v>77587.00999999999</v>
      </c>
    </row>
    <row r="436">
      <c r="A436" s="110" t="inlineStr">
        <is>
          <t>CONTANTI DEL GIORNO</t>
        </is>
      </c>
      <c r="C436" s="106">
        <f>'PRIMA NOTA'!L480</f>
        <v/>
      </c>
      <c r="F436" s="122" t="n"/>
    </row>
    <row r="437">
      <c r="A437" s="107" t="inlineStr">
        <is>
          <t xml:space="preserve">SOSPESI DEL GIORNO </t>
        </is>
      </c>
      <c r="C437">
        <f>'PRIMA NOTA'!L479</f>
        <v/>
      </c>
      <c r="F437" s="122" t="n"/>
    </row>
    <row r="438">
      <c r="A438" s="110" t="inlineStr">
        <is>
          <t>TOTALE</t>
        </is>
      </c>
      <c r="C438" s="108">
        <f>SUM(C433:C437)</f>
        <v/>
      </c>
      <c r="F438" s="122" t="n"/>
    </row>
    <row r="439">
      <c r="A439" s="107" t="n"/>
      <c r="F439" s="122" t="n"/>
    </row>
    <row r="440">
      <c r="A440" s="107" t="n"/>
      <c r="F440" s="122" t="n"/>
    </row>
    <row r="441">
      <c r="A441" s="107" t="inlineStr">
        <is>
          <t>SALDI COMPAGNIE</t>
        </is>
      </c>
      <c r="F441" s="122" t="n"/>
    </row>
    <row r="442">
      <c r="A442" s="107" t="n"/>
      <c r="F442" s="122" t="n"/>
    </row>
    <row r="443">
      <c r="A443" s="107" t="n"/>
      <c r="F443" s="122" t="n"/>
    </row>
    <row r="444">
      <c r="A444" s="107" t="inlineStr">
        <is>
          <t>SALDO CATTOLICA</t>
        </is>
      </c>
      <c r="C444" s="106">
        <f>'PRIMA NOTA'!D486</f>
        <v/>
      </c>
      <c r="F444" s="122" t="n"/>
    </row>
    <row r="445">
      <c r="A445" s="107" t="inlineStr">
        <is>
          <t>SALDO GENERALI</t>
        </is>
      </c>
      <c r="C445" s="106">
        <f>'PRIMA NOTA'!A486</f>
        <v/>
      </c>
      <c r="F445" s="122" t="n"/>
    </row>
    <row r="446">
      <c r="A446" s="107" t="inlineStr">
        <is>
          <t>SALDO UCA</t>
        </is>
      </c>
      <c r="C446" s="106">
        <f>'PRIMA NOTA'!E486</f>
        <v/>
      </c>
      <c r="F446" s="122" t="n"/>
    </row>
    <row r="447">
      <c r="A447" s="107" t="inlineStr">
        <is>
          <t>SALDO TUTELA LEGALE</t>
        </is>
      </c>
      <c r="C447" s="106">
        <f>'PRIMA NOTA'!B486</f>
        <v/>
      </c>
      <c r="F447" s="122" t="n"/>
    </row>
    <row r="448">
      <c r="A448" s="107" t="inlineStr">
        <is>
          <t>SALDO GENERTEL</t>
        </is>
      </c>
      <c r="C448" s="106">
        <f>'PRIMA NOTA'!B433</f>
        <v/>
      </c>
      <c r="F448" s="122" t="n"/>
    </row>
    <row r="449">
      <c r="A449" s="107" t="n"/>
      <c r="F449" s="122" t="n"/>
    </row>
    <row r="450">
      <c r="A450" s="110" t="n"/>
      <c r="E450" s="93" t="n"/>
      <c r="F450" s="122" t="n"/>
    </row>
    <row r="451">
      <c r="A451" s="107" t="n"/>
      <c r="F451" s="122" t="n"/>
    </row>
    <row r="452">
      <c r="A452" s="110" t="n"/>
      <c r="F452" s="122" t="n"/>
    </row>
    <row r="453">
      <c r="A453" s="107" t="n"/>
      <c r="F453" s="122" t="n"/>
    </row>
    <row r="454">
      <c r="A454" s="110" t="n"/>
      <c r="C454" s="108">
        <f>SUM(C444:C453)</f>
        <v/>
      </c>
      <c r="F454" s="122" t="n"/>
    </row>
    <row r="455">
      <c r="A455" s="107" t="n"/>
      <c r="F455" s="122" t="n"/>
    </row>
    <row r="456">
      <c r="A456" s="110" t="n"/>
      <c r="C456" s="109" t="n"/>
      <c r="F456" s="122" t="n"/>
    </row>
    <row r="457">
      <c r="A457" s="110" t="inlineStr">
        <is>
          <t>CONTO ANTICIPI</t>
        </is>
      </c>
      <c r="C457" s="109">
        <f>'PRIMA NOTA'!N461</f>
        <v/>
      </c>
      <c r="F457" s="122" t="n"/>
    </row>
    <row r="458">
      <c r="A458" s="110" t="n"/>
      <c r="C458" s="109" t="n"/>
      <c r="F458" s="122" t="n"/>
    </row>
    <row r="459">
      <c r="A459" s="110" t="inlineStr">
        <is>
          <t>TOTALI</t>
        </is>
      </c>
      <c r="C459" s="109">
        <f>C438-C454-C457</f>
        <v/>
      </c>
      <c r="F459" s="122" t="n"/>
    </row>
    <row r="460">
      <c r="A460" s="110" t="n"/>
      <c r="F460" s="122" t="n"/>
    </row>
    <row r="461">
      <c r="A461" s="110" t="n"/>
      <c r="E461" s="93" t="n"/>
      <c r="F461" s="122" t="n"/>
    </row>
    <row r="462">
      <c r="A462" s="110" t="n"/>
      <c r="C462" s="108" t="n"/>
      <c r="F462" s="122" t="n"/>
    </row>
    <row r="463">
      <c r="A463" s="110" t="n"/>
      <c r="C463" s="108" t="n"/>
      <c r="F463" s="122" t="n"/>
    </row>
    <row r="464">
      <c r="A464" s="110" t="n"/>
      <c r="C464" s="108" t="n"/>
      <c r="F464" s="122" t="n"/>
    </row>
    <row r="465">
      <c r="A465" s="110" t="n"/>
      <c r="C465" s="108" t="n"/>
      <c r="F465" s="122" t="n"/>
    </row>
    <row r="466">
      <c r="A466" s="110" t="inlineStr">
        <is>
          <t>PROVVIGIONI CATTOLICA</t>
        </is>
      </c>
      <c r="C466" s="109">
        <f>'PRIMA NOTA'!H431</f>
        <v/>
      </c>
      <c r="F466" s="122" t="n"/>
    </row>
    <row r="467">
      <c r="A467" s="107" t="inlineStr">
        <is>
          <t>PROVVIGIONI GENERALI</t>
        </is>
      </c>
      <c r="C467" s="109">
        <f>'PRIMA NOTA'!H433</f>
        <v/>
      </c>
      <c r="F467" s="122" t="n"/>
    </row>
    <row r="468">
      <c r="A468" s="107" t="inlineStr">
        <is>
          <t>PROVVIGIONI UCA</t>
        </is>
      </c>
      <c r="C468" s="109">
        <f>'PRIMA NOTA'!H435</f>
        <v/>
      </c>
      <c r="F468" s="122" t="n"/>
    </row>
    <row r="469">
      <c r="A469" s="107" t="inlineStr">
        <is>
          <t>PROVVIGIONI TUTELA</t>
        </is>
      </c>
      <c r="C469" s="109">
        <f>'PRIMA NOTA'!H437</f>
        <v/>
      </c>
      <c r="F469" s="122" t="n"/>
    </row>
    <row r="470">
      <c r="A470" s="107" t="n"/>
      <c r="C470" s="108" t="n"/>
      <c r="F470" s="122" t="n"/>
    </row>
    <row r="471">
      <c r="A471" s="110" t="inlineStr">
        <is>
          <t>TOTALE</t>
        </is>
      </c>
      <c r="C471" s="108">
        <f>SUM(C466:C470)</f>
        <v/>
      </c>
      <c r="F471" s="122" t="n"/>
    </row>
    <row r="472">
      <c r="A472" s="110" t="n"/>
      <c r="C472" s="108" t="n"/>
      <c r="F472" s="122" t="n"/>
    </row>
    <row r="473">
      <c r="A473" s="110" t="n"/>
      <c r="C473" s="108" t="n"/>
      <c r="F473" s="122" t="n"/>
    </row>
    <row r="474">
      <c r="A474" s="110" t="n"/>
      <c r="C474" s="108" t="n"/>
      <c r="F474" s="122" t="n"/>
    </row>
    <row r="475">
      <c r="A475" s="110" t="n"/>
      <c r="C475" s="108" t="n"/>
      <c r="F475" s="122" t="n"/>
    </row>
    <row r="476">
      <c r="A476" s="110" t="n"/>
      <c r="C476" s="108" t="n"/>
      <c r="F476" s="122" t="n"/>
    </row>
    <row r="477">
      <c r="A477" s="110" t="n"/>
      <c r="C477" s="108" t="n"/>
      <c r="F477" s="122" t="n"/>
    </row>
    <row r="478">
      <c r="A478" s="110" t="n"/>
      <c r="C478" s="108" t="n"/>
      <c r="F478" s="122" t="n"/>
    </row>
    <row r="479">
      <c r="A479" s="110" t="n"/>
      <c r="C479" s="108" t="n"/>
      <c r="F479" s="122" t="n"/>
    </row>
    <row r="480">
      <c r="A480" s="110" t="n"/>
      <c r="C480" s="108" t="n"/>
      <c r="F480" s="122" t="n"/>
    </row>
    <row r="481">
      <c r="A481" s="110" t="n"/>
      <c r="C481" s="108" t="n"/>
      <c r="F481" s="122" t="n"/>
    </row>
    <row r="482">
      <c r="A482" s="110" t="n"/>
      <c r="C482" s="108" t="n"/>
      <c r="F482" s="122" t="n"/>
    </row>
    <row r="483">
      <c r="A483" s="107" t="n"/>
      <c r="F483" s="122" t="n"/>
    </row>
    <row r="484">
      <c r="A484" s="107" t="n"/>
      <c r="F484" s="122" t="n"/>
    </row>
    <row r="485" ht="13.8" customHeight="1" thickBot="1">
      <c r="A485" s="107" t="n"/>
      <c r="F485" s="122" t="n"/>
    </row>
    <row r="486" ht="13.8" customHeight="1" thickBot="1">
      <c r="A486" s="111" t="inlineStr">
        <is>
          <t>DIFFERENZA EVENTUALE</t>
        </is>
      </c>
      <c r="B486" s="112" t="n"/>
      <c r="C486" s="117">
        <f>C459-C471</f>
        <v/>
      </c>
      <c r="D486" s="112" t="n"/>
      <c r="E486" s="112" t="n"/>
      <c r="F486" s="123" t="inlineStr">
        <is>
          <t>CORRETTO  SONO LE COMMISSIONI</t>
        </is>
      </c>
    </row>
    <row r="488" ht="13.8" customHeight="1" thickBot="1"/>
    <row r="489" ht="13.8" customHeight="1" thickBot="1">
      <c r="A489" s="113" t="inlineStr">
        <is>
          <t>CORRETTEZZA SALDI TOTALI</t>
        </is>
      </c>
      <c r="B489" s="114" t="n"/>
      <c r="C489" s="116">
        <f>'PRIMA NOTA'!A490</f>
        <v/>
      </c>
      <c r="D489" s="115" t="n"/>
      <c r="E489" s="115" t="n"/>
      <c r="F489" s="120" t="inlineStr">
        <is>
          <t>SALDO DI BANCA REALE</t>
        </is>
      </c>
    </row>
    <row r="490">
      <c r="A490" s="107" t="n"/>
      <c r="F490" s="121" t="n"/>
    </row>
    <row r="491">
      <c r="A491" s="107" t="n"/>
      <c r="F491" s="122" t="n"/>
    </row>
    <row r="492">
      <c r="A492" s="110" t="n"/>
      <c r="F492" s="122" t="n"/>
    </row>
    <row r="493">
      <c r="A493" s="107" t="n"/>
      <c r="F493" s="122" t="n"/>
    </row>
    <row r="494">
      <c r="A494" s="110" t="inlineStr">
        <is>
          <t>SALDO DI BANCA DAL MIO PROGRAMMA</t>
        </is>
      </c>
      <c r="C494" s="106">
        <f>'PRIMA NOTA'!Z547</f>
        <v/>
      </c>
      <c r="F494" s="122">
        <f>C494</f>
        <v/>
      </c>
    </row>
    <row r="495">
      <c r="A495" s="107" t="inlineStr">
        <is>
          <t>SOSPESI</t>
        </is>
      </c>
      <c r="C495" s="106">
        <f>'PRIMA NOTA'!L539</f>
        <v/>
      </c>
      <c r="F495" s="122" t="n"/>
    </row>
    <row r="496">
      <c r="A496" s="107" t="inlineStr">
        <is>
          <t>PARTITE PARTICOLARI</t>
        </is>
      </c>
      <c r="C496" s="109">
        <f>'PRIMA NOTA'!L538</f>
        <v/>
      </c>
      <c r="F496" s="122" t="n">
        <v>77587.00999999999</v>
      </c>
    </row>
    <row r="497">
      <c r="A497" s="110" t="inlineStr">
        <is>
          <t>CONTANTI DEL GIORNO</t>
        </is>
      </c>
      <c r="C497" s="106">
        <f>'PRIMA NOTA'!L541</f>
        <v/>
      </c>
      <c r="F497" s="122" t="n"/>
    </row>
    <row r="498">
      <c r="A498" s="107" t="inlineStr">
        <is>
          <t xml:space="preserve">SOSPESI DEL GIORNO </t>
        </is>
      </c>
      <c r="C498">
        <f>'PRIMA NOTA'!L540</f>
        <v/>
      </c>
      <c r="F498" s="122" t="n"/>
    </row>
    <row r="499">
      <c r="A499" s="110" t="inlineStr">
        <is>
          <t>TOTALE</t>
        </is>
      </c>
      <c r="C499" s="108">
        <f>SUM(C494:C498)</f>
        <v/>
      </c>
      <c r="F499" s="122" t="n"/>
    </row>
    <row r="500">
      <c r="A500" s="107" t="n"/>
      <c r="F500" s="122" t="n"/>
    </row>
    <row r="501">
      <c r="A501" s="107" t="n"/>
      <c r="F501" s="122" t="n"/>
    </row>
    <row r="502">
      <c r="A502" s="107" t="inlineStr">
        <is>
          <t>SALDI COMPAGNIE</t>
        </is>
      </c>
      <c r="F502" s="122" t="n"/>
    </row>
    <row r="503">
      <c r="A503" s="107" t="n"/>
      <c r="F503" s="122" t="n"/>
    </row>
    <row r="504">
      <c r="A504" s="107" t="n"/>
      <c r="F504" s="122" t="n"/>
    </row>
    <row r="505">
      <c r="A505" s="107" t="inlineStr">
        <is>
          <t>SALDO CATTOLICA</t>
        </is>
      </c>
      <c r="C505" s="106">
        <f>'PRIMA NOTA'!D547</f>
        <v/>
      </c>
      <c r="F505" s="122" t="n"/>
    </row>
    <row r="506">
      <c r="A506" s="107" t="inlineStr">
        <is>
          <t>SALDO GENERALI</t>
        </is>
      </c>
      <c r="C506" s="106">
        <f>'PRIMA NOTA'!A547</f>
        <v/>
      </c>
      <c r="F506" s="122" t="n"/>
    </row>
    <row r="507">
      <c r="A507" s="107" t="inlineStr">
        <is>
          <t>SALDO UCA</t>
        </is>
      </c>
      <c r="C507" s="106">
        <f>'PRIMA NOTA'!E547</f>
        <v/>
      </c>
      <c r="F507" s="122" t="n"/>
    </row>
    <row r="508">
      <c r="A508" s="107" t="inlineStr">
        <is>
          <t>SALDO TUTELA LEGALE</t>
        </is>
      </c>
      <c r="C508" s="106">
        <f>'PRIMA NOTA'!B547</f>
        <v/>
      </c>
      <c r="F508" s="122" t="n"/>
    </row>
    <row r="509">
      <c r="A509" s="107" t="inlineStr">
        <is>
          <t>SALDO GENERTEL</t>
        </is>
      </c>
      <c r="C509" s="106">
        <f>'PRIMA NOTA'!B494</f>
        <v/>
      </c>
      <c r="F509" s="122" t="n"/>
    </row>
    <row r="510">
      <c r="A510" s="107" t="n"/>
      <c r="F510" s="122" t="n"/>
    </row>
    <row r="511">
      <c r="A511" s="110" t="n"/>
      <c r="E511" s="93" t="n"/>
      <c r="F511" s="122" t="n"/>
    </row>
    <row r="512">
      <c r="A512" s="107" t="n"/>
      <c r="F512" s="122" t="n"/>
    </row>
    <row r="513">
      <c r="A513" s="110" t="n"/>
      <c r="F513" s="122" t="n"/>
    </row>
    <row r="514">
      <c r="A514" s="107" t="n"/>
      <c r="F514" s="122" t="n"/>
    </row>
    <row r="515">
      <c r="A515" s="110" t="n"/>
      <c r="C515" s="108">
        <f>SUM(C505:C514)</f>
        <v/>
      </c>
      <c r="F515" s="122" t="n"/>
    </row>
    <row r="516">
      <c r="A516" s="107" t="n"/>
      <c r="F516" s="122" t="n"/>
    </row>
    <row r="517">
      <c r="A517" s="110" t="n"/>
      <c r="C517" s="109" t="n"/>
      <c r="F517" s="122" t="n"/>
    </row>
    <row r="518">
      <c r="A518" s="110" t="inlineStr">
        <is>
          <t>CONTO ANTICIPI</t>
        </is>
      </c>
      <c r="C518" s="109">
        <f>'PRIMA NOTA'!N522</f>
        <v/>
      </c>
      <c r="F518" s="122" t="n"/>
    </row>
    <row r="519">
      <c r="A519" s="110" t="n"/>
      <c r="C519" s="109" t="n"/>
      <c r="F519" s="122" t="n"/>
    </row>
    <row r="520">
      <c r="A520" s="110" t="inlineStr">
        <is>
          <t>TOTALI</t>
        </is>
      </c>
      <c r="C520" s="109">
        <f>C499-C515-C518</f>
        <v/>
      </c>
      <c r="F520" s="122" t="n"/>
    </row>
    <row r="521">
      <c r="A521" s="110" t="n"/>
      <c r="F521" s="122" t="n"/>
    </row>
    <row r="522">
      <c r="A522" s="110" t="n"/>
      <c r="E522" s="93" t="n"/>
      <c r="F522" s="122" t="n"/>
    </row>
    <row r="523">
      <c r="A523" s="110" t="n"/>
      <c r="C523" s="108" t="n"/>
      <c r="F523" s="122" t="n"/>
    </row>
    <row r="524">
      <c r="A524" s="110" t="n"/>
      <c r="C524" s="108" t="n"/>
      <c r="F524" s="122" t="n"/>
    </row>
    <row r="525">
      <c r="A525" s="110" t="n"/>
      <c r="C525" s="108" t="n"/>
      <c r="F525" s="122" t="n"/>
    </row>
    <row r="526">
      <c r="A526" s="110" t="n"/>
      <c r="C526" s="108" t="n"/>
      <c r="F526" s="122" t="n"/>
    </row>
    <row r="527">
      <c r="A527" s="110" t="inlineStr">
        <is>
          <t>PROVVIGIONI CATTOLICA</t>
        </is>
      </c>
      <c r="C527" s="109">
        <f>'PRIMA NOTA'!H492</f>
        <v/>
      </c>
      <c r="F527" s="122" t="n"/>
    </row>
    <row r="528">
      <c r="A528" s="107" t="inlineStr">
        <is>
          <t>PROVVIGIONI GENERALI</t>
        </is>
      </c>
      <c r="C528" s="109">
        <f>'PRIMA NOTA'!H494</f>
        <v/>
      </c>
      <c r="F528" s="122" t="n"/>
    </row>
    <row r="529">
      <c r="A529" s="107" t="inlineStr">
        <is>
          <t>PROVVIGIONI UCA</t>
        </is>
      </c>
      <c r="C529" s="109">
        <f>'PRIMA NOTA'!H496</f>
        <v/>
      </c>
      <c r="F529" s="122" t="n"/>
    </row>
    <row r="530">
      <c r="A530" s="107" t="inlineStr">
        <is>
          <t>PROVVIGIONI TUTELA</t>
        </is>
      </c>
      <c r="C530" s="109">
        <f>'PRIMA NOTA'!H498</f>
        <v/>
      </c>
      <c r="F530" s="122" t="n"/>
    </row>
    <row r="531">
      <c r="A531" s="107" t="n"/>
      <c r="C531" s="108" t="n"/>
      <c r="F531" s="122" t="n"/>
    </row>
    <row r="532">
      <c r="A532" s="110" t="inlineStr">
        <is>
          <t>TOTALE</t>
        </is>
      </c>
      <c r="C532" s="108">
        <f>SUM(C527:C531)</f>
        <v/>
      </c>
      <c r="F532" s="122" t="n"/>
    </row>
    <row r="533">
      <c r="A533" s="110" t="n"/>
      <c r="C533" s="108" t="n"/>
      <c r="F533" s="122" t="n"/>
    </row>
    <row r="534">
      <c r="A534" s="110" t="n"/>
      <c r="C534" s="108" t="n"/>
      <c r="F534" s="122" t="n"/>
    </row>
    <row r="535">
      <c r="A535" s="110" t="n"/>
      <c r="C535" s="108" t="n"/>
      <c r="F535" s="122" t="n"/>
    </row>
    <row r="536">
      <c r="A536" s="110" t="n"/>
      <c r="C536" s="108" t="n"/>
      <c r="F536" s="122" t="n"/>
    </row>
    <row r="537">
      <c r="A537" s="110" t="n"/>
      <c r="C537" s="108" t="n"/>
      <c r="F537" s="122" t="n"/>
    </row>
    <row r="538">
      <c r="A538" s="110" t="n"/>
      <c r="C538" s="108" t="n"/>
      <c r="F538" s="122" t="n"/>
    </row>
    <row r="539">
      <c r="A539" s="110" t="n"/>
      <c r="C539" s="108" t="n"/>
      <c r="F539" s="122" t="n"/>
    </row>
    <row r="540">
      <c r="A540" s="110" t="n"/>
      <c r="C540" s="108" t="n"/>
      <c r="F540" s="122" t="n"/>
    </row>
    <row r="541">
      <c r="A541" s="110" t="n"/>
      <c r="C541" s="108" t="n"/>
      <c r="F541" s="122" t="n"/>
    </row>
    <row r="542">
      <c r="A542" s="110" t="n"/>
      <c r="C542" s="108" t="n"/>
      <c r="F542" s="122" t="n"/>
    </row>
    <row r="543">
      <c r="A543" s="110" t="n"/>
      <c r="C543" s="108" t="n"/>
      <c r="F543" s="122" t="n"/>
    </row>
    <row r="544">
      <c r="A544" s="107" t="n"/>
      <c r="F544" s="122" t="n"/>
    </row>
    <row r="545">
      <c r="A545" s="107" t="n"/>
      <c r="F545" s="122" t="n"/>
    </row>
    <row r="546" ht="13.8" customHeight="1" thickBot="1">
      <c r="A546" s="107" t="n"/>
      <c r="F546" s="122" t="n"/>
    </row>
    <row r="547" ht="13.8" customHeight="1" thickBot="1">
      <c r="A547" s="111" t="inlineStr">
        <is>
          <t>DIFFERENZA EVENTUALE</t>
        </is>
      </c>
      <c r="B547" s="112" t="n"/>
      <c r="C547" s="117">
        <f>C520-C532</f>
        <v/>
      </c>
      <c r="D547" s="112" t="n"/>
      <c r="E547" s="112" t="n"/>
      <c r="F547" s="123" t="inlineStr">
        <is>
          <t>CORRETTO  SONO LE COMMISSIONI</t>
        </is>
      </c>
    </row>
    <row r="549" ht="13.8" customHeight="1" thickBot="1"/>
    <row r="550" ht="13.8" customHeight="1" thickBot="1">
      <c r="A550" s="113" t="inlineStr">
        <is>
          <t>CORRETTEZZA SALDI TOTALI</t>
        </is>
      </c>
      <c r="B550" s="114" t="n"/>
      <c r="C550" s="116">
        <f>'PRIMA NOTA'!A551</f>
        <v/>
      </c>
      <c r="D550" s="115" t="n"/>
      <c r="E550" s="115" t="n"/>
      <c r="F550" s="120" t="inlineStr">
        <is>
          <t>SALDO DI BANCA REALE</t>
        </is>
      </c>
    </row>
    <row r="551">
      <c r="A551" s="107" t="n"/>
      <c r="F551" s="121" t="n"/>
    </row>
    <row r="552">
      <c r="A552" s="107" t="n"/>
      <c r="F552" s="122" t="n"/>
    </row>
    <row r="553">
      <c r="A553" s="110" t="n"/>
      <c r="F553" s="122" t="n"/>
    </row>
    <row r="554">
      <c r="A554" s="107" t="n"/>
      <c r="F554" s="122" t="n"/>
    </row>
    <row r="555">
      <c r="A555" s="110" t="inlineStr">
        <is>
          <t>SALDO DI BANCA DAL MIO PROGRAMMA</t>
        </is>
      </c>
      <c r="C555" s="106">
        <f>'PRIMA NOTA'!Z608</f>
        <v/>
      </c>
      <c r="F555" s="122">
        <f>C555</f>
        <v/>
      </c>
    </row>
    <row r="556">
      <c r="A556" s="107" t="inlineStr">
        <is>
          <t>SOSPESI</t>
        </is>
      </c>
      <c r="C556" s="106">
        <f>'PRIMA NOTA'!L600</f>
        <v/>
      </c>
      <c r="F556" s="122" t="n"/>
    </row>
    <row r="557">
      <c r="A557" s="107" t="inlineStr">
        <is>
          <t>PARTITE PARTICOLARI</t>
        </is>
      </c>
      <c r="C557" s="109">
        <f>'PRIMA NOTA'!L599</f>
        <v/>
      </c>
      <c r="F557" s="122" t="n">
        <v>203298.67</v>
      </c>
    </row>
    <row r="558">
      <c r="A558" s="110" t="inlineStr">
        <is>
          <t>CONTANTI DEL GIORNO</t>
        </is>
      </c>
      <c r="C558" s="106">
        <f>'PRIMA NOTA'!L602</f>
        <v/>
      </c>
      <c r="F558" s="122" t="n"/>
    </row>
    <row r="559">
      <c r="A559" s="107" t="inlineStr">
        <is>
          <t xml:space="preserve">SOSPESI DEL GIORNO </t>
        </is>
      </c>
      <c r="C559">
        <f>'PRIMA NOTA'!L601</f>
        <v/>
      </c>
      <c r="F559" s="122" t="n"/>
    </row>
    <row r="560">
      <c r="A560" s="110" t="inlineStr">
        <is>
          <t>TOTALE</t>
        </is>
      </c>
      <c r="C560" s="108">
        <f>SUM(C555:C559)</f>
        <v/>
      </c>
      <c r="F560" s="122" t="n"/>
    </row>
    <row r="561">
      <c r="A561" s="107" t="n"/>
      <c r="F561" s="122" t="n"/>
    </row>
    <row r="562">
      <c r="A562" s="107" t="n"/>
      <c r="F562" s="122" t="n"/>
    </row>
    <row r="563">
      <c r="A563" s="107" t="inlineStr">
        <is>
          <t>SALDI COMPAGNIE</t>
        </is>
      </c>
      <c r="F563" s="122" t="n"/>
    </row>
    <row r="564">
      <c r="A564" s="107" t="n"/>
      <c r="F564" s="122" t="n"/>
    </row>
    <row r="565">
      <c r="A565" s="107" t="n"/>
      <c r="F565" s="122" t="n"/>
    </row>
    <row r="566">
      <c r="A566" s="107" t="inlineStr">
        <is>
          <t>SALDO CATTOLICA</t>
        </is>
      </c>
      <c r="C566" s="106">
        <f>'PRIMA NOTA'!D608</f>
        <v/>
      </c>
      <c r="F566" s="122" t="n"/>
    </row>
    <row r="567">
      <c r="A567" s="107" t="inlineStr">
        <is>
          <t>SALDO GENERALI</t>
        </is>
      </c>
      <c r="C567" s="106">
        <f>'PRIMA NOTA'!A608</f>
        <v/>
      </c>
      <c r="F567" s="122" t="n"/>
    </row>
    <row r="568">
      <c r="A568" s="107" t="inlineStr">
        <is>
          <t>SALDO UCA</t>
        </is>
      </c>
      <c r="C568" s="106">
        <f>'PRIMA NOTA'!E608</f>
        <v/>
      </c>
      <c r="F568" s="122" t="n"/>
    </row>
    <row r="569">
      <c r="A569" s="107" t="inlineStr">
        <is>
          <t>SALDO TUTELA LEGALE</t>
        </is>
      </c>
      <c r="C569" s="106">
        <f>'PRIMA NOTA'!B608</f>
        <v/>
      </c>
      <c r="F569" s="122" t="n"/>
    </row>
    <row r="570">
      <c r="A570" s="107" t="inlineStr">
        <is>
          <t>SALDO GENERTEL</t>
        </is>
      </c>
      <c r="C570" s="106">
        <f>'PRIMA NOTA'!B555</f>
        <v/>
      </c>
      <c r="F570" s="122" t="n"/>
    </row>
    <row r="571">
      <c r="A571" s="107" t="n"/>
      <c r="F571" s="122" t="n"/>
    </row>
    <row r="572">
      <c r="A572" s="110" t="n"/>
      <c r="E572" s="93" t="n"/>
      <c r="F572" s="122" t="n"/>
    </row>
    <row r="573">
      <c r="A573" s="107" t="n"/>
      <c r="F573" s="122" t="n"/>
    </row>
    <row r="574">
      <c r="A574" s="110" t="n"/>
      <c r="F574" s="122" t="n"/>
    </row>
    <row r="575">
      <c r="A575" s="107" t="n"/>
      <c r="F575" s="122" t="n"/>
    </row>
    <row r="576">
      <c r="A576" s="110" t="n"/>
      <c r="C576" s="108">
        <f>SUM(C566:C575)</f>
        <v/>
      </c>
      <c r="F576" s="122" t="n"/>
    </row>
    <row r="577">
      <c r="A577" s="107" t="n"/>
      <c r="F577" s="122" t="n"/>
    </row>
    <row r="578">
      <c r="A578" s="110" t="n"/>
      <c r="C578" s="109" t="n"/>
      <c r="F578" s="122" t="n"/>
    </row>
    <row r="579">
      <c r="A579" s="110" t="inlineStr">
        <is>
          <t>CONTO ANTICIPI</t>
        </is>
      </c>
      <c r="C579" s="109">
        <f>'PRIMA NOTA'!N583</f>
        <v/>
      </c>
      <c r="F579" s="122" t="n"/>
    </row>
    <row r="580">
      <c r="A580" s="110" t="n"/>
      <c r="C580" s="109" t="n"/>
      <c r="F580" s="122" t="n"/>
    </row>
    <row r="581">
      <c r="A581" s="110" t="inlineStr">
        <is>
          <t>TOTALI</t>
        </is>
      </c>
      <c r="C581" s="109">
        <f>C560-C576-C579</f>
        <v/>
      </c>
      <c r="F581" s="122" t="n"/>
    </row>
    <row r="582">
      <c r="A582" s="110" t="n"/>
      <c r="F582" s="122" t="n"/>
    </row>
    <row r="583">
      <c r="A583" s="110" t="n"/>
      <c r="E583" s="93" t="n"/>
      <c r="F583" s="122" t="n"/>
    </row>
    <row r="584">
      <c r="A584" s="110" t="n"/>
      <c r="C584" s="108" t="n"/>
      <c r="F584" s="122" t="n"/>
    </row>
    <row r="585">
      <c r="A585" s="110" t="n"/>
      <c r="C585" s="108" t="n"/>
      <c r="F585" s="122" t="n"/>
    </row>
    <row r="586">
      <c r="A586" s="110" t="n"/>
      <c r="C586" s="108" t="n"/>
      <c r="F586" s="122" t="n"/>
    </row>
    <row r="587">
      <c r="A587" s="110" t="n"/>
      <c r="C587" s="108" t="n"/>
      <c r="F587" s="122" t="n"/>
    </row>
    <row r="588">
      <c r="A588" s="110" t="inlineStr">
        <is>
          <t>PROVVIGIONI CATTOLICA</t>
        </is>
      </c>
      <c r="C588" s="109">
        <f>'PRIMA NOTA'!H553</f>
        <v/>
      </c>
      <c r="F588" s="122" t="n"/>
    </row>
    <row r="589">
      <c r="A589" s="107" t="inlineStr">
        <is>
          <t>PROVVIGIONI GENERALI</t>
        </is>
      </c>
      <c r="C589" s="109">
        <f>'PRIMA NOTA'!H555</f>
        <v/>
      </c>
      <c r="F589" s="122" t="n"/>
    </row>
    <row r="590">
      <c r="A590" s="107" t="inlineStr">
        <is>
          <t>PROVVIGIONI UCA</t>
        </is>
      </c>
      <c r="C590" s="109">
        <f>'PRIMA NOTA'!H557</f>
        <v/>
      </c>
      <c r="F590" s="122" t="n"/>
    </row>
    <row r="591">
      <c r="A591" s="107" t="inlineStr">
        <is>
          <t>PROVVIGIONI TUTELA</t>
        </is>
      </c>
      <c r="C591" s="109">
        <f>'PRIMA NOTA'!H559</f>
        <v/>
      </c>
      <c r="F591" s="122" t="n"/>
    </row>
    <row r="592">
      <c r="A592" s="107" t="n"/>
      <c r="C592" s="108" t="n"/>
      <c r="F592" s="122" t="n"/>
    </row>
    <row r="593">
      <c r="A593" s="110" t="inlineStr">
        <is>
          <t>TOTALE</t>
        </is>
      </c>
      <c r="C593" s="108">
        <f>SUM(C588:C592)</f>
        <v/>
      </c>
      <c r="F593" s="122" t="n"/>
    </row>
    <row r="594">
      <c r="A594" s="110" t="n"/>
      <c r="C594" s="108" t="n"/>
      <c r="F594" s="122" t="n"/>
    </row>
    <row r="595">
      <c r="A595" s="110" t="n"/>
      <c r="C595" s="108" t="n"/>
      <c r="F595" s="122" t="n"/>
    </row>
    <row r="596">
      <c r="A596" s="110" t="n"/>
      <c r="C596" s="108" t="n"/>
      <c r="F596" s="122" t="n"/>
    </row>
    <row r="597">
      <c r="A597" s="110" t="n"/>
      <c r="C597" s="108" t="n"/>
      <c r="F597" s="122" t="n"/>
    </row>
    <row r="598">
      <c r="A598" s="110" t="n"/>
      <c r="C598" s="108" t="n"/>
      <c r="F598" s="122" t="n"/>
    </row>
    <row r="599">
      <c r="A599" s="110" t="n"/>
      <c r="C599" s="108" t="n"/>
      <c r="F599" s="122" t="n"/>
    </row>
    <row r="600">
      <c r="A600" s="110" t="n"/>
      <c r="C600" s="108" t="n"/>
      <c r="F600" s="122" t="n"/>
    </row>
    <row r="601">
      <c r="A601" s="110" t="n"/>
      <c r="C601" s="108" t="n"/>
      <c r="F601" s="122" t="n"/>
    </row>
    <row r="602">
      <c r="A602" s="110" t="n"/>
      <c r="C602" s="108" t="n"/>
      <c r="F602" s="122" t="n"/>
    </row>
    <row r="603">
      <c r="A603" s="110" t="n"/>
      <c r="C603" s="108" t="n"/>
      <c r="F603" s="122" t="n"/>
    </row>
    <row r="604">
      <c r="A604" s="110" t="n"/>
      <c r="C604" s="108" t="n"/>
      <c r="F604" s="122" t="n"/>
    </row>
    <row r="605">
      <c r="A605" s="107" t="n"/>
      <c r="F605" s="122" t="n"/>
    </row>
    <row r="606">
      <c r="A606" s="107" t="n"/>
      <c r="F606" s="122" t="n"/>
    </row>
    <row r="607" ht="13.8" customHeight="1" thickBot="1">
      <c r="A607" s="107" t="n"/>
      <c r="F607" s="122" t="n"/>
    </row>
    <row r="608" ht="13.8" customHeight="1" thickBot="1">
      <c r="A608" s="111" t="inlineStr">
        <is>
          <t>DIFFERENZA EVENTUALE</t>
        </is>
      </c>
      <c r="B608" s="112" t="n"/>
      <c r="C608" s="117">
        <f>C581-C593</f>
        <v/>
      </c>
      <c r="D608" s="112" t="n"/>
      <c r="E608" s="112" t="n"/>
      <c r="F608" s="123" t="inlineStr">
        <is>
          <t>CORRETTO  SONO LE COMMISSIONI</t>
        </is>
      </c>
    </row>
    <row r="610" ht="13.8" customHeight="1" thickBot="1"/>
    <row r="611" ht="13.8" customHeight="1" thickBot="1">
      <c r="A611" s="113" t="inlineStr">
        <is>
          <t>CORRETTEZZA SALDI TOTALI</t>
        </is>
      </c>
      <c r="B611" s="114" t="n"/>
      <c r="C611" s="116">
        <f>'PRIMA NOTA'!A612</f>
        <v/>
      </c>
      <c r="D611" s="115" t="n"/>
      <c r="E611" s="115" t="n"/>
      <c r="F611" s="120" t="inlineStr">
        <is>
          <t>SALDO DI BANCA REALE</t>
        </is>
      </c>
    </row>
    <row r="612">
      <c r="A612" s="107" t="n"/>
      <c r="F612" s="121" t="n"/>
    </row>
    <row r="613">
      <c r="A613" s="107" t="n"/>
      <c r="F613" s="122" t="n"/>
    </row>
    <row r="614">
      <c r="A614" s="110" t="n"/>
      <c r="F614" s="122" t="n"/>
    </row>
    <row r="615">
      <c r="A615" s="107" t="n"/>
      <c r="F615" s="122" t="n"/>
    </row>
    <row r="616">
      <c r="A616" s="110" t="inlineStr">
        <is>
          <t>SALDO DI BANCA DAL MIO PROGRAMMA</t>
        </is>
      </c>
      <c r="C616" s="106">
        <f>'PRIMA NOTA'!Z669</f>
        <v/>
      </c>
      <c r="F616" s="122">
        <f>C616</f>
        <v/>
      </c>
    </row>
    <row r="617">
      <c r="A617" s="107" t="inlineStr">
        <is>
          <t>SOSPESI</t>
        </is>
      </c>
      <c r="C617" s="106">
        <f>'PRIMA NOTA'!L661</f>
        <v/>
      </c>
      <c r="F617" s="122" t="n"/>
    </row>
    <row r="618">
      <c r="A618" s="107" t="inlineStr">
        <is>
          <t>PARTITE PARTICOLARI</t>
        </is>
      </c>
      <c r="C618" s="109">
        <f>'PRIMA NOTA'!L660</f>
        <v/>
      </c>
      <c r="F618" s="122" t="n">
        <v>77587.00999999999</v>
      </c>
    </row>
    <row r="619">
      <c r="A619" s="110" t="inlineStr">
        <is>
          <t>CONTANTI DEL GIORNO</t>
        </is>
      </c>
      <c r="C619" s="106">
        <f>'PRIMA NOTA'!L663</f>
        <v/>
      </c>
      <c r="F619" s="122" t="n"/>
    </row>
    <row r="620">
      <c r="A620" s="107" t="inlineStr">
        <is>
          <t xml:space="preserve">SOSPESI DEL GIORNO </t>
        </is>
      </c>
      <c r="C620">
        <f>'PRIMA NOTA'!L662</f>
        <v/>
      </c>
      <c r="F620" s="122" t="n"/>
    </row>
    <row r="621">
      <c r="A621" s="110" t="inlineStr">
        <is>
          <t>TOTALE</t>
        </is>
      </c>
      <c r="C621" s="108">
        <f>SUM(C616:C620)</f>
        <v/>
      </c>
      <c r="F621" s="122" t="n"/>
    </row>
    <row r="622">
      <c r="A622" s="107" t="n"/>
      <c r="F622" s="122" t="n"/>
    </row>
    <row r="623">
      <c r="A623" s="107" t="n"/>
      <c r="F623" s="122" t="n"/>
    </row>
    <row r="624">
      <c r="A624" s="107" t="inlineStr">
        <is>
          <t>SALDI COMPAGNIE</t>
        </is>
      </c>
      <c r="F624" s="122" t="n"/>
    </row>
    <row r="625">
      <c r="A625" s="107" t="n"/>
      <c r="F625" s="122" t="n"/>
    </row>
    <row r="626">
      <c r="A626" s="107" t="n"/>
      <c r="F626" s="122" t="n"/>
    </row>
    <row r="627">
      <c r="A627" s="107" t="inlineStr">
        <is>
          <t>SALDO CATTOLICA</t>
        </is>
      </c>
      <c r="C627" s="106">
        <f>'PRIMA NOTA'!D669</f>
        <v/>
      </c>
      <c r="F627" s="122" t="n"/>
    </row>
    <row r="628">
      <c r="A628" s="107" t="inlineStr">
        <is>
          <t>SALDO GENERALI</t>
        </is>
      </c>
      <c r="C628" s="106">
        <f>'PRIMA NOTA'!A669</f>
        <v/>
      </c>
      <c r="F628" s="122" t="n"/>
    </row>
    <row r="629">
      <c r="A629" s="107" t="inlineStr">
        <is>
          <t>SALDO UCA</t>
        </is>
      </c>
      <c r="C629" s="106">
        <f>'PRIMA NOTA'!E669</f>
        <v/>
      </c>
      <c r="F629" s="122" t="n"/>
    </row>
    <row r="630">
      <c r="A630" s="107" t="inlineStr">
        <is>
          <t>SALDO TUTELA LEGALE</t>
        </is>
      </c>
      <c r="C630" s="106">
        <f>'PRIMA NOTA'!B669</f>
        <v/>
      </c>
      <c r="F630" s="122" t="n"/>
    </row>
    <row r="631">
      <c r="A631" s="107" t="inlineStr">
        <is>
          <t>SALDO GENERTEL</t>
        </is>
      </c>
      <c r="C631" s="106">
        <f>'PRIMA NOTA'!B616</f>
        <v/>
      </c>
      <c r="F631" s="122" t="n"/>
    </row>
    <row r="632">
      <c r="A632" s="107" t="n"/>
      <c r="F632" s="122" t="n"/>
    </row>
    <row r="633">
      <c r="A633" s="110" t="n"/>
      <c r="E633" s="93" t="n"/>
      <c r="F633" s="122" t="n"/>
    </row>
    <row r="634">
      <c r="A634" s="107" t="n"/>
      <c r="F634" s="122" t="n"/>
    </row>
    <row r="635">
      <c r="A635" s="110" t="n"/>
      <c r="F635" s="122" t="n"/>
    </row>
    <row r="636">
      <c r="A636" s="107" t="n"/>
      <c r="F636" s="122" t="n"/>
    </row>
    <row r="637">
      <c r="A637" s="110" t="n"/>
      <c r="C637" s="108">
        <f>SUM(C627:C636)</f>
        <v/>
      </c>
      <c r="F637" s="122" t="n"/>
    </row>
    <row r="638">
      <c r="A638" s="107" t="n"/>
      <c r="F638" s="122" t="n"/>
    </row>
    <row r="639">
      <c r="A639" s="110" t="n"/>
      <c r="C639" s="109" t="n"/>
      <c r="F639" s="122" t="n"/>
    </row>
    <row r="640">
      <c r="A640" s="110" t="inlineStr">
        <is>
          <t>CONTO ANTICIPI</t>
        </is>
      </c>
      <c r="C640" s="109">
        <f>'PRIMA NOTA'!N644</f>
        <v/>
      </c>
      <c r="F640" s="122" t="n"/>
    </row>
    <row r="641">
      <c r="A641" s="110" t="n"/>
      <c r="C641" s="109" t="n"/>
      <c r="F641" s="122" t="n"/>
    </row>
    <row r="642">
      <c r="A642" s="110" t="inlineStr">
        <is>
          <t>TOTALI</t>
        </is>
      </c>
      <c r="C642" s="109">
        <f>C621-C637-C640</f>
        <v/>
      </c>
      <c r="F642" s="122" t="n"/>
    </row>
    <row r="643">
      <c r="A643" s="110" t="n"/>
      <c r="F643" s="122" t="n"/>
    </row>
    <row r="644">
      <c r="A644" s="110" t="n"/>
      <c r="E644" s="93" t="n"/>
      <c r="F644" s="122" t="n"/>
    </row>
    <row r="645">
      <c r="A645" s="110" t="n"/>
      <c r="C645" s="108" t="n"/>
      <c r="F645" s="122" t="n"/>
    </row>
    <row r="646">
      <c r="A646" s="110" t="n"/>
      <c r="C646" s="108" t="n"/>
      <c r="F646" s="122" t="n"/>
    </row>
    <row r="647">
      <c r="A647" s="110" t="n"/>
      <c r="C647" s="108" t="n"/>
      <c r="F647" s="122" t="n"/>
    </row>
    <row r="648">
      <c r="A648" s="110" t="n"/>
      <c r="C648" s="108" t="n"/>
      <c r="F648" s="122" t="n"/>
    </row>
    <row r="649">
      <c r="A649" s="110" t="inlineStr">
        <is>
          <t>PROVVIGIONI CATTOLICA</t>
        </is>
      </c>
      <c r="C649" s="109">
        <f>'PRIMA NOTA'!H614</f>
        <v/>
      </c>
      <c r="F649" s="122" t="n"/>
    </row>
    <row r="650">
      <c r="A650" s="107" t="inlineStr">
        <is>
          <t>PROVVIGIONI GENERALI</t>
        </is>
      </c>
      <c r="C650" s="109">
        <f>'PRIMA NOTA'!H616</f>
        <v/>
      </c>
      <c r="F650" s="122" t="n"/>
    </row>
    <row r="651">
      <c r="A651" s="107" t="inlineStr">
        <is>
          <t>PROVVIGIONI UCA</t>
        </is>
      </c>
      <c r="C651" s="109">
        <f>'PRIMA NOTA'!H618</f>
        <v/>
      </c>
      <c r="F651" s="122" t="n"/>
    </row>
    <row r="652">
      <c r="A652" s="107" t="inlineStr">
        <is>
          <t>PROVVIGIONI TUTELA</t>
        </is>
      </c>
      <c r="C652" s="109">
        <f>'PRIMA NOTA'!H620</f>
        <v/>
      </c>
      <c r="F652" s="122" t="n"/>
    </row>
    <row r="653">
      <c r="A653" s="107" t="n"/>
      <c r="C653" s="108" t="n"/>
      <c r="F653" s="122" t="n"/>
    </row>
    <row r="654">
      <c r="A654" s="110" t="inlineStr">
        <is>
          <t>TOTALE</t>
        </is>
      </c>
      <c r="C654" s="108">
        <f>SUM(C649:C653)</f>
        <v/>
      </c>
      <c r="F654" s="122" t="n"/>
    </row>
    <row r="655">
      <c r="A655" s="110" t="n"/>
      <c r="C655" s="108" t="n"/>
      <c r="F655" s="122" t="n"/>
    </row>
    <row r="656">
      <c r="A656" s="110" t="n"/>
      <c r="C656" s="108" t="n"/>
      <c r="F656" s="122" t="n"/>
    </row>
    <row r="657">
      <c r="A657" s="110" t="n"/>
      <c r="C657" s="108" t="n"/>
      <c r="F657" s="122" t="n"/>
    </row>
    <row r="658">
      <c r="A658" s="110" t="n"/>
      <c r="C658" s="108" t="n"/>
      <c r="F658" s="122" t="n"/>
    </row>
    <row r="659">
      <c r="A659" s="110" t="n"/>
      <c r="C659" s="108" t="n"/>
      <c r="F659" s="122" t="n"/>
    </row>
    <row r="660">
      <c r="A660" s="110" t="n"/>
      <c r="C660" s="108" t="n"/>
      <c r="F660" s="122" t="n"/>
    </row>
    <row r="661">
      <c r="A661" s="110" t="n"/>
      <c r="C661" s="108" t="n"/>
      <c r="F661" s="122" t="n"/>
    </row>
    <row r="662">
      <c r="A662" s="110" t="n"/>
      <c r="C662" s="108" t="n"/>
      <c r="F662" s="122" t="n"/>
    </row>
    <row r="663">
      <c r="A663" s="110" t="n"/>
      <c r="C663" s="108" t="n"/>
      <c r="F663" s="122" t="n"/>
    </row>
    <row r="664">
      <c r="A664" s="110" t="n"/>
      <c r="C664" s="108" t="n"/>
      <c r="F664" s="122" t="n"/>
    </row>
    <row r="665">
      <c r="A665" s="110" t="n"/>
      <c r="C665" s="108" t="n"/>
      <c r="F665" s="122" t="n"/>
    </row>
    <row r="666">
      <c r="A666" s="107" t="n"/>
      <c r="F666" s="122" t="n"/>
    </row>
    <row r="667">
      <c r="A667" s="107" t="n"/>
      <c r="F667" s="122" t="n"/>
    </row>
    <row r="668" ht="13.8" customHeight="1" thickBot="1">
      <c r="A668" s="107" t="n"/>
      <c r="F668" s="122" t="n"/>
    </row>
    <row r="669" ht="13.8" customHeight="1" thickBot="1">
      <c r="A669" s="111" t="inlineStr">
        <is>
          <t>DIFFERENZA EVENTUALE</t>
        </is>
      </c>
      <c r="B669" s="112" t="n"/>
      <c r="C669" s="117">
        <f>C642-C654</f>
        <v/>
      </c>
      <c r="D669" s="112" t="n"/>
      <c r="E669" s="112" t="n"/>
      <c r="F669" s="123" t="inlineStr">
        <is>
          <t>CORRETTO  SONO LE COMMISSIONI</t>
        </is>
      </c>
    </row>
    <row r="671" ht="13.8" customHeight="1" thickBot="1"/>
    <row r="672" ht="13.8" customHeight="1" thickBot="1">
      <c r="A672" s="113" t="inlineStr">
        <is>
          <t>CORRETTEZZA SALDI TOTALI</t>
        </is>
      </c>
      <c r="B672" s="114" t="n"/>
      <c r="C672" s="116">
        <f>'PRIMA NOTA'!A673</f>
        <v/>
      </c>
      <c r="D672" s="115" t="n"/>
      <c r="E672" s="115" t="n"/>
      <c r="F672" s="120" t="inlineStr">
        <is>
          <t>SALDO DI BANCA REALE</t>
        </is>
      </c>
    </row>
    <row r="673">
      <c r="A673" s="107" t="n"/>
      <c r="F673" s="121" t="n"/>
    </row>
    <row r="674">
      <c r="A674" s="107" t="n"/>
      <c r="F674" s="122" t="n"/>
    </row>
    <row r="675">
      <c r="A675" s="110" t="n"/>
      <c r="F675" s="122" t="n"/>
    </row>
    <row r="676">
      <c r="A676" s="107" t="n"/>
      <c r="F676" s="122" t="n"/>
    </row>
    <row r="677">
      <c r="A677" s="110" t="inlineStr">
        <is>
          <t>SALDO DI BANCA DAL MIO PROGRAMMA</t>
        </is>
      </c>
      <c r="C677" s="106">
        <f>'PRIMA NOTA'!Z730</f>
        <v/>
      </c>
      <c r="F677" s="122">
        <f>C677</f>
        <v/>
      </c>
    </row>
    <row r="678">
      <c r="A678" s="107" t="inlineStr">
        <is>
          <t>SOSPESI</t>
        </is>
      </c>
      <c r="C678" s="106">
        <f>'PRIMA NOTA'!L722</f>
        <v/>
      </c>
      <c r="F678" s="122" t="n"/>
    </row>
    <row r="679">
      <c r="A679" s="107" t="inlineStr">
        <is>
          <t>PARTITE PARTICOLARI</t>
        </is>
      </c>
      <c r="C679" s="109">
        <f>'PRIMA NOTA'!L721</f>
        <v/>
      </c>
      <c r="F679" s="122" t="n">
        <v>77587.00999999999</v>
      </c>
    </row>
    <row r="680">
      <c r="A680" s="110" t="inlineStr">
        <is>
          <t>CONTANTI DEL GIORNO</t>
        </is>
      </c>
      <c r="C680" s="106">
        <f>'PRIMA NOTA'!L724</f>
        <v/>
      </c>
      <c r="F680" s="122" t="n"/>
    </row>
    <row r="681">
      <c r="A681" s="107" t="inlineStr">
        <is>
          <t xml:space="preserve">SOSPESI DEL GIORNO </t>
        </is>
      </c>
      <c r="C681">
        <f>'PRIMA NOTA'!L723</f>
        <v/>
      </c>
      <c r="F681" s="122" t="n"/>
    </row>
    <row r="682">
      <c r="A682" s="110" t="inlineStr">
        <is>
          <t>TOTALE</t>
        </is>
      </c>
      <c r="C682" s="108">
        <f>SUM(C677:C681)</f>
        <v/>
      </c>
      <c r="F682" s="122" t="n"/>
    </row>
    <row r="683">
      <c r="A683" s="107" t="n"/>
      <c r="F683" s="122" t="n"/>
    </row>
    <row r="684">
      <c r="A684" s="107" t="n"/>
      <c r="F684" s="122" t="n"/>
    </row>
    <row r="685">
      <c r="A685" s="107" t="inlineStr">
        <is>
          <t>SALDI COMPAGNIE</t>
        </is>
      </c>
      <c r="F685" s="122" t="n"/>
    </row>
    <row r="686">
      <c r="A686" s="107" t="n"/>
      <c r="F686" s="122" t="n"/>
    </row>
    <row r="687">
      <c r="A687" s="107" t="n"/>
      <c r="F687" s="122" t="n"/>
    </row>
    <row r="688">
      <c r="A688" s="107" t="inlineStr">
        <is>
          <t>SALDO CATTOLICA</t>
        </is>
      </c>
      <c r="C688" s="106">
        <f>'PRIMA NOTA'!D730</f>
        <v/>
      </c>
      <c r="F688" s="122" t="n"/>
    </row>
    <row r="689">
      <c r="A689" s="107" t="inlineStr">
        <is>
          <t>SALDO GENERALI</t>
        </is>
      </c>
      <c r="C689" s="106">
        <f>'PRIMA NOTA'!A730</f>
        <v/>
      </c>
      <c r="F689" s="122" t="n"/>
    </row>
    <row r="690">
      <c r="A690" s="107" t="inlineStr">
        <is>
          <t>SALDO UCA</t>
        </is>
      </c>
      <c r="C690" s="106">
        <f>'PRIMA NOTA'!E730</f>
        <v/>
      </c>
      <c r="F690" s="122" t="n"/>
    </row>
    <row r="691">
      <c r="A691" s="107" t="inlineStr">
        <is>
          <t>SALDO TUTELA LEGALE</t>
        </is>
      </c>
      <c r="C691" s="106">
        <f>'PRIMA NOTA'!B730</f>
        <v/>
      </c>
      <c r="F691" s="122" t="n"/>
    </row>
    <row r="692">
      <c r="A692" s="107" t="inlineStr">
        <is>
          <t>SALDO GENERTEL</t>
        </is>
      </c>
      <c r="C692" s="106">
        <f>'PRIMA NOTA'!B677</f>
        <v/>
      </c>
      <c r="F692" s="122" t="n"/>
    </row>
    <row r="693">
      <c r="A693" s="107" t="n"/>
      <c r="F693" s="122" t="n"/>
    </row>
    <row r="694">
      <c r="A694" s="110" t="n"/>
      <c r="E694" s="93" t="n"/>
      <c r="F694" s="122" t="n"/>
    </row>
    <row r="695">
      <c r="A695" s="107" t="n"/>
      <c r="F695" s="122" t="n"/>
    </row>
    <row r="696">
      <c r="A696" s="110" t="n"/>
      <c r="F696" s="122" t="n"/>
    </row>
    <row r="697">
      <c r="A697" s="107" t="n"/>
      <c r="F697" s="122" t="n"/>
    </row>
    <row r="698">
      <c r="A698" s="110" t="n"/>
      <c r="C698" s="108">
        <f>SUM(C688:C697)</f>
        <v/>
      </c>
      <c r="F698" s="122" t="n"/>
    </row>
    <row r="699">
      <c r="A699" s="107" t="n"/>
      <c r="F699" s="122" t="n"/>
    </row>
    <row r="700">
      <c r="A700" s="110" t="n"/>
      <c r="C700" s="109" t="n"/>
      <c r="F700" s="122" t="n"/>
    </row>
    <row r="701">
      <c r="A701" s="110" t="inlineStr">
        <is>
          <t>CONTO ANTICIPI</t>
        </is>
      </c>
      <c r="C701" s="109">
        <f>'PRIMA NOTA'!N705</f>
        <v/>
      </c>
      <c r="F701" s="122" t="n"/>
    </row>
    <row r="702">
      <c r="A702" s="110" t="n"/>
      <c r="C702" s="109" t="n"/>
      <c r="F702" s="122" t="n"/>
    </row>
    <row r="703">
      <c r="A703" s="110" t="inlineStr">
        <is>
          <t>TOTALI</t>
        </is>
      </c>
      <c r="C703" s="109">
        <f>C682-C698-C701</f>
        <v/>
      </c>
      <c r="F703" s="122" t="n"/>
    </row>
    <row r="704">
      <c r="A704" s="110" t="n"/>
      <c r="F704" s="122" t="n"/>
    </row>
    <row r="705">
      <c r="A705" s="110" t="n"/>
      <c r="E705" s="93" t="n"/>
      <c r="F705" s="122" t="n"/>
    </row>
    <row r="706">
      <c r="A706" s="110" t="n"/>
      <c r="C706" s="108" t="n"/>
      <c r="F706" s="122" t="n"/>
    </row>
    <row r="707">
      <c r="A707" s="110" t="n"/>
      <c r="C707" s="108" t="n"/>
      <c r="F707" s="122" t="n"/>
    </row>
    <row r="708">
      <c r="A708" s="110" t="n"/>
      <c r="C708" s="108" t="n"/>
      <c r="F708" s="122" t="n"/>
    </row>
    <row r="709">
      <c r="A709" s="110" t="n"/>
      <c r="C709" s="108" t="n"/>
      <c r="F709" s="122" t="n"/>
    </row>
    <row r="710">
      <c r="A710" s="110" t="inlineStr">
        <is>
          <t>PROVVIGIONI CATTOLICA</t>
        </is>
      </c>
      <c r="C710" s="109">
        <f>'PRIMA NOTA'!H675</f>
        <v/>
      </c>
      <c r="F710" s="122" t="n"/>
    </row>
    <row r="711">
      <c r="A711" s="107" t="inlineStr">
        <is>
          <t>PROVVIGIONI GENERALI</t>
        </is>
      </c>
      <c r="C711" s="109">
        <f>'PRIMA NOTA'!H677</f>
        <v/>
      </c>
      <c r="F711" s="122" t="n"/>
    </row>
    <row r="712">
      <c r="A712" s="107" t="inlineStr">
        <is>
          <t>PROVVIGIONI UCA</t>
        </is>
      </c>
      <c r="C712" s="109">
        <f>'PRIMA NOTA'!H679</f>
        <v/>
      </c>
      <c r="F712" s="122" t="n"/>
    </row>
    <row r="713">
      <c r="A713" s="107" t="inlineStr">
        <is>
          <t>PROVVIGIONI TUTELA</t>
        </is>
      </c>
      <c r="C713" s="109">
        <f>'PRIMA NOTA'!H681</f>
        <v/>
      </c>
      <c r="F713" s="122" t="n"/>
    </row>
    <row r="714">
      <c r="A714" s="107" t="n"/>
      <c r="C714" s="108" t="n"/>
      <c r="F714" s="122" t="n"/>
    </row>
    <row r="715">
      <c r="A715" s="110" t="inlineStr">
        <is>
          <t>TOTALE</t>
        </is>
      </c>
      <c r="C715" s="108">
        <f>SUM(C710:C714)</f>
        <v/>
      </c>
      <c r="F715" s="122" t="n"/>
    </row>
    <row r="716">
      <c r="A716" s="110" t="n"/>
      <c r="C716" s="108" t="n"/>
      <c r="F716" s="122" t="n"/>
    </row>
    <row r="717">
      <c r="A717" s="110" t="n"/>
      <c r="C717" s="108" t="n"/>
      <c r="F717" s="122" t="n"/>
    </row>
    <row r="718">
      <c r="A718" s="110" t="n"/>
      <c r="C718" s="108" t="n"/>
      <c r="F718" s="122" t="n"/>
    </row>
    <row r="719">
      <c r="A719" s="110" t="n"/>
      <c r="C719" s="108" t="n"/>
      <c r="F719" s="122" t="n"/>
    </row>
    <row r="720">
      <c r="A720" s="110" t="n"/>
      <c r="C720" s="108" t="n"/>
      <c r="F720" s="122" t="n"/>
    </row>
    <row r="721">
      <c r="A721" s="110" t="n"/>
      <c r="C721" s="108" t="n"/>
      <c r="F721" s="122" t="n"/>
    </row>
    <row r="722">
      <c r="A722" s="110" t="n"/>
      <c r="C722" s="108" t="n"/>
      <c r="F722" s="122" t="n"/>
    </row>
    <row r="723">
      <c r="A723" s="110" t="n"/>
      <c r="C723" s="108" t="n"/>
      <c r="F723" s="122" t="n"/>
    </row>
    <row r="724">
      <c r="A724" s="110" t="n"/>
      <c r="C724" s="108" t="n"/>
      <c r="F724" s="122" t="n"/>
    </row>
    <row r="725">
      <c r="A725" s="110" t="n"/>
      <c r="C725" s="108" t="n"/>
      <c r="F725" s="122" t="n"/>
    </row>
    <row r="726">
      <c r="A726" s="110" t="n"/>
      <c r="C726" s="108" t="n"/>
      <c r="F726" s="122" t="n"/>
    </row>
    <row r="727">
      <c r="A727" s="107" t="n"/>
      <c r="F727" s="122" t="n"/>
    </row>
    <row r="728">
      <c r="A728" s="107" t="n"/>
      <c r="F728" s="122" t="n"/>
    </row>
    <row r="729" ht="13.8" customHeight="1" thickBot="1">
      <c r="A729" s="107" t="n"/>
      <c r="F729" s="122" t="n"/>
    </row>
    <row r="730" ht="13.8" customHeight="1" thickBot="1">
      <c r="A730" s="111" t="inlineStr">
        <is>
          <t>DIFFERENZA EVENTUALE</t>
        </is>
      </c>
      <c r="B730" s="112" t="n"/>
      <c r="C730" s="117">
        <f>C703-C715</f>
        <v/>
      </c>
      <c r="D730" s="112" t="n"/>
      <c r="E730" s="112" t="n"/>
      <c r="F730" s="123" t="inlineStr">
        <is>
          <t>CORRETTO  SONO LE COMMISSIONI</t>
        </is>
      </c>
    </row>
    <row r="732" ht="13.8" customHeight="1" thickBot="1"/>
    <row r="733" ht="13.8" customHeight="1" thickBot="1">
      <c r="A733" s="113" t="inlineStr">
        <is>
          <t>CORRETTEZZA SALDI TOTALI</t>
        </is>
      </c>
      <c r="B733" s="114" t="n"/>
      <c r="C733" s="116">
        <f>'PRIMA NOTA'!A734</f>
        <v/>
      </c>
      <c r="D733" s="115" t="n"/>
      <c r="E733" s="115" t="n"/>
      <c r="F733" s="120" t="inlineStr">
        <is>
          <t>SALDO DI BANCA REALE</t>
        </is>
      </c>
    </row>
    <row r="734">
      <c r="A734" s="107" t="n"/>
      <c r="F734" s="121" t="n"/>
    </row>
    <row r="735">
      <c r="A735" s="107" t="n"/>
      <c r="F735" s="122" t="n"/>
    </row>
    <row r="736">
      <c r="A736" s="110" t="n"/>
      <c r="F736" s="122" t="n"/>
    </row>
    <row r="737">
      <c r="A737" s="107" t="n"/>
      <c r="F737" s="122" t="n"/>
    </row>
    <row r="738">
      <c r="A738" s="110" t="inlineStr">
        <is>
          <t>SALDO DI BANCA DAL MIO PROGRAMMA</t>
        </is>
      </c>
      <c r="C738" s="106">
        <f>'PRIMA NOTA'!Z791</f>
        <v/>
      </c>
      <c r="F738" s="122">
        <f>C738</f>
        <v/>
      </c>
    </row>
    <row r="739">
      <c r="A739" s="107" t="inlineStr">
        <is>
          <t>SOSPESI</t>
        </is>
      </c>
      <c r="C739" s="106">
        <f>'PRIMA NOTA'!L783</f>
        <v/>
      </c>
      <c r="F739" s="122" t="n"/>
    </row>
    <row r="740">
      <c r="A740" s="107" t="inlineStr">
        <is>
          <t>PARTITE PARTICOLARI</t>
        </is>
      </c>
      <c r="C740" s="109">
        <f>'PRIMA NOTA'!L782</f>
        <v/>
      </c>
      <c r="F740" s="122" t="n">
        <v>77587.00999999999</v>
      </c>
    </row>
    <row r="741">
      <c r="A741" s="110" t="inlineStr">
        <is>
          <t>CONTANTI DEL GIORNO</t>
        </is>
      </c>
      <c r="C741" s="106">
        <f>'PRIMA NOTA'!L785</f>
        <v/>
      </c>
      <c r="F741" s="122" t="n"/>
    </row>
    <row r="742">
      <c r="A742" s="107" t="inlineStr">
        <is>
          <t xml:space="preserve">SOSPESI DEL GIORNO </t>
        </is>
      </c>
      <c r="C742">
        <f>'PRIMA NOTA'!L784</f>
        <v/>
      </c>
      <c r="F742" s="122" t="n"/>
    </row>
    <row r="743">
      <c r="A743" s="110" t="inlineStr">
        <is>
          <t>TOTALE</t>
        </is>
      </c>
      <c r="C743" s="108">
        <f>SUM(C738:C742)</f>
        <v/>
      </c>
      <c r="F743" s="122" t="n"/>
    </row>
    <row r="744">
      <c r="A744" s="107" t="n"/>
      <c r="F744" s="122" t="n"/>
    </row>
    <row r="745">
      <c r="A745" s="107" t="n"/>
      <c r="F745" s="122" t="n"/>
    </row>
    <row r="746">
      <c r="A746" s="107" t="inlineStr">
        <is>
          <t>SALDI COMPAGNIE</t>
        </is>
      </c>
      <c r="F746" s="122" t="n"/>
    </row>
    <row r="747">
      <c r="A747" s="107" t="n"/>
      <c r="F747" s="122" t="n"/>
    </row>
    <row r="748">
      <c r="A748" s="107" t="n"/>
      <c r="F748" s="122" t="n"/>
    </row>
    <row r="749">
      <c r="A749" s="107" t="inlineStr">
        <is>
          <t>SALDO CATTOLICA</t>
        </is>
      </c>
      <c r="C749" s="106">
        <f>'PRIMA NOTA'!D791</f>
        <v/>
      </c>
      <c r="F749" s="122" t="n"/>
    </row>
    <row r="750">
      <c r="A750" s="107" t="inlineStr">
        <is>
          <t>SALDO GENERALI</t>
        </is>
      </c>
      <c r="C750" s="106">
        <f>'PRIMA NOTA'!A791</f>
        <v/>
      </c>
      <c r="F750" s="122" t="n"/>
    </row>
    <row r="751">
      <c r="A751" s="107" t="inlineStr">
        <is>
          <t>SALDO UCA</t>
        </is>
      </c>
      <c r="C751" s="106">
        <f>'PRIMA NOTA'!E791</f>
        <v/>
      </c>
      <c r="F751" s="122" t="n"/>
    </row>
    <row r="752">
      <c r="A752" s="107" t="inlineStr">
        <is>
          <t>SALDO TUTELA LEGALE</t>
        </is>
      </c>
      <c r="C752" s="106">
        <f>'PRIMA NOTA'!B791</f>
        <v/>
      </c>
      <c r="F752" s="122" t="n"/>
    </row>
    <row r="753">
      <c r="A753" s="107" t="inlineStr">
        <is>
          <t>SALDO GENERTEL</t>
        </is>
      </c>
      <c r="C753" s="106">
        <f>'PRIMA NOTA'!B738</f>
        <v/>
      </c>
      <c r="F753" s="122" t="n"/>
    </row>
    <row r="754">
      <c r="A754" s="107" t="n"/>
      <c r="F754" s="122" t="n"/>
    </row>
    <row r="755">
      <c r="A755" s="110" t="n"/>
      <c r="E755" s="93" t="n"/>
      <c r="F755" s="122" t="n"/>
    </row>
    <row r="756">
      <c r="A756" s="107" t="n"/>
      <c r="F756" s="122" t="n"/>
    </row>
    <row r="757">
      <c r="A757" s="110" t="n"/>
      <c r="F757" s="122" t="n"/>
    </row>
    <row r="758">
      <c r="A758" s="107" t="n"/>
      <c r="F758" s="122" t="n"/>
    </row>
    <row r="759">
      <c r="A759" s="110" t="n"/>
      <c r="C759" s="108">
        <f>SUM(C749:C758)</f>
        <v/>
      </c>
      <c r="F759" s="122" t="n"/>
    </row>
    <row r="760">
      <c r="A760" s="107" t="n"/>
      <c r="F760" s="122" t="n"/>
    </row>
    <row r="761">
      <c r="A761" s="110" t="n"/>
      <c r="C761" s="109" t="n"/>
      <c r="F761" s="122" t="n"/>
    </row>
    <row r="762">
      <c r="A762" s="110" t="inlineStr">
        <is>
          <t>CONTO ANTICIPI</t>
        </is>
      </c>
      <c r="C762" s="109">
        <f>'PRIMA NOTA'!N766</f>
        <v/>
      </c>
      <c r="F762" s="122" t="n"/>
    </row>
    <row r="763">
      <c r="A763" s="110" t="n"/>
      <c r="C763" s="109" t="n"/>
      <c r="F763" s="122" t="n"/>
    </row>
    <row r="764">
      <c r="A764" s="110" t="inlineStr">
        <is>
          <t>TOTALI</t>
        </is>
      </c>
      <c r="C764" s="109">
        <f>C743-C759-C762</f>
        <v/>
      </c>
      <c r="F764" s="122" t="n"/>
    </row>
    <row r="765">
      <c r="A765" s="110" t="n"/>
      <c r="F765" s="122" t="n"/>
    </row>
    <row r="766">
      <c r="A766" s="110" t="n"/>
      <c r="E766" s="93" t="n"/>
      <c r="F766" s="122" t="n"/>
    </row>
    <row r="767">
      <c r="A767" s="110" t="n"/>
      <c r="C767" s="108" t="n"/>
      <c r="F767" s="122" t="n"/>
    </row>
    <row r="768">
      <c r="A768" s="110" t="n"/>
      <c r="C768" s="108" t="n"/>
      <c r="F768" s="122" t="n"/>
    </row>
    <row r="769">
      <c r="A769" s="110" t="n"/>
      <c r="C769" s="108" t="n"/>
      <c r="F769" s="122" t="n"/>
    </row>
    <row r="770">
      <c r="A770" s="110" t="n"/>
      <c r="C770" s="108" t="n"/>
      <c r="F770" s="122" t="n"/>
    </row>
    <row r="771">
      <c r="A771" s="110" t="inlineStr">
        <is>
          <t>PROVVIGIONI CATTOLICA</t>
        </is>
      </c>
      <c r="C771" s="109">
        <f>'PRIMA NOTA'!H736</f>
        <v/>
      </c>
      <c r="F771" s="122" t="n"/>
    </row>
    <row r="772">
      <c r="A772" s="107" t="inlineStr">
        <is>
          <t>PROVVIGIONI GENERALI</t>
        </is>
      </c>
      <c r="C772" s="109">
        <f>'PRIMA NOTA'!H738</f>
        <v/>
      </c>
      <c r="F772" s="122" t="n"/>
    </row>
    <row r="773">
      <c r="A773" s="107" t="inlineStr">
        <is>
          <t>PROVVIGIONI UCA</t>
        </is>
      </c>
      <c r="C773" s="109">
        <f>'PRIMA NOTA'!H740</f>
        <v/>
      </c>
      <c r="F773" s="122" t="n"/>
    </row>
    <row r="774">
      <c r="A774" s="107" t="inlineStr">
        <is>
          <t>PROVVIGIONI TUTELA</t>
        </is>
      </c>
      <c r="C774" s="109">
        <f>'PRIMA NOTA'!H742</f>
        <v/>
      </c>
      <c r="F774" s="122" t="n"/>
    </row>
    <row r="775">
      <c r="A775" s="107" t="n"/>
      <c r="C775" s="108" t="n"/>
      <c r="F775" s="122" t="n"/>
    </row>
    <row r="776">
      <c r="A776" s="110" t="inlineStr">
        <is>
          <t>TOTALE</t>
        </is>
      </c>
      <c r="C776" s="108">
        <f>SUM(C771:C775)</f>
        <v/>
      </c>
      <c r="F776" s="122" t="n"/>
    </row>
    <row r="777">
      <c r="A777" s="110" t="n"/>
      <c r="C777" s="108" t="n"/>
      <c r="F777" s="122" t="n"/>
    </row>
    <row r="778">
      <c r="A778" s="110" t="n"/>
      <c r="C778" s="108" t="n"/>
      <c r="F778" s="122" t="n"/>
    </row>
    <row r="779">
      <c r="A779" s="110" t="n"/>
      <c r="C779" s="108" t="n"/>
      <c r="F779" s="122" t="n"/>
    </row>
    <row r="780">
      <c r="A780" s="110" t="n"/>
      <c r="C780" s="108" t="n"/>
      <c r="F780" s="122" t="n"/>
    </row>
    <row r="781">
      <c r="A781" s="110" t="n"/>
      <c r="C781" s="108" t="n"/>
      <c r="F781" s="122" t="n"/>
    </row>
    <row r="782">
      <c r="A782" s="110" t="n"/>
      <c r="C782" s="108" t="n"/>
      <c r="F782" s="122" t="n"/>
    </row>
    <row r="783">
      <c r="A783" s="110" t="n"/>
      <c r="C783" s="108" t="n"/>
      <c r="F783" s="122" t="n"/>
    </row>
    <row r="784">
      <c r="A784" s="110" t="n"/>
      <c r="C784" s="108" t="n"/>
      <c r="F784" s="122" t="n"/>
    </row>
    <row r="785">
      <c r="A785" s="110" t="n"/>
      <c r="C785" s="108" t="n"/>
      <c r="F785" s="122" t="n"/>
    </row>
    <row r="786">
      <c r="A786" s="110" t="n"/>
      <c r="C786" s="108" t="n"/>
      <c r="F786" s="122" t="n"/>
    </row>
    <row r="787">
      <c r="A787" s="110" t="n"/>
      <c r="C787" s="108" t="n"/>
      <c r="F787" s="122" t="n"/>
    </row>
    <row r="788">
      <c r="A788" s="107" t="n"/>
      <c r="F788" s="122" t="n"/>
    </row>
    <row r="789">
      <c r="A789" s="107" t="n"/>
      <c r="F789" s="122" t="n"/>
    </row>
    <row r="790" ht="13.8" customHeight="1" thickBot="1">
      <c r="A790" s="107" t="n"/>
      <c r="F790" s="122" t="n"/>
    </row>
    <row r="791" ht="13.8" customHeight="1" thickBot="1">
      <c r="A791" s="111" t="inlineStr">
        <is>
          <t>DIFFERENZA EVENTUALE</t>
        </is>
      </c>
      <c r="B791" s="112" t="n"/>
      <c r="C791" s="117">
        <f>C764-C776</f>
        <v/>
      </c>
      <c r="D791" s="112" t="n"/>
      <c r="E791" s="112" t="n"/>
      <c r="F791" s="123" t="inlineStr">
        <is>
          <t>CORRETTO  SONO LE COMMISSIONI</t>
        </is>
      </c>
    </row>
    <row r="793" ht="13.8" customHeight="1" thickBot="1"/>
    <row r="794" ht="13.8" customHeight="1" thickBot="1">
      <c r="A794" s="113" t="inlineStr">
        <is>
          <t>CORRETTEZZA SALDI TOTALI</t>
        </is>
      </c>
      <c r="B794" s="114" t="n"/>
      <c r="C794" s="116">
        <f>'PRIMA NOTA'!A795</f>
        <v/>
      </c>
      <c r="D794" s="115" t="n"/>
      <c r="E794" s="115" t="n"/>
      <c r="F794" s="120" t="inlineStr">
        <is>
          <t>SALDO DI BANCA REALE</t>
        </is>
      </c>
    </row>
    <row r="795">
      <c r="A795" s="107" t="n"/>
      <c r="F795" s="121" t="n"/>
    </row>
    <row r="796">
      <c r="A796" s="107" t="n"/>
      <c r="F796" s="122" t="n"/>
    </row>
    <row r="797">
      <c r="A797" s="110" t="n"/>
      <c r="F797" s="122" t="n"/>
    </row>
    <row r="798">
      <c r="A798" s="107" t="n"/>
      <c r="F798" s="122" t="n"/>
    </row>
    <row r="799">
      <c r="A799" s="110" t="inlineStr">
        <is>
          <t>SALDO DI BANCA DAL MIO PROGRAMMA</t>
        </is>
      </c>
      <c r="C799" s="106">
        <f>'PRIMA NOTA'!Z852</f>
        <v/>
      </c>
      <c r="F799" s="122">
        <f>C799</f>
        <v/>
      </c>
    </row>
    <row r="800">
      <c r="A800" s="107" t="inlineStr">
        <is>
          <t>SOSPESI</t>
        </is>
      </c>
      <c r="C800" s="106">
        <f>'PRIMA NOTA'!L844</f>
        <v/>
      </c>
      <c r="F800" s="122" t="n"/>
    </row>
    <row r="801">
      <c r="A801" s="107" t="inlineStr">
        <is>
          <t>PARTITE PARTICOLARI</t>
        </is>
      </c>
      <c r="C801" s="109">
        <f>'PRIMA NOTA'!L843</f>
        <v/>
      </c>
      <c r="F801" s="122" t="n">
        <v>77587.00999999999</v>
      </c>
    </row>
    <row r="802">
      <c r="A802" s="110" t="inlineStr">
        <is>
          <t>CONTANTI DEL GIORNO</t>
        </is>
      </c>
      <c r="C802" s="106">
        <f>'PRIMA NOTA'!L846</f>
        <v/>
      </c>
      <c r="F802" s="122" t="n"/>
    </row>
    <row r="803">
      <c r="A803" s="107" t="inlineStr">
        <is>
          <t xml:space="preserve">SOSPESI DEL GIORNO </t>
        </is>
      </c>
      <c r="C803">
        <f>'PRIMA NOTA'!L845</f>
        <v/>
      </c>
      <c r="F803" s="122" t="n"/>
    </row>
    <row r="804">
      <c r="A804" s="110" t="inlineStr">
        <is>
          <t>TOTALE</t>
        </is>
      </c>
      <c r="C804" s="108">
        <f>SUM(C799:C803)</f>
        <v/>
      </c>
      <c r="F804" s="122" t="n"/>
    </row>
    <row r="805">
      <c r="A805" s="107" t="n"/>
      <c r="F805" s="122" t="n"/>
    </row>
    <row r="806">
      <c r="A806" s="107" t="n"/>
      <c r="F806" s="122" t="n"/>
    </row>
    <row r="807">
      <c r="A807" s="107" t="inlineStr">
        <is>
          <t>SALDI COMPAGNIE</t>
        </is>
      </c>
      <c r="F807" s="122" t="n"/>
    </row>
    <row r="808">
      <c r="A808" s="107" t="n"/>
      <c r="F808" s="122" t="n"/>
    </row>
    <row r="809">
      <c r="A809" s="107" t="n"/>
      <c r="F809" s="122" t="n"/>
    </row>
    <row r="810">
      <c r="A810" s="107" t="inlineStr">
        <is>
          <t>SALDO CATTOLICA</t>
        </is>
      </c>
      <c r="C810" s="106">
        <f>'PRIMA NOTA'!D852</f>
        <v/>
      </c>
      <c r="F810" s="122" t="n"/>
    </row>
    <row r="811">
      <c r="A811" s="107" t="inlineStr">
        <is>
          <t>SALDO GENERALI</t>
        </is>
      </c>
      <c r="C811" s="106">
        <f>'PRIMA NOTA'!A852</f>
        <v/>
      </c>
      <c r="F811" s="122" t="n"/>
    </row>
    <row r="812">
      <c r="A812" s="107" t="inlineStr">
        <is>
          <t>SALDO UCA</t>
        </is>
      </c>
      <c r="C812" s="106">
        <f>'PRIMA NOTA'!E852</f>
        <v/>
      </c>
      <c r="F812" s="122" t="n"/>
    </row>
    <row r="813">
      <c r="A813" s="107" t="inlineStr">
        <is>
          <t>SALDO TUTELA LEGALE</t>
        </is>
      </c>
      <c r="C813" s="106">
        <f>'PRIMA NOTA'!B852</f>
        <v/>
      </c>
      <c r="F813" s="122" t="n"/>
    </row>
    <row r="814">
      <c r="A814" s="107" t="inlineStr">
        <is>
          <t>SALDO GENERTEL</t>
        </is>
      </c>
      <c r="C814" s="106">
        <f>'PRIMA NOTA'!B799</f>
        <v/>
      </c>
      <c r="F814" s="122" t="n"/>
    </row>
    <row r="815">
      <c r="A815" s="107" t="n"/>
      <c r="F815" s="122" t="n"/>
    </row>
    <row r="816">
      <c r="A816" s="110" t="n"/>
      <c r="E816" s="93" t="n"/>
      <c r="F816" s="122" t="n"/>
    </row>
    <row r="817">
      <c r="A817" s="107" t="n"/>
      <c r="F817" s="122" t="n"/>
    </row>
    <row r="818">
      <c r="A818" s="110" t="n"/>
      <c r="F818" s="122" t="n"/>
    </row>
    <row r="819">
      <c r="A819" s="107" t="n"/>
      <c r="F819" s="122" t="n"/>
    </row>
    <row r="820">
      <c r="A820" s="110" t="n"/>
      <c r="C820" s="108">
        <f>SUM(C810:C819)</f>
        <v/>
      </c>
      <c r="F820" s="122" t="n"/>
    </row>
    <row r="821">
      <c r="A821" s="107" t="n"/>
      <c r="F821" s="122" t="n"/>
    </row>
    <row r="822">
      <c r="A822" s="110" t="n"/>
      <c r="C822" s="109" t="n"/>
      <c r="F822" s="122" t="n"/>
    </row>
    <row r="823">
      <c r="A823" s="110" t="inlineStr">
        <is>
          <t>CONTO ANTICIPI</t>
        </is>
      </c>
      <c r="C823" s="109">
        <f>'PRIMA NOTA'!N827</f>
        <v/>
      </c>
      <c r="F823" s="122" t="n"/>
    </row>
    <row r="824">
      <c r="A824" s="110" t="n"/>
      <c r="C824" s="109" t="n"/>
      <c r="F824" s="122" t="n"/>
    </row>
    <row r="825">
      <c r="A825" s="110" t="inlineStr">
        <is>
          <t>TOTALI</t>
        </is>
      </c>
      <c r="C825" s="109">
        <f>C804-C820-C823</f>
        <v/>
      </c>
      <c r="F825" s="122" t="n"/>
    </row>
    <row r="826">
      <c r="A826" s="110" t="n"/>
      <c r="F826" s="122" t="n"/>
    </row>
    <row r="827">
      <c r="A827" s="110" t="n"/>
      <c r="E827" s="93" t="n"/>
      <c r="F827" s="122" t="n"/>
    </row>
    <row r="828">
      <c r="A828" s="110" t="n"/>
      <c r="C828" s="108" t="n"/>
      <c r="F828" s="122" t="n"/>
    </row>
    <row r="829">
      <c r="A829" s="110" t="n"/>
      <c r="C829" s="108" t="n"/>
      <c r="F829" s="122" t="n"/>
    </row>
    <row r="830">
      <c r="A830" s="110" t="n"/>
      <c r="C830" s="108" t="n"/>
      <c r="F830" s="122" t="n"/>
    </row>
    <row r="831">
      <c r="A831" s="110" t="n"/>
      <c r="C831" s="108" t="n"/>
      <c r="F831" s="122" t="n"/>
    </row>
    <row r="832">
      <c r="A832" s="110" t="inlineStr">
        <is>
          <t>PROVVIGIONI CATTOLICA</t>
        </is>
      </c>
      <c r="C832" s="109">
        <f>'PRIMA NOTA'!H797</f>
        <v/>
      </c>
      <c r="F832" s="122" t="n"/>
    </row>
    <row r="833">
      <c r="A833" s="107" t="inlineStr">
        <is>
          <t>PROVVIGIONI GENERALI</t>
        </is>
      </c>
      <c r="C833" s="109">
        <f>'PRIMA NOTA'!H799</f>
        <v/>
      </c>
      <c r="F833" s="122" t="n"/>
    </row>
    <row r="834">
      <c r="A834" s="107" t="inlineStr">
        <is>
          <t>PROVVIGIONI UCA</t>
        </is>
      </c>
      <c r="C834" s="109">
        <f>'PRIMA NOTA'!H801</f>
        <v/>
      </c>
      <c r="F834" s="122" t="n"/>
    </row>
    <row r="835">
      <c r="A835" s="107" t="inlineStr">
        <is>
          <t>PROVVIGIONI TUTELA</t>
        </is>
      </c>
      <c r="C835" s="109">
        <f>'PRIMA NOTA'!H803</f>
        <v/>
      </c>
      <c r="F835" s="122" t="n"/>
    </row>
    <row r="836">
      <c r="A836" s="107" t="n"/>
      <c r="C836" s="108" t="n"/>
      <c r="F836" s="122" t="n"/>
    </row>
    <row r="837">
      <c r="A837" s="110" t="inlineStr">
        <is>
          <t>TOTALE</t>
        </is>
      </c>
      <c r="C837" s="108">
        <f>SUM(C832:C836)</f>
        <v/>
      </c>
      <c r="F837" s="122" t="n"/>
    </row>
    <row r="838">
      <c r="A838" s="110" t="n"/>
      <c r="C838" s="108" t="n"/>
      <c r="F838" s="122" t="n"/>
    </row>
    <row r="839">
      <c r="A839" s="110" t="n"/>
      <c r="C839" s="108" t="n"/>
      <c r="F839" s="122" t="n"/>
    </row>
    <row r="840">
      <c r="A840" s="110" t="n"/>
      <c r="C840" s="108" t="n"/>
      <c r="F840" s="122" t="n"/>
    </row>
    <row r="841">
      <c r="A841" s="110" t="n"/>
      <c r="C841" s="108" t="n"/>
      <c r="F841" s="122" t="n"/>
    </row>
    <row r="842">
      <c r="A842" s="110" t="n"/>
      <c r="C842" s="108" t="n"/>
      <c r="F842" s="122" t="n"/>
    </row>
    <row r="843">
      <c r="A843" s="110" t="n"/>
      <c r="C843" s="108" t="n"/>
      <c r="F843" s="122" t="n"/>
    </row>
    <row r="844">
      <c r="A844" s="110" t="n"/>
      <c r="C844" s="108" t="n"/>
      <c r="F844" s="122" t="n"/>
    </row>
    <row r="845">
      <c r="A845" s="110" t="n"/>
      <c r="C845" s="108" t="n"/>
      <c r="F845" s="122" t="n"/>
    </row>
    <row r="846">
      <c r="A846" s="110" t="n"/>
      <c r="C846" s="108" t="n"/>
      <c r="F846" s="122" t="n"/>
    </row>
    <row r="847">
      <c r="A847" s="110" t="n"/>
      <c r="C847" s="108" t="n"/>
      <c r="F847" s="122" t="n"/>
    </row>
    <row r="848">
      <c r="A848" s="110" t="n"/>
      <c r="C848" s="108" t="n"/>
      <c r="F848" s="122" t="n"/>
    </row>
    <row r="849">
      <c r="A849" s="107" t="n"/>
      <c r="F849" s="122" t="n"/>
    </row>
    <row r="850">
      <c r="A850" s="107" t="n"/>
      <c r="F850" s="122" t="n"/>
    </row>
    <row r="851" ht="13.8" customHeight="1" thickBot="1">
      <c r="A851" s="107" t="n"/>
      <c r="F851" s="122" t="n"/>
    </row>
    <row r="852" ht="13.8" customHeight="1" thickBot="1">
      <c r="A852" s="111" t="inlineStr">
        <is>
          <t>DIFFERENZA EVENTUALE</t>
        </is>
      </c>
      <c r="B852" s="112" t="n"/>
      <c r="C852" s="117">
        <f>C825-C837</f>
        <v/>
      </c>
      <c r="D852" s="112" t="n"/>
      <c r="E852" s="112" t="n"/>
      <c r="F852" s="123" t="inlineStr">
        <is>
          <t>CORRETTO  SONO LE COMMISSIONI</t>
        </is>
      </c>
    </row>
    <row r="854" ht="13.8" customHeight="1" thickBot="1"/>
    <row r="855" ht="13.8" customHeight="1" thickBot="1">
      <c r="A855" s="113" t="inlineStr">
        <is>
          <t>CORRETTEZZA SALDI TOTALI</t>
        </is>
      </c>
      <c r="B855" s="114" t="n"/>
      <c r="C855" s="116">
        <f>'PRIMA NOTA'!A856</f>
        <v/>
      </c>
      <c r="D855" s="115" t="n"/>
      <c r="E855" s="115" t="n"/>
      <c r="F855" s="120" t="inlineStr">
        <is>
          <t>SALDO DI BANCA REALE</t>
        </is>
      </c>
    </row>
    <row r="856">
      <c r="A856" s="107" t="n"/>
      <c r="F856" s="121" t="n"/>
    </row>
    <row r="857">
      <c r="A857" s="107" t="n"/>
      <c r="F857" s="122" t="n"/>
    </row>
    <row r="858">
      <c r="A858" s="110" t="n"/>
      <c r="F858" s="122" t="n"/>
    </row>
    <row r="859">
      <c r="A859" s="107" t="n"/>
      <c r="F859" s="122" t="n"/>
    </row>
    <row r="860">
      <c r="A860" s="110" t="inlineStr">
        <is>
          <t>SALDO DI BANCA DAL MIO PROGRAMMA</t>
        </is>
      </c>
      <c r="C860" s="106">
        <f>'PRIMA NOTA'!Z913</f>
        <v/>
      </c>
      <c r="F860" s="122">
        <f>C860</f>
        <v/>
      </c>
    </row>
    <row r="861">
      <c r="A861" s="107" t="inlineStr">
        <is>
          <t>SOSPESI</t>
        </is>
      </c>
      <c r="C861" s="106">
        <f>'PRIMA NOTA'!L905</f>
        <v/>
      </c>
      <c r="F861" s="122" t="n"/>
    </row>
    <row r="862">
      <c r="A862" s="107" t="inlineStr">
        <is>
          <t>PARTITE PARTICOLARI</t>
        </is>
      </c>
      <c r="C862" s="109">
        <f>'PRIMA NOTA'!L904</f>
        <v/>
      </c>
      <c r="F862" s="122" t="n">
        <v>77587.00999999999</v>
      </c>
    </row>
    <row r="863">
      <c r="A863" s="110" t="inlineStr">
        <is>
          <t>CONTANTI DEL GIORNO</t>
        </is>
      </c>
      <c r="C863" s="106">
        <f>'PRIMA NOTA'!L907</f>
        <v/>
      </c>
      <c r="F863" s="122" t="n"/>
    </row>
    <row r="864">
      <c r="A864" s="107" t="inlineStr">
        <is>
          <t xml:space="preserve">SOSPESI DEL GIORNO </t>
        </is>
      </c>
      <c r="C864">
        <f>'PRIMA NOTA'!L906</f>
        <v/>
      </c>
      <c r="F864" s="122" t="n"/>
    </row>
    <row r="865">
      <c r="A865" s="110" t="inlineStr">
        <is>
          <t>TOTALE</t>
        </is>
      </c>
      <c r="C865" s="108">
        <f>SUM(C860:C864)</f>
        <v/>
      </c>
      <c r="F865" s="122" t="n"/>
    </row>
    <row r="866">
      <c r="A866" s="107" t="n"/>
      <c r="F866" s="122" t="n"/>
    </row>
    <row r="867">
      <c r="A867" s="107" t="n"/>
      <c r="F867" s="122" t="n"/>
    </row>
    <row r="868">
      <c r="A868" s="107" t="inlineStr">
        <is>
          <t>SALDI COMPAGNIE</t>
        </is>
      </c>
      <c r="F868" s="122" t="n"/>
    </row>
    <row r="869">
      <c r="A869" s="107" t="n"/>
      <c r="F869" s="122" t="n"/>
    </row>
    <row r="870">
      <c r="A870" s="107" t="n"/>
      <c r="F870" s="122" t="n"/>
    </row>
    <row r="871">
      <c r="A871" s="107" t="inlineStr">
        <is>
          <t>SALDO CATTOLICA</t>
        </is>
      </c>
      <c r="C871" s="106">
        <f>'PRIMA NOTA'!D913</f>
        <v/>
      </c>
      <c r="F871" s="122" t="n"/>
    </row>
    <row r="872">
      <c r="A872" s="107" t="inlineStr">
        <is>
          <t>SALDO GENERALI</t>
        </is>
      </c>
      <c r="C872" s="106">
        <f>'PRIMA NOTA'!A913</f>
        <v/>
      </c>
      <c r="F872" s="122" t="n"/>
    </row>
    <row r="873">
      <c r="A873" s="107" t="inlineStr">
        <is>
          <t>SALDO UCA</t>
        </is>
      </c>
      <c r="C873" s="106">
        <f>'PRIMA NOTA'!E913</f>
        <v/>
      </c>
      <c r="F873" s="122" t="n"/>
    </row>
    <row r="874">
      <c r="A874" s="107" t="inlineStr">
        <is>
          <t>SALDO TUTELA LEGALE</t>
        </is>
      </c>
      <c r="C874" s="106">
        <f>'PRIMA NOTA'!B913</f>
        <v/>
      </c>
      <c r="F874" s="122" t="n"/>
    </row>
    <row r="875">
      <c r="A875" s="107" t="inlineStr">
        <is>
          <t>SALDO GENERTEL</t>
        </is>
      </c>
      <c r="C875" s="106">
        <f>'PRIMA NOTA'!B860</f>
        <v/>
      </c>
      <c r="F875" s="122" t="n"/>
    </row>
    <row r="876">
      <c r="A876" s="107" t="n"/>
      <c r="F876" s="122" t="n"/>
    </row>
    <row r="877">
      <c r="A877" s="110" t="n"/>
      <c r="E877" s="93" t="n"/>
      <c r="F877" s="122" t="n"/>
    </row>
    <row r="878">
      <c r="A878" s="107" t="n"/>
      <c r="F878" s="122" t="n"/>
    </row>
    <row r="879">
      <c r="A879" s="110" t="n"/>
      <c r="F879" s="122" t="n"/>
    </row>
    <row r="880">
      <c r="A880" s="107" t="n"/>
      <c r="F880" s="122" t="n"/>
    </row>
    <row r="881">
      <c r="A881" s="110" t="n"/>
      <c r="C881" s="108">
        <f>SUM(C871:C880)</f>
        <v/>
      </c>
      <c r="F881" s="122" t="n"/>
    </row>
    <row r="882">
      <c r="A882" s="107" t="n"/>
      <c r="F882" s="122" t="n"/>
    </row>
    <row r="883">
      <c r="A883" s="110" t="n"/>
      <c r="C883" s="109" t="n"/>
      <c r="F883" s="122" t="n"/>
    </row>
    <row r="884">
      <c r="A884" s="110" t="inlineStr">
        <is>
          <t>CONTO ANTICIPI</t>
        </is>
      </c>
      <c r="C884" s="109">
        <f>'PRIMA NOTA'!N888</f>
        <v/>
      </c>
      <c r="F884" s="122" t="n"/>
    </row>
    <row r="885">
      <c r="A885" s="110" t="n"/>
      <c r="C885" s="109" t="n"/>
      <c r="F885" s="122" t="n"/>
    </row>
    <row r="886">
      <c r="A886" s="110" t="inlineStr">
        <is>
          <t>TOTALI</t>
        </is>
      </c>
      <c r="C886" s="109">
        <f>C865-C881-C884</f>
        <v/>
      </c>
      <c r="F886" s="122" t="n"/>
    </row>
    <row r="887">
      <c r="A887" s="110" t="n"/>
      <c r="F887" s="122" t="n"/>
    </row>
    <row r="888">
      <c r="A888" s="110" t="n"/>
      <c r="E888" s="93" t="n"/>
      <c r="F888" s="122" t="n"/>
    </row>
    <row r="889">
      <c r="A889" s="110" t="n"/>
      <c r="C889" s="108" t="n"/>
      <c r="F889" s="122" t="n"/>
    </row>
    <row r="890">
      <c r="A890" s="110" t="n"/>
      <c r="C890" s="108" t="n"/>
      <c r="F890" s="122" t="n"/>
    </row>
    <row r="891">
      <c r="A891" s="110" t="n"/>
      <c r="C891" s="108" t="n"/>
      <c r="F891" s="122" t="n"/>
    </row>
    <row r="892">
      <c r="A892" s="110" t="n"/>
      <c r="C892" s="108" t="n"/>
      <c r="F892" s="122" t="n"/>
    </row>
    <row r="893">
      <c r="A893" s="110" t="inlineStr">
        <is>
          <t>PROVVIGIONI CATTOLICA</t>
        </is>
      </c>
      <c r="C893" s="109">
        <f>'PRIMA NOTA'!H858</f>
        <v/>
      </c>
      <c r="F893" s="122" t="n"/>
    </row>
    <row r="894">
      <c r="A894" s="107" t="inlineStr">
        <is>
          <t>PROVVIGIONI GENERALI</t>
        </is>
      </c>
      <c r="C894" s="109">
        <f>'PRIMA NOTA'!H860</f>
        <v/>
      </c>
      <c r="F894" s="122" t="n"/>
    </row>
    <row r="895">
      <c r="A895" s="107" t="inlineStr">
        <is>
          <t>PROVVIGIONI UCA</t>
        </is>
      </c>
      <c r="C895" s="109">
        <f>'PRIMA NOTA'!H862</f>
        <v/>
      </c>
      <c r="F895" s="122" t="n"/>
    </row>
    <row r="896">
      <c r="A896" s="107" t="inlineStr">
        <is>
          <t>PROVVIGIONI TUTELA</t>
        </is>
      </c>
      <c r="C896" s="109">
        <f>'PRIMA NOTA'!H864</f>
        <v/>
      </c>
      <c r="F896" s="122" t="n"/>
    </row>
    <row r="897">
      <c r="A897" s="107" t="n"/>
      <c r="C897" s="108" t="n"/>
      <c r="F897" s="122" t="n"/>
    </row>
    <row r="898">
      <c r="A898" s="110" t="inlineStr">
        <is>
          <t>TOTALE</t>
        </is>
      </c>
      <c r="C898" s="108">
        <f>SUM(C893:C897)</f>
        <v/>
      </c>
      <c r="F898" s="122" t="n"/>
    </row>
    <row r="899">
      <c r="A899" s="110" t="n"/>
      <c r="C899" s="108" t="n"/>
      <c r="F899" s="122" t="n"/>
    </row>
    <row r="900">
      <c r="A900" s="110" t="n"/>
      <c r="C900" s="108" t="n"/>
      <c r="F900" s="122" t="n"/>
    </row>
    <row r="901">
      <c r="A901" s="110" t="n"/>
      <c r="C901" s="108" t="n"/>
      <c r="F901" s="122" t="n"/>
    </row>
    <row r="902">
      <c r="A902" s="110" t="n"/>
      <c r="C902" s="108" t="n"/>
      <c r="F902" s="122" t="n"/>
    </row>
    <row r="903">
      <c r="A903" s="110" t="n"/>
      <c r="C903" s="108" t="n"/>
      <c r="F903" s="122" t="n"/>
    </row>
    <row r="904">
      <c r="A904" s="110" t="n"/>
      <c r="C904" s="108" t="n"/>
      <c r="F904" s="122" t="n"/>
    </row>
    <row r="905">
      <c r="A905" s="110" t="n"/>
      <c r="C905" s="108" t="n"/>
      <c r="F905" s="122" t="n"/>
    </row>
    <row r="906">
      <c r="A906" s="110" t="n"/>
      <c r="C906" s="108" t="n"/>
      <c r="F906" s="122" t="n"/>
    </row>
    <row r="907">
      <c r="A907" s="110" t="n"/>
      <c r="C907" s="108" t="n"/>
      <c r="F907" s="122" t="n"/>
    </row>
    <row r="908">
      <c r="A908" s="110" t="n"/>
      <c r="C908" s="108" t="n"/>
      <c r="F908" s="122" t="n"/>
    </row>
    <row r="909">
      <c r="A909" s="110" t="n"/>
      <c r="C909" s="108" t="n"/>
      <c r="F909" s="122" t="n"/>
    </row>
    <row r="910">
      <c r="A910" s="107" t="n"/>
      <c r="F910" s="122" t="n"/>
    </row>
    <row r="911">
      <c r="A911" s="107" t="n"/>
      <c r="F911" s="122" t="n"/>
    </row>
    <row r="912" ht="13.8" customHeight="1" thickBot="1">
      <c r="A912" s="107" t="n"/>
      <c r="F912" s="122" t="n"/>
    </row>
    <row r="913" ht="13.8" customHeight="1" thickBot="1">
      <c r="A913" s="111" t="inlineStr">
        <is>
          <t>DIFFERENZA EVENTUALE</t>
        </is>
      </c>
      <c r="B913" s="112" t="n"/>
      <c r="C913" s="117">
        <f>C886-C898</f>
        <v/>
      </c>
      <c r="D913" s="112" t="n"/>
      <c r="E913" s="112" t="n"/>
      <c r="F913" s="123" t="inlineStr">
        <is>
          <t>CORRETTO  SONO LE COMMISSIONI</t>
        </is>
      </c>
    </row>
    <row r="915" ht="13.8" customHeight="1" thickBot="1"/>
    <row r="916" ht="13.8" customHeight="1" thickBot="1">
      <c r="A916" s="113" t="inlineStr">
        <is>
          <t>CORRETTEZZA SALDI TOTALI</t>
        </is>
      </c>
      <c r="B916" s="114" t="n"/>
      <c r="C916" s="116">
        <f>'PRIMA NOTA'!A917</f>
        <v/>
      </c>
      <c r="D916" s="115" t="n"/>
      <c r="E916" s="115" t="n"/>
      <c r="F916" s="120" t="inlineStr">
        <is>
          <t>SALDO DI BANCA REALE</t>
        </is>
      </c>
    </row>
    <row r="917">
      <c r="A917" s="107" t="n"/>
      <c r="F917" s="121" t="n"/>
    </row>
    <row r="918">
      <c r="A918" s="107" t="n"/>
      <c r="F918" s="122" t="n"/>
    </row>
    <row r="919">
      <c r="A919" s="110" t="n"/>
      <c r="F919" s="122" t="n"/>
    </row>
    <row r="920">
      <c r="A920" s="107" t="n"/>
      <c r="F920" s="122" t="n"/>
    </row>
    <row r="921">
      <c r="A921" s="110" t="inlineStr">
        <is>
          <t>SALDO DI BANCA DAL MIO PROGRAMMA</t>
        </is>
      </c>
      <c r="C921" s="106">
        <f>'PRIMA NOTA'!Z974</f>
        <v/>
      </c>
      <c r="F921" s="122">
        <f>C921</f>
        <v/>
      </c>
    </row>
    <row r="922">
      <c r="A922" s="107" t="inlineStr">
        <is>
          <t>SOSPESI</t>
        </is>
      </c>
      <c r="C922" s="106">
        <f>'PRIMA NOTA'!L966</f>
        <v/>
      </c>
      <c r="F922" s="122" t="n"/>
    </row>
    <row r="923">
      <c r="A923" s="107" t="inlineStr">
        <is>
          <t>PARTITE PARTICOLARI</t>
        </is>
      </c>
      <c r="C923" s="109">
        <f>'PRIMA NOTA'!L965</f>
        <v/>
      </c>
      <c r="F923" s="122" t="n"/>
    </row>
    <row r="924">
      <c r="A924" s="110" t="inlineStr">
        <is>
          <t>CONTANTI DEL GIORNO</t>
        </is>
      </c>
      <c r="C924" s="106">
        <f>'PRIMA NOTA'!L968</f>
        <v/>
      </c>
      <c r="F924" s="122" t="n"/>
    </row>
    <row r="925">
      <c r="A925" s="107" t="inlineStr">
        <is>
          <t xml:space="preserve">SOSPESI DEL GIORNO </t>
        </is>
      </c>
      <c r="C925">
        <f>'PRIMA NOTA'!L967</f>
        <v/>
      </c>
      <c r="F925" s="122" t="n"/>
    </row>
    <row r="926">
      <c r="A926" s="110" t="inlineStr">
        <is>
          <t>TOTALE</t>
        </is>
      </c>
      <c r="C926" s="108">
        <f>SUM(C921:C925)</f>
        <v/>
      </c>
      <c r="F926" s="122" t="n"/>
    </row>
    <row r="927">
      <c r="A927" s="107" t="n"/>
      <c r="F927" s="122" t="n"/>
    </row>
    <row r="928">
      <c r="A928" s="107" t="n"/>
      <c r="F928" s="122" t="n"/>
    </row>
    <row r="929">
      <c r="A929" s="107" t="inlineStr">
        <is>
          <t>SALDI COMPAGNIE</t>
        </is>
      </c>
      <c r="F929" s="122" t="n"/>
    </row>
    <row r="930">
      <c r="A930" s="107" t="n"/>
      <c r="F930" s="122" t="n"/>
    </row>
    <row r="931">
      <c r="A931" s="107" t="n"/>
      <c r="F931" s="122" t="n"/>
    </row>
    <row r="932">
      <c r="A932" s="107" t="inlineStr">
        <is>
          <t>SALDO CATTOLICA</t>
        </is>
      </c>
      <c r="C932" s="106">
        <f>'PRIMA NOTA'!D974</f>
        <v/>
      </c>
      <c r="E932" t="inlineStr">
        <is>
          <t>OK</t>
        </is>
      </c>
      <c r="F932" s="122" t="n"/>
    </row>
    <row r="933">
      <c r="A933" s="107" t="inlineStr">
        <is>
          <t>SALDO GENERALI</t>
        </is>
      </c>
      <c r="C933" s="106">
        <f>'PRIMA NOTA'!A974</f>
        <v/>
      </c>
      <c r="E933" t="inlineStr">
        <is>
          <t>OK</t>
        </is>
      </c>
      <c r="F933" s="122" t="n"/>
    </row>
    <row r="934">
      <c r="A934" s="107" t="inlineStr">
        <is>
          <t>SALDO UCA</t>
        </is>
      </c>
      <c r="C934" s="106">
        <f>'PRIMA NOTA'!E974</f>
        <v/>
      </c>
      <c r="E934" t="inlineStr">
        <is>
          <t>OK</t>
        </is>
      </c>
      <c r="F934" s="122" t="n"/>
    </row>
    <row r="935">
      <c r="A935" s="107" t="inlineStr">
        <is>
          <t>SALDO TUTELA LEGALE</t>
        </is>
      </c>
      <c r="C935" s="106">
        <f>'PRIMA NOTA'!B974</f>
        <v/>
      </c>
      <c r="E935" t="inlineStr">
        <is>
          <t>OK</t>
        </is>
      </c>
      <c r="F935" s="122" t="n"/>
    </row>
    <row r="936">
      <c r="A936" s="107" t="inlineStr">
        <is>
          <t>SALDO GENERTEL</t>
        </is>
      </c>
      <c r="C936" s="106">
        <f>'PRIMA NOTA'!B921</f>
        <v/>
      </c>
      <c r="E936" t="inlineStr">
        <is>
          <t>ok</t>
        </is>
      </c>
      <c r="F936" s="122" t="n"/>
    </row>
    <row r="937">
      <c r="A937" s="107" t="n"/>
      <c r="F937" s="122" t="n"/>
    </row>
    <row r="938">
      <c r="A938" s="110" t="n"/>
      <c r="E938" s="93" t="n"/>
      <c r="F938" s="122" t="n"/>
    </row>
    <row r="939">
      <c r="A939" s="107" t="n"/>
      <c r="F939" s="122" t="n"/>
    </row>
    <row r="940">
      <c r="A940" s="110" t="n"/>
      <c r="F940" s="122" t="n"/>
    </row>
    <row r="941">
      <c r="A941" s="107" t="n"/>
      <c r="F941" s="122" t="n"/>
    </row>
    <row r="942">
      <c r="A942" s="110" t="inlineStr">
        <is>
          <t>TOTALE SALDI COMPAGNIA</t>
        </is>
      </c>
      <c r="C942" s="108">
        <f>SUM(C932:C941)</f>
        <v/>
      </c>
      <c r="F942" s="122" t="n"/>
    </row>
    <row r="943">
      <c r="A943" s="107" t="n"/>
      <c r="F943" s="122" t="n"/>
    </row>
    <row r="944">
      <c r="A944" s="110" t="n"/>
      <c r="C944" s="109" t="n"/>
      <c r="F944" s="122" t="n"/>
    </row>
    <row r="945">
      <c r="A945" s="110" t="inlineStr">
        <is>
          <t>CONTO ANTICIPI</t>
        </is>
      </c>
      <c r="C945" s="109">
        <f>'PRIMA NOTA'!N949</f>
        <v/>
      </c>
      <c r="F945" s="122" t="n"/>
    </row>
    <row r="946">
      <c r="A946" s="110" t="n"/>
      <c r="C946" s="109" t="n"/>
      <c r="F946" s="122" t="n"/>
    </row>
    <row r="947">
      <c r="A947" s="110" t="inlineStr">
        <is>
          <t>TOTALI</t>
        </is>
      </c>
      <c r="C947" s="109">
        <f>C926-C942-C945</f>
        <v/>
      </c>
      <c r="F947" s="122" t="n"/>
    </row>
    <row r="948">
      <c r="A948" s="110" t="n"/>
      <c r="F948" s="122" t="n"/>
    </row>
    <row r="949">
      <c r="A949" s="110" t="n"/>
      <c r="E949" s="93" t="n"/>
      <c r="F949" s="122" t="n"/>
    </row>
    <row r="950">
      <c r="A950" s="110" t="n"/>
      <c r="C950" s="108" t="n"/>
      <c r="F950" s="122" t="n"/>
    </row>
    <row r="951">
      <c r="A951" s="110" t="n"/>
      <c r="C951" s="108" t="n"/>
      <c r="F951" s="122" t="n"/>
    </row>
    <row r="952">
      <c r="A952" s="110" t="n"/>
      <c r="C952" s="108" t="n"/>
      <c r="F952" s="122" t="n"/>
    </row>
    <row r="953">
      <c r="A953" s="110" t="n"/>
      <c r="C953" s="108" t="n">
        <v>811.6900000000001</v>
      </c>
      <c r="F953" s="122" t="n"/>
    </row>
    <row r="954">
      <c r="A954" s="110" t="inlineStr">
        <is>
          <t>PROVVIGIONI CATTOLICA</t>
        </is>
      </c>
      <c r="C954" s="109">
        <f>'PRIMA NOTA'!H919</f>
        <v/>
      </c>
      <c r="F954" s="122" t="n"/>
    </row>
    <row r="955">
      <c r="A955" s="107" t="inlineStr">
        <is>
          <t>PROVVIGIONI GENERALI</t>
        </is>
      </c>
      <c r="C955" s="109">
        <f>'PRIMA NOTA'!H921</f>
        <v/>
      </c>
      <c r="F955" s="122" t="n"/>
    </row>
    <row r="956">
      <c r="A956" s="107" t="inlineStr">
        <is>
          <t>PROVVIGIONI UCA</t>
        </is>
      </c>
      <c r="C956" s="109">
        <f>'PRIMA NOTA'!H923</f>
        <v/>
      </c>
      <c r="F956" s="122" t="n"/>
    </row>
    <row r="957">
      <c r="A957" s="107" t="inlineStr">
        <is>
          <t>PROVVIGIONI TUTELA</t>
        </is>
      </c>
      <c r="C957" s="109">
        <f>'PRIMA NOTA'!H925</f>
        <v/>
      </c>
      <c r="F957" s="122" t="n"/>
    </row>
    <row r="958">
      <c r="A958" s="107" t="n"/>
      <c r="C958" s="108" t="n"/>
      <c r="F958" s="122" t="n"/>
    </row>
    <row r="959">
      <c r="A959" s="110" t="inlineStr">
        <is>
          <t>TOTALE</t>
        </is>
      </c>
      <c r="C959" s="108">
        <f>SUM(C953:C958)</f>
        <v/>
      </c>
      <c r="F959" s="122" t="n"/>
    </row>
    <row r="960">
      <c r="A960" s="110" t="n"/>
      <c r="C960" s="108" t="n"/>
      <c r="F960" s="122" t="n"/>
    </row>
    <row r="961">
      <c r="A961" s="110" t="n"/>
      <c r="C961" s="108" t="n"/>
      <c r="F961" s="122" t="n"/>
    </row>
    <row r="962">
      <c r="A962" s="110" t="n"/>
      <c r="C962" s="108" t="n"/>
      <c r="F962" s="122" t="n"/>
    </row>
    <row r="963">
      <c r="A963" s="110" t="n"/>
      <c r="C963" s="108" t="n"/>
      <c r="F963" s="122" t="n"/>
    </row>
    <row r="964">
      <c r="A964" s="110" t="n"/>
      <c r="C964" s="108" t="n"/>
      <c r="F964" s="122" t="n"/>
    </row>
    <row r="965">
      <c r="A965" s="110" t="n"/>
      <c r="C965" s="108" t="n"/>
      <c r="F965" s="122" t="n"/>
    </row>
    <row r="966">
      <c r="A966" s="110" t="n"/>
      <c r="C966" s="108" t="n"/>
      <c r="F966" s="122" t="n"/>
    </row>
    <row r="967">
      <c r="A967" s="110" t="n"/>
      <c r="C967" s="108" t="n"/>
      <c r="F967" s="122" t="n"/>
    </row>
    <row r="968">
      <c r="A968" s="110" t="n"/>
      <c r="C968" s="108" t="n"/>
      <c r="F968" s="122" t="n"/>
    </row>
    <row r="969">
      <c r="A969" s="110" t="n"/>
      <c r="C969" s="108" t="n"/>
      <c r="F969" s="122" t="n"/>
    </row>
    <row r="970">
      <c r="A970" s="110" t="n"/>
      <c r="C970" s="108" t="n"/>
      <c r="F970" s="122" t="n"/>
    </row>
    <row r="971">
      <c r="A971" s="107" t="n"/>
      <c r="F971" s="122" t="n"/>
    </row>
    <row r="972">
      <c r="A972" s="107" t="n"/>
      <c r="F972" s="122" t="n"/>
    </row>
    <row r="973" ht="13.8" customHeight="1" thickBot="1">
      <c r="A973" s="107" t="n"/>
      <c r="F973" s="122" t="n"/>
    </row>
    <row r="974" ht="13.8" customHeight="1" thickBot="1">
      <c r="A974" s="111" t="inlineStr">
        <is>
          <t>DIFFERENZA EVENTUALE</t>
        </is>
      </c>
      <c r="B974" s="112" t="n"/>
      <c r="C974" s="117">
        <f>C947-C959</f>
        <v/>
      </c>
      <c r="D974" s="112" t="n"/>
      <c r="E974" s="112" t="n"/>
      <c r="F974" s="123" t="n"/>
    </row>
    <row r="976" ht="13.8" customHeight="1" thickBot="1"/>
    <row r="977" ht="13.8" customHeight="1" thickBot="1">
      <c r="A977" s="113" t="inlineStr">
        <is>
          <t>CORRETTEZZA SALDI TOTALI</t>
        </is>
      </c>
      <c r="B977" s="114" t="n"/>
      <c r="C977" s="116">
        <f>'PRIMA NOTA'!A978</f>
        <v/>
      </c>
      <c r="D977" s="115" t="n"/>
      <c r="E977" s="115" t="n"/>
      <c r="F977" s="120" t="inlineStr">
        <is>
          <t>SALDO DI BANCA REALE</t>
        </is>
      </c>
    </row>
    <row r="978">
      <c r="A978" s="107" t="n"/>
      <c r="F978" s="121" t="n"/>
    </row>
    <row r="979">
      <c r="A979" s="107" t="n"/>
      <c r="F979" s="122" t="n"/>
    </row>
    <row r="980">
      <c r="A980" s="110" t="n"/>
      <c r="F980" s="122" t="n"/>
    </row>
    <row r="981">
      <c r="A981" s="107" t="n"/>
      <c r="F981" s="122" t="n"/>
    </row>
    <row r="982">
      <c r="A982" s="110" t="inlineStr">
        <is>
          <t>SALDO DI BANCA DAL MIO PROGRAMMA</t>
        </is>
      </c>
      <c r="C982" s="106">
        <f>'PRIMA NOTA'!Z1035</f>
        <v/>
      </c>
      <c r="F982" s="122">
        <f>C982</f>
        <v/>
      </c>
    </row>
    <row r="983">
      <c r="A983" s="107" t="inlineStr">
        <is>
          <t>SOSPESI</t>
        </is>
      </c>
      <c r="C983" s="106">
        <f>'PRIMA NOTA'!L1027</f>
        <v/>
      </c>
      <c r="F983" s="122" t="n"/>
    </row>
    <row r="984">
      <c r="A984" s="107" t="inlineStr">
        <is>
          <t>PARTITE PARTICOLARI</t>
        </is>
      </c>
      <c r="C984" s="109">
        <f>'PRIMA NOTA'!L1026</f>
        <v/>
      </c>
      <c r="F984" s="122" t="n">
        <v>77587.00999999999</v>
      </c>
    </row>
    <row r="985">
      <c r="A985" s="110" t="inlineStr">
        <is>
          <t>CONTANTI DEL GIORNO</t>
        </is>
      </c>
      <c r="C985" s="106">
        <f>'PRIMA NOTA'!L1029</f>
        <v/>
      </c>
      <c r="F985" s="122" t="n"/>
    </row>
    <row r="986">
      <c r="A986" s="107" t="inlineStr">
        <is>
          <t xml:space="preserve">SOSPESI DEL GIORNO </t>
        </is>
      </c>
      <c r="C986">
        <f>'PRIMA NOTA'!L1028</f>
        <v/>
      </c>
      <c r="F986" s="122" t="n"/>
    </row>
    <row r="987">
      <c r="A987" s="110" t="inlineStr">
        <is>
          <t>TOTALE</t>
        </is>
      </c>
      <c r="C987" s="108">
        <f>SUM(C982:C986)</f>
        <v/>
      </c>
      <c r="F987" s="122" t="n"/>
    </row>
    <row r="988">
      <c r="A988" s="107" t="n"/>
      <c r="F988" s="122" t="n"/>
    </row>
    <row r="989">
      <c r="A989" s="107" t="n"/>
      <c r="F989" s="122" t="n"/>
    </row>
    <row r="990">
      <c r="A990" s="107" t="inlineStr">
        <is>
          <t>SALDI COMPAGNIE</t>
        </is>
      </c>
      <c r="F990" s="122" t="n"/>
    </row>
    <row r="991">
      <c r="A991" s="107" t="n"/>
      <c r="F991" s="122" t="n"/>
    </row>
    <row r="992">
      <c r="A992" s="107" t="n"/>
      <c r="F992" s="122" t="n"/>
    </row>
    <row r="993">
      <c r="A993" s="107" t="inlineStr">
        <is>
          <t>SALDO CATTOLICA</t>
        </is>
      </c>
      <c r="C993" s="106">
        <f>'PRIMA NOTA'!D1035</f>
        <v/>
      </c>
      <c r="F993" s="122" t="n"/>
    </row>
    <row r="994">
      <c r="A994" s="107" t="inlineStr">
        <is>
          <t>SALDO GENERALI</t>
        </is>
      </c>
      <c r="C994" s="106">
        <f>'PRIMA NOTA'!A1035</f>
        <v/>
      </c>
      <c r="F994" s="122" t="n"/>
    </row>
    <row r="995">
      <c r="A995" s="107" t="inlineStr">
        <is>
          <t>SALDO UCA</t>
        </is>
      </c>
      <c r="C995" s="106">
        <f>'PRIMA NOTA'!E1035</f>
        <v/>
      </c>
      <c r="F995" s="122" t="n"/>
    </row>
    <row r="996">
      <c r="A996" s="107" t="inlineStr">
        <is>
          <t>SALDO TUTELA LEGALE</t>
        </is>
      </c>
      <c r="C996" s="106">
        <f>'PRIMA NOTA'!B1035</f>
        <v/>
      </c>
      <c r="F996" s="122" t="n"/>
    </row>
    <row r="997">
      <c r="A997" s="107" t="inlineStr">
        <is>
          <t>SALDO GENERTEL</t>
        </is>
      </c>
      <c r="C997" s="106">
        <f>'PRIMA NOTA'!B982</f>
        <v/>
      </c>
      <c r="F997" s="122" t="n"/>
    </row>
    <row r="998">
      <c r="A998" s="107" t="n"/>
      <c r="F998" s="122" t="n"/>
    </row>
    <row r="999">
      <c r="A999" s="110" t="n"/>
      <c r="E999" s="93" t="n"/>
      <c r="F999" s="122" t="n"/>
    </row>
    <row r="1000">
      <c r="A1000" s="107" t="n"/>
      <c r="F1000" s="122" t="n"/>
    </row>
    <row r="1001">
      <c r="A1001" s="110" t="n"/>
      <c r="F1001" s="122" t="n"/>
    </row>
    <row r="1002">
      <c r="A1002" s="107" t="n"/>
      <c r="F1002" s="122" t="n"/>
    </row>
    <row r="1003">
      <c r="A1003" s="110" t="n"/>
      <c r="C1003" s="108">
        <f>SUM(C993:C1002)</f>
        <v/>
      </c>
      <c r="F1003" s="122" t="n"/>
    </row>
    <row r="1004">
      <c r="A1004" s="107" t="n"/>
      <c r="F1004" s="122" t="n"/>
    </row>
    <row r="1005">
      <c r="A1005" s="110" t="n"/>
      <c r="C1005" s="109" t="n"/>
      <c r="F1005" s="122" t="n"/>
    </row>
    <row r="1006">
      <c r="A1006" s="110" t="inlineStr">
        <is>
          <t>CONTO ANTICIPI</t>
        </is>
      </c>
      <c r="C1006" s="109">
        <f>'PRIMA NOTA'!N1010</f>
        <v/>
      </c>
      <c r="F1006" s="122" t="n"/>
    </row>
    <row r="1007">
      <c r="A1007" s="110" t="n"/>
      <c r="C1007" s="109" t="n"/>
      <c r="F1007" s="122" t="n"/>
    </row>
    <row r="1008">
      <c r="A1008" s="110" t="inlineStr">
        <is>
          <t>TOTALI</t>
        </is>
      </c>
      <c r="C1008" s="109">
        <f>C987-C1003-C1006</f>
        <v/>
      </c>
      <c r="F1008" s="122" t="n"/>
    </row>
    <row r="1009">
      <c r="A1009" s="110" t="n"/>
      <c r="F1009" s="122" t="n"/>
    </row>
    <row r="1010">
      <c r="A1010" s="110" t="n"/>
      <c r="E1010" s="93" t="n"/>
      <c r="F1010" s="122" t="n"/>
    </row>
    <row r="1011">
      <c r="A1011" s="110" t="n"/>
      <c r="C1011" s="108" t="n"/>
      <c r="F1011" s="122" t="n"/>
    </row>
    <row r="1012">
      <c r="A1012" s="110" t="n"/>
      <c r="C1012" s="108" t="n"/>
      <c r="F1012" s="122" t="n"/>
    </row>
    <row r="1013">
      <c r="A1013" s="110" t="n"/>
      <c r="C1013" s="108" t="n"/>
      <c r="F1013" s="122" t="n"/>
    </row>
    <row r="1014">
      <c r="A1014" s="110" t="n"/>
      <c r="C1014" s="108" t="n"/>
      <c r="F1014" s="122" t="n"/>
    </row>
    <row r="1015">
      <c r="A1015" s="110" t="inlineStr">
        <is>
          <t>PROVVIGIONI CATTOLICA</t>
        </is>
      </c>
      <c r="C1015" s="109">
        <f>'PRIMA NOTA'!H980</f>
        <v/>
      </c>
      <c r="F1015" s="122" t="n"/>
    </row>
    <row r="1016">
      <c r="A1016" s="107" t="inlineStr">
        <is>
          <t>PROVVIGIONI GENERALI</t>
        </is>
      </c>
      <c r="C1016" s="109">
        <f>'PRIMA NOTA'!H982</f>
        <v/>
      </c>
      <c r="F1016" s="122" t="n"/>
    </row>
    <row r="1017">
      <c r="A1017" s="107" t="inlineStr">
        <is>
          <t>PROVVIGIONI UCA</t>
        </is>
      </c>
      <c r="C1017" s="109">
        <f>'PRIMA NOTA'!H984</f>
        <v/>
      </c>
      <c r="F1017" s="122" t="n"/>
    </row>
    <row r="1018">
      <c r="A1018" s="107" t="inlineStr">
        <is>
          <t>PROVVIGIONI TUTELA</t>
        </is>
      </c>
      <c r="C1018" s="109">
        <f>'PRIMA NOTA'!H986</f>
        <v/>
      </c>
      <c r="F1018" s="122" t="n"/>
    </row>
    <row r="1019">
      <c r="A1019" s="107" t="n"/>
      <c r="C1019" s="108" t="n"/>
      <c r="F1019" s="122" t="n"/>
    </row>
    <row r="1020">
      <c r="A1020" s="110" t="inlineStr">
        <is>
          <t>TOTALE</t>
        </is>
      </c>
      <c r="C1020" s="108">
        <f>SUM(C1015:C1019)</f>
        <v/>
      </c>
      <c r="F1020" s="122" t="n"/>
    </row>
    <row r="1021">
      <c r="A1021" s="110" t="n"/>
      <c r="C1021" s="108" t="n"/>
      <c r="F1021" s="122" t="n"/>
    </row>
    <row r="1022">
      <c r="A1022" s="110" t="n"/>
      <c r="C1022" s="108" t="n"/>
      <c r="F1022" s="122" t="n"/>
    </row>
    <row r="1023">
      <c r="A1023" s="110" t="n"/>
      <c r="C1023" s="108" t="n"/>
      <c r="F1023" s="122" t="n"/>
    </row>
    <row r="1024">
      <c r="A1024" s="110" t="n"/>
      <c r="C1024" s="108" t="n"/>
      <c r="F1024" s="122" t="n"/>
    </row>
    <row r="1025">
      <c r="A1025" s="110" t="n"/>
      <c r="C1025" s="108" t="n"/>
      <c r="F1025" s="122" t="n"/>
    </row>
    <row r="1026">
      <c r="A1026" s="110" t="n"/>
      <c r="C1026" s="108" t="n"/>
      <c r="F1026" s="122" t="n"/>
    </row>
    <row r="1027">
      <c r="A1027" s="110" t="n"/>
      <c r="C1027" s="108" t="n"/>
      <c r="F1027" s="122" t="n"/>
    </row>
    <row r="1028">
      <c r="A1028" s="110" t="n"/>
      <c r="C1028" s="108" t="n"/>
      <c r="F1028" s="122" t="n"/>
    </row>
    <row r="1029">
      <c r="A1029" s="110" t="n"/>
      <c r="C1029" s="108" t="n"/>
      <c r="F1029" s="122" t="n"/>
    </row>
    <row r="1030">
      <c r="A1030" s="110" t="n"/>
      <c r="C1030" s="108" t="n"/>
      <c r="F1030" s="122" t="n"/>
    </row>
    <row r="1031">
      <c r="A1031" s="110" t="n"/>
      <c r="C1031" s="108" t="n"/>
      <c r="F1031" s="122" t="n"/>
    </row>
    <row r="1032">
      <c r="A1032" s="107" t="n"/>
      <c r="F1032" s="122" t="n"/>
    </row>
    <row r="1033">
      <c r="A1033" s="107" t="n"/>
      <c r="F1033" s="122" t="n"/>
    </row>
    <row r="1034" ht="13.8" customHeight="1" thickBot="1">
      <c r="A1034" s="107" t="n"/>
      <c r="F1034" s="122" t="n"/>
    </row>
    <row r="1035" ht="13.8" customHeight="1" thickBot="1">
      <c r="A1035" s="111" t="inlineStr">
        <is>
          <t>DIFFERENZA EVENTUALE</t>
        </is>
      </c>
      <c r="B1035" s="112" t="n"/>
      <c r="C1035" s="117">
        <f>C1008-C1020</f>
        <v/>
      </c>
      <c r="D1035" s="112" t="n"/>
      <c r="E1035" s="112" t="n"/>
      <c r="F1035" s="123" t="inlineStr">
        <is>
          <t>CORRETTO  SONO LE COMMISSIONI</t>
        </is>
      </c>
    </row>
    <row r="1037" ht="13.8" customHeight="1" thickBot="1"/>
    <row r="1038" ht="13.8" customHeight="1" thickBot="1">
      <c r="A1038" s="113" t="inlineStr">
        <is>
          <t>CORRETTEZZA SALDI TOTALI</t>
        </is>
      </c>
      <c r="B1038" s="114" t="n"/>
      <c r="C1038" s="116">
        <f>'PRIMA NOTA'!A1039</f>
        <v/>
      </c>
      <c r="D1038" s="115" t="n"/>
      <c r="E1038" s="115" t="n"/>
      <c r="F1038" s="120" t="inlineStr">
        <is>
          <t>SALDO DI BANCA REALE</t>
        </is>
      </c>
    </row>
    <row r="1039">
      <c r="A1039" s="107" t="n"/>
      <c r="F1039" s="121" t="n"/>
    </row>
    <row r="1040">
      <c r="A1040" s="107" t="n"/>
      <c r="F1040" s="122" t="n"/>
    </row>
    <row r="1041">
      <c r="A1041" s="110" t="n"/>
      <c r="F1041" s="122" t="n"/>
    </row>
    <row r="1042">
      <c r="A1042" s="107" t="n"/>
      <c r="F1042" s="122" t="n"/>
    </row>
    <row r="1043">
      <c r="A1043" s="110" t="inlineStr">
        <is>
          <t>SALDO DI BANCA DAL MIO PROGRAMMA</t>
        </is>
      </c>
      <c r="C1043" s="106">
        <f>'PRIMA NOTA'!Z1096</f>
        <v/>
      </c>
      <c r="F1043" s="122">
        <f>C1043</f>
        <v/>
      </c>
    </row>
    <row r="1044">
      <c r="A1044" s="107" t="inlineStr">
        <is>
          <t>SOSPESI</t>
        </is>
      </c>
      <c r="C1044" s="106">
        <f>'PRIMA NOTA'!L1088</f>
        <v/>
      </c>
      <c r="F1044" s="122" t="n"/>
    </row>
    <row r="1045">
      <c r="A1045" s="107" t="inlineStr">
        <is>
          <t>PARTITE PARTICOLARI</t>
        </is>
      </c>
      <c r="C1045" s="109">
        <f>'PRIMA NOTA'!L1087</f>
        <v/>
      </c>
      <c r="F1045" s="122" t="n">
        <v>77587.00999999999</v>
      </c>
    </row>
    <row r="1046">
      <c r="A1046" s="110" t="inlineStr">
        <is>
          <t>CONTANTI DEL GIORNO</t>
        </is>
      </c>
      <c r="C1046" s="106">
        <f>'PRIMA NOTA'!L1090</f>
        <v/>
      </c>
      <c r="F1046" s="122" t="n"/>
    </row>
    <row r="1047">
      <c r="A1047" s="107" t="inlineStr">
        <is>
          <t xml:space="preserve">SOSPESI DEL GIORNO </t>
        </is>
      </c>
      <c r="C1047">
        <f>'PRIMA NOTA'!L1089</f>
        <v/>
      </c>
      <c r="F1047" s="122" t="n"/>
    </row>
    <row r="1048">
      <c r="A1048" s="110" t="inlineStr">
        <is>
          <t>TOTALE</t>
        </is>
      </c>
      <c r="C1048" s="108">
        <f>SUM(C1043:C1047)</f>
        <v/>
      </c>
      <c r="F1048" s="122" t="n"/>
    </row>
    <row r="1049">
      <c r="A1049" s="107" t="n"/>
      <c r="F1049" s="122" t="n"/>
    </row>
    <row r="1050">
      <c r="A1050" s="107" t="n"/>
      <c r="F1050" s="122" t="n"/>
    </row>
    <row r="1051">
      <c r="A1051" s="107" t="inlineStr">
        <is>
          <t>SALDI COMPAGNIE</t>
        </is>
      </c>
      <c r="F1051" s="122" t="n"/>
    </row>
    <row r="1052">
      <c r="A1052" s="107" t="n"/>
      <c r="F1052" s="122" t="n"/>
    </row>
    <row r="1053">
      <c r="A1053" s="107" t="n"/>
      <c r="F1053" s="122" t="n"/>
    </row>
    <row r="1054">
      <c r="A1054" s="107" t="inlineStr">
        <is>
          <t>SALDO CATTOLICA</t>
        </is>
      </c>
      <c r="C1054" s="106">
        <f>'PRIMA NOTA'!D1096</f>
        <v/>
      </c>
      <c r="F1054" s="122" t="n"/>
    </row>
    <row r="1055">
      <c r="A1055" s="107" t="inlineStr">
        <is>
          <t>SALDO GENERALI</t>
        </is>
      </c>
      <c r="C1055" s="106">
        <f>'PRIMA NOTA'!A1096</f>
        <v/>
      </c>
      <c r="F1055" s="122" t="n"/>
    </row>
    <row r="1056">
      <c r="A1056" s="107" t="inlineStr">
        <is>
          <t>SALDO UCA</t>
        </is>
      </c>
      <c r="C1056" s="106">
        <f>'PRIMA NOTA'!E1096</f>
        <v/>
      </c>
      <c r="F1056" s="122" t="n"/>
    </row>
    <row r="1057">
      <c r="A1057" s="107" t="inlineStr">
        <is>
          <t>SALDO TUTELA LEGALE</t>
        </is>
      </c>
      <c r="C1057" s="106">
        <f>'PRIMA NOTA'!B1096</f>
        <v/>
      </c>
      <c r="F1057" s="122" t="n"/>
    </row>
    <row r="1058">
      <c r="A1058" s="107" t="inlineStr">
        <is>
          <t>SALDO GENERTEL</t>
        </is>
      </c>
      <c r="C1058" s="106">
        <f>'PRIMA NOTA'!B1043</f>
        <v/>
      </c>
      <c r="F1058" s="122" t="n"/>
    </row>
    <row r="1059">
      <c r="A1059" s="107" t="n"/>
      <c r="F1059" s="122" t="n"/>
    </row>
    <row r="1060">
      <c r="A1060" s="110" t="n"/>
      <c r="E1060" s="93" t="n"/>
      <c r="F1060" s="122" t="n"/>
    </row>
    <row r="1061">
      <c r="A1061" s="107" t="n"/>
      <c r="F1061" s="122" t="n"/>
    </row>
    <row r="1062">
      <c r="A1062" s="110" t="n"/>
      <c r="F1062" s="122" t="n"/>
    </row>
    <row r="1063">
      <c r="A1063" s="107" t="n"/>
      <c r="F1063" s="122" t="n"/>
    </row>
    <row r="1064">
      <c r="A1064" s="110" t="n"/>
      <c r="C1064" s="108">
        <f>SUM(C1054:C1063)</f>
        <v/>
      </c>
      <c r="F1064" s="122" t="n"/>
    </row>
    <row r="1065">
      <c r="A1065" s="107" t="n"/>
      <c r="F1065" s="122" t="n"/>
    </row>
    <row r="1066">
      <c r="A1066" s="110" t="n"/>
      <c r="C1066" s="109" t="n"/>
      <c r="F1066" s="122" t="n"/>
    </row>
    <row r="1067">
      <c r="A1067" s="110" t="inlineStr">
        <is>
          <t>CONTO ANTICIPI</t>
        </is>
      </c>
      <c r="C1067" s="109">
        <f>'PRIMA NOTA'!N1071</f>
        <v/>
      </c>
      <c r="F1067" s="122" t="n"/>
    </row>
    <row r="1068">
      <c r="A1068" s="110" t="n"/>
      <c r="C1068" s="109" t="n"/>
      <c r="F1068" s="122" t="n"/>
    </row>
    <row r="1069">
      <c r="A1069" s="110" t="inlineStr">
        <is>
          <t>TOTALI</t>
        </is>
      </c>
      <c r="C1069" s="109">
        <f>C1048-C1064-C1067</f>
        <v/>
      </c>
      <c r="F1069" s="122" t="n"/>
    </row>
    <row r="1070">
      <c r="A1070" s="110" t="n"/>
      <c r="F1070" s="122" t="n"/>
    </row>
    <row r="1071">
      <c r="A1071" s="110" t="n"/>
      <c r="E1071" s="93" t="n"/>
      <c r="F1071" s="122" t="n"/>
    </row>
    <row r="1072">
      <c r="A1072" s="110" t="n"/>
      <c r="C1072" s="108" t="n"/>
      <c r="F1072" s="122" t="n"/>
    </row>
    <row r="1073">
      <c r="A1073" s="110" t="n"/>
      <c r="C1073" s="108" t="n"/>
      <c r="F1073" s="122" t="n"/>
    </row>
    <row r="1074">
      <c r="A1074" s="110" t="n"/>
      <c r="C1074" s="108" t="n"/>
      <c r="F1074" s="122" t="n"/>
    </row>
    <row r="1075">
      <c r="A1075" s="110" t="n"/>
      <c r="C1075" s="108" t="n"/>
      <c r="F1075" s="122" t="n"/>
    </row>
    <row r="1076">
      <c r="A1076" s="110" t="inlineStr">
        <is>
          <t>PROVVIGIONI CATTOLICA</t>
        </is>
      </c>
      <c r="C1076" s="109">
        <f>'PRIMA NOTA'!H1041</f>
        <v/>
      </c>
      <c r="F1076" s="122" t="n"/>
    </row>
    <row r="1077">
      <c r="A1077" s="107" t="inlineStr">
        <is>
          <t>PROVVIGIONI GENERALI</t>
        </is>
      </c>
      <c r="C1077" s="109">
        <f>'PRIMA NOTA'!H1043</f>
        <v/>
      </c>
      <c r="F1077" s="122" t="n"/>
    </row>
    <row r="1078">
      <c r="A1078" s="107" t="inlineStr">
        <is>
          <t>PROVVIGIONI UCA</t>
        </is>
      </c>
      <c r="C1078" s="109">
        <f>'PRIMA NOTA'!H1045</f>
        <v/>
      </c>
      <c r="F1078" s="122" t="n"/>
    </row>
    <row r="1079">
      <c r="A1079" s="107" t="inlineStr">
        <is>
          <t>PROVVIGIONI TUTELA</t>
        </is>
      </c>
      <c r="C1079" s="109">
        <f>'PRIMA NOTA'!H1047</f>
        <v/>
      </c>
      <c r="F1079" s="122" t="n"/>
    </row>
    <row r="1080">
      <c r="A1080" s="107" t="n"/>
      <c r="C1080" s="108" t="n"/>
      <c r="F1080" s="122" t="n"/>
    </row>
    <row r="1081">
      <c r="A1081" s="110" t="inlineStr">
        <is>
          <t>TOTALE</t>
        </is>
      </c>
      <c r="C1081" s="108">
        <f>SUM(C1076:C1080)</f>
        <v/>
      </c>
      <c r="F1081" s="122" t="n"/>
    </row>
    <row r="1082">
      <c r="A1082" s="110" t="n"/>
      <c r="C1082" s="108" t="n"/>
      <c r="F1082" s="122" t="n"/>
    </row>
    <row r="1083">
      <c r="A1083" s="110" t="n"/>
      <c r="C1083" s="108" t="n"/>
      <c r="F1083" s="122" t="n"/>
    </row>
    <row r="1084">
      <c r="A1084" s="110" t="n"/>
      <c r="C1084" s="108" t="n"/>
      <c r="F1084" s="122" t="n"/>
    </row>
    <row r="1085">
      <c r="A1085" s="110" t="n"/>
      <c r="C1085" s="108" t="n"/>
      <c r="F1085" s="122" t="n"/>
    </row>
    <row r="1086">
      <c r="A1086" s="110" t="n"/>
      <c r="C1086" s="108" t="n"/>
      <c r="F1086" s="122" t="n"/>
    </row>
    <row r="1087">
      <c r="A1087" s="110" t="n"/>
      <c r="C1087" s="108" t="n"/>
      <c r="F1087" s="122" t="n"/>
    </row>
    <row r="1088">
      <c r="A1088" s="110" t="n"/>
      <c r="C1088" s="108" t="n"/>
      <c r="F1088" s="122" t="n"/>
    </row>
    <row r="1089">
      <c r="A1089" s="110" t="n"/>
      <c r="C1089" s="108" t="n"/>
      <c r="F1089" s="122" t="n"/>
    </row>
    <row r="1090">
      <c r="A1090" s="110" t="n"/>
      <c r="C1090" s="108" t="n"/>
      <c r="F1090" s="122" t="n"/>
    </row>
    <row r="1091">
      <c r="A1091" s="110" t="n"/>
      <c r="C1091" s="108" t="n"/>
      <c r="F1091" s="122" t="n"/>
    </row>
    <row r="1092">
      <c r="A1092" s="110" t="n"/>
      <c r="C1092" s="108" t="n"/>
      <c r="F1092" s="122" t="n"/>
    </row>
    <row r="1093">
      <c r="A1093" s="107" t="n"/>
      <c r="F1093" s="122" t="n"/>
    </row>
    <row r="1094">
      <c r="A1094" s="107" t="n"/>
      <c r="F1094" s="122" t="n"/>
    </row>
    <row r="1095" ht="13.8" customHeight="1" thickBot="1">
      <c r="A1095" s="107" t="n"/>
      <c r="F1095" s="122" t="n"/>
    </row>
    <row r="1096" ht="13.8" customHeight="1" thickBot="1">
      <c r="A1096" s="111" t="inlineStr">
        <is>
          <t>DIFFERENZA EVENTUALE</t>
        </is>
      </c>
      <c r="B1096" s="112" t="n"/>
      <c r="C1096" s="117">
        <f>C1069-C1081</f>
        <v/>
      </c>
      <c r="D1096" s="112" t="n"/>
      <c r="E1096" s="112" t="n"/>
      <c r="F1096" s="123" t="inlineStr">
        <is>
          <t>CORRETTO  SONO LE COMMISSIONI</t>
        </is>
      </c>
    </row>
    <row r="1098" ht="13.8" customHeight="1" thickBot="1"/>
    <row r="1099" ht="13.8" customHeight="1" thickBot="1">
      <c r="A1099" s="113" t="inlineStr">
        <is>
          <t>CORRETTEZZA SALDI TOTALI</t>
        </is>
      </c>
      <c r="B1099" s="114" t="n"/>
      <c r="C1099" s="116">
        <f>'PRIMA NOTA'!A1100</f>
        <v/>
      </c>
      <c r="D1099" s="115" t="n"/>
      <c r="E1099" s="115" t="n"/>
      <c r="F1099" s="120" t="inlineStr">
        <is>
          <t>SALDO DI BANCA REALE</t>
        </is>
      </c>
    </row>
    <row r="1100">
      <c r="A1100" s="107" t="n"/>
      <c r="F1100" s="121" t="n"/>
    </row>
    <row r="1101">
      <c r="A1101" s="107" t="n"/>
      <c r="F1101" s="122" t="n"/>
    </row>
    <row r="1102">
      <c r="A1102" s="110" t="n"/>
      <c r="F1102" s="122" t="n"/>
    </row>
    <row r="1103">
      <c r="A1103" s="107" t="n"/>
      <c r="F1103" s="122" t="n"/>
    </row>
    <row r="1104">
      <c r="A1104" s="110" t="inlineStr">
        <is>
          <t>SALDO DI BANCA DAL MIO PROGRAMMA</t>
        </is>
      </c>
      <c r="C1104" s="106">
        <f>'PRIMA NOTA'!Z1157</f>
        <v/>
      </c>
      <c r="F1104" s="122">
        <f>C1104</f>
        <v/>
      </c>
    </row>
    <row r="1105">
      <c r="A1105" s="107" t="inlineStr">
        <is>
          <t>SOSPESI</t>
        </is>
      </c>
      <c r="C1105" s="106">
        <f>'PRIMA NOTA'!L1149</f>
        <v/>
      </c>
      <c r="F1105" s="122" t="n"/>
    </row>
    <row r="1106">
      <c r="A1106" s="107" t="inlineStr">
        <is>
          <t>PARTITE PARTICOLARI</t>
        </is>
      </c>
      <c r="C1106" s="109">
        <f>'PRIMA NOTA'!L1148</f>
        <v/>
      </c>
      <c r="F1106" s="122" t="n">
        <v>77587.00999999999</v>
      </c>
    </row>
    <row r="1107">
      <c r="A1107" s="110" t="inlineStr">
        <is>
          <t>CONTANTI DEL GIORNO</t>
        </is>
      </c>
      <c r="C1107" s="106">
        <f>'PRIMA NOTA'!L1151</f>
        <v/>
      </c>
      <c r="F1107" s="122" t="n"/>
    </row>
    <row r="1108">
      <c r="A1108" s="107" t="inlineStr">
        <is>
          <t xml:space="preserve">SOSPESI DEL GIORNO </t>
        </is>
      </c>
      <c r="C1108">
        <f>'PRIMA NOTA'!L1150</f>
        <v/>
      </c>
      <c r="F1108" s="122" t="n"/>
    </row>
    <row r="1109">
      <c r="A1109" s="110" t="inlineStr">
        <is>
          <t>TOTALE</t>
        </is>
      </c>
      <c r="C1109" s="108">
        <f>SUM(C1104:C1108)</f>
        <v/>
      </c>
      <c r="F1109" s="122" t="n"/>
    </row>
    <row r="1110">
      <c r="A1110" s="107" t="n"/>
      <c r="F1110" s="122" t="n"/>
    </row>
    <row r="1111">
      <c r="A1111" s="107" t="n"/>
      <c r="F1111" s="122" t="n"/>
    </row>
    <row r="1112">
      <c r="A1112" s="107" t="inlineStr">
        <is>
          <t>SALDI COMPAGNIE</t>
        </is>
      </c>
      <c r="F1112" s="122" t="n"/>
    </row>
    <row r="1113">
      <c r="A1113" s="107" t="n"/>
      <c r="F1113" s="122" t="n"/>
    </row>
    <row r="1114">
      <c r="A1114" s="107" t="n"/>
      <c r="F1114" s="122" t="n"/>
    </row>
    <row r="1115">
      <c r="A1115" s="107" t="inlineStr">
        <is>
          <t>SALDO CATTOLICA</t>
        </is>
      </c>
      <c r="C1115" s="106">
        <f>'PRIMA NOTA'!D1157</f>
        <v/>
      </c>
      <c r="F1115" s="122" t="n"/>
    </row>
    <row r="1116">
      <c r="A1116" s="107" t="inlineStr">
        <is>
          <t>SALDO GENERALI</t>
        </is>
      </c>
      <c r="C1116" s="106">
        <f>'PRIMA NOTA'!A1157</f>
        <v/>
      </c>
      <c r="F1116" s="122" t="n"/>
    </row>
    <row r="1117">
      <c r="A1117" s="107" t="inlineStr">
        <is>
          <t>SALDO UCA</t>
        </is>
      </c>
      <c r="C1117" s="106">
        <f>'PRIMA NOTA'!E1157</f>
        <v/>
      </c>
      <c r="F1117" s="122" t="n"/>
    </row>
    <row r="1118">
      <c r="A1118" s="107" t="inlineStr">
        <is>
          <t>SALDO TUTELA LEGALE</t>
        </is>
      </c>
      <c r="C1118" s="106">
        <f>'PRIMA NOTA'!B1157</f>
        <v/>
      </c>
      <c r="F1118" s="122" t="n"/>
    </row>
    <row r="1119">
      <c r="A1119" s="107" t="inlineStr">
        <is>
          <t>SALDO GENERTEL</t>
        </is>
      </c>
      <c r="C1119" s="106">
        <f>'PRIMA NOTA'!B1104</f>
        <v/>
      </c>
      <c r="F1119" s="122" t="n"/>
    </row>
    <row r="1120">
      <c r="A1120" s="107" t="n"/>
      <c r="F1120" s="122" t="n"/>
    </row>
    <row r="1121">
      <c r="A1121" s="110" t="n"/>
      <c r="E1121" s="93" t="n"/>
      <c r="F1121" s="122" t="n"/>
    </row>
    <row r="1122">
      <c r="A1122" s="107" t="n"/>
      <c r="F1122" s="122" t="n"/>
    </row>
    <row r="1123">
      <c r="A1123" s="110" t="n"/>
      <c r="F1123" s="122" t="n"/>
    </row>
    <row r="1124">
      <c r="A1124" s="107" t="n"/>
      <c r="F1124" s="122" t="n"/>
    </row>
    <row r="1125">
      <c r="A1125" s="110" t="n"/>
      <c r="C1125" s="108">
        <f>SUM(C1115:C1124)</f>
        <v/>
      </c>
      <c r="F1125" s="122" t="n"/>
    </row>
    <row r="1126">
      <c r="A1126" s="107" t="n"/>
      <c r="F1126" s="122" t="n"/>
    </row>
    <row r="1127">
      <c r="A1127" s="110" t="n"/>
      <c r="C1127" s="109" t="n"/>
      <c r="F1127" s="122" t="n"/>
    </row>
    <row r="1128">
      <c r="A1128" s="110" t="inlineStr">
        <is>
          <t>CONTO ANTICIPI</t>
        </is>
      </c>
      <c r="C1128" s="109">
        <f>'PRIMA NOTA'!N1132</f>
        <v/>
      </c>
      <c r="F1128" s="122" t="n"/>
    </row>
    <row r="1129">
      <c r="A1129" s="110" t="n"/>
      <c r="C1129" s="109" t="n"/>
      <c r="F1129" s="122" t="n"/>
    </row>
    <row r="1130">
      <c r="A1130" s="110" t="inlineStr">
        <is>
          <t>TOTALI</t>
        </is>
      </c>
      <c r="C1130" s="109">
        <f>C1109-C1125-C1128</f>
        <v/>
      </c>
      <c r="F1130" s="122" t="n"/>
    </row>
    <row r="1131">
      <c r="A1131" s="110" t="n"/>
      <c r="F1131" s="122" t="n"/>
    </row>
    <row r="1132">
      <c r="A1132" s="110" t="n"/>
      <c r="E1132" s="93" t="n"/>
      <c r="F1132" s="122" t="n"/>
    </row>
    <row r="1133">
      <c r="A1133" s="110" t="n"/>
      <c r="C1133" s="108" t="n"/>
      <c r="F1133" s="122" t="n"/>
    </row>
    <row r="1134">
      <c r="A1134" s="110" t="n"/>
      <c r="C1134" s="108" t="n"/>
      <c r="F1134" s="122" t="n"/>
    </row>
    <row r="1135">
      <c r="A1135" s="110" t="n"/>
      <c r="C1135" s="108" t="n"/>
      <c r="F1135" s="122" t="n"/>
    </row>
    <row r="1136">
      <c r="A1136" s="110" t="n"/>
      <c r="C1136" s="108" t="n"/>
      <c r="F1136" s="122" t="n"/>
    </row>
    <row r="1137">
      <c r="A1137" s="110" t="inlineStr">
        <is>
          <t>PROVVIGIONI CATTOLICA</t>
        </is>
      </c>
      <c r="C1137" s="109">
        <f>'PRIMA NOTA'!H1102</f>
        <v/>
      </c>
      <c r="F1137" s="122" t="n"/>
    </row>
    <row r="1138">
      <c r="A1138" s="107" t="inlineStr">
        <is>
          <t>PROVVIGIONI GENERALI</t>
        </is>
      </c>
      <c r="C1138" s="109">
        <f>'PRIMA NOTA'!H1104</f>
        <v/>
      </c>
      <c r="F1138" s="122" t="n"/>
    </row>
    <row r="1139">
      <c r="A1139" s="107" t="inlineStr">
        <is>
          <t>PROVVIGIONI UCA</t>
        </is>
      </c>
      <c r="C1139" s="109">
        <f>'PRIMA NOTA'!H1106</f>
        <v/>
      </c>
      <c r="F1139" s="122" t="n"/>
    </row>
    <row r="1140">
      <c r="A1140" s="107" t="inlineStr">
        <is>
          <t>PROVVIGIONI TUTELA</t>
        </is>
      </c>
      <c r="C1140" s="109">
        <f>'PRIMA NOTA'!H1108</f>
        <v/>
      </c>
      <c r="F1140" s="122" t="n"/>
    </row>
    <row r="1141">
      <c r="A1141" s="107" t="n"/>
      <c r="C1141" s="108" t="n"/>
      <c r="F1141" s="122" t="n"/>
    </row>
    <row r="1142">
      <c r="A1142" s="110" t="inlineStr">
        <is>
          <t>TOTALE</t>
        </is>
      </c>
      <c r="C1142" s="108">
        <f>SUM(C1137:C1141)</f>
        <v/>
      </c>
      <c r="F1142" s="122" t="n"/>
    </row>
    <row r="1143">
      <c r="A1143" s="110" t="n"/>
      <c r="C1143" s="108" t="n"/>
      <c r="F1143" s="122" t="n"/>
    </row>
    <row r="1144">
      <c r="A1144" s="110" t="n"/>
      <c r="C1144" s="108" t="n"/>
      <c r="F1144" s="122" t="n"/>
    </row>
    <row r="1145">
      <c r="A1145" s="110" t="n"/>
      <c r="C1145" s="108" t="n"/>
      <c r="F1145" s="122" t="n"/>
    </row>
    <row r="1146">
      <c r="A1146" s="110" t="n"/>
      <c r="C1146" s="108" t="n"/>
      <c r="F1146" s="122" t="n"/>
    </row>
    <row r="1147">
      <c r="A1147" s="110" t="n"/>
      <c r="C1147" s="108" t="n"/>
      <c r="F1147" s="122" t="n"/>
    </row>
    <row r="1148">
      <c r="A1148" s="110" t="n"/>
      <c r="C1148" s="108" t="n"/>
      <c r="F1148" s="122" t="n"/>
    </row>
    <row r="1149">
      <c r="A1149" s="110" t="n"/>
      <c r="C1149" s="108" t="n"/>
      <c r="F1149" s="122" t="n"/>
    </row>
    <row r="1150">
      <c r="A1150" s="110" t="n"/>
      <c r="C1150" s="108" t="n"/>
      <c r="F1150" s="122" t="n"/>
    </row>
    <row r="1151">
      <c r="A1151" s="110" t="n"/>
      <c r="C1151" s="108" t="n"/>
      <c r="F1151" s="122" t="n"/>
    </row>
    <row r="1152">
      <c r="A1152" s="110" t="n"/>
      <c r="C1152" s="108" t="n"/>
      <c r="F1152" s="122" t="n"/>
    </row>
    <row r="1153">
      <c r="A1153" s="110" t="n"/>
      <c r="C1153" s="108" t="n"/>
      <c r="F1153" s="122" t="n"/>
    </row>
    <row r="1154">
      <c r="A1154" s="107" t="n"/>
      <c r="F1154" s="122" t="n"/>
    </row>
    <row r="1155">
      <c r="A1155" s="107" t="n"/>
      <c r="F1155" s="122" t="n"/>
    </row>
    <row r="1156" ht="13.8" customHeight="1" thickBot="1">
      <c r="A1156" s="107" t="n"/>
      <c r="F1156" s="122" t="n"/>
    </row>
    <row r="1157" ht="13.8" customHeight="1" thickBot="1">
      <c r="A1157" s="111" t="inlineStr">
        <is>
          <t>DIFFERENZA EVENTUALE</t>
        </is>
      </c>
      <c r="B1157" s="112" t="n"/>
      <c r="C1157" s="117">
        <f>C1130-C1142</f>
        <v/>
      </c>
      <c r="D1157" s="112" t="n"/>
      <c r="E1157" s="112" t="n"/>
      <c r="F1157" s="123" t="inlineStr">
        <is>
          <t>CORRETTO  SONO LE COMMISSIONI</t>
        </is>
      </c>
    </row>
    <row r="1159" ht="13.8" customHeight="1" thickBot="1"/>
    <row r="1160" ht="13.8" customHeight="1" thickBot="1">
      <c r="A1160" s="113" t="inlineStr">
        <is>
          <t>CORRETTEZZA SALDI TOTALI</t>
        </is>
      </c>
      <c r="B1160" s="114" t="n"/>
      <c r="C1160" s="116">
        <f>'PRIMA NOTA'!A1161</f>
        <v/>
      </c>
      <c r="D1160" s="115" t="n"/>
      <c r="E1160" s="115" t="n"/>
      <c r="F1160" s="120" t="inlineStr">
        <is>
          <t>SALDO DI BANCA REALE</t>
        </is>
      </c>
    </row>
    <row r="1161">
      <c r="A1161" s="107" t="n"/>
      <c r="F1161" s="121" t="n"/>
    </row>
    <row r="1162">
      <c r="A1162" s="107" t="n"/>
      <c r="F1162" s="122" t="n"/>
    </row>
    <row r="1163">
      <c r="A1163" s="110" t="n"/>
      <c r="F1163" s="122" t="n"/>
    </row>
    <row r="1164">
      <c r="A1164" s="107" t="n"/>
      <c r="F1164" s="122" t="n"/>
    </row>
    <row r="1165">
      <c r="A1165" s="110" t="inlineStr">
        <is>
          <t>SALDO DI BANCA DAL MIO PROGRAMMA</t>
        </is>
      </c>
      <c r="C1165" s="106">
        <f>'PRIMA NOTA'!Z1218</f>
        <v/>
      </c>
      <c r="F1165" s="122">
        <f>C1165</f>
        <v/>
      </c>
    </row>
    <row r="1166">
      <c r="A1166" s="107" t="inlineStr">
        <is>
          <t>SOSPESI</t>
        </is>
      </c>
      <c r="C1166" s="106">
        <f>'PRIMA NOTA'!L1210</f>
        <v/>
      </c>
      <c r="F1166" s="122" t="n"/>
    </row>
    <row r="1167">
      <c r="A1167" s="107" t="inlineStr">
        <is>
          <t>PARTITE PARTICOLARI</t>
        </is>
      </c>
      <c r="C1167" s="109">
        <f>'PRIMA NOTA'!L1209</f>
        <v/>
      </c>
      <c r="F1167" s="122" t="n">
        <v>77587.00999999999</v>
      </c>
    </row>
    <row r="1168">
      <c r="A1168" s="110" t="inlineStr">
        <is>
          <t>CONTANTI DEL GIORNO</t>
        </is>
      </c>
      <c r="C1168" s="106">
        <f>'PRIMA NOTA'!L1212</f>
        <v/>
      </c>
      <c r="F1168" s="122" t="n"/>
    </row>
    <row r="1169">
      <c r="A1169" s="107" t="inlineStr">
        <is>
          <t xml:space="preserve">SOSPESI DEL GIORNO </t>
        </is>
      </c>
      <c r="C1169">
        <f>'PRIMA NOTA'!L1211</f>
        <v/>
      </c>
      <c r="F1169" s="122" t="n"/>
    </row>
    <row r="1170">
      <c r="A1170" s="110" t="inlineStr">
        <is>
          <t>TOTALE</t>
        </is>
      </c>
      <c r="C1170" s="108">
        <f>SUM(C1165:C1169)</f>
        <v/>
      </c>
      <c r="F1170" s="122" t="n"/>
    </row>
    <row r="1171">
      <c r="A1171" s="107" t="n"/>
      <c r="F1171" s="122" t="n"/>
    </row>
    <row r="1172">
      <c r="A1172" s="107" t="n"/>
      <c r="F1172" s="122" t="n"/>
    </row>
    <row r="1173">
      <c r="A1173" s="107" t="inlineStr">
        <is>
          <t>SALDI COMPAGNIE</t>
        </is>
      </c>
      <c r="F1173" s="122" t="n"/>
    </row>
    <row r="1174">
      <c r="A1174" s="107" t="n"/>
      <c r="F1174" s="122" t="n"/>
    </row>
    <row r="1175">
      <c r="A1175" s="107" t="n"/>
      <c r="F1175" s="122" t="n"/>
    </row>
    <row r="1176">
      <c r="A1176" s="107" t="inlineStr">
        <is>
          <t>SALDO CATTOLICA</t>
        </is>
      </c>
      <c r="C1176" s="106">
        <f>'PRIMA NOTA'!D1218</f>
        <v/>
      </c>
      <c r="F1176" s="122" t="n"/>
    </row>
    <row r="1177">
      <c r="A1177" s="107" t="inlineStr">
        <is>
          <t>SALDO GENERALI</t>
        </is>
      </c>
      <c r="C1177" s="106">
        <f>'PRIMA NOTA'!A1218</f>
        <v/>
      </c>
      <c r="F1177" s="122" t="n"/>
    </row>
    <row r="1178">
      <c r="A1178" s="107" t="inlineStr">
        <is>
          <t>SALDO UCA</t>
        </is>
      </c>
      <c r="C1178" s="106">
        <f>'PRIMA NOTA'!E1218</f>
        <v/>
      </c>
      <c r="F1178" s="122" t="n"/>
    </row>
    <row r="1179">
      <c r="A1179" s="107" t="inlineStr">
        <is>
          <t>SALDO TUTELA LEGALE</t>
        </is>
      </c>
      <c r="C1179" s="106">
        <f>'PRIMA NOTA'!B1218</f>
        <v/>
      </c>
      <c r="F1179" s="122" t="n"/>
    </row>
    <row r="1180">
      <c r="A1180" s="107" t="inlineStr">
        <is>
          <t>SALDO GENERTEL</t>
        </is>
      </c>
      <c r="C1180" s="106">
        <f>'PRIMA NOTA'!B1165</f>
        <v/>
      </c>
      <c r="F1180" s="122" t="n"/>
    </row>
    <row r="1181">
      <c r="A1181" s="107" t="n"/>
      <c r="F1181" s="122" t="n"/>
    </row>
    <row r="1182">
      <c r="A1182" s="110" t="n"/>
      <c r="E1182" s="93" t="n"/>
      <c r="F1182" s="122" t="n"/>
    </row>
    <row r="1183">
      <c r="A1183" s="107" t="n"/>
      <c r="F1183" s="122" t="n"/>
    </row>
    <row r="1184">
      <c r="A1184" s="110" t="n"/>
      <c r="F1184" s="122" t="n"/>
    </row>
    <row r="1185">
      <c r="A1185" s="107" t="n"/>
      <c r="F1185" s="122" t="n"/>
    </row>
    <row r="1186">
      <c r="A1186" s="110" t="n"/>
      <c r="C1186" s="108">
        <f>SUM(C1176:C1185)</f>
        <v/>
      </c>
      <c r="F1186" s="122" t="n"/>
    </row>
    <row r="1187">
      <c r="A1187" s="107" t="n"/>
      <c r="F1187" s="122" t="n"/>
    </row>
    <row r="1188">
      <c r="A1188" s="110" t="n"/>
      <c r="C1188" s="109" t="n"/>
      <c r="F1188" s="122" t="n"/>
    </row>
    <row r="1189">
      <c r="A1189" s="110" t="inlineStr">
        <is>
          <t>CONTO ANTICIPI</t>
        </is>
      </c>
      <c r="C1189" s="109">
        <f>'PRIMA NOTA'!N1193</f>
        <v/>
      </c>
      <c r="F1189" s="122" t="n"/>
    </row>
    <row r="1190">
      <c r="A1190" s="110" t="n"/>
      <c r="C1190" s="109" t="n"/>
      <c r="F1190" s="122" t="n"/>
    </row>
    <row r="1191">
      <c r="A1191" s="110" t="inlineStr">
        <is>
          <t>TOTALI</t>
        </is>
      </c>
      <c r="C1191" s="109">
        <f>C1170-C1186-C1189</f>
        <v/>
      </c>
      <c r="F1191" s="122" t="n"/>
    </row>
    <row r="1192">
      <c r="A1192" s="110" t="n"/>
      <c r="F1192" s="122" t="n"/>
    </row>
    <row r="1193">
      <c r="A1193" s="110" t="n"/>
      <c r="E1193" s="93" t="n"/>
      <c r="F1193" s="122" t="n"/>
    </row>
    <row r="1194">
      <c r="A1194" s="110" t="n"/>
      <c r="C1194" s="108" t="n"/>
      <c r="F1194" s="122" t="n"/>
    </row>
    <row r="1195">
      <c r="A1195" s="110" t="n"/>
      <c r="C1195" s="108" t="n"/>
      <c r="F1195" s="122" t="n"/>
    </row>
    <row r="1196">
      <c r="A1196" s="110" t="n"/>
      <c r="C1196" s="108" t="n"/>
      <c r="F1196" s="122" t="n"/>
    </row>
    <row r="1197">
      <c r="A1197" s="110" t="n"/>
      <c r="C1197" s="108" t="n"/>
      <c r="F1197" s="122" t="n"/>
    </row>
    <row r="1198">
      <c r="A1198" s="110" t="inlineStr">
        <is>
          <t>PROVVIGIONI CATTOLICA</t>
        </is>
      </c>
      <c r="C1198" s="109">
        <f>'PRIMA NOTA'!H1163</f>
        <v/>
      </c>
      <c r="F1198" s="122" t="n"/>
    </row>
    <row r="1199">
      <c r="A1199" s="107" t="inlineStr">
        <is>
          <t>PROVVIGIONI GENERALI</t>
        </is>
      </c>
      <c r="C1199" s="109">
        <f>'PRIMA NOTA'!H1165</f>
        <v/>
      </c>
      <c r="F1199" s="122" t="n"/>
    </row>
    <row r="1200">
      <c r="A1200" s="107" t="inlineStr">
        <is>
          <t>PROVVIGIONI UCA</t>
        </is>
      </c>
      <c r="C1200" s="109">
        <f>'PRIMA NOTA'!H1167</f>
        <v/>
      </c>
      <c r="F1200" s="122" t="n"/>
    </row>
    <row r="1201">
      <c r="A1201" s="107" t="inlineStr">
        <is>
          <t>PROVVIGIONI TUTELA</t>
        </is>
      </c>
      <c r="C1201" s="109">
        <f>'PRIMA NOTA'!H1169</f>
        <v/>
      </c>
      <c r="F1201" s="122" t="n"/>
    </row>
    <row r="1202">
      <c r="A1202" s="107" t="n"/>
      <c r="C1202" s="108" t="n"/>
      <c r="F1202" s="122" t="n"/>
    </row>
    <row r="1203">
      <c r="A1203" s="110" t="inlineStr">
        <is>
          <t>TOTALE</t>
        </is>
      </c>
      <c r="C1203" s="108">
        <f>SUM(C1198:C1202)</f>
        <v/>
      </c>
      <c r="F1203" s="122" t="n"/>
    </row>
    <row r="1204">
      <c r="A1204" s="110" t="n"/>
      <c r="C1204" s="108" t="n"/>
      <c r="F1204" s="122" t="n"/>
    </row>
    <row r="1205">
      <c r="A1205" s="110" t="n"/>
      <c r="C1205" s="108" t="n"/>
      <c r="F1205" s="122" t="n"/>
    </row>
    <row r="1206">
      <c r="A1206" s="110" t="n"/>
      <c r="C1206" s="108" t="n"/>
      <c r="F1206" s="122" t="n"/>
    </row>
    <row r="1207">
      <c r="A1207" s="110" t="n"/>
      <c r="C1207" s="108" t="n"/>
      <c r="F1207" s="122" t="n"/>
    </row>
    <row r="1208">
      <c r="A1208" s="110" t="n"/>
      <c r="C1208" s="108" t="n"/>
      <c r="F1208" s="122" t="n"/>
    </row>
    <row r="1209">
      <c r="A1209" s="110" t="n"/>
      <c r="C1209" s="108" t="n"/>
      <c r="F1209" s="122" t="n"/>
    </row>
    <row r="1210">
      <c r="A1210" s="110" t="n"/>
      <c r="C1210" s="108" t="n"/>
      <c r="F1210" s="122" t="n"/>
    </row>
    <row r="1211">
      <c r="A1211" s="110" t="n"/>
      <c r="C1211" s="108" t="n"/>
      <c r="F1211" s="122" t="n"/>
    </row>
    <row r="1212">
      <c r="A1212" s="110" t="n"/>
      <c r="C1212" s="108" t="n"/>
      <c r="F1212" s="122" t="n"/>
    </row>
    <row r="1213">
      <c r="A1213" s="110" t="n"/>
      <c r="C1213" s="108" t="n"/>
      <c r="F1213" s="122" t="n"/>
    </row>
    <row r="1214">
      <c r="A1214" s="110" t="n"/>
      <c r="C1214" s="108" t="n"/>
      <c r="F1214" s="122" t="n"/>
    </row>
    <row r="1215">
      <c r="A1215" s="107" t="n"/>
      <c r="F1215" s="122" t="n"/>
    </row>
    <row r="1216">
      <c r="A1216" s="107" t="n"/>
      <c r="F1216" s="122" t="n"/>
    </row>
    <row r="1217" ht="13.8" customHeight="1" thickBot="1">
      <c r="A1217" s="107" t="n"/>
      <c r="F1217" s="122" t="n"/>
    </row>
    <row r="1218" ht="13.8" customHeight="1" thickBot="1">
      <c r="A1218" s="111" t="inlineStr">
        <is>
          <t>DIFFERENZA EVENTUALE</t>
        </is>
      </c>
      <c r="B1218" s="112" t="n"/>
      <c r="C1218" s="117">
        <f>C1191-C1203</f>
        <v/>
      </c>
      <c r="D1218" s="112" t="n"/>
      <c r="E1218" s="112" t="n"/>
      <c r="F1218" s="123" t="inlineStr">
        <is>
          <t>CORRETTO  SONO LE COMMISSIONI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26"/>
  <sheetViews>
    <sheetView topLeftCell="A1605" workbookViewId="0">
      <selection activeCell="E1641" sqref="B1615:E1641"/>
    </sheetView>
  </sheetViews>
  <sheetFormatPr baseColWidth="8" defaultRowHeight="13.2"/>
  <cols>
    <col width="10.109375" bestFit="1" customWidth="1" min="1" max="1"/>
    <col width="13" customWidth="1" style="97" min="2" max="2"/>
    <col width="21" customWidth="1" style="97" min="3" max="3"/>
    <col width="26.33203125" customWidth="1" min="4" max="4"/>
    <col width="52.5546875" customWidth="1" min="5" max="5"/>
  </cols>
  <sheetData>
    <row r="1">
      <c r="A1" s="94" t="inlineStr">
        <is>
          <t>DATA</t>
        </is>
      </c>
      <c r="B1" s="99" t="inlineStr">
        <is>
          <t>IMPORTO</t>
        </is>
      </c>
      <c r="C1" s="99" t="n"/>
      <c r="D1" s="94" t="inlineStr">
        <is>
          <t xml:space="preserve">NOME </t>
        </is>
      </c>
      <c r="E1" s="94" t="n"/>
    </row>
    <row r="2">
      <c r="A2" s="95" t="n">
        <v>45293</v>
      </c>
      <c r="B2" s="99" t="n"/>
      <c r="C2" s="99" t="n"/>
      <c r="D2" s="94" t="n"/>
      <c r="E2" s="94" t="n"/>
    </row>
    <row r="3">
      <c r="A3" s="94" t="inlineStr">
        <is>
          <t>OK</t>
        </is>
      </c>
      <c r="B3" s="96" t="n">
        <v>1532.99</v>
      </c>
      <c r="C3" t="inlineStr">
        <is>
          <t>730312051</t>
        </is>
      </c>
      <c r="D3" t="inlineStr">
        <is>
          <t>S. T. MULTISERVICE S. R. L.</t>
        </is>
      </c>
      <c r="E3" s="94" t="n"/>
    </row>
    <row r="4">
      <c r="A4" s="94" t="inlineStr">
        <is>
          <t>OK</t>
        </is>
      </c>
      <c r="B4" t="n">
        <v>199</v>
      </c>
      <c r="C4" s="93" t="n">
        <v>730290410</v>
      </c>
      <c r="D4" s="93" t="inlineStr">
        <is>
          <t>TUCCI ROBERTO</t>
        </is>
      </c>
      <c r="E4" s="94" t="n"/>
    </row>
    <row r="5">
      <c r="A5" s="94" t="inlineStr">
        <is>
          <t>OK</t>
        </is>
      </c>
      <c r="B5" t="n">
        <v>641.8099999999999</v>
      </c>
      <c r="C5" t="inlineStr">
        <is>
          <t>730282241</t>
        </is>
      </c>
      <c r="D5" t="inlineStr">
        <is>
          <t>VIVA SOTTOFRUA - ETS ODV</t>
        </is>
      </c>
      <c r="E5" s="94" t="inlineStr">
        <is>
          <t>BONIFCO UNICO 641,81+274,50</t>
        </is>
      </c>
    </row>
    <row r="6">
      <c r="A6" s="94" t="inlineStr">
        <is>
          <t>OK</t>
        </is>
      </c>
      <c r="B6" t="n">
        <v>642</v>
      </c>
      <c r="C6" t="inlineStr">
        <is>
          <t>181779568</t>
        </is>
      </c>
      <c r="D6" t="inlineStr">
        <is>
          <t>MAGNANI SABRINA</t>
        </is>
      </c>
      <c r="E6" s="94" t="n"/>
    </row>
    <row r="7">
      <c r="A7" s="94" t="inlineStr">
        <is>
          <t>OK</t>
        </is>
      </c>
      <c r="B7" t="n">
        <v>197.5</v>
      </c>
      <c r="C7" t="inlineStr">
        <is>
          <t>180122234</t>
        </is>
      </c>
      <c r="D7" t="inlineStr">
        <is>
          <t>TANDURELLA MATTEO FABRIZIO</t>
        </is>
      </c>
      <c r="E7" s="94" t="n"/>
    </row>
    <row r="8">
      <c r="A8" s="94" t="inlineStr">
        <is>
          <t>OK</t>
        </is>
      </c>
      <c r="B8" s="96" t="n">
        <v>1128.98</v>
      </c>
      <c r="C8" t="inlineStr">
        <is>
          <t>730288286</t>
        </is>
      </c>
      <c r="D8" t="inlineStr">
        <is>
          <t>VSA DISTRIBUZIONE SRL</t>
        </is>
      </c>
      <c r="E8" s="94" t="n"/>
    </row>
    <row r="9">
      <c r="A9" s="94" t="inlineStr">
        <is>
          <t>OK</t>
        </is>
      </c>
      <c r="B9" t="n">
        <v>344</v>
      </c>
      <c r="C9" t="inlineStr">
        <is>
          <t>180308162</t>
        </is>
      </c>
      <c r="D9" t="inlineStr">
        <is>
          <t>MCCALL KATHRYN</t>
        </is>
      </c>
      <c r="E9" s="94" t="n"/>
    </row>
    <row r="10">
      <c r="A10" s="94" t="n"/>
      <c r="B10" s="99" t="n">
        <v>0</v>
      </c>
      <c r="E10" s="94" t="n"/>
    </row>
    <row r="11">
      <c r="A11" s="94" t="n"/>
      <c r="B11" s="99" t="n">
        <v>0</v>
      </c>
      <c r="E11" s="94" t="n"/>
    </row>
    <row r="12">
      <c r="A12" s="94" t="n"/>
      <c r="B12" s="99" t="n">
        <v>0</v>
      </c>
      <c r="E12" s="94" t="n"/>
    </row>
    <row r="13">
      <c r="A13" s="94" t="n"/>
      <c r="B13" s="99" t="n">
        <v>0</v>
      </c>
      <c r="C13" s="99" t="n"/>
      <c r="D13" s="94" t="n"/>
      <c r="E13" s="94" t="n"/>
    </row>
    <row r="14">
      <c r="A14" s="94" t="n"/>
      <c r="B14" s="99" t="n">
        <v>0</v>
      </c>
      <c r="C14" s="99" t="n"/>
      <c r="D14" s="94" t="n"/>
      <c r="E14" s="94" t="n"/>
    </row>
    <row r="15">
      <c r="A15" s="94" t="n"/>
      <c r="B15" s="99" t="n">
        <v>0</v>
      </c>
      <c r="C15" s="99" t="n"/>
      <c r="D15" s="94" t="n"/>
      <c r="E15" s="94" t="n"/>
    </row>
    <row r="16">
      <c r="A16" s="94" t="n"/>
      <c r="B16" s="99" t="n">
        <v>0</v>
      </c>
      <c r="C16" s="99" t="n"/>
      <c r="D16" s="94" t="n"/>
      <c r="E16" s="94" t="n"/>
    </row>
    <row r="17">
      <c r="A17" s="94" t="n"/>
      <c r="B17" s="99" t="n">
        <v>0</v>
      </c>
      <c r="C17" s="99" t="n"/>
      <c r="D17" s="94" t="n"/>
      <c r="E17" s="94" t="n"/>
    </row>
    <row r="18">
      <c r="A18" s="94" t="n"/>
      <c r="B18" s="99" t="n">
        <v>0</v>
      </c>
      <c r="C18" s="99" t="n"/>
      <c r="D18" s="94" t="n"/>
      <c r="E18" s="94" t="n"/>
    </row>
    <row r="19">
      <c r="A19" s="94" t="n"/>
      <c r="B19" s="99" t="n">
        <v>0</v>
      </c>
      <c r="C19" s="99" t="n"/>
      <c r="D19" s="94" t="n"/>
      <c r="E19" s="94" t="n"/>
    </row>
    <row r="20">
      <c r="A20" s="94" t="n"/>
      <c r="B20" s="99" t="n">
        <v>0</v>
      </c>
      <c r="C20" s="99" t="n"/>
      <c r="D20" s="94" t="n"/>
      <c r="E20" s="94" t="n"/>
    </row>
    <row r="21">
      <c r="A21" s="94" t="n"/>
      <c r="B21" s="99" t="n">
        <v>0</v>
      </c>
      <c r="C21" s="99" t="n"/>
      <c r="D21" s="94" t="n"/>
      <c r="E21" s="94" t="n"/>
    </row>
    <row r="22">
      <c r="A22" s="94" t="n"/>
      <c r="B22" s="99" t="n">
        <v>0</v>
      </c>
      <c r="C22" s="99" t="n"/>
      <c r="D22" s="94" t="n"/>
      <c r="E22" s="94" t="n"/>
    </row>
    <row r="23">
      <c r="A23" s="94" t="n"/>
      <c r="B23" s="99" t="n"/>
      <c r="C23" s="99" t="n"/>
      <c r="D23" s="94" t="n"/>
      <c r="E23" s="94" t="n"/>
    </row>
    <row r="24">
      <c r="A24" s="94" t="n"/>
      <c r="B24" s="99" t="n"/>
      <c r="C24" s="99" t="n"/>
      <c r="D24" s="94" t="n"/>
      <c r="E24" s="94" t="n"/>
    </row>
    <row r="25">
      <c r="A25" s="94" t="n"/>
      <c r="B25" s="99" t="n"/>
      <c r="C25" s="99" t="n"/>
      <c r="D25" s="94" t="n"/>
      <c r="E25" s="94" t="n"/>
    </row>
    <row r="26">
      <c r="A26" s="94" t="n"/>
      <c r="B26" s="99" t="n"/>
      <c r="C26" s="99" t="n"/>
      <c r="D26" s="94" t="n"/>
      <c r="E26" s="94" t="n"/>
    </row>
    <row r="27">
      <c r="A27" s="94" t="n"/>
      <c r="B27" s="99" t="n"/>
      <c r="C27" s="99" t="n"/>
      <c r="D27" s="94" t="n"/>
      <c r="E27" s="94" t="n"/>
    </row>
    <row r="28">
      <c r="A28" s="94" t="n"/>
      <c r="B28" s="99" t="n"/>
      <c r="C28" s="99" t="n"/>
      <c r="D28" s="94" t="n"/>
      <c r="E28" s="94" t="n"/>
    </row>
    <row r="29">
      <c r="A29" s="94" t="n"/>
      <c r="B29" s="99" t="n"/>
      <c r="C29" s="99" t="n"/>
      <c r="D29" s="94" t="n"/>
      <c r="E29" s="94" t="n"/>
    </row>
    <row r="30">
      <c r="A30" s="94" t="n"/>
      <c r="B30" s="99" t="n"/>
      <c r="C30" s="99" t="n"/>
      <c r="D30" s="94" t="n"/>
      <c r="E30" s="94" t="n"/>
    </row>
    <row r="31">
      <c r="A31" s="94" t="n"/>
      <c r="B31" s="99" t="n"/>
      <c r="C31" s="99" t="n"/>
      <c r="D31" s="94" t="n"/>
      <c r="E31" s="94" t="n"/>
    </row>
    <row r="32">
      <c r="A32" s="94" t="n"/>
      <c r="B32" s="99" t="n"/>
      <c r="C32" s="99" t="n"/>
      <c r="D32" s="94" t="n"/>
      <c r="E32" s="94" t="n"/>
    </row>
    <row r="33">
      <c r="A33" s="94" t="n"/>
      <c r="B33" s="99" t="n"/>
      <c r="C33" s="99" t="n"/>
      <c r="D33" s="94" t="n"/>
      <c r="E33" s="94" t="n"/>
    </row>
    <row r="34">
      <c r="A34" s="94" t="n"/>
      <c r="B34" s="99" t="n"/>
      <c r="C34" s="99" t="n"/>
      <c r="D34" s="94" t="n"/>
      <c r="E34" s="94" t="n"/>
    </row>
    <row r="35">
      <c r="A35" s="94" t="n"/>
      <c r="B35" s="99" t="n"/>
      <c r="C35" s="99" t="n"/>
      <c r="D35" s="94" t="n"/>
      <c r="E35" s="94" t="n"/>
    </row>
    <row r="36">
      <c r="A36" s="94" t="n"/>
      <c r="B36" s="99" t="n"/>
      <c r="C36" s="99" t="n"/>
      <c r="D36" s="94" t="n"/>
      <c r="E36" s="94" t="n"/>
    </row>
    <row r="37">
      <c r="A37" s="94" t="n"/>
      <c r="B37" s="99" t="n"/>
      <c r="C37" s="99" t="n"/>
      <c r="D37" s="94" t="n"/>
      <c r="E37" s="94" t="n"/>
    </row>
    <row r="38">
      <c r="A38" s="94" t="n"/>
      <c r="B38" s="99" t="n"/>
      <c r="C38" s="99" t="n"/>
      <c r="D38" s="94" t="n"/>
      <c r="E38" s="94" t="n"/>
    </row>
    <row r="39">
      <c r="A39" s="94" t="n"/>
      <c r="B39" s="99" t="n"/>
      <c r="C39" s="99" t="n"/>
      <c r="D39" s="94" t="n"/>
      <c r="E39" s="94" t="n"/>
    </row>
    <row r="40">
      <c r="A40" s="94" t="n"/>
      <c r="B40" s="99" t="n"/>
      <c r="C40" s="99" t="n"/>
      <c r="D40" s="94" t="n"/>
      <c r="E40" s="94" t="n"/>
    </row>
    <row r="41">
      <c r="A41" s="94" t="n"/>
      <c r="B41" s="99" t="n"/>
      <c r="C41" s="99" t="n"/>
      <c r="D41" s="94" t="n"/>
      <c r="E41" s="94" t="n"/>
    </row>
    <row r="42">
      <c r="A42" s="98" t="n"/>
      <c r="B42" s="100" t="n"/>
      <c r="C42" s="100" t="n"/>
      <c r="D42" s="94" t="n"/>
      <c r="E42" s="94" t="n"/>
    </row>
    <row r="43">
      <c r="A43" s="94" t="n"/>
      <c r="B43" s="99" t="n"/>
      <c r="C43" s="99" t="n"/>
      <c r="D43" s="94" t="n"/>
      <c r="E43" s="94" t="n"/>
    </row>
    <row r="44">
      <c r="A44" s="94" t="n"/>
      <c r="B44" s="99" t="n"/>
      <c r="C44" s="99" t="n"/>
      <c r="D44" s="94" t="n"/>
      <c r="E44" s="94" t="n"/>
    </row>
    <row r="45">
      <c r="A45" s="94" t="n"/>
      <c r="B45" s="99" t="n"/>
      <c r="C45" s="99" t="n"/>
      <c r="D45" s="94" t="n"/>
      <c r="E45" s="94" t="n"/>
    </row>
    <row r="46">
      <c r="A46" s="94" t="n"/>
      <c r="B46" s="99" t="n"/>
      <c r="C46" s="99" t="n"/>
      <c r="D46" s="94" t="n"/>
      <c r="E46" s="94" t="n"/>
    </row>
    <row r="47">
      <c r="A47" s="94" t="n"/>
      <c r="B47" s="99" t="n"/>
      <c r="C47" s="99" t="n"/>
      <c r="D47" s="94" t="n"/>
      <c r="E47" s="94" t="n"/>
    </row>
    <row r="48">
      <c r="A48" s="94" t="n"/>
      <c r="B48" s="99" t="n"/>
      <c r="C48" s="99" t="n"/>
      <c r="D48" s="94" t="n"/>
      <c r="E48" s="94" t="n"/>
    </row>
    <row r="49">
      <c r="A49" s="94" t="n"/>
      <c r="B49" s="99" t="n"/>
      <c r="C49" s="99" t="n"/>
      <c r="D49" s="94" t="n"/>
      <c r="E49" s="94" t="n"/>
    </row>
    <row r="50">
      <c r="A50" s="98" t="inlineStr">
        <is>
          <t>TOTALI</t>
        </is>
      </c>
      <c r="B50" s="100">
        <f>SUM(B2:B49)</f>
        <v/>
      </c>
      <c r="C50" s="100" t="n"/>
      <c r="D50" s="94" t="n"/>
      <c r="E50" s="94" t="n"/>
    </row>
    <row r="53">
      <c r="A53" s="94" t="inlineStr">
        <is>
          <t>DATA</t>
        </is>
      </c>
      <c r="B53" s="99" t="inlineStr">
        <is>
          <t>IMPORTO</t>
        </is>
      </c>
      <c r="C53" s="99" t="inlineStr">
        <is>
          <t>NUMERO POLZZA</t>
        </is>
      </c>
      <c r="D53" s="94" t="inlineStr">
        <is>
          <t>CONTRAENTE</t>
        </is>
      </c>
      <c r="E53" s="94" t="inlineStr">
        <is>
          <t>NOTE</t>
        </is>
      </c>
    </row>
    <row r="54">
      <c r="A54" s="95" t="n">
        <v>45294</v>
      </c>
      <c r="B54" s="99" t="n"/>
      <c r="C54" s="99" t="n"/>
      <c r="D54" s="94" t="n"/>
      <c r="E54" s="94" t="n"/>
    </row>
    <row r="55">
      <c r="A55" s="98" t="inlineStr">
        <is>
          <t>OK</t>
        </is>
      </c>
      <c r="B55" s="96" t="n">
        <v>1000</v>
      </c>
      <c r="C55" t="inlineStr">
        <is>
          <t>730225102</t>
        </is>
      </c>
      <c r="D55" t="inlineStr">
        <is>
          <t>PARROCCHIA S. GIOVANNI BATTISTA</t>
        </is>
      </c>
      <c r="E55" s="98" t="inlineStr">
        <is>
          <t>UNICO BONIFICO DI CEURO 5.233,03  1000+4233,03</t>
        </is>
      </c>
    </row>
    <row r="56">
      <c r="A56" s="98" t="inlineStr">
        <is>
          <t>OK</t>
        </is>
      </c>
      <c r="B56" t="n">
        <v>200</v>
      </c>
      <c r="C56" t="inlineStr">
        <is>
          <t>730289496</t>
        </is>
      </c>
      <c r="D56" t="inlineStr">
        <is>
          <t>PORTA APERTA ASSOC. DI VOL. ONLUS</t>
        </is>
      </c>
      <c r="E56" s="98" t="inlineStr">
        <is>
          <t>BONIFICO UNICO DI EURO 730  200+530</t>
        </is>
      </c>
    </row>
    <row r="57">
      <c r="A57" s="98" t="inlineStr">
        <is>
          <t>OK</t>
        </is>
      </c>
      <c r="B57" t="n">
        <v>530</v>
      </c>
      <c r="C57" t="inlineStr">
        <is>
          <t>730233391</t>
        </is>
      </c>
      <c r="D57" t="inlineStr">
        <is>
          <t>PORTA APERTA ASSOC. DI VOL. ONLUS</t>
        </is>
      </c>
      <c r="E57" s="98" t="inlineStr">
        <is>
          <t>BONIFICO UNICO DI EURO 730  200+530</t>
        </is>
      </c>
    </row>
    <row r="58">
      <c r="A58" s="98" t="inlineStr">
        <is>
          <t>OK</t>
        </is>
      </c>
      <c r="B58" t="n">
        <v>830</v>
      </c>
      <c r="C58" t="inlineStr">
        <is>
          <t>181779537</t>
        </is>
      </c>
      <c r="D58" t="inlineStr">
        <is>
          <t>SAN CONO SNC DI MASTRILLI CONO</t>
        </is>
      </c>
      <c r="E58" s="94" t="n"/>
    </row>
    <row r="59">
      <c r="A59" s="98" t="inlineStr">
        <is>
          <t>OK</t>
        </is>
      </c>
      <c r="B59" t="n">
        <v>305</v>
      </c>
      <c r="C59" t="inlineStr">
        <is>
          <t>180122240</t>
        </is>
      </c>
      <c r="D59" t="inlineStr">
        <is>
          <t>SPERONI SARA</t>
        </is>
      </c>
      <c r="E59" s="139" t="inlineStr">
        <is>
          <t>BONIFICO UNICO  305 + 84 MANCANO 0,50</t>
        </is>
      </c>
      <c r="G59" s="93" t="n"/>
    </row>
    <row r="60">
      <c r="A60" s="98" t="inlineStr">
        <is>
          <t>OK</t>
        </is>
      </c>
      <c r="B60" t="n">
        <v>154</v>
      </c>
      <c r="C60" t="inlineStr">
        <is>
          <t>730277570</t>
        </is>
      </c>
      <c r="D60" t="inlineStr">
        <is>
          <t>ASSOCIAZIONE LA-FRA ONLUS</t>
        </is>
      </c>
      <c r="E60" s="98" t="inlineStr">
        <is>
          <t>BONIFICO UNICO DI EURO 743 154+489+100 TUTELA LEGALE</t>
        </is>
      </c>
      <c r="G60" s="93" t="n"/>
    </row>
    <row r="61">
      <c r="A61" s="98" t="inlineStr">
        <is>
          <t>OK</t>
        </is>
      </c>
      <c r="B61" t="n">
        <v>489</v>
      </c>
      <c r="C61" t="inlineStr">
        <is>
          <t>730259368</t>
        </is>
      </c>
      <c r="D61" t="inlineStr">
        <is>
          <t>ASSOCIAZIONE LA-FRA ONLUS</t>
        </is>
      </c>
      <c r="E61" s="98" t="inlineStr">
        <is>
          <t>BONIFICO UNICO DI EURO 743 154+489+100 TUTELA LEGALE</t>
        </is>
      </c>
      <c r="G61" s="93" t="n"/>
    </row>
    <row r="62">
      <c r="A62" s="98" t="inlineStr">
        <is>
          <t>OK</t>
        </is>
      </c>
      <c r="B62" t="n">
        <v>209.5</v>
      </c>
      <c r="C62" t="inlineStr">
        <is>
          <t>730343836</t>
        </is>
      </c>
      <c r="D62" t="inlineStr">
        <is>
          <t>SILVESTRINI MARGHERITA</t>
        </is>
      </c>
      <c r="E62" s="98" t="inlineStr">
        <is>
          <t>BONIFICO UNICO DI EURO 1210   209,5+1000,50</t>
        </is>
      </c>
      <c r="G62" s="93" t="n"/>
    </row>
    <row r="63">
      <c r="A63" s="98" t="inlineStr">
        <is>
          <t>OK</t>
        </is>
      </c>
      <c r="B63" s="96" t="n">
        <v>1000.5</v>
      </c>
      <c r="C63" t="inlineStr">
        <is>
          <t>180022126</t>
        </is>
      </c>
      <c r="D63" t="inlineStr">
        <is>
          <t>SILVESTRINI MARGHERITA</t>
        </is>
      </c>
      <c r="E63" s="98" t="inlineStr">
        <is>
          <t>BONIFICO UNICO DI EURO 1210   209,5+1000,50</t>
        </is>
      </c>
    </row>
    <row r="64">
      <c r="A64" s="98" t="inlineStr">
        <is>
          <t>OK</t>
        </is>
      </c>
      <c r="B64" s="96" t="n">
        <v>5687.5</v>
      </c>
      <c r="C64" t="inlineStr">
        <is>
          <t>730269253</t>
        </is>
      </c>
      <c r="D64" t="inlineStr">
        <is>
          <t>CONDOMINIO RESIDENZA CASCINA GRANCI</t>
        </is>
      </c>
      <c r="E64" s="94" t="inlineStr">
        <is>
          <t>BONIFIFO UNICO DI EURO 21.937,00</t>
        </is>
      </c>
    </row>
    <row r="65">
      <c r="A65" s="98" t="inlineStr">
        <is>
          <t>OK</t>
        </is>
      </c>
      <c r="B65" s="96" t="n">
        <v>1450</v>
      </c>
      <c r="C65" t="inlineStr">
        <is>
          <t>730224060</t>
        </is>
      </c>
      <c r="D65" t="inlineStr">
        <is>
          <t>CONDOMINIO RESIDENZA CASCINA GRANCI</t>
        </is>
      </c>
      <c r="E65" s="94" t="inlineStr">
        <is>
          <t>BONIFIFO UNICO DI EURO 21.937,00</t>
        </is>
      </c>
    </row>
    <row r="66">
      <c r="A66" s="98" t="inlineStr">
        <is>
          <t>OK</t>
        </is>
      </c>
      <c r="B66" s="96" t="n">
        <v>1396.5</v>
      </c>
      <c r="C66" t="inlineStr">
        <is>
          <t>730280961</t>
        </is>
      </c>
      <c r="D66" t="inlineStr">
        <is>
          <t>CONDOMINIO RESIDENZA CASCINA GRANCI</t>
        </is>
      </c>
      <c r="E66" s="94" t="inlineStr">
        <is>
          <t>BONIFIFO UNICO DI EURO 21.937,00</t>
        </is>
      </c>
    </row>
    <row r="67">
      <c r="A67" s="98" t="inlineStr">
        <is>
          <t>OK</t>
        </is>
      </c>
      <c r="B67" t="n">
        <v>452.5</v>
      </c>
      <c r="C67" t="inlineStr">
        <is>
          <t>730239726</t>
        </is>
      </c>
      <c r="D67" t="inlineStr">
        <is>
          <t>CONDOMINIO RESIDENZA CASCINA GRANCI</t>
        </is>
      </c>
      <c r="E67" s="94" t="inlineStr">
        <is>
          <t>BONIFIFO UNICO DI EURO 21.937,00</t>
        </is>
      </c>
    </row>
    <row r="68">
      <c r="A68" s="98" t="inlineStr">
        <is>
          <t>OK</t>
        </is>
      </c>
      <c r="B68" s="96" t="n">
        <v>1098</v>
      </c>
      <c r="C68" t="inlineStr">
        <is>
          <t>730314079</t>
        </is>
      </c>
      <c r="D68" t="inlineStr">
        <is>
          <t>CONDOMINIO RESIDENZA CASCINA GRANCI</t>
        </is>
      </c>
      <c r="E68" s="94" t="inlineStr">
        <is>
          <t>BONIFIFO UNICO DI EURO 21.937,00</t>
        </is>
      </c>
    </row>
    <row r="69">
      <c r="A69" s="98" t="inlineStr">
        <is>
          <t>OK</t>
        </is>
      </c>
      <c r="B69" s="96" t="n">
        <v>2557</v>
      </c>
      <c r="C69" t="inlineStr">
        <is>
          <t>730250846</t>
        </is>
      </c>
      <c r="D69" t="inlineStr">
        <is>
          <t>CONDOMINIO RESIDENZA CASCINA GRANCI</t>
        </is>
      </c>
      <c r="E69" s="94" t="inlineStr">
        <is>
          <t>BONIFIFO UNICO DI EURO 21.937,00</t>
        </is>
      </c>
    </row>
    <row r="70">
      <c r="A70" s="98" t="inlineStr">
        <is>
          <t>OK</t>
        </is>
      </c>
      <c r="B70" s="96" t="n">
        <v>2572</v>
      </c>
      <c r="C70" t="inlineStr">
        <is>
          <t>730277568</t>
        </is>
      </c>
      <c r="D70" t="inlineStr">
        <is>
          <t>CONDOMINIO RESIDENZA CASCINA GRANCI</t>
        </is>
      </c>
      <c r="E70" s="94" t="inlineStr">
        <is>
          <t>BONIFIFO UNICO DI EURO 21.937,00</t>
        </is>
      </c>
    </row>
    <row r="71">
      <c r="A71" s="98" t="inlineStr">
        <is>
          <t>OK</t>
        </is>
      </c>
      <c r="B71" s="96" t="n">
        <v>1509</v>
      </c>
      <c r="C71" t="inlineStr">
        <is>
          <t>730296202</t>
        </is>
      </c>
      <c r="D71" t="inlineStr">
        <is>
          <t>CONDOMINIO RESIDENZA CASCINA GRANCI</t>
        </is>
      </c>
      <c r="E71" s="94" t="inlineStr">
        <is>
          <t>BONIFIFO UNICO DI EURO 21.937,00</t>
        </is>
      </c>
    </row>
    <row r="72">
      <c r="A72" s="98" t="inlineStr">
        <is>
          <t>OK</t>
        </is>
      </c>
      <c r="B72" s="96" t="n">
        <v>1936</v>
      </c>
      <c r="C72" t="inlineStr">
        <is>
          <t>730222898</t>
        </is>
      </c>
      <c r="D72" t="inlineStr">
        <is>
          <t>CONDOMINIO RESIDENZA CASCINA GRANCI</t>
        </is>
      </c>
      <c r="E72" s="94" t="inlineStr">
        <is>
          <t>BONIFIFO UNICO DI EURO 21.937,00</t>
        </is>
      </c>
    </row>
    <row r="73">
      <c r="A73" s="98" t="inlineStr">
        <is>
          <t>OK</t>
        </is>
      </c>
      <c r="B73" s="96" t="n">
        <v>1371.5</v>
      </c>
      <c r="C73" t="inlineStr">
        <is>
          <t>730241280</t>
        </is>
      </c>
      <c r="D73" t="inlineStr">
        <is>
          <t>CONDOMINIO RESIDENZA CASCINA GRANCI</t>
        </is>
      </c>
      <c r="E73" s="94" t="inlineStr">
        <is>
          <t>BONIFIFO UNICO DI EURO 21.937,00</t>
        </is>
      </c>
    </row>
    <row r="74">
      <c r="A74" s="98" t="inlineStr">
        <is>
          <t>OK</t>
        </is>
      </c>
      <c r="B74" t="n">
        <v>809</v>
      </c>
      <c r="C74" t="inlineStr">
        <is>
          <t>730214128</t>
        </is>
      </c>
      <c r="D74" t="inlineStr">
        <is>
          <t>CONDOMINIO RESIDENZA CASCINA GRANCI</t>
        </is>
      </c>
      <c r="E74" s="94" t="inlineStr">
        <is>
          <t>BONIFIFO UNICO DI EURO 21.937,00</t>
        </is>
      </c>
    </row>
    <row r="75">
      <c r="A75" s="98" t="inlineStr">
        <is>
          <t>OK</t>
        </is>
      </c>
      <c r="B75" s="96" t="n">
        <v>1098</v>
      </c>
      <c r="C75" t="inlineStr">
        <is>
          <t>730296177</t>
        </is>
      </c>
      <c r="D75" t="inlineStr">
        <is>
          <t>CONDOMINIO RESIDENZA CASCINA GRANCI</t>
        </is>
      </c>
      <c r="E75" s="94" t="inlineStr">
        <is>
          <t>BONIFIFO UNICO DI EURO 21.937,00</t>
        </is>
      </c>
    </row>
    <row r="76">
      <c r="A76" s="98" t="inlineStr">
        <is>
          <t>OK</t>
        </is>
      </c>
      <c r="B76" t="n">
        <v>307.5</v>
      </c>
      <c r="C76" t="inlineStr">
        <is>
          <t>181779526</t>
        </is>
      </c>
      <c r="D76" t="inlineStr">
        <is>
          <t>MACRI' MICHELE</t>
        </is>
      </c>
      <c r="E76" s="94" t="n"/>
    </row>
    <row r="77">
      <c r="A77" s="98" t="inlineStr">
        <is>
          <t>OK</t>
        </is>
      </c>
      <c r="B77" t="n">
        <v>339</v>
      </c>
      <c r="C77" t="inlineStr">
        <is>
          <t>181779530</t>
        </is>
      </c>
      <c r="D77" t="inlineStr">
        <is>
          <t>ZASIO NADIA</t>
        </is>
      </c>
      <c r="E77" s="94" t="n"/>
    </row>
    <row r="78">
      <c r="A78" s="98" t="inlineStr">
        <is>
          <t>OK</t>
        </is>
      </c>
      <c r="B78" t="n">
        <v>448.5</v>
      </c>
      <c r="C78" t="inlineStr">
        <is>
          <t>180022432</t>
        </is>
      </c>
      <c r="D78" t="inlineStr">
        <is>
          <t>MAGRI MIRKO</t>
        </is>
      </c>
      <c r="E78" s="94" t="n"/>
    </row>
    <row r="79">
      <c r="A79" s="94" t="n"/>
      <c r="B79" s="99" t="n"/>
      <c r="C79" s="99" t="n"/>
      <c r="D79" s="94" t="n"/>
      <c r="E79" s="94" t="n"/>
    </row>
    <row r="80">
      <c r="A80" s="94" t="n"/>
      <c r="B80" s="99" t="n"/>
      <c r="C80" s="99" t="n"/>
      <c r="D80" s="94" t="n"/>
      <c r="E80" s="94" t="n"/>
    </row>
    <row r="81">
      <c r="A81" s="94" t="n"/>
      <c r="B81" s="99" t="n"/>
      <c r="C81" s="99" t="n"/>
      <c r="D81" s="94" t="n"/>
      <c r="E81" s="94" t="n"/>
    </row>
    <row r="82">
      <c r="A82" s="94" t="n"/>
      <c r="B82" s="99" t="n"/>
      <c r="C82" s="99" t="n"/>
      <c r="D82" s="94" t="n"/>
      <c r="E82" s="94" t="n"/>
    </row>
    <row r="83">
      <c r="A83" s="94" t="n"/>
      <c r="B83" s="99" t="n"/>
      <c r="C83" s="99" t="n"/>
      <c r="D83" s="94" t="n"/>
      <c r="E83" s="94" t="n"/>
    </row>
    <row r="84">
      <c r="A84" s="94" t="n"/>
      <c r="B84" s="99" t="n"/>
      <c r="C84" s="99" t="n"/>
      <c r="D84" s="94" t="n"/>
      <c r="E84" s="94" t="n"/>
    </row>
    <row r="85">
      <c r="A85" s="94" t="n"/>
      <c r="B85" s="99" t="n"/>
      <c r="C85" s="99" t="n"/>
      <c r="D85" s="94" t="n"/>
      <c r="E85" s="94" t="n"/>
    </row>
    <row r="86">
      <c r="A86" s="94" t="n"/>
      <c r="B86" s="99" t="n"/>
      <c r="C86" s="99" t="n"/>
      <c r="D86" s="94" t="n"/>
      <c r="E86" s="94" t="n"/>
    </row>
    <row r="87">
      <c r="A87" s="94" t="n"/>
      <c r="B87" s="99" t="n"/>
      <c r="C87" s="99" t="n"/>
      <c r="D87" s="94" t="n"/>
      <c r="E87" s="94" t="n"/>
    </row>
    <row r="88">
      <c r="A88" s="94" t="n"/>
      <c r="B88" s="99" t="n"/>
      <c r="C88" s="99" t="n"/>
      <c r="D88" s="94" t="n"/>
      <c r="E88" s="94" t="n"/>
    </row>
    <row r="89">
      <c r="A89" s="94" t="n"/>
      <c r="B89" s="99" t="n"/>
      <c r="C89" s="99" t="n"/>
      <c r="D89" s="94" t="n"/>
      <c r="E89" s="94" t="n"/>
    </row>
    <row r="90">
      <c r="A90" s="94" t="n"/>
      <c r="B90" s="99" t="n"/>
      <c r="C90" s="99" t="n"/>
      <c r="D90" s="94" t="n"/>
      <c r="E90" s="94" t="n"/>
    </row>
    <row r="91">
      <c r="A91" s="94" t="n"/>
      <c r="B91" s="99" t="n"/>
      <c r="C91" s="99" t="n"/>
      <c r="D91" s="94" t="n"/>
      <c r="E91" s="94" t="n"/>
    </row>
    <row r="92">
      <c r="A92" s="94" t="n"/>
      <c r="B92" s="99" t="n"/>
      <c r="C92" s="99" t="n"/>
      <c r="D92" s="94" t="n"/>
      <c r="E92" s="94" t="n"/>
    </row>
    <row r="93">
      <c r="A93" s="94" t="n"/>
      <c r="B93" s="99" t="n"/>
      <c r="C93" s="99" t="n"/>
      <c r="D93" s="94" t="n"/>
      <c r="E93" s="94" t="n"/>
    </row>
    <row r="94">
      <c r="A94" s="98" t="n"/>
      <c r="B94" s="100" t="n"/>
      <c r="C94" s="100" t="n"/>
      <c r="D94" s="94" t="n"/>
      <c r="E94" s="94" t="n"/>
    </row>
    <row r="95">
      <c r="A95" s="94" t="n"/>
      <c r="B95" s="99" t="n"/>
      <c r="C95" s="99" t="n"/>
      <c r="D95" s="94" t="n"/>
      <c r="E95" s="94" t="n"/>
    </row>
    <row r="96">
      <c r="A96" s="94" t="n"/>
      <c r="B96" s="99" t="n"/>
      <c r="C96" s="99" t="n"/>
      <c r="D96" s="94" t="n"/>
      <c r="E96" s="94" t="n"/>
    </row>
    <row r="97">
      <c r="A97" s="94" t="n"/>
      <c r="B97" s="99" t="n"/>
      <c r="C97" s="99" t="n"/>
      <c r="D97" s="94" t="n"/>
      <c r="E97" s="94" t="n"/>
    </row>
    <row r="98">
      <c r="A98" s="94" t="n"/>
      <c r="B98" s="99" t="n"/>
      <c r="C98" s="99" t="n"/>
      <c r="D98" s="94" t="n"/>
      <c r="E98" s="94" t="n"/>
    </row>
    <row r="99">
      <c r="A99" s="94" t="n"/>
      <c r="B99" s="99" t="n"/>
      <c r="C99" s="99" t="n"/>
      <c r="D99" s="94" t="n"/>
      <c r="E99" s="94" t="n"/>
    </row>
    <row r="100">
      <c r="A100" s="94" t="n"/>
      <c r="B100" s="99" t="n"/>
      <c r="C100" s="99" t="n"/>
      <c r="D100" s="94" t="n"/>
      <c r="E100" s="94" t="n"/>
    </row>
    <row r="101">
      <c r="A101" s="94" t="n"/>
      <c r="B101" s="99" t="n"/>
      <c r="C101" s="99" t="n"/>
      <c r="D101" s="94" t="n"/>
      <c r="E101" s="94" t="n"/>
    </row>
    <row r="102">
      <c r="A102" s="98" t="inlineStr">
        <is>
          <t>TOTALI</t>
        </is>
      </c>
      <c r="B102" s="100">
        <f>SUM(B54:B101)</f>
        <v/>
      </c>
      <c r="C102" s="100" t="n"/>
      <c r="D102" s="94" t="n"/>
      <c r="E102" s="94" t="n"/>
    </row>
    <row r="105">
      <c r="A105" s="94" t="inlineStr">
        <is>
          <t>DATA</t>
        </is>
      </c>
      <c r="B105" s="99" t="inlineStr">
        <is>
          <t>IMPORTO</t>
        </is>
      </c>
      <c r="C105" s="99" t="inlineStr">
        <is>
          <t>NUMERO POLZZA</t>
        </is>
      </c>
      <c r="D105" s="94" t="inlineStr">
        <is>
          <t>CONTRAENTE</t>
        </is>
      </c>
      <c r="E105" s="94" t="inlineStr">
        <is>
          <t>NOTE</t>
        </is>
      </c>
    </row>
    <row r="106">
      <c r="A106" s="95" t="n">
        <v>45295</v>
      </c>
      <c r="B106" s="99" t="n"/>
      <c r="C106" s="99" t="n"/>
      <c r="D106" s="94" t="n"/>
      <c r="E106" s="94" t="n"/>
    </row>
    <row r="107">
      <c r="A107" s="94" t="inlineStr">
        <is>
          <t>*</t>
        </is>
      </c>
      <c r="B107" t="n">
        <v>300</v>
      </c>
      <c r="C107" t="inlineStr">
        <is>
          <t>730402730</t>
        </is>
      </c>
      <c r="D107" t="inlineStr">
        <is>
          <t>ENGEL ILSE</t>
        </is>
      </c>
      <c r="E107" s="94" t="n"/>
    </row>
    <row r="108">
      <c r="A108" s="94" t="inlineStr">
        <is>
          <t>*</t>
        </is>
      </c>
      <c r="B108" t="n">
        <v>135</v>
      </c>
      <c r="C108" t="inlineStr">
        <is>
          <t>730392070</t>
        </is>
      </c>
      <c r="D108" t="inlineStr">
        <is>
          <t>SALA RAFFAELLO</t>
        </is>
      </c>
      <c r="E108" s="94" t="n"/>
    </row>
    <row r="109">
      <c r="A109" s="94" t="inlineStr">
        <is>
          <t>*</t>
        </is>
      </c>
      <c r="B109" t="n">
        <v>873.99</v>
      </c>
      <c r="C109" t="inlineStr">
        <is>
          <t>730312798</t>
        </is>
      </c>
      <c r="D109" t="inlineStr">
        <is>
          <t>BAR ENOTECA DE PERON DI DONATELLA E</t>
        </is>
      </c>
      <c r="E109" s="94" t="n"/>
    </row>
    <row r="110">
      <c r="A110" s="94" t="inlineStr">
        <is>
          <t>*</t>
        </is>
      </c>
      <c r="B110" t="n">
        <v>902</v>
      </c>
      <c r="C110" t="inlineStr">
        <is>
          <t>181779478</t>
        </is>
      </c>
      <c r="D110" t="inlineStr">
        <is>
          <t>TOIA DANILA</t>
        </is>
      </c>
      <c r="E110" s="94" t="inlineStr">
        <is>
          <t>BONIFICO UNICO DI EURO 1544,11  MANCA 0,01</t>
        </is>
      </c>
    </row>
    <row r="111">
      <c r="A111" s="94" t="inlineStr">
        <is>
          <t>*</t>
        </is>
      </c>
      <c r="B111" t="n">
        <v>128.01</v>
      </c>
      <c r="C111" t="inlineStr">
        <is>
          <t>730320363</t>
        </is>
      </c>
      <c r="D111" t="inlineStr">
        <is>
          <t>BELLONI JACOPO</t>
        </is>
      </c>
      <c r="E111" s="94" t="inlineStr">
        <is>
          <t>BONIFICO UNICO DI EURO 1544,11  MANCA 0,01</t>
        </is>
      </c>
    </row>
    <row r="112">
      <c r="A112" s="94" t="inlineStr">
        <is>
          <t>*</t>
        </is>
      </c>
      <c r="B112" t="n">
        <v>279.02</v>
      </c>
      <c r="C112" t="inlineStr">
        <is>
          <t>730209763</t>
        </is>
      </c>
      <c r="D112" t="inlineStr">
        <is>
          <t>BELLONI JACOPO</t>
        </is>
      </c>
      <c r="E112" s="94" t="inlineStr">
        <is>
          <t>BONIFICO UNICO DI EURO 1544,11  MANCA 0,01</t>
        </is>
      </c>
    </row>
    <row r="113">
      <c r="A113" s="94" t="inlineStr">
        <is>
          <t>*</t>
        </is>
      </c>
      <c r="B113" t="n">
        <v>158.93</v>
      </c>
      <c r="C113" t="inlineStr">
        <is>
          <t>730248595</t>
        </is>
      </c>
      <c r="D113" t="inlineStr">
        <is>
          <t>TOIA DANILA</t>
        </is>
      </c>
      <c r="E113" s="94" t="inlineStr">
        <is>
          <t>BONIFICO UNICO DI EURO 1544,11  MANCA 0,01</t>
        </is>
      </c>
    </row>
    <row r="114">
      <c r="A114" s="94" t="inlineStr">
        <is>
          <t>*</t>
        </is>
      </c>
      <c r="B114" t="n">
        <v>76.15000000000001</v>
      </c>
      <c r="C114" t="inlineStr">
        <is>
          <t>730233971</t>
        </is>
      </c>
      <c r="D114" t="inlineStr">
        <is>
          <t>TOIA DANILA</t>
        </is>
      </c>
      <c r="E114" s="94" t="inlineStr">
        <is>
          <t>BONIFICO UNICO DI EURO 1544,11  MANCA 0,01</t>
        </is>
      </c>
    </row>
    <row r="115">
      <c r="A115" s="94" t="inlineStr">
        <is>
          <t>*</t>
        </is>
      </c>
      <c r="B115" t="n">
        <v>226.5</v>
      </c>
      <c r="C115" t="inlineStr">
        <is>
          <t>181779586</t>
        </is>
      </c>
      <c r="D115" t="inlineStr">
        <is>
          <t>GENOVA FRANCESCO PAOLO</t>
        </is>
      </c>
      <c r="E115" s="94" t="n"/>
    </row>
    <row r="116">
      <c r="A116" s="94" t="inlineStr">
        <is>
          <t>*</t>
        </is>
      </c>
      <c r="B116" t="n">
        <v>281.5</v>
      </c>
      <c r="C116" t="inlineStr">
        <is>
          <t>181779585</t>
        </is>
      </c>
      <c r="D116" t="inlineStr">
        <is>
          <t>DALBUONI CRISTIAN</t>
        </is>
      </c>
      <c r="E116" s="94" t="n"/>
    </row>
    <row r="117">
      <c r="A117" s="94" t="inlineStr">
        <is>
          <t>*</t>
        </is>
      </c>
      <c r="B117" t="n">
        <v>141</v>
      </c>
      <c r="C117" t="inlineStr">
        <is>
          <t>730334416</t>
        </is>
      </c>
      <c r="D117" t="inlineStr">
        <is>
          <t>IZZO ROMINA</t>
        </is>
      </c>
      <c r="E117" s="94" t="n"/>
    </row>
    <row r="118">
      <c r="A118" s="94" t="inlineStr">
        <is>
          <t>*</t>
        </is>
      </c>
      <c r="B118" t="n">
        <v>98</v>
      </c>
      <c r="C118" t="inlineStr">
        <is>
          <t>730333440</t>
        </is>
      </c>
      <c r="D118" t="inlineStr">
        <is>
          <t>COLOMBO ROBERTO</t>
        </is>
      </c>
      <c r="E118" s="94" t="n"/>
    </row>
    <row r="119">
      <c r="A119" s="94" t="inlineStr">
        <is>
          <t>*</t>
        </is>
      </c>
      <c r="B119" t="n">
        <v>472.5</v>
      </c>
      <c r="C119" t="inlineStr">
        <is>
          <t>180308160</t>
        </is>
      </c>
      <c r="D119" t="inlineStr">
        <is>
          <t>COLOMBO ROBERTO</t>
        </is>
      </c>
      <c r="E119" s="94" t="n"/>
    </row>
    <row r="120">
      <c r="A120" s="94" t="inlineStr">
        <is>
          <t>*</t>
        </is>
      </c>
      <c r="B120" t="n">
        <v>567.5</v>
      </c>
      <c r="C120" t="inlineStr">
        <is>
          <t>181779588</t>
        </is>
      </c>
      <c r="D120" t="inlineStr">
        <is>
          <t>COLOMBO ROBERTO</t>
        </is>
      </c>
      <c r="E120" s="94" t="n"/>
    </row>
    <row r="121">
      <c r="A121" s="94" t="n"/>
      <c r="B121" s="99" t="n">
        <v>0</v>
      </c>
      <c r="C121" s="99" t="n"/>
      <c r="D121" s="94" t="n"/>
      <c r="E121" s="94" t="n"/>
    </row>
    <row r="122">
      <c r="A122" s="94" t="n"/>
      <c r="B122" s="99" t="n">
        <v>0</v>
      </c>
      <c r="C122" s="99" t="n"/>
      <c r="D122" s="94" t="n"/>
      <c r="E122" s="94" t="n"/>
    </row>
    <row r="123">
      <c r="A123" s="94" t="n"/>
      <c r="B123" s="103" t="n">
        <v>0</v>
      </c>
      <c r="C123" s="99" t="n"/>
      <c r="D123" s="94" t="n"/>
      <c r="E123" s="94" t="n"/>
    </row>
    <row r="124">
      <c r="A124" s="94" t="n"/>
      <c r="B124" s="99" t="n">
        <v>0</v>
      </c>
      <c r="C124" s="99" t="n"/>
      <c r="D124" s="94" t="n"/>
      <c r="E124" s="94" t="n"/>
    </row>
    <row r="125">
      <c r="A125" s="94" t="n"/>
      <c r="B125" s="99" t="n">
        <v>0</v>
      </c>
      <c r="C125" s="99" t="n"/>
      <c r="D125" s="94" t="n"/>
      <c r="E125" s="94" t="n"/>
    </row>
    <row r="126">
      <c r="A126" s="94" t="n"/>
      <c r="B126" s="99" t="n">
        <v>0</v>
      </c>
      <c r="C126" s="99" t="n"/>
      <c r="D126" s="94" t="n"/>
      <c r="E126" s="94" t="n"/>
    </row>
    <row r="127">
      <c r="A127" s="94" t="n"/>
      <c r="B127" s="99" t="n"/>
      <c r="C127" s="99" t="n"/>
      <c r="D127" s="94" t="n"/>
      <c r="E127" s="94" t="n"/>
    </row>
    <row r="128">
      <c r="A128" s="94" t="n"/>
      <c r="B128" s="99" t="n"/>
      <c r="C128" s="99" t="n"/>
      <c r="D128" s="94" t="n"/>
      <c r="E128" s="94" t="n"/>
    </row>
    <row r="129">
      <c r="A129" s="94" t="n"/>
      <c r="B129" s="99" t="n"/>
      <c r="C129" s="99" t="n"/>
      <c r="D129" s="94" t="n"/>
      <c r="E129" s="94" t="n"/>
    </row>
    <row r="130">
      <c r="A130" s="94" t="n"/>
      <c r="B130" s="99" t="n"/>
      <c r="C130" s="99" t="n"/>
      <c r="D130" s="94" t="n"/>
      <c r="E130" s="94" t="n"/>
    </row>
    <row r="131">
      <c r="A131" s="94" t="n"/>
      <c r="B131" s="99" t="n"/>
      <c r="C131" s="99" t="n"/>
      <c r="D131" s="94" t="n"/>
      <c r="E131" s="94" t="n"/>
    </row>
    <row r="132">
      <c r="A132" s="94" t="n"/>
      <c r="B132" s="99" t="n"/>
      <c r="C132" s="99" t="n"/>
      <c r="D132" s="94" t="n"/>
      <c r="E132" s="94" t="n"/>
    </row>
    <row r="133">
      <c r="A133" s="94" t="n"/>
      <c r="B133" s="99" t="n"/>
      <c r="C133" s="99" t="n"/>
      <c r="D133" s="94" t="n"/>
      <c r="E133" s="94" t="n"/>
    </row>
    <row r="134">
      <c r="A134" s="94" t="n"/>
      <c r="B134" s="99" t="n"/>
      <c r="C134" s="99" t="n"/>
      <c r="D134" s="94" t="n"/>
      <c r="E134" s="94" t="n"/>
    </row>
    <row r="135">
      <c r="A135" s="94" t="n"/>
      <c r="B135" s="99" t="n"/>
      <c r="C135" s="99" t="n"/>
      <c r="D135" s="94" t="n"/>
      <c r="E135" s="94" t="n"/>
    </row>
    <row r="136">
      <c r="A136" s="94" t="n"/>
      <c r="B136" s="99" t="n"/>
      <c r="C136" s="99" t="n"/>
      <c r="D136" s="94" t="n"/>
      <c r="E136" s="94" t="n"/>
    </row>
    <row r="137">
      <c r="A137" s="94" t="n"/>
      <c r="B137" s="99" t="n"/>
      <c r="C137" s="99" t="n"/>
      <c r="D137" s="94" t="n"/>
      <c r="E137" s="94" t="n"/>
    </row>
    <row r="138">
      <c r="A138" s="94" t="n"/>
      <c r="B138" s="99" t="n"/>
      <c r="C138" s="99" t="n"/>
      <c r="D138" s="94" t="n"/>
      <c r="E138" s="94" t="n"/>
    </row>
    <row r="139">
      <c r="A139" s="94" t="n"/>
      <c r="B139" s="99" t="n"/>
      <c r="C139" s="99" t="n"/>
      <c r="D139" s="94" t="n"/>
      <c r="E139" s="94" t="n"/>
    </row>
    <row r="140">
      <c r="A140" s="94" t="n"/>
      <c r="B140" s="99" t="n"/>
      <c r="C140" s="99" t="n"/>
      <c r="D140" s="94" t="n"/>
      <c r="E140" s="94" t="n"/>
    </row>
    <row r="141">
      <c r="A141" s="94" t="n"/>
      <c r="B141" s="99" t="n"/>
      <c r="C141" s="99" t="n"/>
      <c r="D141" s="94" t="n"/>
      <c r="E141" s="94" t="n"/>
    </row>
    <row r="142">
      <c r="A142" s="94" t="n"/>
      <c r="B142" s="99" t="n"/>
      <c r="C142" s="99" t="n"/>
      <c r="D142" s="94" t="n"/>
      <c r="E142" s="94" t="n"/>
    </row>
    <row r="143">
      <c r="A143" s="94" t="n"/>
      <c r="B143" s="99" t="n"/>
      <c r="C143" s="99" t="n"/>
      <c r="D143" s="94" t="n"/>
      <c r="E143" s="94" t="n"/>
    </row>
    <row r="144">
      <c r="A144" s="94" t="n"/>
      <c r="B144" s="99" t="n"/>
      <c r="C144" s="99" t="n"/>
      <c r="D144" s="94" t="n"/>
      <c r="E144" s="94" t="n"/>
    </row>
    <row r="145">
      <c r="A145" s="94" t="n"/>
      <c r="B145" s="99" t="n"/>
      <c r="C145" s="99" t="n"/>
      <c r="D145" s="94" t="n"/>
      <c r="E145" s="94" t="n"/>
    </row>
    <row r="146">
      <c r="A146" s="98" t="n"/>
      <c r="B146" s="100" t="n"/>
      <c r="C146" s="100" t="n"/>
      <c r="D146" s="94" t="n"/>
      <c r="E146" s="94" t="n"/>
    </row>
    <row r="147">
      <c r="A147" s="94" t="n"/>
      <c r="B147" s="99" t="n"/>
      <c r="C147" s="99" t="n"/>
      <c r="D147" s="94" t="n"/>
      <c r="E147" s="94" t="n"/>
    </row>
    <row r="148">
      <c r="A148" s="94" t="n"/>
      <c r="B148" s="99" t="n"/>
      <c r="C148" s="99" t="n"/>
      <c r="D148" s="94" t="n"/>
      <c r="E148" s="94" t="n"/>
    </row>
    <row r="149">
      <c r="A149" s="94" t="n"/>
      <c r="B149" s="99" t="n"/>
      <c r="C149" s="99" t="n"/>
      <c r="D149" s="94" t="n"/>
      <c r="E149" s="94" t="n"/>
    </row>
    <row r="150">
      <c r="A150" s="94" t="n"/>
      <c r="B150" s="99" t="n"/>
      <c r="C150" s="99" t="n"/>
      <c r="D150" s="94" t="n"/>
      <c r="E150" s="94" t="n"/>
    </row>
    <row r="151">
      <c r="A151" s="94" t="n"/>
      <c r="B151" s="99" t="n"/>
      <c r="C151" s="99" t="n"/>
      <c r="D151" s="94" t="n"/>
      <c r="E151" s="94" t="n"/>
    </row>
    <row r="152">
      <c r="A152" s="94" t="n"/>
      <c r="B152" s="99" t="n"/>
      <c r="C152" s="99" t="n"/>
      <c r="D152" s="94" t="n"/>
      <c r="E152" s="94" t="n"/>
    </row>
    <row r="153">
      <c r="A153" s="94" t="n"/>
      <c r="B153" s="99" t="n"/>
      <c r="C153" s="99" t="n"/>
      <c r="D153" s="94" t="n"/>
      <c r="E153" s="94" t="n"/>
    </row>
    <row r="154">
      <c r="A154" s="98" t="inlineStr">
        <is>
          <t>TOTALI</t>
        </is>
      </c>
      <c r="B154" s="100">
        <f>SUM(B106:B153)</f>
        <v/>
      </c>
      <c r="C154" s="100" t="n"/>
      <c r="D154" s="94" t="n"/>
      <c r="E154" s="94" t="n"/>
    </row>
    <row r="157">
      <c r="A157" s="94" t="inlineStr">
        <is>
          <t>DATA</t>
        </is>
      </c>
      <c r="B157" s="99" t="inlineStr">
        <is>
          <t>IMPORTO</t>
        </is>
      </c>
      <c r="C157" s="99" t="inlineStr">
        <is>
          <t>NUMERO POLZZA</t>
        </is>
      </c>
      <c r="D157" s="94" t="inlineStr">
        <is>
          <t>CONTRAENTE</t>
        </is>
      </c>
      <c r="E157" s="94" t="inlineStr">
        <is>
          <t>NOTE</t>
        </is>
      </c>
    </row>
    <row r="158">
      <c r="A158" s="95" t="n">
        <v>45296</v>
      </c>
      <c r="B158" s="99" t="n"/>
      <c r="C158" s="99" t="n"/>
      <c r="D158" s="94" t="n"/>
      <c r="E158" s="94" t="n"/>
    </row>
    <row r="159">
      <c r="A159" s="94" t="inlineStr">
        <is>
          <t>*</t>
        </is>
      </c>
      <c r="B159" t="n">
        <v>296</v>
      </c>
      <c r="C159" t="inlineStr">
        <is>
          <t>730414128</t>
        </is>
      </c>
      <c r="D159" t="inlineStr">
        <is>
          <t>MORONI LAURA</t>
        </is>
      </c>
      <c r="E159" s="94" t="n"/>
    </row>
    <row r="160">
      <c r="A160" s="94" t="inlineStr">
        <is>
          <t>*</t>
        </is>
      </c>
      <c r="B160" t="n">
        <v>901</v>
      </c>
      <c r="C160" t="inlineStr">
        <is>
          <t>181779590</t>
        </is>
      </c>
      <c r="D160" t="inlineStr">
        <is>
          <t>CHIAPPA MATTEO</t>
        </is>
      </c>
      <c r="E160" s="94" t="n"/>
    </row>
    <row r="161">
      <c r="A161" s="94" t="inlineStr">
        <is>
          <t>*</t>
        </is>
      </c>
      <c r="B161" t="n">
        <v>80</v>
      </c>
      <c r="C161" t="inlineStr">
        <is>
          <t>730316524</t>
        </is>
      </c>
      <c r="D161" t="inlineStr">
        <is>
          <t>SFONDRINI CHIARA</t>
        </is>
      </c>
      <c r="E161" s="94" t="n"/>
    </row>
    <row r="162">
      <c r="A162" s="94" t="inlineStr">
        <is>
          <t>*</t>
        </is>
      </c>
      <c r="B162" t="n">
        <v>237.5</v>
      </c>
      <c r="C162" t="inlineStr">
        <is>
          <t>180122221</t>
        </is>
      </c>
      <c r="D162" t="inlineStr">
        <is>
          <t>BALBI STEFANO</t>
        </is>
      </c>
      <c r="E162" s="94" t="n"/>
    </row>
    <row r="163">
      <c r="A163" s="94" t="inlineStr">
        <is>
          <t>*</t>
        </is>
      </c>
      <c r="B163" t="n">
        <v>301.5</v>
      </c>
      <c r="C163" t="inlineStr">
        <is>
          <t>180122236</t>
        </is>
      </c>
      <c r="D163" t="inlineStr">
        <is>
          <t>CRESCIMONE SALVATORE</t>
        </is>
      </c>
      <c r="E163" s="94" t="n"/>
    </row>
    <row r="164">
      <c r="A164" s="140" t="inlineStr">
        <is>
          <t>*</t>
        </is>
      </c>
      <c r="B164" s="143" t="n">
        <v>787.5</v>
      </c>
      <c r="C164" s="143" t="inlineStr">
        <is>
          <t>181779584</t>
        </is>
      </c>
      <c r="D164" s="143" t="inlineStr">
        <is>
          <t>SANTORO LUCA/AGOS</t>
        </is>
      </c>
      <c r="E164" s="140" t="inlineStr">
        <is>
          <t>BONIFICO DA AGOS</t>
        </is>
      </c>
    </row>
    <row r="165">
      <c r="A165" s="94" t="inlineStr">
        <is>
          <t>*</t>
        </is>
      </c>
      <c r="B165" s="99" t="n">
        <v>144</v>
      </c>
      <c r="C165" t="n">
        <v>730229507</v>
      </c>
      <c r="D165" t="inlineStr">
        <is>
          <t>BORDIN ORNELLA</t>
        </is>
      </c>
      <c r="E165" s="94" t="inlineStr">
        <is>
          <t>BONIFICO UNICO 979  144+ 835</t>
        </is>
      </c>
    </row>
    <row r="166">
      <c r="A166" s="94" t="inlineStr">
        <is>
          <t>*</t>
        </is>
      </c>
      <c r="B166" s="99" t="n">
        <v>835</v>
      </c>
      <c r="C166" t="n">
        <v>181779591</v>
      </c>
      <c r="D166" t="inlineStr">
        <is>
          <t>BORDIN ORNELLA</t>
        </is>
      </c>
      <c r="E166" s="94" t="inlineStr">
        <is>
          <t>BONIFICO UNICO 979  144+ 835</t>
        </is>
      </c>
    </row>
    <row r="167">
      <c r="A167" s="94" t="n"/>
      <c r="B167" s="99" t="n">
        <v>0</v>
      </c>
      <c r="D167" s="94" t="n"/>
      <c r="E167" s="94" t="n"/>
    </row>
    <row r="168">
      <c r="A168" s="94" t="n"/>
      <c r="B168" s="99" t="n">
        <v>0</v>
      </c>
      <c r="C168" s="94" t="n"/>
      <c r="D168" s="94" t="n"/>
      <c r="E168" s="94" t="n"/>
    </row>
    <row r="169">
      <c r="A169" s="94" t="n"/>
      <c r="B169" s="99" t="n">
        <v>0</v>
      </c>
      <c r="C169" s="94" t="n"/>
      <c r="D169" s="94" t="n"/>
      <c r="E169" s="94" t="n"/>
    </row>
    <row r="170">
      <c r="A170" s="94" t="n"/>
      <c r="B170" s="99" t="n">
        <v>0</v>
      </c>
      <c r="C170" s="94" t="n"/>
      <c r="D170" s="94" t="n"/>
      <c r="E170" s="94" t="n"/>
    </row>
    <row r="171">
      <c r="A171" s="94" t="n"/>
      <c r="B171" s="99" t="n">
        <v>0</v>
      </c>
      <c r="C171" s="94" t="n"/>
      <c r="D171" s="94" t="n"/>
      <c r="E171" s="94" t="n"/>
    </row>
    <row r="172">
      <c r="A172" s="94" t="n"/>
      <c r="B172" s="99" t="n">
        <v>0</v>
      </c>
      <c r="C172" s="94" t="n"/>
      <c r="D172" s="94" t="n"/>
      <c r="E172" s="94" t="n"/>
    </row>
    <row r="173">
      <c r="A173" s="94" t="n"/>
      <c r="B173" s="99" t="n">
        <v>0</v>
      </c>
      <c r="C173" s="99" t="n"/>
      <c r="D173" s="94" t="n"/>
      <c r="E173" s="94" t="n"/>
    </row>
    <row r="174">
      <c r="A174" s="94" t="n"/>
      <c r="B174" s="99" t="n">
        <v>0</v>
      </c>
      <c r="C174" s="99" t="n"/>
      <c r="D174" s="94" t="n"/>
      <c r="E174" s="94" t="n"/>
    </row>
    <row r="175">
      <c r="A175" s="94" t="n"/>
      <c r="B175" s="99" t="n">
        <v>0</v>
      </c>
      <c r="C175" s="99" t="n"/>
      <c r="D175" s="94" t="n"/>
      <c r="E175" s="94" t="n"/>
    </row>
    <row r="176">
      <c r="A176" s="94" t="n"/>
      <c r="B176" s="99" t="n">
        <v>0</v>
      </c>
      <c r="C176" s="99" t="n"/>
      <c r="D176" s="94" t="n"/>
      <c r="E176" s="94" t="n"/>
    </row>
    <row r="177">
      <c r="A177" s="94" t="n"/>
      <c r="B177" s="99" t="n">
        <v>0</v>
      </c>
      <c r="C177" s="99" t="n"/>
      <c r="D177" s="94" t="n"/>
      <c r="E177" s="94" t="n"/>
    </row>
    <row r="178">
      <c r="A178" s="94" t="n"/>
      <c r="B178" s="99" t="n">
        <v>0</v>
      </c>
      <c r="C178" s="99" t="n"/>
      <c r="D178" s="94" t="n"/>
      <c r="E178" s="94" t="n"/>
    </row>
    <row r="179">
      <c r="A179" s="94" t="n"/>
      <c r="B179" s="99" t="n"/>
      <c r="C179" s="99" t="n"/>
      <c r="D179" s="94" t="n"/>
      <c r="E179" s="94" t="n"/>
    </row>
    <row r="180">
      <c r="A180" s="94" t="n"/>
      <c r="B180" s="99" t="n"/>
      <c r="C180" s="99" t="n"/>
      <c r="D180" s="94" t="n"/>
      <c r="E180" s="94" t="n"/>
    </row>
    <row r="181">
      <c r="A181" s="94" t="n"/>
      <c r="B181" s="99" t="n"/>
      <c r="C181" s="99" t="n"/>
      <c r="D181" s="94" t="n"/>
      <c r="E181" s="94" t="n"/>
    </row>
    <row r="182">
      <c r="A182" s="94" t="n"/>
      <c r="B182" s="99" t="n"/>
      <c r="C182" s="99" t="n"/>
      <c r="D182" s="94" t="n"/>
      <c r="E182" s="94" t="n"/>
    </row>
    <row r="183">
      <c r="A183" s="94" t="n"/>
      <c r="B183" s="99" t="n"/>
      <c r="C183" s="99" t="n"/>
      <c r="D183" s="94" t="n"/>
      <c r="E183" s="94" t="n"/>
    </row>
    <row r="184">
      <c r="A184" s="94" t="n"/>
      <c r="B184" s="99" t="n"/>
      <c r="C184" s="99" t="n"/>
      <c r="D184" s="94" t="n"/>
      <c r="E184" s="94" t="n"/>
    </row>
    <row r="185">
      <c r="A185" s="94" t="n"/>
      <c r="B185" s="99" t="n"/>
      <c r="C185" s="99" t="n"/>
      <c r="D185" s="94" t="n"/>
      <c r="E185" s="94" t="n"/>
    </row>
    <row r="186">
      <c r="A186" s="94" t="n"/>
      <c r="B186" s="99" t="n"/>
      <c r="C186" s="99" t="n"/>
      <c r="D186" s="94" t="n"/>
      <c r="E186" s="94" t="n"/>
    </row>
    <row r="187">
      <c r="A187" s="94" t="n"/>
      <c r="B187" s="99" t="n"/>
      <c r="C187" s="99" t="n"/>
      <c r="D187" s="94" t="n"/>
      <c r="E187" s="94" t="n"/>
    </row>
    <row r="188">
      <c r="A188" s="94" t="n"/>
      <c r="B188" s="99" t="n"/>
      <c r="C188" s="99" t="n"/>
      <c r="D188" s="94" t="n"/>
      <c r="E188" s="94" t="n"/>
    </row>
    <row r="189">
      <c r="A189" s="94" t="n"/>
      <c r="B189" s="99" t="n"/>
      <c r="C189" s="99" t="n"/>
      <c r="D189" s="94" t="n"/>
      <c r="E189" s="94" t="n"/>
    </row>
    <row r="190">
      <c r="A190" s="94" t="n"/>
      <c r="B190" s="99" t="n"/>
      <c r="C190" s="99" t="n"/>
      <c r="D190" s="94" t="n"/>
      <c r="E190" s="94" t="n"/>
    </row>
    <row r="191">
      <c r="A191" s="94" t="n"/>
      <c r="B191" s="99" t="n"/>
      <c r="C191" s="99" t="n"/>
      <c r="D191" s="94" t="n"/>
      <c r="E191" s="94" t="n"/>
    </row>
    <row r="192">
      <c r="A192" s="94" t="n"/>
      <c r="B192" s="99" t="n"/>
      <c r="C192" s="99" t="n"/>
      <c r="D192" s="94" t="n"/>
      <c r="E192" s="94" t="n"/>
    </row>
    <row r="193">
      <c r="A193" s="94" t="n"/>
      <c r="B193" s="99" t="n"/>
      <c r="C193" s="99" t="n"/>
      <c r="D193" s="94" t="n"/>
      <c r="E193" s="94" t="n"/>
    </row>
    <row r="194">
      <c r="A194" s="94" t="n"/>
      <c r="B194" s="99" t="n"/>
      <c r="C194" s="99" t="n"/>
      <c r="D194" s="94" t="n"/>
      <c r="E194" s="94" t="n"/>
    </row>
    <row r="195">
      <c r="A195" s="94" t="n"/>
      <c r="B195" s="99" t="n"/>
      <c r="C195" s="99" t="n"/>
      <c r="D195" s="94" t="n"/>
      <c r="E195" s="94" t="n"/>
    </row>
    <row r="196">
      <c r="A196" s="94" t="n"/>
      <c r="B196" s="99" t="n"/>
      <c r="C196" s="99" t="n"/>
      <c r="D196" s="94" t="n"/>
      <c r="E196" s="94" t="n"/>
    </row>
    <row r="197">
      <c r="A197" s="94" t="n"/>
      <c r="B197" s="99" t="n"/>
      <c r="C197" s="99" t="n"/>
      <c r="D197" s="94" t="n"/>
      <c r="E197" s="94" t="n"/>
    </row>
    <row r="198">
      <c r="A198" s="98" t="n"/>
      <c r="B198" s="100" t="n"/>
      <c r="C198" s="100" t="n"/>
      <c r="D198" s="94" t="n"/>
      <c r="E198" s="94" t="n"/>
    </row>
    <row r="199">
      <c r="A199" s="94" t="n"/>
      <c r="B199" s="99" t="n"/>
      <c r="C199" s="99" t="n"/>
      <c r="D199" s="94" t="n"/>
      <c r="E199" s="94" t="n"/>
    </row>
    <row r="200">
      <c r="A200" s="94" t="n"/>
      <c r="B200" s="99" t="n"/>
      <c r="C200" s="99" t="n"/>
      <c r="D200" s="94" t="n"/>
      <c r="E200" s="94" t="n"/>
    </row>
    <row r="201">
      <c r="A201" s="94" t="n"/>
      <c r="B201" s="99" t="n"/>
      <c r="C201" s="99" t="n"/>
      <c r="D201" s="94" t="n"/>
      <c r="E201" s="94" t="n"/>
    </row>
    <row r="202">
      <c r="A202" s="94" t="n"/>
      <c r="B202" s="99" t="n"/>
      <c r="C202" s="99" t="n"/>
      <c r="D202" s="94" t="n"/>
      <c r="E202" s="94" t="n"/>
    </row>
    <row r="203">
      <c r="A203" s="94" t="n"/>
      <c r="B203" s="99" t="n"/>
      <c r="C203" s="99" t="n"/>
      <c r="D203" s="94" t="n"/>
      <c r="E203" s="94" t="n"/>
    </row>
    <row r="204">
      <c r="A204" s="94" t="n"/>
      <c r="B204" s="99" t="n"/>
      <c r="C204" s="99" t="n"/>
      <c r="D204" s="94" t="n"/>
      <c r="E204" s="94" t="n"/>
    </row>
    <row r="205">
      <c r="A205" s="94" t="n"/>
      <c r="B205" s="99" t="n"/>
      <c r="C205" s="99" t="n"/>
      <c r="D205" s="94" t="n"/>
      <c r="E205" s="94" t="n"/>
    </row>
    <row r="206">
      <c r="A206" s="98" t="inlineStr">
        <is>
          <t>TOTALI</t>
        </is>
      </c>
      <c r="B206" s="100">
        <f>SUM(B158:B205)</f>
        <v/>
      </c>
      <c r="C206" s="100" t="n"/>
      <c r="D206" s="94" t="n"/>
      <c r="E206" s="94" t="n"/>
    </row>
    <row r="209">
      <c r="A209" s="94" t="inlineStr">
        <is>
          <t>DATA</t>
        </is>
      </c>
      <c r="B209" s="99" t="inlineStr">
        <is>
          <t>IMPORTO</t>
        </is>
      </c>
      <c r="C209" s="99" t="inlineStr">
        <is>
          <t>NUMERO POLZZA</t>
        </is>
      </c>
      <c r="D209" s="94" t="inlineStr">
        <is>
          <t>CONTRAENTE</t>
        </is>
      </c>
      <c r="E209" s="94" t="inlineStr">
        <is>
          <t>NOTE</t>
        </is>
      </c>
    </row>
    <row r="210">
      <c r="A210" s="95" t="n">
        <v>45299</v>
      </c>
      <c r="B210" s="99" t="n"/>
      <c r="C210" s="99" t="n"/>
      <c r="D210" s="94" t="n"/>
      <c r="E210" s="94" t="n"/>
    </row>
    <row r="211">
      <c r="A211" s="94" t="inlineStr">
        <is>
          <t>*</t>
        </is>
      </c>
      <c r="B211" s="96" t="n">
        <v>1787</v>
      </c>
      <c r="C211" t="inlineStr">
        <is>
          <t>730316451</t>
        </is>
      </c>
      <c r="D211" t="inlineStr">
        <is>
          <t>R &amp; P SNC DI RONCAGLIONI FRANCO</t>
        </is>
      </c>
      <c r="E211" s="94" t="n"/>
    </row>
    <row r="212">
      <c r="A212" s="94" t="inlineStr">
        <is>
          <t>*</t>
        </is>
      </c>
      <c r="B212" t="n">
        <v>271</v>
      </c>
      <c r="C212" t="inlineStr">
        <is>
          <t>730372228</t>
        </is>
      </c>
      <c r="D212" t="inlineStr">
        <is>
          <t>COLOMBO JULIEN</t>
        </is>
      </c>
      <c r="E212" s="94" t="n"/>
    </row>
    <row r="213">
      <c r="A213" s="94" t="inlineStr">
        <is>
          <t>*</t>
        </is>
      </c>
      <c r="B213" s="96" t="n">
        <v>1250</v>
      </c>
      <c r="C213" t="inlineStr">
        <is>
          <t>730320364</t>
        </is>
      </c>
      <c r="D213" t="inlineStr">
        <is>
          <t>RONCAGLIONI FRANCO</t>
        </is>
      </c>
      <c r="E213" s="94" t="n"/>
    </row>
    <row r="214">
      <c r="A214" s="94" t="inlineStr">
        <is>
          <t>*</t>
        </is>
      </c>
      <c r="B214" s="96" t="n">
        <v>1000</v>
      </c>
      <c r="C214" t="inlineStr">
        <is>
          <t>730211123</t>
        </is>
      </c>
      <c r="D214" t="inlineStr">
        <is>
          <t>CARRACINO GUIDO</t>
        </is>
      </c>
      <c r="E214" s="94" t="n"/>
    </row>
    <row r="215">
      <c r="A215" s="94" t="inlineStr">
        <is>
          <t>*</t>
        </is>
      </c>
      <c r="B215" t="n">
        <v>375.5</v>
      </c>
      <c r="C215" t="inlineStr">
        <is>
          <t>180022403</t>
        </is>
      </c>
      <c r="D215" t="inlineStr">
        <is>
          <t>CONTU' ANTONIO</t>
        </is>
      </c>
      <c r="E215" s="94" t="n"/>
    </row>
    <row r="216">
      <c r="A216" s="94" t="n"/>
      <c r="B216" s="99" t="n">
        <v>0</v>
      </c>
      <c r="C216" s="94" t="n"/>
      <c r="D216" s="94" t="n"/>
      <c r="E216" s="94" t="n"/>
    </row>
    <row r="217">
      <c r="A217" s="94" t="n"/>
      <c r="B217" s="99" t="n">
        <v>0</v>
      </c>
      <c r="C217" s="94" t="n"/>
      <c r="D217" s="94" t="n"/>
      <c r="E217" s="94" t="n"/>
    </row>
    <row r="218">
      <c r="A218" s="94" t="n"/>
      <c r="B218" s="99" t="n">
        <v>0</v>
      </c>
      <c r="C218" s="94" t="n"/>
      <c r="D218" s="94" t="n"/>
      <c r="E218" s="94" t="n"/>
    </row>
    <row r="219">
      <c r="A219" s="94" t="n"/>
      <c r="B219" s="99" t="n">
        <v>0</v>
      </c>
      <c r="C219" s="94" t="n"/>
      <c r="D219" s="94" t="n"/>
      <c r="E219" s="94" t="n"/>
    </row>
    <row r="220">
      <c r="A220" s="94" t="n"/>
      <c r="B220" s="99" t="n">
        <v>0</v>
      </c>
      <c r="C220" s="94" t="n"/>
      <c r="D220" s="94" t="n"/>
      <c r="E220" s="94" t="n"/>
    </row>
    <row r="221">
      <c r="A221" s="94" t="n"/>
      <c r="B221" s="99" t="n">
        <v>0</v>
      </c>
      <c r="C221" s="94" t="n"/>
      <c r="D221" s="94" t="n"/>
      <c r="E221" s="94" t="n"/>
    </row>
    <row r="222">
      <c r="A222" s="94" t="n"/>
      <c r="B222" s="99" t="n">
        <v>0</v>
      </c>
      <c r="C222" s="94" t="n"/>
      <c r="D222" s="94" t="n"/>
      <c r="E222" s="94" t="n"/>
    </row>
    <row r="223">
      <c r="A223" s="94" t="n"/>
      <c r="B223" s="99" t="n">
        <v>0</v>
      </c>
      <c r="C223" s="94" t="n"/>
      <c r="D223" s="94" t="n"/>
      <c r="E223" s="94" t="n"/>
    </row>
    <row r="224">
      <c r="A224" s="94" t="n"/>
      <c r="B224" s="99" t="n">
        <v>0</v>
      </c>
      <c r="C224" s="94" t="n"/>
      <c r="D224" s="94" t="n"/>
      <c r="E224" s="94" t="n"/>
    </row>
    <row r="225">
      <c r="A225" s="94" t="n"/>
      <c r="B225" s="99" t="n">
        <v>0</v>
      </c>
      <c r="C225" s="99" t="n"/>
      <c r="D225" s="94" t="n"/>
      <c r="E225" s="94" t="n"/>
    </row>
    <row r="226">
      <c r="A226" s="94" t="n"/>
      <c r="B226" s="99" t="n">
        <v>0</v>
      </c>
      <c r="C226" s="99" t="n"/>
      <c r="D226" s="94" t="n"/>
      <c r="E226" s="94" t="n"/>
    </row>
    <row r="227">
      <c r="A227" s="94" t="n"/>
      <c r="B227" s="99" t="n">
        <v>0</v>
      </c>
      <c r="C227" s="99" t="n"/>
      <c r="D227" s="94" t="n"/>
      <c r="E227" s="94" t="n"/>
    </row>
    <row r="228">
      <c r="A228" s="94" t="n"/>
      <c r="B228" s="99" t="n">
        <v>0</v>
      </c>
      <c r="C228" s="99" t="n"/>
      <c r="D228" s="94" t="n"/>
      <c r="E228" s="94" t="n"/>
    </row>
    <row r="229">
      <c r="A229" s="94" t="n"/>
      <c r="B229" s="99" t="n">
        <v>0</v>
      </c>
      <c r="C229" s="99" t="n"/>
      <c r="D229" s="94" t="n"/>
      <c r="E229" s="94" t="n"/>
    </row>
    <row r="230">
      <c r="A230" s="94" t="n"/>
      <c r="B230" s="99" t="n">
        <v>0</v>
      </c>
      <c r="C230" s="99" t="n"/>
      <c r="D230" s="94" t="n"/>
      <c r="E230" s="94" t="n"/>
    </row>
    <row r="231">
      <c r="A231" s="94" t="n"/>
      <c r="B231" s="99" t="n"/>
      <c r="C231" s="99" t="n"/>
      <c r="D231" s="94" t="n"/>
      <c r="E231" s="94" t="n"/>
    </row>
    <row r="232">
      <c r="A232" s="94" t="n"/>
      <c r="B232" s="99" t="n"/>
      <c r="C232" s="99" t="n"/>
      <c r="D232" s="94" t="n"/>
      <c r="E232" s="94" t="n"/>
    </row>
    <row r="233">
      <c r="A233" s="94" t="n"/>
      <c r="B233" s="99" t="n"/>
      <c r="C233" s="99" t="n"/>
      <c r="D233" s="94" t="n"/>
      <c r="E233" s="94" t="n"/>
    </row>
    <row r="234">
      <c r="A234" s="94" t="n"/>
      <c r="B234" s="99" t="n"/>
      <c r="C234" s="99" t="n"/>
      <c r="D234" s="94" t="n"/>
      <c r="E234" s="94" t="n"/>
    </row>
    <row r="235">
      <c r="A235" s="94" t="n"/>
      <c r="B235" s="99" t="n"/>
      <c r="C235" s="99" t="n"/>
      <c r="D235" s="94" t="n"/>
      <c r="E235" s="94" t="n"/>
    </row>
    <row r="236">
      <c r="A236" s="94" t="n"/>
      <c r="B236" s="99" t="n"/>
      <c r="C236" s="99" t="n"/>
      <c r="D236" s="94" t="n"/>
      <c r="E236" s="94" t="n"/>
    </row>
    <row r="237">
      <c r="A237" s="94" t="n"/>
      <c r="B237" s="99" t="n"/>
      <c r="C237" s="99" t="n"/>
      <c r="D237" s="94" t="n"/>
      <c r="E237" s="94" t="n"/>
    </row>
    <row r="238">
      <c r="A238" s="94" t="n"/>
      <c r="B238" s="99" t="n"/>
      <c r="C238" s="99" t="n"/>
      <c r="D238" s="94" t="n"/>
      <c r="E238" s="94" t="n"/>
    </row>
    <row r="239">
      <c r="A239" s="94" t="n"/>
      <c r="B239" s="99" t="n"/>
      <c r="C239" s="99" t="n"/>
      <c r="D239" s="94" t="n"/>
      <c r="E239" s="94" t="n"/>
    </row>
    <row r="240">
      <c r="A240" s="94" t="n"/>
      <c r="B240" s="99" t="n"/>
      <c r="C240" s="99" t="n"/>
      <c r="D240" s="94" t="n"/>
      <c r="E240" s="94" t="n"/>
    </row>
    <row r="241">
      <c r="A241" s="94" t="n"/>
      <c r="B241" s="99" t="n"/>
      <c r="C241" s="99" t="n"/>
      <c r="D241" s="94" t="n"/>
      <c r="E241" s="94" t="n"/>
    </row>
    <row r="242">
      <c r="A242" s="94" t="n"/>
      <c r="B242" s="99" t="n"/>
      <c r="C242" s="99" t="n"/>
      <c r="D242" s="94" t="n"/>
      <c r="E242" s="94" t="n"/>
    </row>
    <row r="243">
      <c r="A243" s="94" t="n"/>
      <c r="B243" s="99" t="n"/>
      <c r="C243" s="99" t="n"/>
      <c r="D243" s="94" t="n"/>
      <c r="E243" s="94" t="n"/>
    </row>
    <row r="244">
      <c r="A244" s="94" t="n"/>
      <c r="B244" s="99" t="n"/>
      <c r="C244" s="99" t="n"/>
      <c r="D244" s="94" t="n"/>
      <c r="E244" s="94" t="n"/>
    </row>
    <row r="245">
      <c r="A245" s="94" t="n"/>
      <c r="B245" s="99" t="n"/>
      <c r="C245" s="99" t="n"/>
      <c r="D245" s="94" t="n"/>
      <c r="E245" s="94" t="n"/>
    </row>
    <row r="246">
      <c r="A246" s="94" t="n"/>
      <c r="B246" s="99" t="n"/>
      <c r="C246" s="99" t="n"/>
      <c r="D246" s="94" t="n"/>
      <c r="E246" s="94" t="n"/>
    </row>
    <row r="247">
      <c r="A247" s="94" t="n"/>
      <c r="B247" s="99" t="n"/>
      <c r="C247" s="99" t="n"/>
      <c r="D247" s="94" t="n"/>
      <c r="E247" s="94" t="n"/>
    </row>
    <row r="248">
      <c r="A248" s="94" t="n"/>
      <c r="B248" s="99" t="n"/>
      <c r="C248" s="99" t="n"/>
      <c r="D248" s="94" t="n"/>
      <c r="E248" s="94" t="n"/>
    </row>
    <row r="249">
      <c r="A249" s="94" t="n"/>
      <c r="B249" s="99" t="n"/>
      <c r="C249" s="99" t="n"/>
      <c r="D249" s="94" t="n"/>
      <c r="E249" s="94" t="n"/>
    </row>
    <row r="250">
      <c r="A250" s="98" t="n"/>
      <c r="B250" s="100" t="n"/>
      <c r="C250" s="100" t="n"/>
      <c r="D250" s="94" t="n"/>
      <c r="E250" s="94" t="n"/>
    </row>
    <row r="251">
      <c r="A251" s="94" t="n"/>
      <c r="B251" s="99" t="n"/>
      <c r="C251" s="99" t="n"/>
      <c r="D251" s="94" t="n"/>
      <c r="E251" s="94" t="n"/>
    </row>
    <row r="252">
      <c r="A252" s="94" t="n"/>
      <c r="B252" s="99" t="n"/>
      <c r="C252" s="99" t="n"/>
      <c r="D252" s="94" t="n"/>
      <c r="E252" s="94" t="n"/>
    </row>
    <row r="253">
      <c r="A253" s="94" t="n"/>
      <c r="B253" s="99" t="n"/>
      <c r="C253" s="99" t="n"/>
      <c r="D253" s="94" t="n"/>
      <c r="E253" s="94" t="n"/>
    </row>
    <row r="254">
      <c r="A254" s="94" t="n"/>
      <c r="B254" s="99" t="n"/>
      <c r="C254" s="99" t="n"/>
      <c r="D254" s="94" t="n"/>
      <c r="E254" s="94" t="n"/>
    </row>
    <row r="255">
      <c r="A255" s="94" t="n"/>
      <c r="B255" s="99" t="n"/>
      <c r="C255" s="99" t="n"/>
      <c r="D255" s="94" t="n"/>
      <c r="E255" s="94" t="n"/>
    </row>
    <row r="256">
      <c r="A256" s="94" t="n"/>
      <c r="B256" s="99" t="n"/>
      <c r="C256" s="99" t="n"/>
      <c r="D256" s="94" t="n"/>
      <c r="E256" s="94" t="n"/>
    </row>
    <row r="257">
      <c r="A257" s="94" t="n"/>
      <c r="B257" s="99" t="n"/>
      <c r="C257" s="99" t="n"/>
      <c r="D257" s="94" t="n"/>
      <c r="E257" s="94" t="n"/>
    </row>
    <row r="258">
      <c r="A258" s="98" t="inlineStr">
        <is>
          <t>TOTALI</t>
        </is>
      </c>
      <c r="B258" s="100">
        <f>SUM(B210:B257)</f>
        <v/>
      </c>
      <c r="C258" s="100" t="n"/>
      <c r="D258" s="94" t="n"/>
      <c r="E258" s="94" t="n"/>
    </row>
    <row r="261">
      <c r="A261" s="94" t="inlineStr">
        <is>
          <t>DATA</t>
        </is>
      </c>
      <c r="B261" s="99" t="inlineStr">
        <is>
          <t>IMPORTO</t>
        </is>
      </c>
      <c r="C261" s="99" t="inlineStr">
        <is>
          <t>NUMERO POLZZA</t>
        </is>
      </c>
      <c r="D261" s="94" t="inlineStr">
        <is>
          <t>CONTRAENTE</t>
        </is>
      </c>
      <c r="E261" s="94" t="inlineStr">
        <is>
          <t>NOTE</t>
        </is>
      </c>
    </row>
    <row r="262">
      <c r="A262" s="95" t="n">
        <v>44935</v>
      </c>
      <c r="B262" s="99" t="n"/>
      <c r="C262" s="99" t="n"/>
      <c r="D262" s="94" t="n"/>
      <c r="E262" s="94" t="n"/>
    </row>
    <row r="263">
      <c r="A263" s="94" t="inlineStr">
        <is>
          <t>*</t>
        </is>
      </c>
      <c r="B263" t="n">
        <v>195.99</v>
      </c>
      <c r="C263" t="inlineStr">
        <is>
          <t>730303801</t>
        </is>
      </c>
      <c r="D263" t="inlineStr">
        <is>
          <t>CORDIGLIERA BIANCA</t>
        </is>
      </c>
      <c r="E263" s="94" t="inlineStr">
        <is>
          <t>BONIFICO UNICO 649,99  195,99+454</t>
        </is>
      </c>
    </row>
    <row r="264">
      <c r="A264" s="94" t="inlineStr">
        <is>
          <t>*</t>
        </is>
      </c>
      <c r="B264" t="n">
        <v>454</v>
      </c>
      <c r="C264" t="inlineStr">
        <is>
          <t>730269249</t>
        </is>
      </c>
      <c r="D264" t="inlineStr">
        <is>
          <t>CORDIGLIERA BIANCA</t>
        </is>
      </c>
      <c r="E264" s="94" t="inlineStr">
        <is>
          <t>BONIFICO UNICO 649,99  195,99+454</t>
        </is>
      </c>
    </row>
    <row r="265">
      <c r="A265" s="94" t="inlineStr">
        <is>
          <t>*</t>
        </is>
      </c>
      <c r="B265" t="n">
        <v>657.5</v>
      </c>
      <c r="C265" t="inlineStr">
        <is>
          <t>180232428</t>
        </is>
      </c>
      <c r="D265" t="inlineStr">
        <is>
          <t>MAZZANTI LAURA ANGELA MARIA</t>
        </is>
      </c>
      <c r="E265" s="94" t="inlineStr">
        <is>
          <t>BONIFICO UNICO EURO  1.495,50</t>
        </is>
      </c>
    </row>
    <row r="266">
      <c r="A266" s="94" t="inlineStr">
        <is>
          <t>*</t>
        </is>
      </c>
      <c r="B266" t="n">
        <v>838</v>
      </c>
      <c r="C266" t="inlineStr">
        <is>
          <t>180232427</t>
        </is>
      </c>
      <c r="D266" t="inlineStr">
        <is>
          <t>MAZZANTI LAURA ANGELA MARIA</t>
        </is>
      </c>
      <c r="E266" s="94" t="inlineStr">
        <is>
          <t>BONIFICO UNICO EURO  1.495,50</t>
        </is>
      </c>
    </row>
    <row r="267">
      <c r="A267" s="94" t="inlineStr">
        <is>
          <t>*</t>
        </is>
      </c>
      <c r="B267" t="n">
        <v>230</v>
      </c>
      <c r="C267" t="inlineStr">
        <is>
          <t>730248594</t>
        </is>
      </c>
      <c r="D267" t="inlineStr">
        <is>
          <t>IMMOBILIARE AURORA SAS DI PARON-CIL</t>
        </is>
      </c>
      <c r="E267" s="94" t="n"/>
    </row>
    <row r="268">
      <c r="A268" s="94" t="inlineStr">
        <is>
          <t>*</t>
        </is>
      </c>
      <c r="B268" t="n">
        <v>111</v>
      </c>
      <c r="C268" t="inlineStr">
        <is>
          <t>730369319</t>
        </is>
      </c>
      <c r="D268" t="inlineStr">
        <is>
          <t>MUNARI STEFANO</t>
        </is>
      </c>
      <c r="E268" s="94" t="inlineStr">
        <is>
          <t>BONIFICO UNICO EURO 775,00  111+664</t>
        </is>
      </c>
    </row>
    <row r="269">
      <c r="A269" s="94" t="inlineStr">
        <is>
          <t>*</t>
        </is>
      </c>
      <c r="B269" t="n">
        <v>664</v>
      </c>
      <c r="C269" t="inlineStr">
        <is>
          <t>180022095</t>
        </is>
      </c>
      <c r="D269" t="inlineStr">
        <is>
          <t>MUNARI STEFANO</t>
        </is>
      </c>
      <c r="E269" s="94" t="n"/>
    </row>
    <row r="270">
      <c r="A270" s="94" t="inlineStr">
        <is>
          <t>*</t>
        </is>
      </c>
      <c r="B270" t="n">
        <v>550.01</v>
      </c>
      <c r="C270" t="inlineStr">
        <is>
          <t>730346383</t>
        </is>
      </c>
      <c r="D270" t="inlineStr">
        <is>
          <t>FONDAZIONE A. GATTINONI</t>
        </is>
      </c>
      <c r="E270" s="94" t="inlineStr">
        <is>
          <t>BONIFICO UNICO DI EUROI 2011,00  550,01+733,5+255,5+122+ 350 IN CATTOLICA</t>
        </is>
      </c>
    </row>
    <row r="271">
      <c r="A271" s="94" t="inlineStr">
        <is>
          <t>*</t>
        </is>
      </c>
      <c r="B271" t="n">
        <v>733.5</v>
      </c>
      <c r="C271" t="inlineStr">
        <is>
          <t>730349312</t>
        </is>
      </c>
      <c r="D271" t="inlineStr">
        <is>
          <t>FONDAZIONE A. GATTINONI</t>
        </is>
      </c>
      <c r="E271" s="94" t="inlineStr">
        <is>
          <t>BONIFICO UNICO DI EUROI 2011,00  550,01+733,5+255,5+122+ 350 IN CATTOLICA</t>
        </is>
      </c>
    </row>
    <row r="272">
      <c r="A272" s="94" t="inlineStr">
        <is>
          <t>*</t>
        </is>
      </c>
      <c r="B272" t="n">
        <v>255.5</v>
      </c>
      <c r="C272" t="inlineStr">
        <is>
          <t>730375821</t>
        </is>
      </c>
      <c r="D272" t="inlineStr">
        <is>
          <t>FONDAZIONE A. GATTINONI</t>
        </is>
      </c>
      <c r="E272" s="94" t="inlineStr">
        <is>
          <t>BONIFICO UNICO DI EUROI 2011,00  550,01+733,5+255,5+122+ 350 IN CATTOLICA</t>
        </is>
      </c>
    </row>
    <row r="273">
      <c r="A273" s="94" t="inlineStr">
        <is>
          <t>*</t>
        </is>
      </c>
      <c r="B273" t="n">
        <v>122</v>
      </c>
      <c r="C273" t="inlineStr">
        <is>
          <t>730416395</t>
        </is>
      </c>
      <c r="D273" t="inlineStr">
        <is>
          <t>FONDAZIONE A. GATTINONI</t>
        </is>
      </c>
      <c r="E273" s="94" t="inlineStr">
        <is>
          <t>BONIFICO UNICO DI EUROI 2011,00  550,01+733,5+255,5+122+ 350 IN CATTOLICA</t>
        </is>
      </c>
    </row>
    <row r="274">
      <c r="A274" s="94" t="inlineStr">
        <is>
          <t>*</t>
        </is>
      </c>
      <c r="B274" t="n">
        <v>382</v>
      </c>
      <c r="C274" t="inlineStr">
        <is>
          <t>180308164</t>
        </is>
      </c>
      <c r="D274" t="inlineStr">
        <is>
          <t>PESCI NICOLA</t>
        </is>
      </c>
      <c r="E274" s="94" t="n"/>
    </row>
    <row r="275">
      <c r="A275" s="94" t="inlineStr">
        <is>
          <t>*</t>
        </is>
      </c>
      <c r="B275" t="n">
        <v>335</v>
      </c>
      <c r="C275" t="inlineStr">
        <is>
          <t>181779602</t>
        </is>
      </c>
      <c r="D275" t="inlineStr">
        <is>
          <t>SOLBIATI MARCO</t>
        </is>
      </c>
      <c r="E275" s="94" t="n"/>
    </row>
    <row r="276">
      <c r="A276" s="94" t="inlineStr">
        <is>
          <t>*</t>
        </is>
      </c>
      <c r="B276" t="n">
        <v>100</v>
      </c>
      <c r="C276" t="inlineStr">
        <is>
          <t>730265487</t>
        </is>
      </c>
      <c r="D276" t="inlineStr">
        <is>
          <t>PASTORELLI STEFANO</t>
        </is>
      </c>
      <c r="E276" s="94" t="n"/>
    </row>
    <row r="277">
      <c r="A277" s="94" t="inlineStr">
        <is>
          <t>*</t>
        </is>
      </c>
      <c r="B277" t="n">
        <v>135.5</v>
      </c>
      <c r="C277" t="inlineStr">
        <is>
          <t>730380743</t>
        </is>
      </c>
      <c r="D277" t="inlineStr">
        <is>
          <t>CANAGLIA SONIA</t>
        </is>
      </c>
      <c r="E277" s="94" t="n"/>
    </row>
    <row r="278">
      <c r="A278" s="94" t="inlineStr">
        <is>
          <t>*</t>
        </is>
      </c>
      <c r="B278" t="n">
        <v>333</v>
      </c>
      <c r="C278" t="inlineStr">
        <is>
          <t>730375284</t>
        </is>
      </c>
      <c r="D278" t="inlineStr">
        <is>
          <t>COLOMBO ALDO</t>
        </is>
      </c>
      <c r="E278" s="94" t="n"/>
    </row>
    <row r="279">
      <c r="A279" s="94" t="inlineStr">
        <is>
          <t>*</t>
        </is>
      </c>
      <c r="B279" t="n">
        <v>830</v>
      </c>
      <c r="C279" t="inlineStr">
        <is>
          <t>181779599</t>
        </is>
      </c>
      <c r="D279" t="inlineStr">
        <is>
          <t>NEGRINI BRUNO</t>
        </is>
      </c>
      <c r="E279" s="94" t="inlineStr">
        <is>
          <t>BONIFICO UNICO 120 + 830+137+300</t>
        </is>
      </c>
    </row>
    <row r="280">
      <c r="A280" s="94" t="inlineStr">
        <is>
          <t>*</t>
        </is>
      </c>
      <c r="B280" t="n">
        <v>300</v>
      </c>
      <c r="C280" t="inlineStr">
        <is>
          <t>730368570</t>
        </is>
      </c>
      <c r="D280" t="inlineStr">
        <is>
          <t>NEGRINI BRUNO</t>
        </is>
      </c>
      <c r="E280" s="94" t="inlineStr">
        <is>
          <t>BONIFICO UNICO 120 + 830+137+300</t>
        </is>
      </c>
    </row>
    <row r="281">
      <c r="A281" s="94" t="inlineStr">
        <is>
          <t>*</t>
        </is>
      </c>
      <c r="B281" t="n">
        <v>137</v>
      </c>
      <c r="C281" t="inlineStr">
        <is>
          <t>730381230</t>
        </is>
      </c>
      <c r="D281" t="inlineStr">
        <is>
          <t>NEGRINI BRUNO</t>
        </is>
      </c>
      <c r="E281" s="94" t="inlineStr">
        <is>
          <t>BONIFICO UNICO 120 + 830+137+300</t>
        </is>
      </c>
    </row>
    <row r="282">
      <c r="A282" s="94" t="inlineStr">
        <is>
          <t>*</t>
        </is>
      </c>
      <c r="B282" t="n">
        <v>324.5</v>
      </c>
      <c r="C282" t="inlineStr">
        <is>
          <t>181779613</t>
        </is>
      </c>
      <c r="D282" t="inlineStr">
        <is>
          <t>PRETTO FEDERICO</t>
        </is>
      </c>
      <c r="E282" s="94" t="n"/>
    </row>
    <row r="283">
      <c r="A283" s="94" t="inlineStr">
        <is>
          <t>*</t>
        </is>
      </c>
      <c r="B283" s="99" t="n">
        <v>2301</v>
      </c>
      <c r="C283" s="99" t="n">
        <v>18023502</v>
      </c>
      <c r="D283" s="94" t="inlineStr">
        <is>
          <t>BONIFICO SOSPESO CROCE BIANCA AG. MILANO DUOMO</t>
        </is>
      </c>
      <c r="E283" s="94" t="n"/>
    </row>
    <row r="284">
      <c r="A284" s="94" t="n"/>
      <c r="B284" s="99" t="n"/>
      <c r="C284" s="99" t="n"/>
      <c r="D284" s="94" t="n"/>
      <c r="E284" s="94" t="n"/>
    </row>
    <row r="285">
      <c r="A285" s="94" t="n"/>
      <c r="B285" s="99" t="n"/>
      <c r="C285" s="99" t="n"/>
      <c r="D285" s="94" t="n"/>
      <c r="E285" s="94" t="n"/>
    </row>
    <row r="286">
      <c r="A286" s="94" t="n"/>
      <c r="B286" s="99" t="n"/>
      <c r="C286" s="99" t="n"/>
      <c r="D286" s="94" t="n"/>
      <c r="E286" s="94" t="n"/>
    </row>
    <row r="287">
      <c r="A287" s="94" t="n"/>
      <c r="B287" s="99" t="n"/>
      <c r="C287" s="99" t="n"/>
      <c r="D287" s="94" t="n"/>
      <c r="E287" s="94" t="n"/>
    </row>
    <row r="288">
      <c r="A288" s="94" t="n"/>
      <c r="B288" s="99" t="n"/>
      <c r="C288" s="99" t="n"/>
      <c r="D288" s="94" t="n"/>
      <c r="E288" s="94" t="n"/>
    </row>
    <row r="289">
      <c r="A289" s="94" t="n"/>
      <c r="B289" s="99" t="n"/>
      <c r="C289" s="99" t="n"/>
      <c r="D289" s="94" t="n"/>
      <c r="E289" s="94" t="n"/>
    </row>
    <row r="290">
      <c r="A290" s="94" t="n"/>
      <c r="B290" s="99" t="n"/>
      <c r="C290" s="99" t="n"/>
      <c r="D290" s="94" t="n"/>
      <c r="E290" s="94" t="n"/>
    </row>
    <row r="291">
      <c r="A291" s="94" t="n"/>
      <c r="B291" s="99" t="n"/>
      <c r="C291" s="99" t="n"/>
      <c r="D291" s="94" t="n"/>
      <c r="E291" s="94" t="n"/>
    </row>
    <row r="292">
      <c r="A292" s="94" t="n"/>
      <c r="B292" s="99" t="n"/>
      <c r="C292" s="99" t="n"/>
      <c r="D292" s="94" t="n"/>
      <c r="E292" s="94" t="n"/>
    </row>
    <row r="293">
      <c r="A293" s="94" t="n"/>
      <c r="B293" s="99" t="n"/>
      <c r="C293" s="99" t="n"/>
      <c r="D293" s="94" t="n"/>
      <c r="E293" s="94" t="n"/>
    </row>
    <row r="294">
      <c r="A294" s="94" t="n"/>
      <c r="B294" s="99" t="n"/>
      <c r="C294" s="99" t="n"/>
      <c r="D294" s="94" t="n"/>
      <c r="E294" s="94" t="n"/>
    </row>
    <row r="295">
      <c r="A295" s="94" t="n"/>
      <c r="B295" s="99" t="n"/>
      <c r="C295" s="99" t="n"/>
      <c r="D295" s="94" t="n"/>
      <c r="E295" s="94" t="n"/>
    </row>
    <row r="296">
      <c r="A296" s="94" t="n"/>
      <c r="B296" s="99" t="n"/>
      <c r="C296" s="99" t="n"/>
      <c r="D296" s="94" t="n"/>
      <c r="E296" s="94" t="n"/>
    </row>
    <row r="297">
      <c r="A297" s="94" t="n"/>
      <c r="B297" s="99" t="n"/>
      <c r="C297" s="99" t="n"/>
      <c r="D297" s="94" t="n"/>
      <c r="E297" s="94" t="n"/>
    </row>
    <row r="298">
      <c r="A298" s="94" t="n"/>
      <c r="B298" s="99" t="n"/>
      <c r="C298" s="99" t="n"/>
      <c r="D298" s="94" t="n"/>
      <c r="E298" s="94" t="n"/>
    </row>
    <row r="299">
      <c r="A299" s="94" t="n"/>
      <c r="B299" s="99" t="n"/>
      <c r="C299" s="99" t="n"/>
      <c r="D299" s="94" t="n"/>
      <c r="E299" s="94" t="n"/>
    </row>
    <row r="300">
      <c r="A300" s="94" t="n"/>
      <c r="B300" s="99" t="n"/>
      <c r="C300" s="99" t="n"/>
      <c r="D300" s="94" t="n"/>
      <c r="E300" s="94" t="n"/>
    </row>
    <row r="301">
      <c r="A301" s="94" t="n"/>
      <c r="B301" s="99" t="n"/>
      <c r="C301" s="99" t="n"/>
      <c r="D301" s="94" t="n"/>
      <c r="E301" s="94" t="n"/>
    </row>
    <row r="302">
      <c r="A302" s="98" t="n"/>
      <c r="B302" s="100" t="n"/>
      <c r="C302" s="100" t="n"/>
      <c r="D302" s="94" t="n"/>
      <c r="E302" s="94" t="n"/>
    </row>
    <row r="303">
      <c r="A303" s="94" t="n"/>
      <c r="B303" s="99" t="n"/>
      <c r="C303" s="99" t="n"/>
      <c r="D303" s="94" t="n"/>
      <c r="E303" s="94" t="n"/>
    </row>
    <row r="304">
      <c r="A304" s="94" t="n"/>
      <c r="B304" s="99" t="n"/>
      <c r="C304" s="99" t="n"/>
      <c r="D304" s="94" t="n"/>
      <c r="E304" s="94" t="n"/>
    </row>
    <row r="305">
      <c r="A305" s="94" t="n"/>
      <c r="B305" s="99" t="n"/>
      <c r="C305" s="99" t="n"/>
      <c r="D305" s="94" t="n"/>
      <c r="E305" s="94" t="n"/>
    </row>
    <row r="306">
      <c r="A306" s="94" t="n"/>
      <c r="B306" s="99" t="n"/>
      <c r="C306" s="99" t="n"/>
      <c r="D306" s="94" t="n"/>
      <c r="E306" s="94" t="n"/>
    </row>
    <row r="307">
      <c r="A307" s="94" t="n"/>
      <c r="B307" s="99" t="n"/>
      <c r="C307" s="99" t="n"/>
      <c r="D307" s="94" t="n"/>
      <c r="E307" s="94" t="n"/>
    </row>
    <row r="308">
      <c r="A308" s="94" t="n"/>
      <c r="B308" s="99" t="n"/>
      <c r="C308" s="99" t="n"/>
      <c r="D308" s="94" t="n"/>
      <c r="E308" s="94" t="n"/>
    </row>
    <row r="309">
      <c r="A309" s="94" t="n"/>
      <c r="B309" s="99" t="n"/>
      <c r="C309" s="99" t="n"/>
      <c r="D309" s="94" t="n"/>
      <c r="E309" s="94" t="n"/>
    </row>
    <row r="310">
      <c r="A310" s="98" t="inlineStr">
        <is>
          <t>TOTALI</t>
        </is>
      </c>
      <c r="B310" s="100">
        <f>SUM(B262:B309)</f>
        <v/>
      </c>
      <c r="C310" s="100" t="n"/>
      <c r="D310" s="94" t="n"/>
      <c r="E310" s="94" t="n"/>
    </row>
    <row r="313">
      <c r="A313" s="94" t="inlineStr">
        <is>
          <t>DATA</t>
        </is>
      </c>
      <c r="B313" s="99" t="inlineStr">
        <is>
          <t>IMPORTO</t>
        </is>
      </c>
      <c r="C313" s="99" t="inlineStr">
        <is>
          <t>NUMERO POLZZA</t>
        </is>
      </c>
      <c r="D313" s="94" t="inlineStr">
        <is>
          <t>CONTRAENTE</t>
        </is>
      </c>
      <c r="E313" s="94" t="inlineStr">
        <is>
          <t>NOTE</t>
        </is>
      </c>
    </row>
    <row r="314">
      <c r="A314" s="95" t="n">
        <v>45301</v>
      </c>
      <c r="B314" s="99" t="n"/>
      <c r="C314" s="99" t="n"/>
      <c r="D314" s="94" t="n"/>
      <c r="E314" s="94" t="n"/>
    </row>
    <row r="315">
      <c r="A315" s="94" t="inlineStr">
        <is>
          <t>*</t>
        </is>
      </c>
      <c r="B315" t="n">
        <v>145.01</v>
      </c>
      <c r="C315" t="inlineStr">
        <is>
          <t>730227749</t>
        </is>
      </c>
      <c r="D315" t="inlineStr">
        <is>
          <t>SESSOLO GIANFRANCO</t>
        </is>
      </c>
      <c r="E315" s="94" t="n"/>
    </row>
    <row r="316">
      <c r="A316" s="94" t="n"/>
      <c r="B316" t="n">
        <v>0</v>
      </c>
      <c r="E316" s="94" t="n"/>
    </row>
    <row r="317">
      <c r="A317" s="94" t="n"/>
      <c r="B317" t="n">
        <v>0</v>
      </c>
      <c r="E317" s="94" t="n"/>
    </row>
    <row r="318">
      <c r="A318" s="94" t="inlineStr">
        <is>
          <t>*</t>
        </is>
      </c>
      <c r="B318" t="n">
        <v>853.5</v>
      </c>
      <c r="C318" t="inlineStr">
        <is>
          <t>181779616</t>
        </is>
      </c>
      <c r="D318" t="inlineStr">
        <is>
          <t>FERRARIO SARA</t>
        </is>
      </c>
      <c r="E318" s="94" t="n"/>
    </row>
    <row r="319">
      <c r="A319" s="94" t="inlineStr">
        <is>
          <t>*</t>
        </is>
      </c>
      <c r="B319" t="n">
        <v>507</v>
      </c>
      <c r="C319" t="inlineStr">
        <is>
          <t>181779617</t>
        </is>
      </c>
      <c r="D319" t="inlineStr">
        <is>
          <t>LANZA GIUSTINO</t>
        </is>
      </c>
      <c r="E319" s="94" t="inlineStr">
        <is>
          <t>MANCANO O,5O CENTESIMI DAL BONIFICO</t>
        </is>
      </c>
    </row>
    <row r="320">
      <c r="A320" s="94" t="n"/>
      <c r="B320" t="n">
        <v>0</v>
      </c>
      <c r="E320" s="94" t="n"/>
    </row>
    <row r="321">
      <c r="A321" s="94" t="inlineStr">
        <is>
          <t>*</t>
        </is>
      </c>
      <c r="B321" t="n">
        <v>131</v>
      </c>
      <c r="C321" t="inlineStr">
        <is>
          <t>730284099</t>
        </is>
      </c>
      <c r="D321" t="inlineStr">
        <is>
          <t>TAVECCHIO ALESSANDRA</t>
        </is>
      </c>
      <c r="E321" s="94" t="n"/>
    </row>
    <row r="322">
      <c r="A322" s="94" t="inlineStr">
        <is>
          <t>*</t>
        </is>
      </c>
      <c r="B322" s="96" t="n">
        <v>1024</v>
      </c>
      <c r="C322" t="inlineStr">
        <is>
          <t>181779606</t>
        </is>
      </c>
      <c r="D322" t="inlineStr">
        <is>
          <t>VIDOT MERNA LUCIE</t>
        </is>
      </c>
      <c r="E322" s="94" t="n"/>
    </row>
    <row r="323">
      <c r="A323" s="94" t="inlineStr">
        <is>
          <t>*</t>
        </is>
      </c>
      <c r="B323" t="n">
        <v>112.5</v>
      </c>
      <c r="C323" t="inlineStr">
        <is>
          <t>730312968</t>
        </is>
      </c>
      <c r="D323" t="inlineStr">
        <is>
          <t>AGNELLO MARIA ROSA</t>
        </is>
      </c>
      <c r="E323" s="94" t="n"/>
    </row>
    <row r="324">
      <c r="A324" s="94" t="inlineStr">
        <is>
          <t>*</t>
        </is>
      </c>
      <c r="B324" t="n">
        <v>319</v>
      </c>
      <c r="C324" t="inlineStr">
        <is>
          <t>180122224</t>
        </is>
      </c>
      <c r="D324" t="inlineStr">
        <is>
          <t>BATTILANA STEFANO</t>
        </is>
      </c>
      <c r="E324" s="94" t="n"/>
    </row>
    <row r="325">
      <c r="A325" s="94" t="inlineStr">
        <is>
          <t>*</t>
        </is>
      </c>
      <c r="B325" t="n">
        <v>421</v>
      </c>
      <c r="C325" t="inlineStr">
        <is>
          <t>181779453</t>
        </is>
      </c>
      <c r="D325" t="inlineStr">
        <is>
          <t>GIUSELTI CARLA</t>
        </is>
      </c>
      <c r="E325" s="94" t="n"/>
    </row>
    <row r="326">
      <c r="A326" s="94" t="inlineStr">
        <is>
          <t>*</t>
        </is>
      </c>
      <c r="B326" t="n">
        <v>356</v>
      </c>
      <c r="C326" t="inlineStr">
        <is>
          <t>181779621</t>
        </is>
      </c>
      <c r="D326" t="inlineStr">
        <is>
          <t>COLOMBO SANDRO</t>
        </is>
      </c>
      <c r="E326" s="94" t="n"/>
    </row>
    <row r="327">
      <c r="A327" s="94" t="n"/>
      <c r="B327" s="99" t="n">
        <v>0</v>
      </c>
      <c r="C327" s="94" t="n"/>
      <c r="D327" s="94" t="n"/>
      <c r="E327" s="94" t="n"/>
    </row>
    <row r="328">
      <c r="A328" s="94" t="n"/>
      <c r="B328" s="99" t="n">
        <v>0</v>
      </c>
      <c r="C328" s="94" t="n"/>
      <c r="D328" s="94" t="n"/>
      <c r="E328" s="94" t="n"/>
    </row>
    <row r="329">
      <c r="A329" s="94" t="n"/>
      <c r="B329" s="99" t="n">
        <v>0</v>
      </c>
      <c r="C329" s="99" t="n"/>
      <c r="D329" s="94" t="n"/>
      <c r="E329" s="94" t="n"/>
    </row>
    <row r="330">
      <c r="A330" s="94" t="n"/>
      <c r="B330" s="99" t="n">
        <v>0</v>
      </c>
      <c r="C330" s="99" t="n"/>
      <c r="D330" s="94" t="n"/>
      <c r="E330" s="94" t="n"/>
    </row>
    <row r="331">
      <c r="A331" s="94" t="n"/>
      <c r="B331" s="99" t="n">
        <v>0</v>
      </c>
      <c r="C331" s="99" t="n"/>
      <c r="D331" s="94" t="n"/>
      <c r="E331" s="94" t="n"/>
    </row>
    <row r="332">
      <c r="A332" s="94" t="n"/>
      <c r="B332" s="99" t="n">
        <v>0</v>
      </c>
      <c r="C332" s="99" t="n"/>
      <c r="D332" s="94" t="n"/>
      <c r="E332" s="94" t="n"/>
    </row>
    <row r="333">
      <c r="A333" s="94" t="n"/>
      <c r="B333" s="99" t="n">
        <v>0</v>
      </c>
      <c r="C333" s="99" t="n"/>
      <c r="D333" s="94" t="n"/>
      <c r="E333" s="94" t="n"/>
    </row>
    <row r="334">
      <c r="A334" s="94" t="n"/>
      <c r="B334" s="99" t="n">
        <v>0</v>
      </c>
      <c r="C334" s="99" t="n"/>
      <c r="D334" s="94" t="n"/>
      <c r="E334" s="94" t="n"/>
    </row>
    <row r="335">
      <c r="A335" s="94" t="n"/>
      <c r="B335" s="99" t="n"/>
      <c r="C335" s="99" t="n"/>
      <c r="D335" s="94" t="n"/>
      <c r="E335" s="94" t="n"/>
    </row>
    <row r="336">
      <c r="A336" s="94" t="n"/>
      <c r="B336" s="99" t="n"/>
      <c r="C336" s="99" t="n"/>
      <c r="D336" s="94" t="n"/>
      <c r="E336" s="94" t="n"/>
    </row>
    <row r="337">
      <c r="A337" s="94" t="n"/>
      <c r="B337" s="99" t="n"/>
      <c r="C337" s="99" t="n"/>
      <c r="D337" s="94" t="n"/>
      <c r="E337" s="94" t="n"/>
    </row>
    <row r="338">
      <c r="A338" s="94" t="n"/>
      <c r="B338" s="99" t="n"/>
      <c r="C338" s="99" t="n"/>
      <c r="D338" s="94" t="n"/>
      <c r="E338" s="94" t="n"/>
    </row>
    <row r="339">
      <c r="A339" s="94" t="n"/>
      <c r="B339" s="99" t="n"/>
      <c r="C339" s="99" t="n"/>
      <c r="D339" s="94" t="n"/>
      <c r="E339" s="94" t="n"/>
    </row>
    <row r="340">
      <c r="A340" s="94" t="n"/>
      <c r="B340" s="99" t="n"/>
      <c r="C340" s="99" t="n"/>
      <c r="D340" s="94" t="n"/>
      <c r="E340" s="94" t="n"/>
    </row>
    <row r="341">
      <c r="A341" s="94" t="n"/>
      <c r="B341" s="99" t="n"/>
      <c r="C341" s="99" t="n"/>
      <c r="D341" s="94" t="n"/>
      <c r="E341" s="94" t="n"/>
    </row>
    <row r="342">
      <c r="A342" s="94" t="n"/>
      <c r="B342" s="99" t="n"/>
      <c r="C342" s="99" t="n"/>
      <c r="D342" s="94" t="n"/>
      <c r="E342" s="94" t="n"/>
    </row>
    <row r="343">
      <c r="A343" s="94" t="n"/>
      <c r="B343" s="99" t="n"/>
      <c r="C343" s="99" t="n"/>
      <c r="D343" s="94" t="n"/>
      <c r="E343" s="94" t="n"/>
    </row>
    <row r="344">
      <c r="A344" s="94" t="n"/>
      <c r="B344" s="99" t="n"/>
      <c r="C344" s="99" t="n"/>
      <c r="D344" s="94" t="n"/>
      <c r="E344" s="94" t="n"/>
    </row>
    <row r="345">
      <c r="A345" s="94" t="n"/>
      <c r="B345" s="99" t="n"/>
      <c r="C345" s="99" t="n"/>
      <c r="D345" s="94" t="n"/>
      <c r="E345" s="94" t="n"/>
    </row>
    <row r="346">
      <c r="A346" s="94" t="n"/>
      <c r="B346" s="99" t="n"/>
      <c r="C346" s="99" t="n"/>
      <c r="D346" s="94" t="n"/>
      <c r="E346" s="94" t="n"/>
    </row>
    <row r="347">
      <c r="A347" s="94" t="n"/>
      <c r="B347" s="99" t="n"/>
      <c r="C347" s="99" t="n"/>
      <c r="D347" s="94" t="n"/>
      <c r="E347" s="94" t="n"/>
    </row>
    <row r="348">
      <c r="A348" s="94" t="n"/>
      <c r="B348" s="99" t="n"/>
      <c r="C348" s="99" t="n"/>
      <c r="D348" s="94" t="n"/>
      <c r="E348" s="94" t="n"/>
    </row>
    <row r="349">
      <c r="A349" s="94" t="n"/>
      <c r="B349" s="99" t="n"/>
      <c r="C349" s="99" t="n"/>
      <c r="D349" s="94" t="n"/>
      <c r="E349" s="94" t="n"/>
    </row>
    <row r="350">
      <c r="A350" s="94" t="n"/>
      <c r="B350" s="99" t="n"/>
      <c r="C350" s="99" t="n"/>
      <c r="D350" s="94" t="n"/>
      <c r="E350" s="94" t="n"/>
    </row>
    <row r="351">
      <c r="A351" s="94" t="n"/>
      <c r="B351" s="99" t="n"/>
      <c r="C351" s="99" t="n"/>
      <c r="D351" s="94" t="n"/>
      <c r="E351" s="94" t="n"/>
    </row>
    <row r="352">
      <c r="A352" s="94" t="n"/>
      <c r="B352" s="99" t="n"/>
      <c r="C352" s="99" t="n"/>
      <c r="D352" s="94" t="n"/>
      <c r="E352" s="94" t="n"/>
    </row>
    <row r="353">
      <c r="A353" s="94" t="n"/>
      <c r="B353" s="99" t="n"/>
      <c r="C353" s="99" t="n"/>
      <c r="D353" s="94" t="n"/>
      <c r="E353" s="94" t="n"/>
    </row>
    <row r="354">
      <c r="A354" s="98" t="n"/>
      <c r="B354" s="100" t="n"/>
      <c r="C354" s="100" t="n"/>
      <c r="D354" s="94" t="n"/>
      <c r="E354" s="94" t="n"/>
    </row>
    <row r="355">
      <c r="A355" s="94" t="n"/>
      <c r="B355" s="99" t="n"/>
      <c r="C355" s="99" t="n"/>
      <c r="D355" s="94" t="n"/>
      <c r="E355" s="94" t="n"/>
    </row>
    <row r="356">
      <c r="A356" s="94" t="n"/>
      <c r="B356" s="99" t="n"/>
      <c r="C356" s="99" t="n"/>
      <c r="D356" s="94" t="n"/>
      <c r="E356" s="94" t="n"/>
    </row>
    <row r="357">
      <c r="A357" s="94" t="n"/>
      <c r="B357" s="99" t="n"/>
      <c r="C357" s="99" t="n"/>
      <c r="D357" s="94" t="n"/>
      <c r="E357" s="94" t="n"/>
    </row>
    <row r="358">
      <c r="A358" s="94" t="n"/>
      <c r="B358" s="99" t="n"/>
      <c r="C358" s="99" t="n"/>
      <c r="D358" s="94" t="n"/>
      <c r="E358" s="94" t="n"/>
    </row>
    <row r="359">
      <c r="A359" s="94" t="n"/>
      <c r="B359" s="99" t="n"/>
      <c r="C359" s="99" t="n"/>
      <c r="D359" s="94" t="n"/>
      <c r="E359" s="94" t="n"/>
    </row>
    <row r="360">
      <c r="A360" s="94" t="n"/>
      <c r="B360" s="99" t="n"/>
      <c r="C360" s="99" t="n"/>
      <c r="D360" s="94" t="n"/>
      <c r="E360" s="94" t="n"/>
    </row>
    <row r="361">
      <c r="A361" s="94" t="n"/>
      <c r="B361" s="99" t="n"/>
      <c r="C361" s="99" t="n"/>
      <c r="D361" s="94" t="n"/>
      <c r="E361" s="94" t="n"/>
    </row>
    <row r="362">
      <c r="A362" s="98" t="inlineStr">
        <is>
          <t>TOTALI</t>
        </is>
      </c>
      <c r="B362" s="100">
        <f>SUM(B314:B361)</f>
        <v/>
      </c>
      <c r="C362" s="100" t="n"/>
      <c r="D362" s="94" t="n"/>
      <c r="E362" s="94" t="n"/>
    </row>
    <row r="365">
      <c r="A365" s="94" t="inlineStr">
        <is>
          <t>DATA</t>
        </is>
      </c>
      <c r="B365" s="99" t="inlineStr">
        <is>
          <t>IMPORTO</t>
        </is>
      </c>
      <c r="C365" s="99" t="inlineStr">
        <is>
          <t>NUMERO POLZZA</t>
        </is>
      </c>
      <c r="D365" s="94" t="inlineStr">
        <is>
          <t>CONTRAENTE</t>
        </is>
      </c>
      <c r="E365" s="94" t="inlineStr">
        <is>
          <t>NOTE</t>
        </is>
      </c>
    </row>
    <row r="366">
      <c r="A366" s="95" t="n">
        <v>45302</v>
      </c>
      <c r="B366" s="99" t="n"/>
      <c r="C366" s="99" t="n"/>
      <c r="D366" s="94" t="n"/>
      <c r="E366" s="94" t="n"/>
    </row>
    <row r="367">
      <c r="A367" s="94" t="n"/>
      <c r="B367" t="n">
        <v>0</v>
      </c>
      <c r="E367" s="94" t="n"/>
    </row>
    <row r="368">
      <c r="A368" s="94" t="inlineStr">
        <is>
          <t>*</t>
        </is>
      </c>
      <c r="B368" t="n">
        <v>435.5</v>
      </c>
      <c r="C368" t="inlineStr">
        <is>
          <t>180022446</t>
        </is>
      </c>
      <c r="D368" t="inlineStr">
        <is>
          <t>LIATI MASSIMILIANO</t>
        </is>
      </c>
      <c r="E368" s="94" t="n"/>
    </row>
    <row r="369">
      <c r="A369" s="94" t="inlineStr">
        <is>
          <t>*</t>
        </is>
      </c>
      <c r="B369" s="96" t="n">
        <v>1405.87</v>
      </c>
      <c r="C369" t="inlineStr">
        <is>
          <t>730230819</t>
        </is>
      </c>
      <c r="D369" t="inlineStr">
        <is>
          <t>ANGELO COLOMBO S. R. L.</t>
        </is>
      </c>
      <c r="E369" s="94" t="inlineStr">
        <is>
          <t>BONIFICO UNICO DI EURO 10.840,83  1405,87+816+8618,96</t>
        </is>
      </c>
    </row>
    <row r="370">
      <c r="A370" s="94" t="inlineStr">
        <is>
          <t>*</t>
        </is>
      </c>
      <c r="B370" t="n">
        <v>816</v>
      </c>
      <c r="C370" t="inlineStr">
        <is>
          <t>730312747</t>
        </is>
      </c>
      <c r="D370" t="inlineStr">
        <is>
          <t>ANGELO COLOMBO S. R. L.</t>
        </is>
      </c>
      <c r="E370" s="94" t="inlineStr">
        <is>
          <t>BONIFICO UNICO DI EURO 10.840,83  1405,87+816+8618,96</t>
        </is>
      </c>
    </row>
    <row r="371">
      <c r="A371" s="94" t="inlineStr">
        <is>
          <t>*</t>
        </is>
      </c>
      <c r="B371" s="96" t="n">
        <v>8618.959999999999</v>
      </c>
      <c r="C371" t="inlineStr">
        <is>
          <t>730260732</t>
        </is>
      </c>
      <c r="D371" t="inlineStr">
        <is>
          <t>ANGELO COLOMBO S. R. L.</t>
        </is>
      </c>
      <c r="E371" s="94" t="inlineStr">
        <is>
          <t>BONIFICO UNICO DI EURO 10.840,83  1405,87+816+8618,96</t>
        </is>
      </c>
    </row>
    <row r="372">
      <c r="A372" s="94" t="inlineStr">
        <is>
          <t>*</t>
        </is>
      </c>
      <c r="B372" t="n">
        <v>495</v>
      </c>
      <c r="C372" t="inlineStr">
        <is>
          <t>180022098</t>
        </is>
      </c>
      <c r="D372" t="inlineStr">
        <is>
          <t>ANDRIGHETTO DAMIANO</t>
        </is>
      </c>
      <c r="E372" s="94" t="n"/>
    </row>
    <row r="373">
      <c r="A373" s="94" t="n"/>
      <c r="E373" s="94" t="n"/>
    </row>
    <row r="374">
      <c r="A374" s="94" t="n"/>
      <c r="E374" s="94" t="n"/>
    </row>
    <row r="375">
      <c r="A375" s="94" t="inlineStr">
        <is>
          <t>*</t>
        </is>
      </c>
      <c r="B375" t="n">
        <v>70</v>
      </c>
      <c r="C375" t="inlineStr">
        <is>
          <t>730353323</t>
        </is>
      </c>
      <c r="D375" t="inlineStr">
        <is>
          <t>VANTAGGI FRANCESCA</t>
        </is>
      </c>
      <c r="E375" s="94" t="n"/>
    </row>
    <row r="376">
      <c r="A376" s="94" t="inlineStr">
        <is>
          <t>*</t>
        </is>
      </c>
      <c r="B376" t="n">
        <v>113</v>
      </c>
      <c r="C376" t="inlineStr">
        <is>
          <t>730265083</t>
        </is>
      </c>
      <c r="D376" t="inlineStr">
        <is>
          <t>GNOCCHI SIMONE</t>
        </is>
      </c>
      <c r="E376" s="94" t="n"/>
    </row>
    <row r="377">
      <c r="A377" s="94" t="inlineStr">
        <is>
          <t>*</t>
        </is>
      </c>
      <c r="B377" t="n">
        <v>233.5</v>
      </c>
      <c r="C377" t="inlineStr">
        <is>
          <t>180232416</t>
        </is>
      </c>
      <c r="D377" t="inlineStr">
        <is>
          <t>GEREMIA MARIA TERESA</t>
        </is>
      </c>
      <c r="E377" s="94" t="n"/>
    </row>
    <row r="378">
      <c r="A378" s="94" t="inlineStr">
        <is>
          <t>*</t>
        </is>
      </c>
      <c r="B378" t="n">
        <v>404.5</v>
      </c>
      <c r="C378" t="inlineStr">
        <is>
          <t>181779631</t>
        </is>
      </c>
      <c r="D378" t="inlineStr">
        <is>
          <t>GRAZIOLI ANNA</t>
        </is>
      </c>
      <c r="E378" s="94" t="n"/>
    </row>
    <row r="379">
      <c r="A379" s="94" t="inlineStr">
        <is>
          <t>*</t>
        </is>
      </c>
      <c r="B379" s="96" t="n">
        <v>1532</v>
      </c>
      <c r="C379" t="inlineStr">
        <is>
          <t>181779632</t>
        </is>
      </c>
      <c r="D379" t="inlineStr">
        <is>
          <t>SARTORI ELENA ALESSANDRA</t>
        </is>
      </c>
      <c r="E379" s="94" t="n"/>
    </row>
    <row r="380">
      <c r="A380" s="94" t="n"/>
      <c r="B380" s="99" t="n">
        <v>0</v>
      </c>
      <c r="C380" s="94" t="n"/>
      <c r="D380" s="94" t="n"/>
      <c r="E380" s="94" t="n"/>
    </row>
    <row r="381">
      <c r="A381" s="94" t="n"/>
      <c r="B381" s="99" t="n">
        <v>0</v>
      </c>
      <c r="C381" s="99" t="n"/>
      <c r="D381" s="94" t="n"/>
      <c r="E381" s="94" t="n"/>
    </row>
    <row r="382">
      <c r="A382" s="94" t="n"/>
      <c r="B382" s="99" t="n">
        <v>0</v>
      </c>
      <c r="C382" s="99" t="n"/>
      <c r="D382" s="94" t="n"/>
      <c r="E382" s="94" t="n"/>
    </row>
    <row r="383">
      <c r="A383" s="94" t="n"/>
      <c r="B383" s="99" t="n">
        <v>0</v>
      </c>
      <c r="C383" s="99" t="n"/>
      <c r="D383" s="94" t="n"/>
      <c r="E383" s="94" t="n"/>
    </row>
    <row r="384">
      <c r="A384" s="94" t="n"/>
      <c r="B384" s="99" t="n">
        <v>0</v>
      </c>
      <c r="C384" s="99" t="n"/>
      <c r="D384" s="94" t="n"/>
      <c r="E384" s="94" t="n"/>
    </row>
    <row r="385">
      <c r="A385" s="94" t="n"/>
      <c r="B385" s="99" t="n">
        <v>0</v>
      </c>
      <c r="C385" s="99" t="n"/>
      <c r="D385" s="94" t="n"/>
      <c r="E385" s="94" t="n"/>
    </row>
    <row r="386">
      <c r="A386" s="94" t="n"/>
      <c r="B386" s="99" t="n">
        <v>0</v>
      </c>
      <c r="C386" s="99" t="n"/>
      <c r="D386" s="94" t="n"/>
      <c r="E386" s="94" t="n"/>
    </row>
    <row r="387">
      <c r="A387" s="94" t="n"/>
      <c r="B387" s="99" t="n"/>
      <c r="C387" s="99" t="n"/>
      <c r="D387" s="94" t="n"/>
      <c r="E387" s="94" t="n"/>
    </row>
    <row r="388">
      <c r="A388" s="94" t="n"/>
      <c r="B388" s="99" t="n"/>
      <c r="C388" s="99" t="n"/>
      <c r="D388" s="94" t="n"/>
      <c r="E388" s="94" t="n"/>
    </row>
    <row r="389">
      <c r="A389" s="94" t="n"/>
      <c r="B389" s="99" t="n"/>
      <c r="C389" s="99" t="n"/>
      <c r="D389" s="94" t="n"/>
      <c r="E389" s="94" t="n"/>
    </row>
    <row r="390">
      <c r="A390" s="94" t="n"/>
      <c r="B390" s="99" t="n"/>
      <c r="C390" s="99" t="n"/>
      <c r="D390" s="94" t="n"/>
      <c r="E390" s="94" t="n"/>
    </row>
    <row r="391">
      <c r="A391" s="94" t="n"/>
      <c r="B391" s="99" t="n"/>
      <c r="C391" s="99" t="n"/>
      <c r="D391" s="94" t="n"/>
      <c r="E391" s="94" t="n"/>
    </row>
    <row r="392">
      <c r="A392" s="94" t="n"/>
      <c r="B392" s="99" t="n"/>
      <c r="C392" s="99" t="n"/>
      <c r="D392" s="94" t="n"/>
      <c r="E392" s="94" t="n"/>
    </row>
    <row r="393">
      <c r="A393" s="94" t="n"/>
      <c r="B393" s="99" t="n"/>
      <c r="C393" s="99" t="n"/>
      <c r="D393" s="94" t="n"/>
      <c r="E393" s="94" t="n"/>
    </row>
    <row r="394">
      <c r="A394" s="94" t="n"/>
      <c r="B394" s="99" t="n"/>
      <c r="C394" s="99" t="n"/>
      <c r="D394" s="94" t="n"/>
      <c r="E394" s="94" t="n"/>
    </row>
    <row r="395">
      <c r="A395" s="94" t="n"/>
      <c r="B395" s="99" t="n"/>
      <c r="C395" s="99" t="n"/>
      <c r="D395" s="94" t="n"/>
      <c r="E395" s="94" t="n"/>
    </row>
    <row r="396">
      <c r="A396" s="94" t="n"/>
      <c r="B396" s="99" t="n"/>
      <c r="C396" s="99" t="n"/>
      <c r="D396" s="94" t="n"/>
      <c r="E396" s="94" t="n"/>
    </row>
    <row r="397">
      <c r="A397" s="94" t="n"/>
      <c r="B397" s="99" t="n"/>
      <c r="C397" s="99" t="n"/>
      <c r="D397" s="94" t="n"/>
      <c r="E397" s="94" t="n"/>
    </row>
    <row r="398">
      <c r="A398" s="94" t="n"/>
      <c r="B398" s="99" t="n"/>
      <c r="C398" s="99" t="n"/>
      <c r="D398" s="94" t="n"/>
      <c r="E398" s="94" t="n"/>
    </row>
    <row r="399">
      <c r="A399" s="94" t="n"/>
      <c r="B399" s="99" t="n"/>
      <c r="C399" s="99" t="n"/>
      <c r="D399" s="94" t="n"/>
      <c r="E399" s="94" t="n"/>
    </row>
    <row r="400">
      <c r="A400" s="94" t="n"/>
      <c r="B400" s="99" t="n"/>
      <c r="C400" s="99" t="n"/>
      <c r="D400" s="94" t="n"/>
      <c r="E400" s="94" t="n"/>
    </row>
    <row r="401">
      <c r="A401" s="94" t="n"/>
      <c r="B401" s="99" t="n"/>
      <c r="C401" s="99" t="n"/>
      <c r="D401" s="94" t="n"/>
      <c r="E401" s="94" t="n"/>
    </row>
    <row r="402">
      <c r="A402" s="94" t="n"/>
      <c r="B402" s="99" t="n"/>
      <c r="C402" s="99" t="n"/>
      <c r="D402" s="94" t="n"/>
      <c r="E402" s="94" t="n"/>
    </row>
    <row r="403">
      <c r="A403" s="94" t="n"/>
      <c r="B403" s="99" t="n"/>
      <c r="C403" s="99" t="n"/>
      <c r="D403" s="94" t="n"/>
      <c r="E403" s="94" t="n"/>
    </row>
    <row r="404">
      <c r="A404" s="94" t="n"/>
      <c r="B404" s="99" t="n"/>
      <c r="C404" s="99" t="n"/>
      <c r="D404" s="94" t="n"/>
      <c r="E404" s="94" t="n"/>
    </row>
    <row r="405">
      <c r="A405" s="94" t="n"/>
      <c r="B405" s="99" t="n"/>
      <c r="C405" s="99" t="n"/>
      <c r="D405" s="94" t="n"/>
      <c r="E405" s="94" t="n"/>
    </row>
    <row r="406">
      <c r="A406" s="98" t="n"/>
      <c r="B406" s="100" t="n"/>
      <c r="C406" s="100" t="n"/>
      <c r="D406" s="94" t="n"/>
      <c r="E406" s="94" t="n"/>
    </row>
    <row r="407">
      <c r="A407" s="94" t="n"/>
      <c r="B407" s="99" t="n"/>
      <c r="C407" s="99" t="n"/>
      <c r="D407" s="94" t="n"/>
      <c r="E407" s="94" t="n"/>
    </row>
    <row r="408">
      <c r="A408" s="94" t="n"/>
      <c r="B408" s="99" t="n"/>
      <c r="C408" s="99" t="n"/>
      <c r="D408" s="94" t="n"/>
      <c r="E408" s="94" t="n"/>
    </row>
    <row r="409">
      <c r="A409" s="94" t="n"/>
      <c r="B409" s="99" t="n"/>
      <c r="C409" s="99" t="n"/>
      <c r="D409" s="94" t="n"/>
      <c r="E409" s="94" t="n"/>
    </row>
    <row r="410">
      <c r="A410" s="94" t="n"/>
      <c r="B410" s="99" t="n"/>
      <c r="C410" s="99" t="n"/>
      <c r="D410" s="94" t="n"/>
      <c r="E410" s="94" t="n"/>
    </row>
    <row r="411">
      <c r="A411" s="94" t="n"/>
      <c r="B411" s="99" t="n"/>
      <c r="C411" s="99" t="n"/>
      <c r="D411" s="94" t="n"/>
      <c r="E411" s="94" t="n"/>
    </row>
    <row r="412">
      <c r="A412" s="94" t="n"/>
      <c r="B412" s="99" t="n"/>
      <c r="C412" s="99" t="n"/>
      <c r="D412" s="94" t="n"/>
      <c r="E412" s="94" t="n"/>
    </row>
    <row r="413">
      <c r="A413" s="94" t="n"/>
      <c r="B413" s="99" t="n"/>
      <c r="C413" s="99" t="n"/>
      <c r="D413" s="94" t="n"/>
      <c r="E413" s="94" t="n"/>
    </row>
    <row r="414">
      <c r="A414" s="98" t="inlineStr">
        <is>
          <t>TOTALI</t>
        </is>
      </c>
      <c r="B414" s="100">
        <f>SUM(B366:B413)</f>
        <v/>
      </c>
      <c r="C414" s="100" t="n"/>
      <c r="D414" s="94" t="n"/>
      <c r="E414" s="94" t="n"/>
    </row>
    <row r="417">
      <c r="A417" s="94" t="inlineStr">
        <is>
          <t>DATA</t>
        </is>
      </c>
      <c r="B417" s="99" t="inlineStr">
        <is>
          <t>IMPORTO</t>
        </is>
      </c>
      <c r="C417" s="99" t="inlineStr">
        <is>
          <t>NUMERO POLZZA</t>
        </is>
      </c>
      <c r="D417" s="94" t="inlineStr">
        <is>
          <t>CONTRAENTE</t>
        </is>
      </c>
      <c r="E417" s="94" t="inlineStr">
        <is>
          <t>NOTE</t>
        </is>
      </c>
    </row>
    <row r="418">
      <c r="A418" s="95" t="n">
        <v>45303</v>
      </c>
      <c r="B418" s="99" t="n"/>
      <c r="C418" s="99" t="n"/>
      <c r="D418" s="94" t="n"/>
      <c r="E418" s="94" t="n"/>
    </row>
    <row r="419">
      <c r="A419" s="94" t="inlineStr">
        <is>
          <t>*</t>
        </is>
      </c>
      <c r="B419" s="96" t="n">
        <v>1076</v>
      </c>
      <c r="C419" t="inlineStr">
        <is>
          <t>180022951</t>
        </is>
      </c>
      <c r="D419" t="inlineStr">
        <is>
          <t>DI VITO VINCENZO</t>
        </is>
      </c>
      <c r="E419" s="94" t="inlineStr">
        <is>
          <t>BONIFICO UNICO DI VITO  1896,00  543+277+1.076</t>
        </is>
      </c>
    </row>
    <row r="420">
      <c r="A420" s="94" t="inlineStr">
        <is>
          <t>*</t>
        </is>
      </c>
      <c r="B420" t="n">
        <v>277</v>
      </c>
      <c r="C420" t="inlineStr">
        <is>
          <t>730212246</t>
        </is>
      </c>
      <c r="D420" t="inlineStr">
        <is>
          <t>BRAMBILLA CRISTINA</t>
        </is>
      </c>
      <c r="E420" s="94" t="inlineStr">
        <is>
          <t>BONIFICO UNICO DI VITO  1896,00  543+277+1.076</t>
        </is>
      </c>
    </row>
    <row r="421">
      <c r="A421" s="94" t="inlineStr">
        <is>
          <t>*</t>
        </is>
      </c>
      <c r="B421" t="n">
        <v>25</v>
      </c>
      <c r="C421" t="inlineStr">
        <is>
          <t>730415473</t>
        </is>
      </c>
      <c r="D421" t="inlineStr">
        <is>
          <t>BROMURI MASSIMILIANO</t>
        </is>
      </c>
      <c r="E421" s="94" t="n"/>
    </row>
    <row r="422">
      <c r="A422" s="94" t="inlineStr">
        <is>
          <t>*</t>
        </is>
      </c>
      <c r="B422" s="96" t="n">
        <v>1380</v>
      </c>
      <c r="C422" t="inlineStr">
        <is>
          <t>181779638</t>
        </is>
      </c>
      <c r="D422" t="inlineStr">
        <is>
          <t>FERA LUCA</t>
        </is>
      </c>
      <c r="E422" s="94" t="n"/>
    </row>
    <row r="423">
      <c r="A423" s="94" t="inlineStr">
        <is>
          <t>*</t>
        </is>
      </c>
      <c r="B423" t="n">
        <v>584</v>
      </c>
      <c r="C423" t="inlineStr">
        <is>
          <t>730265486</t>
        </is>
      </c>
      <c r="D423" t="inlineStr">
        <is>
          <t>TAVECCHIO ALESSANDRA</t>
        </is>
      </c>
      <c r="E423" s="94" t="n"/>
    </row>
    <row r="424">
      <c r="A424" s="94" t="inlineStr">
        <is>
          <t>*</t>
        </is>
      </c>
      <c r="B424" t="n">
        <v>628</v>
      </c>
      <c r="C424" t="inlineStr">
        <is>
          <t>181779636</t>
        </is>
      </c>
      <c r="D424" t="inlineStr">
        <is>
          <t>PELLEGRINI STEFANO</t>
        </is>
      </c>
      <c r="E424" s="94" t="n"/>
    </row>
    <row r="425">
      <c r="A425" s="94" t="inlineStr">
        <is>
          <t>*</t>
        </is>
      </c>
      <c r="B425" t="n">
        <v>143</v>
      </c>
      <c r="C425" t="inlineStr">
        <is>
          <t>730352932</t>
        </is>
      </c>
      <c r="D425" t="inlineStr">
        <is>
          <t>DE PERON DONATELLA</t>
        </is>
      </c>
      <c r="E425" s="94" t="n"/>
    </row>
    <row r="426">
      <c r="A426" s="94" t="inlineStr">
        <is>
          <t>*</t>
        </is>
      </c>
      <c r="B426" t="n">
        <v>477</v>
      </c>
      <c r="C426" t="inlineStr">
        <is>
          <t>180022450</t>
        </is>
      </c>
      <c r="D426" t="inlineStr">
        <is>
          <t>ROCCO GIANNI</t>
        </is>
      </c>
      <c r="E426" s="94" t="n"/>
    </row>
    <row r="427">
      <c r="A427" s="94" t="inlineStr">
        <is>
          <t>*</t>
        </is>
      </c>
      <c r="B427" s="96" t="n">
        <v>1489</v>
      </c>
      <c r="C427" t="inlineStr">
        <is>
          <t>730406136</t>
        </is>
      </c>
      <c r="D427" t="inlineStr">
        <is>
          <t>IMMOBILIARE GABRIELE 1 SRL</t>
        </is>
      </c>
      <c r="E427" s="94" t="n"/>
    </row>
    <row r="428">
      <c r="A428" s="94" t="inlineStr">
        <is>
          <t>*</t>
        </is>
      </c>
      <c r="B428" t="n">
        <v>273.01</v>
      </c>
      <c r="C428" t="inlineStr">
        <is>
          <t>730259869</t>
        </is>
      </c>
      <c r="D428" t="inlineStr">
        <is>
          <t>FORMICOLA OLIMPIA</t>
        </is>
      </c>
      <c r="E428" s="94" t="n"/>
    </row>
    <row r="429">
      <c r="A429" s="94" t="inlineStr">
        <is>
          <t>*</t>
        </is>
      </c>
      <c r="B429" t="n">
        <v>924.5</v>
      </c>
      <c r="C429" t="inlineStr">
        <is>
          <t>181779571</t>
        </is>
      </c>
      <c r="D429" t="inlineStr">
        <is>
          <t>F. LLI BARBUZZI</t>
        </is>
      </c>
      <c r="E429" s="94" t="n"/>
    </row>
    <row r="430">
      <c r="A430" s="94" t="inlineStr">
        <is>
          <t>*</t>
        </is>
      </c>
      <c r="B430" t="n">
        <v>213.5</v>
      </c>
      <c r="C430" t="inlineStr">
        <is>
          <t>180122255</t>
        </is>
      </c>
      <c r="D430" t="inlineStr">
        <is>
          <t>BESNATE DAVIDE MASSIMO FABIO</t>
        </is>
      </c>
      <c r="E430" s="94" t="n"/>
    </row>
    <row r="431">
      <c r="A431" s="94" t="inlineStr">
        <is>
          <t>*</t>
        </is>
      </c>
      <c r="B431" t="n">
        <v>351.5</v>
      </c>
      <c r="C431" t="inlineStr">
        <is>
          <t>181779614</t>
        </is>
      </c>
      <c r="D431" t="inlineStr">
        <is>
          <t>COSTA NATALIZIA</t>
        </is>
      </c>
      <c r="E431" s="94" t="inlineStr">
        <is>
          <t>BONIFICO UNICO 684,5   351,5+333</t>
        </is>
      </c>
    </row>
    <row r="432">
      <c r="A432" s="94" t="inlineStr">
        <is>
          <t>*</t>
        </is>
      </c>
      <c r="B432" t="n">
        <v>333</v>
      </c>
      <c r="C432" t="inlineStr">
        <is>
          <t>730359126</t>
        </is>
      </c>
      <c r="D432" t="inlineStr">
        <is>
          <t>COSTA NATALIZIA</t>
        </is>
      </c>
      <c r="E432" s="94" t="inlineStr">
        <is>
          <t>BONIFICO UNICO 684,5   351,5+333</t>
        </is>
      </c>
    </row>
    <row r="433">
      <c r="A433" s="94" t="inlineStr">
        <is>
          <t>*</t>
        </is>
      </c>
      <c r="B433" t="n">
        <v>333.14</v>
      </c>
      <c r="C433" t="inlineStr">
        <is>
          <t>730304126</t>
        </is>
      </c>
      <c r="D433" t="inlineStr">
        <is>
          <t>IMMOBILIARE RONDANINI S. R. L.</t>
        </is>
      </c>
      <c r="E433" s="94" t="n"/>
    </row>
    <row r="434">
      <c r="A434" s="94" t="inlineStr">
        <is>
          <t>*</t>
        </is>
      </c>
      <c r="B434" t="n">
        <v>284</v>
      </c>
      <c r="C434" t="inlineStr">
        <is>
          <t>730268117</t>
        </is>
      </c>
      <c r="D434" t="inlineStr">
        <is>
          <t>IMMOBILIARE RONDANINI S. R. L.</t>
        </is>
      </c>
      <c r="E434" s="94" t="n"/>
    </row>
    <row r="435">
      <c r="A435" s="94" t="n"/>
      <c r="B435" s="99" t="n">
        <v>0</v>
      </c>
      <c r="C435" s="99" t="n"/>
      <c r="D435" s="94" t="n"/>
      <c r="E435" s="94" t="n"/>
    </row>
    <row r="436">
      <c r="A436" s="94" t="n"/>
      <c r="B436" s="99" t="n">
        <v>0</v>
      </c>
      <c r="C436" s="99" t="n"/>
      <c r="D436" s="94" t="n"/>
      <c r="E436" s="94" t="n"/>
    </row>
    <row r="437">
      <c r="A437" s="94" t="n"/>
      <c r="B437" s="99" t="n">
        <v>0</v>
      </c>
      <c r="C437" s="99" t="n"/>
      <c r="D437" s="94" t="n"/>
      <c r="E437" s="94" t="n"/>
    </row>
    <row r="438">
      <c r="A438" s="94" t="n"/>
      <c r="B438" s="99" t="n">
        <v>0</v>
      </c>
      <c r="C438" s="99" t="n"/>
      <c r="D438" s="94" t="n"/>
      <c r="E438" s="94" t="n"/>
    </row>
    <row r="439">
      <c r="A439" s="94" t="n"/>
      <c r="B439" s="99" t="n"/>
      <c r="C439" s="99" t="n"/>
      <c r="D439" s="94" t="n"/>
      <c r="E439" s="94" t="n"/>
    </row>
    <row r="440">
      <c r="A440" s="94" t="n"/>
      <c r="B440" s="99" t="n"/>
      <c r="C440" s="99" t="n"/>
      <c r="D440" s="94" t="n"/>
      <c r="E440" s="94" t="n"/>
    </row>
    <row r="441">
      <c r="A441" s="94" t="n"/>
      <c r="B441" s="99" t="n"/>
      <c r="C441" s="99" t="n"/>
      <c r="D441" s="94" t="n"/>
      <c r="E441" s="94" t="n"/>
    </row>
    <row r="442">
      <c r="A442" s="94" t="n"/>
      <c r="B442" s="99" t="n"/>
      <c r="C442" s="99" t="n"/>
      <c r="D442" s="94" t="n"/>
      <c r="E442" s="94" t="n"/>
    </row>
    <row r="443">
      <c r="A443" s="94" t="n"/>
      <c r="B443" s="99" t="n"/>
      <c r="C443" s="99" t="n"/>
      <c r="D443" s="94" t="n"/>
      <c r="E443" s="94" t="n"/>
    </row>
    <row r="444">
      <c r="A444" s="94" t="n"/>
      <c r="B444" s="99" t="n"/>
      <c r="C444" s="99" t="n"/>
      <c r="D444" s="94" t="n"/>
      <c r="E444" s="94" t="n"/>
    </row>
    <row r="445">
      <c r="A445" s="94" t="n"/>
      <c r="B445" s="99" t="n"/>
      <c r="C445" s="99" t="n"/>
      <c r="D445" s="94" t="n"/>
      <c r="E445" s="94" t="n"/>
    </row>
    <row r="446">
      <c r="A446" s="94" t="n"/>
      <c r="B446" s="99" t="n"/>
      <c r="C446" s="99" t="n"/>
      <c r="D446" s="94" t="n"/>
      <c r="E446" s="94" t="n"/>
    </row>
    <row r="447">
      <c r="A447" s="94" t="n"/>
      <c r="B447" s="99" t="n"/>
      <c r="C447" s="99" t="n"/>
      <c r="D447" s="94" t="n"/>
      <c r="E447" s="94" t="n"/>
    </row>
    <row r="448">
      <c r="A448" s="94" t="n"/>
      <c r="B448" s="99" t="n"/>
      <c r="C448" s="99" t="n"/>
      <c r="D448" s="94" t="n"/>
      <c r="E448" s="94" t="n"/>
    </row>
    <row r="449">
      <c r="A449" s="94" t="n"/>
      <c r="B449" s="99" t="n"/>
      <c r="C449" s="99" t="n"/>
      <c r="D449" s="94" t="n"/>
      <c r="E449" s="94" t="n"/>
    </row>
    <row r="450">
      <c r="A450" s="94" t="n"/>
      <c r="B450" s="99" t="n"/>
      <c r="C450" s="99" t="n"/>
      <c r="D450" s="94" t="n"/>
      <c r="E450" s="94" t="n"/>
    </row>
    <row r="451">
      <c r="A451" s="94" t="n"/>
      <c r="B451" s="99" t="n"/>
      <c r="C451" s="99" t="n"/>
      <c r="D451" s="94" t="n"/>
      <c r="E451" s="94" t="n"/>
    </row>
    <row r="452">
      <c r="A452" s="94" t="n"/>
      <c r="B452" s="99" t="n"/>
      <c r="C452" s="99" t="n"/>
      <c r="D452" s="94" t="n"/>
      <c r="E452" s="94" t="n"/>
    </row>
    <row r="453">
      <c r="A453" s="94" t="n"/>
      <c r="B453" s="99" t="n"/>
      <c r="C453" s="99" t="n"/>
      <c r="D453" s="94" t="n"/>
      <c r="E453" s="94" t="n"/>
    </row>
    <row r="454">
      <c r="A454" s="94" t="n"/>
      <c r="B454" s="99" t="n"/>
      <c r="C454" s="99" t="n"/>
      <c r="D454" s="94" t="n"/>
      <c r="E454" s="94" t="n"/>
    </row>
    <row r="455">
      <c r="A455" s="94" t="n"/>
      <c r="B455" s="99" t="n"/>
      <c r="C455" s="99" t="n"/>
      <c r="D455" s="94" t="n"/>
      <c r="E455" s="94" t="n"/>
    </row>
    <row r="456">
      <c r="A456" s="94" t="n"/>
      <c r="B456" s="99" t="n"/>
      <c r="C456" s="99" t="n"/>
      <c r="D456" s="94" t="n"/>
      <c r="E456" s="94" t="n"/>
    </row>
    <row r="457">
      <c r="A457" s="94" t="n"/>
      <c r="B457" s="99" t="n"/>
      <c r="C457" s="99" t="n"/>
      <c r="D457" s="94" t="n"/>
      <c r="E457" s="94" t="n"/>
    </row>
    <row r="458">
      <c r="A458" s="98" t="n"/>
      <c r="B458" s="100" t="n"/>
      <c r="C458" s="100" t="n"/>
      <c r="D458" s="94" t="n"/>
      <c r="E458" s="94" t="n"/>
    </row>
    <row r="459">
      <c r="A459" s="94" t="n"/>
      <c r="B459" s="99" t="n"/>
      <c r="C459" s="99" t="n"/>
      <c r="D459" s="94" t="n"/>
      <c r="E459" s="94" t="n"/>
    </row>
    <row r="460">
      <c r="A460" s="94" t="n"/>
      <c r="B460" s="99" t="n"/>
      <c r="C460" s="99" t="n"/>
      <c r="D460" s="94" t="n"/>
      <c r="E460" s="94" t="n"/>
    </row>
    <row r="461">
      <c r="A461" s="94" t="n"/>
      <c r="B461" s="99" t="n"/>
      <c r="C461" s="99" t="n"/>
      <c r="D461" s="94" t="n"/>
      <c r="E461" s="94" t="n"/>
    </row>
    <row r="462">
      <c r="A462" s="94" t="n"/>
      <c r="B462" s="99" t="n"/>
      <c r="C462" s="99" t="n"/>
      <c r="D462" s="94" t="n"/>
      <c r="E462" s="94" t="n"/>
    </row>
    <row r="463">
      <c r="A463" s="94" t="n"/>
      <c r="B463" s="99" t="n"/>
      <c r="C463" s="99" t="n"/>
      <c r="D463" s="94" t="n"/>
      <c r="E463" s="94" t="n"/>
    </row>
    <row r="464">
      <c r="A464" s="94" t="n"/>
      <c r="B464" s="99" t="n"/>
      <c r="C464" s="99" t="n"/>
      <c r="D464" s="94" t="n"/>
      <c r="E464" s="94" t="n"/>
    </row>
    <row r="465">
      <c r="A465" s="94" t="n"/>
      <c r="B465" s="99" t="n"/>
      <c r="C465" s="99" t="n"/>
      <c r="D465" s="94" t="n"/>
      <c r="E465" s="94" t="n"/>
    </row>
    <row r="466">
      <c r="A466" s="98" t="inlineStr">
        <is>
          <t>TOTALI</t>
        </is>
      </c>
      <c r="B466" s="100">
        <f>SUM(B418:B465)</f>
        <v/>
      </c>
      <c r="C466" s="100" t="n"/>
      <c r="D466" s="94" t="n"/>
      <c r="E466" s="94" t="n"/>
    </row>
    <row r="469">
      <c r="A469" s="94" t="inlineStr">
        <is>
          <t>DATA</t>
        </is>
      </c>
      <c r="B469" s="99" t="inlineStr">
        <is>
          <t>IMPORTO</t>
        </is>
      </c>
      <c r="C469" s="99" t="inlineStr">
        <is>
          <t>NUMERO POLZZA</t>
        </is>
      </c>
      <c r="D469" s="94" t="inlineStr">
        <is>
          <t>CONTRAENTE</t>
        </is>
      </c>
      <c r="E469" s="94" t="inlineStr">
        <is>
          <t>NOTE</t>
        </is>
      </c>
    </row>
    <row r="470">
      <c r="A470" s="95" t="n">
        <v>45306</v>
      </c>
      <c r="B470" s="99" t="n"/>
      <c r="C470" s="99" t="n"/>
      <c r="D470" s="94" t="n"/>
      <c r="E470" s="94" t="n"/>
    </row>
    <row r="471">
      <c r="A471" s="94" t="n"/>
      <c r="B471" t="n">
        <v>690.33</v>
      </c>
      <c r="C471" t="inlineStr">
        <is>
          <t>730257458</t>
        </is>
      </c>
      <c r="D471" t="inlineStr">
        <is>
          <t>INCIFLEX S. R. L.</t>
        </is>
      </c>
      <c r="E471" s="94" t="n"/>
    </row>
    <row r="472">
      <c r="A472" s="94" t="n"/>
      <c r="B472" s="96" t="n">
        <v>1336.32</v>
      </c>
      <c r="C472" t="inlineStr">
        <is>
          <t>730247737</t>
        </is>
      </c>
      <c r="D472" t="inlineStr">
        <is>
          <t>INCIFLEX S. R. L.</t>
        </is>
      </c>
      <c r="E472" s="94" t="n"/>
    </row>
    <row r="473">
      <c r="A473" s="94" t="n"/>
      <c r="B473" t="n">
        <v>256.87</v>
      </c>
      <c r="C473" t="inlineStr">
        <is>
          <t>730265488</t>
        </is>
      </c>
      <c r="D473" t="inlineStr">
        <is>
          <t>INCIFLEX S. R. L.</t>
        </is>
      </c>
      <c r="E473" s="94" t="n"/>
    </row>
    <row r="474">
      <c r="A474" s="94" t="n"/>
      <c r="B474" t="n">
        <v>667</v>
      </c>
      <c r="C474" t="inlineStr">
        <is>
          <t>181779600</t>
        </is>
      </c>
      <c r="D474" t="inlineStr">
        <is>
          <t>INCIFLEX S. R. L.</t>
        </is>
      </c>
      <c r="E474" s="94" t="n"/>
    </row>
    <row r="475">
      <c r="A475" s="94" t="n"/>
      <c r="B475" t="n">
        <v>150</v>
      </c>
      <c r="C475" t="inlineStr">
        <is>
          <t>730361201</t>
        </is>
      </c>
      <c r="D475" t="inlineStr">
        <is>
          <t>PIVA ROBERTO</t>
        </is>
      </c>
      <c r="E475" s="94" t="n"/>
    </row>
    <row r="476">
      <c r="A476" s="94" t="n"/>
      <c r="B476" t="n">
        <v>470</v>
      </c>
      <c r="C476" t="inlineStr">
        <is>
          <t>730375283</t>
        </is>
      </c>
      <c r="D476" t="inlineStr">
        <is>
          <t>PIVA ROBERTO</t>
        </is>
      </c>
      <c r="E476" s="94" t="n"/>
    </row>
    <row r="477">
      <c r="A477" s="94" t="n"/>
      <c r="B477" t="n">
        <v>928.99</v>
      </c>
      <c r="C477" t="inlineStr">
        <is>
          <t>730372409</t>
        </is>
      </c>
      <c r="D477" t="inlineStr">
        <is>
          <t>COLOMBO FRIGORIFERI DI COLOMBO MICH</t>
        </is>
      </c>
      <c r="E477" s="94" t="n"/>
    </row>
    <row r="478">
      <c r="A478" s="94" t="n"/>
      <c r="B478" t="n">
        <v>41.62</v>
      </c>
      <c r="C478" t="inlineStr">
        <is>
          <t>730327445</t>
        </is>
      </c>
      <c r="D478" t="inlineStr">
        <is>
          <t>MELONI ALESSANDRA</t>
        </is>
      </c>
      <c r="E478" s="94" t="n"/>
    </row>
    <row r="479">
      <c r="A479" s="94" t="n"/>
      <c r="B479" t="n">
        <v>772.5</v>
      </c>
      <c r="C479" t="inlineStr">
        <is>
          <t>181779605</t>
        </is>
      </c>
      <c r="D479" t="inlineStr">
        <is>
          <t>GOLA GIOVANNI</t>
        </is>
      </c>
      <c r="E479" s="94" t="inlineStr">
        <is>
          <t>BONIFICO UNICO EURO 830  772,50+ TUTELA 57,50</t>
        </is>
      </c>
    </row>
    <row r="480">
      <c r="A480" s="94" t="n"/>
      <c r="B480" t="n">
        <v>883</v>
      </c>
      <c r="C480" t="inlineStr">
        <is>
          <t>181779640</t>
        </is>
      </c>
      <c r="D480" t="inlineStr">
        <is>
          <t>FOTOINCISIONE RHODENSE S. P. A.</t>
        </is>
      </c>
      <c r="E480" s="94" t="n"/>
    </row>
    <row r="481">
      <c r="A481" s="94" t="n"/>
      <c r="B481" t="n">
        <v>604.5</v>
      </c>
      <c r="C481" t="inlineStr">
        <is>
          <t>730385279</t>
        </is>
      </c>
      <c r="D481" t="inlineStr">
        <is>
          <t>BOLLINI MARIA ROSA</t>
        </is>
      </c>
      <c r="E481" s="94" t="n"/>
    </row>
    <row r="482">
      <c r="A482" s="94" t="n"/>
      <c r="B482" s="96" t="n">
        <v>1357.5</v>
      </c>
      <c r="C482" t="inlineStr">
        <is>
          <t>181779573</t>
        </is>
      </c>
      <c r="D482" t="inlineStr">
        <is>
          <t>EKOLINE</t>
        </is>
      </c>
      <c r="E482" s="94" t="n"/>
    </row>
    <row r="483">
      <c r="A483" s="94" t="n"/>
      <c r="B483" s="96" t="n">
        <v>3553.02</v>
      </c>
      <c r="C483" t="inlineStr">
        <is>
          <t>730276098</t>
        </is>
      </c>
      <c r="D483" t="inlineStr">
        <is>
          <t>POLMIX S. P. A.</t>
        </is>
      </c>
      <c r="E483" s="94" t="n"/>
    </row>
    <row r="484">
      <c r="A484" s="94" t="n"/>
      <c r="B484" t="n">
        <v>254</v>
      </c>
      <c r="C484" t="inlineStr">
        <is>
          <t>730330942</t>
        </is>
      </c>
      <c r="D484" t="inlineStr">
        <is>
          <t>AGOSTINI PIER ANTONIO</t>
        </is>
      </c>
      <c r="E484" s="94" t="n"/>
    </row>
    <row r="485">
      <c r="A485" s="94" t="n"/>
      <c r="B485" t="n">
        <v>530</v>
      </c>
      <c r="C485" t="inlineStr">
        <is>
          <t>730376310</t>
        </is>
      </c>
      <c r="D485" t="inlineStr">
        <is>
          <t>AGOSTINI PIER ANTONIO</t>
        </is>
      </c>
      <c r="E485" s="94" t="n"/>
    </row>
    <row r="486">
      <c r="A486" s="94" t="n"/>
      <c r="B486" t="n">
        <v>112</v>
      </c>
      <c r="C486" t="inlineStr">
        <is>
          <t>730374789</t>
        </is>
      </c>
      <c r="D486" t="inlineStr">
        <is>
          <t>ALLOGISI GUGLIELMO</t>
        </is>
      </c>
      <c r="E486" s="94" t="n"/>
    </row>
    <row r="487">
      <c r="A487" s="94" t="n"/>
      <c r="B487" t="n">
        <v>440</v>
      </c>
      <c r="C487" t="inlineStr">
        <is>
          <t>181779622</t>
        </is>
      </c>
      <c r="D487" t="inlineStr">
        <is>
          <t>FUCCI STEFANO</t>
        </is>
      </c>
      <c r="E487" s="94" t="n"/>
    </row>
    <row r="488">
      <c r="A488" s="94" t="n"/>
      <c r="B488" s="103" t="n">
        <v>1050</v>
      </c>
      <c r="C488" s="103" t="n">
        <v>181779627</v>
      </c>
      <c r="D488" s="140" t="inlineStr">
        <is>
          <t>POZZI TAUBERT</t>
        </is>
      </c>
      <c r="E488" s="140" t="inlineStr">
        <is>
          <t>RECUPERO ANTICIPO AGENTE</t>
        </is>
      </c>
    </row>
    <row r="489">
      <c r="A489" s="94" t="n"/>
      <c r="B489" s="99" t="n">
        <v>0</v>
      </c>
      <c r="C489" s="99" t="n"/>
      <c r="D489" s="94" t="n"/>
      <c r="E489" s="94" t="n"/>
    </row>
    <row r="490">
      <c r="A490" s="94" t="n"/>
      <c r="B490" s="99" t="n">
        <v>0</v>
      </c>
      <c r="C490" s="99" t="n"/>
      <c r="D490" s="94" t="n"/>
      <c r="E490" s="94" t="n"/>
    </row>
    <row r="491">
      <c r="A491" s="94" t="n"/>
      <c r="B491" s="99" t="n"/>
      <c r="C491" s="99" t="n"/>
      <c r="D491" s="94" t="n"/>
      <c r="E491" s="94" t="n"/>
    </row>
    <row r="492">
      <c r="A492" s="94" t="n"/>
      <c r="B492" s="99" t="n"/>
      <c r="C492" s="99" t="n"/>
      <c r="D492" s="94" t="n"/>
      <c r="E492" s="94" t="n"/>
    </row>
    <row r="493">
      <c r="A493" s="94" t="n"/>
      <c r="B493" s="99" t="n"/>
      <c r="C493" s="99" t="n"/>
      <c r="D493" s="94" t="n"/>
      <c r="E493" s="94" t="n"/>
    </row>
    <row r="494">
      <c r="A494" s="94" t="n"/>
      <c r="B494" s="99" t="n"/>
      <c r="C494" s="99" t="n"/>
      <c r="D494" s="94" t="n"/>
      <c r="E494" s="94" t="n"/>
    </row>
    <row r="495">
      <c r="A495" s="94" t="n"/>
      <c r="B495" s="99" t="n"/>
      <c r="C495" s="99" t="n"/>
      <c r="D495" s="94" t="n"/>
      <c r="E495" s="94" t="n"/>
    </row>
    <row r="496">
      <c r="A496" s="94" t="n"/>
      <c r="B496" s="99" t="n"/>
      <c r="C496" s="99" t="n"/>
      <c r="D496" s="94" t="n"/>
      <c r="E496" s="94" t="n"/>
    </row>
    <row r="497">
      <c r="A497" s="94" t="n"/>
      <c r="B497" s="99" t="n"/>
      <c r="C497" s="99" t="n"/>
      <c r="D497" s="94" t="n"/>
      <c r="E497" s="94" t="n"/>
    </row>
    <row r="498">
      <c r="A498" s="94" t="n"/>
      <c r="B498" s="99" t="n"/>
      <c r="C498" s="99" t="n"/>
      <c r="D498" s="94" t="n"/>
      <c r="E498" s="94" t="n"/>
    </row>
    <row r="499">
      <c r="A499" s="94" t="n"/>
      <c r="B499" s="99" t="n"/>
      <c r="C499" s="99" t="n"/>
      <c r="D499" s="94" t="n"/>
      <c r="E499" s="94" t="n"/>
    </row>
    <row r="500">
      <c r="A500" s="94" t="n"/>
      <c r="B500" s="99" t="n"/>
      <c r="C500" s="99" t="n"/>
      <c r="D500" s="94" t="n"/>
      <c r="E500" s="94" t="n"/>
    </row>
    <row r="501">
      <c r="A501" s="94" t="n"/>
      <c r="B501" s="99" t="n"/>
      <c r="C501" s="99" t="n"/>
      <c r="D501" s="94" t="n"/>
      <c r="E501" s="94" t="n"/>
    </row>
    <row r="502">
      <c r="A502" s="94" t="n"/>
      <c r="B502" s="99" t="n"/>
      <c r="C502" s="99" t="n"/>
      <c r="D502" s="94" t="n"/>
      <c r="E502" s="94" t="n"/>
    </row>
    <row r="503">
      <c r="A503" s="94" t="n"/>
      <c r="B503" s="99" t="n"/>
      <c r="C503" s="99" t="n"/>
      <c r="D503" s="94" t="n"/>
      <c r="E503" s="94" t="n"/>
    </row>
    <row r="504">
      <c r="A504" s="94" t="n"/>
      <c r="B504" s="99" t="n"/>
      <c r="C504" s="99" t="n"/>
      <c r="D504" s="94" t="n"/>
      <c r="E504" s="94" t="n"/>
    </row>
    <row r="505">
      <c r="A505" s="94" t="n"/>
      <c r="B505" s="99" t="n"/>
      <c r="C505" s="99" t="n"/>
      <c r="D505" s="94" t="n"/>
      <c r="E505" s="94" t="n"/>
    </row>
    <row r="506">
      <c r="A506" s="94" t="n"/>
      <c r="B506" s="99" t="n"/>
      <c r="C506" s="99" t="n"/>
      <c r="D506" s="94" t="n"/>
      <c r="E506" s="94" t="n"/>
    </row>
    <row r="507">
      <c r="A507" s="94" t="n"/>
      <c r="B507" s="99" t="n"/>
      <c r="C507" s="99" t="n"/>
      <c r="D507" s="94" t="n"/>
      <c r="E507" s="94" t="n"/>
    </row>
    <row r="508">
      <c r="A508" s="94" t="n"/>
      <c r="B508" s="99" t="n"/>
      <c r="C508" s="99" t="n"/>
      <c r="D508" s="94" t="n"/>
      <c r="E508" s="94" t="n"/>
    </row>
    <row r="509">
      <c r="A509" s="94" t="n"/>
      <c r="B509" s="99" t="n"/>
      <c r="C509" s="99" t="n"/>
      <c r="D509" s="94" t="n"/>
      <c r="E509" s="94" t="n"/>
    </row>
    <row r="510">
      <c r="A510" s="98" t="n"/>
      <c r="B510" s="100" t="n"/>
      <c r="C510" s="100" t="n"/>
      <c r="D510" s="94" t="n"/>
      <c r="E510" s="94" t="n"/>
    </row>
    <row r="511">
      <c r="A511" s="94" t="n"/>
      <c r="B511" s="99" t="n"/>
      <c r="C511" s="99" t="n"/>
      <c r="D511" s="94" t="n"/>
      <c r="E511" s="94" t="n"/>
    </row>
    <row r="512">
      <c r="A512" s="94" t="n"/>
      <c r="B512" s="99" t="n"/>
      <c r="C512" s="99" t="n"/>
      <c r="D512" s="94" t="n"/>
      <c r="E512" s="94" t="n"/>
    </row>
    <row r="513">
      <c r="A513" s="94" t="n"/>
      <c r="B513" s="99" t="n"/>
      <c r="C513" s="99" t="n"/>
      <c r="D513" s="94" t="n"/>
      <c r="E513" s="94" t="n"/>
    </row>
    <row r="514">
      <c r="A514" s="94" t="n"/>
      <c r="B514" s="99" t="n"/>
      <c r="C514" s="99" t="n"/>
      <c r="D514" s="94" t="n"/>
      <c r="E514" s="94" t="n"/>
    </row>
    <row r="515">
      <c r="A515" s="94" t="n"/>
      <c r="B515" s="99" t="n"/>
      <c r="C515" s="99" t="n"/>
      <c r="D515" s="94" t="n"/>
      <c r="E515" s="94" t="n"/>
    </row>
    <row r="516">
      <c r="A516" s="94" t="n"/>
      <c r="B516" s="99" t="n"/>
      <c r="C516" s="99" t="n"/>
      <c r="D516" s="94" t="n"/>
      <c r="E516" s="94" t="n"/>
    </row>
    <row r="517">
      <c r="A517" s="94" t="n"/>
      <c r="B517" s="99" t="n"/>
      <c r="C517" s="99" t="n"/>
      <c r="D517" s="94" t="n"/>
      <c r="E517" s="94" t="n"/>
    </row>
    <row r="518">
      <c r="A518" s="98" t="inlineStr">
        <is>
          <t>TOTALI</t>
        </is>
      </c>
      <c r="B518" s="100">
        <f>SUM(B470:B517)</f>
        <v/>
      </c>
      <c r="C518" s="100" t="n"/>
      <c r="D518" s="94" t="n"/>
      <c r="E518" s="94" t="n"/>
    </row>
    <row r="521">
      <c r="A521" s="94" t="inlineStr">
        <is>
          <t>DATA</t>
        </is>
      </c>
      <c r="B521" s="99" t="inlineStr">
        <is>
          <t>IMPORTO</t>
        </is>
      </c>
      <c r="C521" s="99" t="inlineStr">
        <is>
          <t>NUMERO POLZZA</t>
        </is>
      </c>
      <c r="D521" s="94" t="inlineStr">
        <is>
          <t>CONTRAENTE</t>
        </is>
      </c>
      <c r="E521" s="94" t="inlineStr">
        <is>
          <t>NOTE</t>
        </is>
      </c>
    </row>
    <row r="522">
      <c r="A522" s="95" t="n">
        <v>45307</v>
      </c>
      <c r="B522" s="99" t="n"/>
      <c r="C522" s="99" t="n"/>
      <c r="D522" s="94" t="n"/>
      <c r="E522" s="94" t="n"/>
    </row>
    <row r="523">
      <c r="A523" s="94" t="n"/>
      <c r="B523" t="n">
        <v>315</v>
      </c>
      <c r="C523" t="inlineStr">
        <is>
          <t>180022428</t>
        </is>
      </c>
      <c r="D523" t="inlineStr">
        <is>
          <t>ALBANESI DAVIDE</t>
        </is>
      </c>
      <c r="E523" s="94" t="n"/>
    </row>
    <row r="524">
      <c r="A524" s="94" t="n"/>
      <c r="B524" t="n">
        <v>950</v>
      </c>
      <c r="C524" t="inlineStr">
        <is>
          <t>180232415</t>
        </is>
      </c>
      <c r="D524" t="inlineStr">
        <is>
          <t>GREEN BUILDING PROJECTS SRLS</t>
        </is>
      </c>
      <c r="E524" s="94" t="n"/>
    </row>
    <row r="525">
      <c r="A525" s="94" t="n"/>
      <c r="B525" t="n">
        <v>560</v>
      </c>
      <c r="C525" t="inlineStr">
        <is>
          <t>730332507</t>
        </is>
      </c>
      <c r="D525" t="inlineStr">
        <is>
          <t>BRAGLIA ROBERTO</t>
        </is>
      </c>
      <c r="E525" s="94" t="n"/>
    </row>
    <row r="526">
      <c r="A526" s="94" t="n"/>
      <c r="B526" t="n">
        <v>188</v>
      </c>
      <c r="C526" t="inlineStr">
        <is>
          <t>730377692</t>
        </is>
      </c>
      <c r="D526" t="inlineStr">
        <is>
          <t>DI TOLVE MICHELE</t>
        </is>
      </c>
      <c r="E526" s="94" t="n"/>
    </row>
    <row r="527">
      <c r="A527" s="94" t="n"/>
      <c r="B527" t="n">
        <v>607</v>
      </c>
      <c r="C527" t="inlineStr">
        <is>
          <t>181779515</t>
        </is>
      </c>
      <c r="D527" t="inlineStr">
        <is>
          <t>DI TOLVE MICHELE</t>
        </is>
      </c>
      <c r="E527" s="94" t="n"/>
    </row>
    <row r="528">
      <c r="A528" s="94" t="n"/>
      <c r="B528" t="n">
        <v>320</v>
      </c>
      <c r="C528" t="inlineStr">
        <is>
          <t>181779630</t>
        </is>
      </c>
      <c r="D528" t="inlineStr">
        <is>
          <t>MACCHI MIRKO</t>
        </is>
      </c>
      <c r="E528" s="94" t="n"/>
    </row>
    <row r="529">
      <c r="A529" s="94" t="n"/>
      <c r="B529" t="n">
        <v>57.23</v>
      </c>
      <c r="C529" t="inlineStr">
        <is>
          <t>730284993</t>
        </is>
      </c>
      <c r="D529" t="inlineStr">
        <is>
          <t>ROSSINI ZEMIRA</t>
        </is>
      </c>
      <c r="E529" s="94" t="n"/>
    </row>
    <row r="530">
      <c r="A530" s="94" t="n"/>
      <c r="B530" t="n">
        <v>674</v>
      </c>
      <c r="C530" t="inlineStr">
        <is>
          <t>180232435</t>
        </is>
      </c>
      <c r="D530" t="inlineStr">
        <is>
          <t>PELLEGRINI CAROLINA</t>
        </is>
      </c>
      <c r="E530" s="94" t="n"/>
    </row>
    <row r="531">
      <c r="A531" s="94" t="n"/>
      <c r="B531" t="n">
        <v>854</v>
      </c>
      <c r="C531" t="inlineStr">
        <is>
          <t>730414909</t>
        </is>
      </c>
      <c r="D531" t="inlineStr">
        <is>
          <t>RONZONI DAVIDE</t>
        </is>
      </c>
      <c r="E531" s="94" t="n"/>
    </row>
    <row r="532">
      <c r="A532" s="94" t="n"/>
      <c r="B532" t="n">
        <v>867.5</v>
      </c>
      <c r="C532" t="inlineStr">
        <is>
          <t>181779576</t>
        </is>
      </c>
      <c r="D532" t="inlineStr">
        <is>
          <t>RONZONI DAVIDE</t>
        </is>
      </c>
      <c r="E532" s="94" t="n"/>
    </row>
    <row r="533">
      <c r="A533" s="94" t="n"/>
      <c r="B533" t="n">
        <v>390.5</v>
      </c>
      <c r="C533" t="inlineStr">
        <is>
          <t>180022112</t>
        </is>
      </c>
      <c r="D533" t="inlineStr">
        <is>
          <t>MAURI MARIALUISA</t>
        </is>
      </c>
      <c r="E533" s="94" t="n"/>
    </row>
    <row r="534">
      <c r="A534" s="94" t="n"/>
      <c r="B534" s="96" t="n">
        <v>1000</v>
      </c>
      <c r="C534" t="inlineStr">
        <is>
          <t>730245256</t>
        </is>
      </c>
      <c r="D534" t="inlineStr">
        <is>
          <t>PARROCCHIA SANTI GIACOMO E FILIPPO</t>
        </is>
      </c>
      <c r="E534" s="94" t="n"/>
    </row>
    <row r="535">
      <c r="A535" s="94" t="n"/>
      <c r="B535" s="96" t="n">
        <v>1799.99</v>
      </c>
      <c r="C535" t="inlineStr">
        <is>
          <t>730294902</t>
        </is>
      </c>
      <c r="D535" t="inlineStr">
        <is>
          <t>PARROCCHIA SANTI GIACOMO E FILIPPO</t>
        </is>
      </c>
      <c r="E535" s="94" t="n"/>
    </row>
    <row r="536">
      <c r="A536" s="94" t="n"/>
      <c r="B536" s="96" t="n">
        <v>1000</v>
      </c>
      <c r="C536" t="inlineStr">
        <is>
          <t>730295691</t>
        </is>
      </c>
      <c r="D536" t="inlineStr">
        <is>
          <t>PARROCCHIA S. GIOVANNI BATTISTA</t>
        </is>
      </c>
      <c r="E536" s="94" t="n"/>
    </row>
    <row r="537">
      <c r="A537" s="94" t="n"/>
      <c r="B537" t="n">
        <v>0</v>
      </c>
      <c r="E537" s="94" t="n"/>
    </row>
    <row r="538">
      <c r="A538" s="94" t="n"/>
      <c r="B538" s="143" t="n">
        <v>800</v>
      </c>
      <c r="C538" s="143" t="inlineStr">
        <is>
          <t>730416152</t>
        </is>
      </c>
      <c r="D538" s="143" t="inlineStr">
        <is>
          <t>RISTORANTE PIZZERIA IL VICOLO DI RA</t>
        </is>
      </c>
      <c r="E538" s="140" t="inlineStr">
        <is>
          <t>BONIFICO DI O,02  IN + DOVEVA ESSERE 799,98</t>
        </is>
      </c>
    </row>
    <row r="539">
      <c r="A539" s="94" t="n"/>
      <c r="B539" s="96" t="n">
        <v>1477</v>
      </c>
      <c r="C539" t="inlineStr">
        <is>
          <t>180022108</t>
        </is>
      </c>
      <c r="D539" t="inlineStr">
        <is>
          <t>VALLE PAOLA</t>
        </is>
      </c>
      <c r="E539" s="94" t="n"/>
    </row>
    <row r="540">
      <c r="A540" s="94" t="n"/>
      <c r="B540" s="96" t="n">
        <v>1269</v>
      </c>
      <c r="C540" t="inlineStr">
        <is>
          <t>181779653</t>
        </is>
      </c>
      <c r="D540" t="inlineStr">
        <is>
          <t>CAMMELLI FABIO</t>
        </is>
      </c>
      <c r="E540" s="94" t="n"/>
    </row>
    <row r="541">
      <c r="A541" s="94" t="n"/>
      <c r="B541" t="n">
        <v>392.5</v>
      </c>
      <c r="C541" t="inlineStr">
        <is>
          <t>180022102</t>
        </is>
      </c>
      <c r="D541" t="inlineStr">
        <is>
          <t>CHIARELLO GIUSEPPE</t>
        </is>
      </c>
      <c r="E541" s="94" t="n"/>
    </row>
    <row r="542">
      <c r="A542" s="94" t="n"/>
      <c r="B542" t="n">
        <v>446</v>
      </c>
      <c r="C542" t="inlineStr">
        <is>
          <t>180022104</t>
        </is>
      </c>
      <c r="D542" t="inlineStr">
        <is>
          <t>DALL' OSTO VALENTINA</t>
        </is>
      </c>
      <c r="E542" s="94" t="n"/>
    </row>
    <row r="543">
      <c r="A543" s="94" t="n"/>
      <c r="B543" s="99" t="n"/>
      <c r="C543" s="99" t="n"/>
      <c r="D543" s="94" t="n"/>
      <c r="E543" s="94" t="n"/>
    </row>
    <row r="544">
      <c r="A544" s="94" t="n"/>
      <c r="B544" s="99" t="n"/>
      <c r="C544" s="99" t="n"/>
      <c r="D544" s="94" t="n"/>
      <c r="E544" s="94" t="n"/>
    </row>
    <row r="545">
      <c r="A545" s="94" t="n"/>
      <c r="B545" s="99" t="n"/>
      <c r="C545" s="99" t="n"/>
      <c r="D545" s="94" t="n"/>
      <c r="E545" s="94" t="n"/>
    </row>
    <row r="546">
      <c r="A546" s="94" t="n"/>
      <c r="B546" s="99" t="n"/>
      <c r="C546" s="99" t="n"/>
      <c r="D546" s="94" t="n"/>
      <c r="E546" s="94" t="n"/>
    </row>
    <row r="547">
      <c r="A547" s="94" t="n"/>
      <c r="B547" s="99" t="n"/>
      <c r="C547" s="99" t="n"/>
      <c r="D547" s="94" t="n"/>
      <c r="E547" s="94" t="n"/>
    </row>
    <row r="548">
      <c r="A548" s="94" t="n"/>
      <c r="B548" s="99" t="n"/>
      <c r="C548" s="99" t="n"/>
      <c r="D548" s="94" t="n"/>
      <c r="E548" s="94" t="n"/>
    </row>
    <row r="549">
      <c r="A549" s="94" t="n"/>
      <c r="B549" s="99" t="n"/>
      <c r="C549" s="99" t="n"/>
      <c r="D549" s="94" t="n"/>
      <c r="E549" s="94" t="n"/>
    </row>
    <row r="550">
      <c r="A550" s="94" t="n"/>
      <c r="B550" s="99" t="n"/>
      <c r="C550" s="99" t="n"/>
      <c r="D550" s="94" t="n"/>
      <c r="E550" s="94" t="n"/>
    </row>
    <row r="551">
      <c r="A551" s="94" t="n"/>
      <c r="B551" s="99" t="n"/>
      <c r="C551" s="99" t="n"/>
      <c r="D551" s="94" t="n"/>
      <c r="E551" s="94" t="n"/>
    </row>
    <row r="552">
      <c r="A552" s="94" t="n"/>
      <c r="B552" s="99" t="n"/>
      <c r="C552" s="99" t="n"/>
      <c r="D552" s="94" t="n"/>
      <c r="E552" s="94" t="n"/>
    </row>
    <row r="553">
      <c r="A553" s="94" t="n"/>
      <c r="B553" s="99" t="n"/>
      <c r="C553" s="99" t="n"/>
      <c r="D553" s="94" t="n"/>
      <c r="E553" s="94" t="n"/>
    </row>
    <row r="554">
      <c r="A554" s="94" t="n"/>
      <c r="B554" s="99" t="n"/>
      <c r="C554" s="99" t="n"/>
      <c r="D554" s="94" t="n"/>
      <c r="E554" s="94" t="n"/>
    </row>
    <row r="555">
      <c r="A555" s="94" t="n"/>
      <c r="B555" s="99" t="n"/>
      <c r="C555" s="99" t="n"/>
      <c r="D555" s="94" t="n"/>
      <c r="E555" s="94" t="n"/>
    </row>
    <row r="556">
      <c r="A556" s="94" t="n"/>
      <c r="B556" s="99" t="n"/>
      <c r="C556" s="99" t="n"/>
      <c r="D556" s="94" t="n"/>
      <c r="E556" s="94" t="n"/>
    </row>
    <row r="557">
      <c r="A557" s="94" t="n"/>
      <c r="B557" s="99" t="n"/>
      <c r="C557" s="99" t="n"/>
      <c r="D557" s="94" t="n"/>
      <c r="E557" s="94" t="n"/>
    </row>
    <row r="558">
      <c r="A558" s="94" t="n"/>
      <c r="B558" s="99" t="n"/>
      <c r="C558" s="99" t="n"/>
      <c r="D558" s="94" t="n"/>
      <c r="E558" s="94" t="n"/>
    </row>
    <row r="559">
      <c r="A559" s="94" t="n"/>
      <c r="B559" s="99" t="n"/>
      <c r="C559" s="99" t="n"/>
      <c r="D559" s="94" t="n"/>
      <c r="E559" s="94" t="n"/>
    </row>
    <row r="560">
      <c r="A560" s="94" t="n"/>
      <c r="B560" s="99" t="n"/>
      <c r="C560" s="99" t="n"/>
      <c r="D560" s="94" t="n"/>
      <c r="E560" s="94" t="n"/>
    </row>
    <row r="561">
      <c r="A561" s="94" t="n"/>
      <c r="B561" s="99" t="n"/>
      <c r="C561" s="99" t="n"/>
      <c r="D561" s="94" t="n"/>
      <c r="E561" s="94" t="n"/>
    </row>
    <row r="562">
      <c r="A562" s="98" t="n"/>
      <c r="B562" s="100" t="n"/>
      <c r="C562" s="100" t="n"/>
      <c r="D562" s="94" t="n"/>
      <c r="E562" s="94" t="n"/>
    </row>
    <row r="563">
      <c r="A563" s="94" t="n"/>
      <c r="B563" s="99" t="n"/>
      <c r="C563" s="99" t="n"/>
      <c r="D563" s="94" t="n"/>
      <c r="E563" s="94" t="n"/>
    </row>
    <row r="564">
      <c r="A564" s="94" t="n"/>
      <c r="B564" s="99" t="n"/>
      <c r="C564" s="99" t="n"/>
      <c r="D564" s="94" t="n"/>
      <c r="E564" s="94" t="n"/>
    </row>
    <row r="565">
      <c r="A565" s="94" t="n"/>
      <c r="B565" s="99" t="n"/>
      <c r="C565" s="99" t="n"/>
      <c r="D565" s="94" t="n"/>
      <c r="E565" s="94" t="n"/>
    </row>
    <row r="566">
      <c r="A566" s="94" t="n"/>
      <c r="B566" s="99" t="n"/>
      <c r="C566" s="99" t="n"/>
      <c r="D566" s="94" t="n"/>
      <c r="E566" s="94" t="n"/>
    </row>
    <row r="567">
      <c r="A567" s="94" t="n"/>
      <c r="B567" s="99" t="n"/>
      <c r="C567" s="99" t="n"/>
      <c r="D567" s="94" t="n"/>
      <c r="E567" s="94" t="n"/>
    </row>
    <row r="568">
      <c r="A568" s="94" t="n"/>
      <c r="B568" s="99" t="n"/>
      <c r="C568" s="99" t="n"/>
      <c r="D568" s="94" t="n"/>
      <c r="E568" s="94" t="n"/>
    </row>
    <row r="569">
      <c r="A569" s="94" t="n"/>
      <c r="B569" s="99" t="n"/>
      <c r="C569" s="99" t="n"/>
      <c r="D569" s="94" t="n"/>
      <c r="E569" s="94" t="n"/>
    </row>
    <row r="570">
      <c r="A570" s="98" t="inlineStr">
        <is>
          <t>TOTALI</t>
        </is>
      </c>
      <c r="B570" s="100">
        <f>SUM(B522:B569)</f>
        <v/>
      </c>
      <c r="C570" s="100" t="n"/>
      <c r="D570" s="94" t="n"/>
      <c r="E570" s="94" t="n"/>
    </row>
    <row r="573">
      <c r="A573" s="94" t="inlineStr">
        <is>
          <t>DATA</t>
        </is>
      </c>
      <c r="B573" s="99" t="inlineStr">
        <is>
          <t>IMPORTO</t>
        </is>
      </c>
      <c r="C573" s="99" t="inlineStr">
        <is>
          <t>NUMERO POLZZA</t>
        </is>
      </c>
      <c r="D573" s="94" t="inlineStr">
        <is>
          <t>CONTRAENTE</t>
        </is>
      </c>
      <c r="E573" s="94" t="inlineStr">
        <is>
          <t>NOTE</t>
        </is>
      </c>
    </row>
    <row r="574">
      <c r="A574" s="95" t="n">
        <v>45308</v>
      </c>
      <c r="B574" s="99" t="n"/>
      <c r="C574" s="99" t="n"/>
      <c r="D574" s="94" t="n"/>
      <c r="E574" s="94" t="n"/>
    </row>
    <row r="575">
      <c r="A575" s="94" t="n"/>
      <c r="B575" t="n">
        <v>704.5</v>
      </c>
      <c r="C575" t="inlineStr">
        <is>
          <t>730403586</t>
        </is>
      </c>
      <c r="D575" t="inlineStr">
        <is>
          <t>ROGGIANI CLAUDIO</t>
        </is>
      </c>
      <c r="E575" s="94" t="n"/>
    </row>
    <row r="576">
      <c r="A576" s="94" t="n"/>
      <c r="B576" t="n">
        <v>285</v>
      </c>
      <c r="C576" t="inlineStr">
        <is>
          <t>181779650</t>
        </is>
      </c>
      <c r="D576" t="inlineStr">
        <is>
          <t>CONTU' ANTONIO</t>
        </is>
      </c>
      <c r="E576" s="94" t="n"/>
    </row>
    <row r="577">
      <c r="A577" s="94" t="n"/>
      <c r="B577" t="n">
        <v>557.5</v>
      </c>
      <c r="C577" t="inlineStr">
        <is>
          <t>730406359</t>
        </is>
      </c>
      <c r="D577" t="inlineStr">
        <is>
          <t>MIRATA DANIELA</t>
        </is>
      </c>
      <c r="E577" s="94" t="n"/>
    </row>
    <row r="578">
      <c r="A578" s="94" t="n"/>
      <c r="B578" t="n">
        <v>423.5</v>
      </c>
      <c r="C578" t="inlineStr">
        <is>
          <t>180022119</t>
        </is>
      </c>
      <c r="D578" t="inlineStr">
        <is>
          <t>MIRATA DANIELA</t>
        </is>
      </c>
      <c r="E578" s="94" t="n"/>
    </row>
    <row r="579">
      <c r="A579" s="94" t="n"/>
      <c r="B579" s="96" t="n">
        <v>0</v>
      </c>
      <c r="C579" s="93" t="n"/>
      <c r="D579" s="93" t="n"/>
      <c r="E579" s="94" t="n"/>
    </row>
    <row r="580">
      <c r="A580" s="94" t="n"/>
      <c r="B580" t="n">
        <v>560.5</v>
      </c>
      <c r="C580" t="inlineStr">
        <is>
          <t>181779574</t>
        </is>
      </c>
      <c r="D580" t="inlineStr">
        <is>
          <t>ROMEO FEDERICA</t>
        </is>
      </c>
      <c r="E580" s="94" t="n"/>
    </row>
    <row r="581">
      <c r="A581" s="94" t="n"/>
      <c r="B581" t="n">
        <v>712.5</v>
      </c>
      <c r="C581" t="inlineStr">
        <is>
          <t>181779578</t>
        </is>
      </c>
      <c r="D581" t="inlineStr">
        <is>
          <t>MANTEGAZZA LUISA</t>
        </is>
      </c>
      <c r="E581" s="94" t="n"/>
    </row>
    <row r="582">
      <c r="A582" s="94" t="n"/>
      <c r="B582" t="n">
        <v>559</v>
      </c>
      <c r="C582" t="inlineStr">
        <is>
          <t>181779642</t>
        </is>
      </c>
      <c r="D582" t="inlineStr">
        <is>
          <t>TORNADO VARESE SRL</t>
        </is>
      </c>
      <c r="E582" s="94" t="n"/>
    </row>
    <row r="583">
      <c r="A583" s="94" t="n"/>
      <c r="B583" s="103" t="n">
        <v>731</v>
      </c>
      <c r="C583" s="140" t="n"/>
      <c r="D583" s="139" t="inlineStr">
        <is>
          <t>AGOS 16/1</t>
        </is>
      </c>
      <c r="E583" s="94" t="n"/>
    </row>
    <row r="584">
      <c r="A584" s="94" t="n"/>
      <c r="B584" s="99" t="n">
        <v>0</v>
      </c>
      <c r="C584" s="94" t="n"/>
      <c r="D584" s="94" t="n"/>
      <c r="E584" s="94" t="n"/>
    </row>
    <row r="585">
      <c r="A585" s="94" t="n"/>
      <c r="B585" s="99" t="n">
        <v>0</v>
      </c>
      <c r="C585" s="94" t="n"/>
      <c r="D585" s="94" t="n"/>
      <c r="E585" s="94" t="n"/>
    </row>
    <row r="586">
      <c r="A586" s="94" t="n"/>
      <c r="B586" s="99" t="n">
        <v>0</v>
      </c>
      <c r="C586" s="94" t="n"/>
      <c r="D586" s="94" t="n"/>
      <c r="E586" s="94" t="n"/>
    </row>
    <row r="587">
      <c r="A587" s="94" t="n"/>
      <c r="B587" s="99" t="n">
        <v>0</v>
      </c>
      <c r="C587" s="94" t="n"/>
      <c r="D587" s="94" t="n"/>
      <c r="E587" s="94" t="n"/>
    </row>
    <row r="588">
      <c r="A588" s="94" t="n"/>
      <c r="B588" s="99" t="n">
        <v>0</v>
      </c>
      <c r="C588" s="94" t="n"/>
      <c r="D588" s="94" t="n"/>
      <c r="E588" s="94" t="n"/>
    </row>
    <row r="589">
      <c r="A589" s="94" t="n"/>
      <c r="B589" s="99" t="n">
        <v>0</v>
      </c>
      <c r="C589" s="99" t="n"/>
      <c r="D589" s="94" t="n"/>
      <c r="E589" s="94" t="n"/>
    </row>
    <row r="590">
      <c r="A590" s="94" t="n"/>
      <c r="B590" s="99" t="n">
        <v>0</v>
      </c>
      <c r="C590" s="99" t="n"/>
      <c r="D590" s="94" t="n"/>
      <c r="E590" s="94" t="n"/>
    </row>
    <row r="591">
      <c r="A591" s="94" t="n"/>
      <c r="B591" s="99" t="n">
        <v>0</v>
      </c>
      <c r="C591" s="99" t="n"/>
      <c r="D591" s="94" t="n"/>
      <c r="E591" s="94" t="n"/>
    </row>
    <row r="592">
      <c r="A592" s="94" t="n"/>
      <c r="B592" s="99" t="n">
        <v>0</v>
      </c>
      <c r="C592" s="99" t="n"/>
      <c r="D592" s="94" t="n"/>
      <c r="E592" s="94" t="n"/>
    </row>
    <row r="593">
      <c r="A593" s="94" t="n"/>
      <c r="B593" s="99" t="n">
        <v>0</v>
      </c>
      <c r="C593" s="99" t="n"/>
      <c r="D593" s="94" t="n"/>
      <c r="E593" s="94" t="n"/>
    </row>
    <row r="594">
      <c r="A594" s="94" t="n"/>
      <c r="B594" s="99" t="n">
        <v>0</v>
      </c>
      <c r="C594" s="99" t="n"/>
      <c r="D594" s="94" t="n"/>
      <c r="E594" s="94" t="n"/>
    </row>
    <row r="595">
      <c r="A595" s="94" t="n"/>
      <c r="B595" s="99" t="n"/>
      <c r="C595" s="99" t="n"/>
      <c r="D595" s="94" t="n"/>
      <c r="E595" s="94" t="n"/>
    </row>
    <row r="596">
      <c r="A596" s="94" t="n"/>
      <c r="B596" s="99" t="n"/>
      <c r="C596" s="99" t="n"/>
      <c r="D596" s="94" t="n"/>
      <c r="E596" s="94" t="n"/>
    </row>
    <row r="597">
      <c r="A597" s="94" t="n"/>
      <c r="B597" s="99" t="n"/>
      <c r="C597" s="99" t="n"/>
      <c r="D597" s="94" t="n"/>
      <c r="E597" s="94" t="n"/>
    </row>
    <row r="598">
      <c r="A598" s="94" t="n"/>
      <c r="B598" s="99" t="n"/>
      <c r="C598" s="99" t="n"/>
      <c r="D598" s="94" t="n"/>
      <c r="E598" s="94" t="n"/>
    </row>
    <row r="599">
      <c r="A599" s="94" t="n"/>
      <c r="B599" s="99" t="n"/>
      <c r="C599" s="99" t="n"/>
      <c r="D599" s="94" t="n"/>
      <c r="E599" s="94" t="n"/>
    </row>
    <row r="600">
      <c r="A600" s="94" t="n"/>
      <c r="B600" s="99" t="n"/>
      <c r="C600" s="99" t="n"/>
      <c r="D600" s="94" t="n"/>
      <c r="E600" s="94" t="n"/>
    </row>
    <row r="601">
      <c r="A601" s="94" t="n"/>
      <c r="B601" s="99" t="n"/>
      <c r="C601" s="99" t="n"/>
      <c r="D601" s="94" t="n"/>
      <c r="E601" s="94" t="n"/>
    </row>
    <row r="602">
      <c r="A602" s="94" t="n"/>
      <c r="B602" s="99" t="n"/>
      <c r="C602" s="99" t="n"/>
      <c r="D602" s="94" t="n"/>
      <c r="E602" s="94" t="n"/>
    </row>
    <row r="603">
      <c r="A603" s="94" t="n"/>
      <c r="B603" s="99" t="n"/>
      <c r="C603" s="99" t="n"/>
      <c r="D603" s="94" t="n"/>
      <c r="E603" s="94" t="n"/>
    </row>
    <row r="604">
      <c r="A604" s="94" t="n"/>
      <c r="B604" s="99" t="n"/>
      <c r="C604" s="99" t="n"/>
      <c r="D604" s="94" t="n"/>
      <c r="E604" s="94" t="n"/>
    </row>
    <row r="605">
      <c r="A605" s="94" t="n"/>
      <c r="B605" s="99" t="n"/>
      <c r="C605" s="99" t="n"/>
      <c r="D605" s="94" t="n"/>
      <c r="E605" s="94" t="n"/>
    </row>
    <row r="606">
      <c r="A606" s="94" t="n"/>
      <c r="B606" s="99" t="n"/>
      <c r="C606" s="99" t="n"/>
      <c r="D606" s="94" t="n"/>
      <c r="E606" s="94" t="n"/>
    </row>
    <row r="607">
      <c r="A607" s="94" t="n"/>
      <c r="B607" s="99" t="n"/>
      <c r="C607" s="99" t="n"/>
      <c r="D607" s="94" t="n"/>
      <c r="E607" s="94" t="n"/>
    </row>
    <row r="608">
      <c r="A608" s="94" t="n"/>
      <c r="B608" s="99" t="n"/>
      <c r="C608" s="99" t="n"/>
      <c r="D608" s="94" t="n"/>
      <c r="E608" s="94" t="n"/>
    </row>
    <row r="609">
      <c r="A609" s="94" t="n"/>
      <c r="B609" s="99" t="n"/>
      <c r="C609" s="99" t="n"/>
      <c r="D609" s="94" t="n"/>
      <c r="E609" s="94" t="n"/>
    </row>
    <row r="610">
      <c r="A610" s="94" t="n"/>
      <c r="B610" s="99" t="n"/>
      <c r="C610" s="99" t="n"/>
      <c r="D610" s="94" t="n"/>
      <c r="E610" s="94" t="n"/>
    </row>
    <row r="611">
      <c r="A611" s="94" t="n"/>
      <c r="B611" s="99" t="n"/>
      <c r="C611" s="99" t="n"/>
      <c r="D611" s="94" t="n"/>
      <c r="E611" s="94" t="n"/>
    </row>
    <row r="612">
      <c r="A612" s="94" t="n"/>
      <c r="B612" s="99" t="n"/>
      <c r="C612" s="99" t="n"/>
      <c r="D612" s="94" t="n"/>
      <c r="E612" s="94" t="n"/>
    </row>
    <row r="613">
      <c r="A613" s="94" t="n"/>
      <c r="B613" s="99" t="n"/>
      <c r="C613" s="99" t="n"/>
      <c r="D613" s="94" t="n"/>
      <c r="E613" s="94" t="n"/>
    </row>
    <row r="614">
      <c r="A614" s="98" t="n"/>
      <c r="B614" s="100" t="n"/>
      <c r="C614" s="100" t="n"/>
      <c r="D614" s="94" t="n"/>
      <c r="E614" s="94" t="n"/>
    </row>
    <row r="615">
      <c r="A615" s="94" t="n"/>
      <c r="B615" s="99" t="n"/>
      <c r="C615" s="99" t="n"/>
      <c r="D615" s="94" t="n"/>
      <c r="E615" s="94" t="n"/>
    </row>
    <row r="616">
      <c r="A616" s="94" t="n"/>
      <c r="B616" s="99" t="n"/>
      <c r="C616" s="99" t="n"/>
      <c r="D616" s="94" t="n"/>
      <c r="E616" s="94" t="n"/>
    </row>
    <row r="617">
      <c r="A617" s="94" t="n"/>
      <c r="B617" s="99" t="n"/>
      <c r="C617" s="99" t="n"/>
      <c r="D617" s="94" t="n"/>
      <c r="E617" s="94" t="n"/>
    </row>
    <row r="618">
      <c r="A618" s="94" t="n"/>
      <c r="B618" s="99" t="n"/>
      <c r="C618" s="99" t="n"/>
      <c r="D618" s="94" t="n"/>
      <c r="E618" s="94" t="n"/>
    </row>
    <row r="619">
      <c r="A619" s="94" t="n"/>
      <c r="B619" s="99" t="n"/>
      <c r="C619" s="99" t="n"/>
      <c r="D619" s="94" t="n"/>
      <c r="E619" s="94" t="n"/>
    </row>
    <row r="620">
      <c r="A620" s="94" t="n"/>
      <c r="B620" s="99" t="n"/>
      <c r="C620" s="99" t="n"/>
      <c r="D620" s="94" t="n"/>
      <c r="E620" s="94" t="n"/>
    </row>
    <row r="621">
      <c r="A621" s="94" t="n"/>
      <c r="B621" s="99" t="n"/>
      <c r="C621" s="99" t="n"/>
      <c r="D621" s="94" t="n"/>
      <c r="E621" s="94" t="n"/>
    </row>
    <row r="622">
      <c r="A622" s="98" t="inlineStr">
        <is>
          <t>TOTALI</t>
        </is>
      </c>
      <c r="B622" s="100">
        <f>SUM(B574:B621)</f>
        <v/>
      </c>
      <c r="C622" s="100" t="n"/>
      <c r="D622" s="94" t="n"/>
      <c r="E622" s="94" t="n"/>
    </row>
    <row r="625">
      <c r="A625" s="94" t="inlineStr">
        <is>
          <t>DATA</t>
        </is>
      </c>
      <c r="B625" s="99" t="inlineStr">
        <is>
          <t>IMPORTO</t>
        </is>
      </c>
      <c r="C625" s="99" t="inlineStr">
        <is>
          <t>NUMERO POLZZA</t>
        </is>
      </c>
      <c r="D625" s="94" t="inlineStr">
        <is>
          <t>CONTRAENTE</t>
        </is>
      </c>
      <c r="E625" s="94" t="inlineStr">
        <is>
          <t>NOTE</t>
        </is>
      </c>
    </row>
    <row r="626">
      <c r="A626" s="95" t="n">
        <v>45309</v>
      </c>
      <c r="B626" s="99" t="n"/>
      <c r="C626" s="99" t="n"/>
      <c r="D626" s="94" t="n"/>
      <c r="E626" s="94" t="n"/>
    </row>
    <row r="627">
      <c r="A627" s="94" t="inlineStr">
        <is>
          <t>*</t>
        </is>
      </c>
      <c r="B627" s="96" t="n">
        <v>1490</v>
      </c>
      <c r="C627" t="inlineStr">
        <is>
          <t>730355855</t>
        </is>
      </c>
      <c r="D627" t="inlineStr">
        <is>
          <t>CONDOMINIO CITY</t>
        </is>
      </c>
      <c r="E627" s="94" t="n"/>
    </row>
    <row r="628">
      <c r="A628" s="94" t="inlineStr">
        <is>
          <t>*</t>
        </is>
      </c>
      <c r="B628" t="n">
        <v>718.5</v>
      </c>
      <c r="C628" t="inlineStr">
        <is>
          <t>181779575</t>
        </is>
      </c>
      <c r="D628" t="inlineStr">
        <is>
          <t>BERARDINI LAURA</t>
        </is>
      </c>
      <c r="E628" s="94" t="n"/>
    </row>
    <row r="629">
      <c r="A629" s="94" t="inlineStr">
        <is>
          <t>*</t>
        </is>
      </c>
      <c r="B629" t="n">
        <v>359</v>
      </c>
      <c r="C629" t="inlineStr">
        <is>
          <t>180122298</t>
        </is>
      </c>
      <c r="D629" t="inlineStr">
        <is>
          <t>BONATO ALESSIO</t>
        </is>
      </c>
      <c r="E629" s="94" t="n"/>
    </row>
    <row r="630">
      <c r="A630" s="94" t="inlineStr">
        <is>
          <t>*</t>
        </is>
      </c>
      <c r="B630" t="n">
        <v>274.5</v>
      </c>
      <c r="C630" t="inlineStr">
        <is>
          <t>730367860</t>
        </is>
      </c>
      <c r="D630" t="inlineStr">
        <is>
          <t>FERRANTE GIULIA</t>
        </is>
      </c>
      <c r="E630" s="94" t="n"/>
    </row>
    <row r="631">
      <c r="A631" s="94" t="inlineStr">
        <is>
          <t>*</t>
        </is>
      </c>
      <c r="B631" t="n">
        <v>360</v>
      </c>
      <c r="C631" t="inlineStr">
        <is>
          <t>730351690</t>
        </is>
      </c>
      <c r="D631" t="inlineStr">
        <is>
          <t>PERFETTI MASSIMILIANO</t>
        </is>
      </c>
      <c r="E631" s="94" t="n"/>
    </row>
    <row r="632">
      <c r="A632" s="94" t="inlineStr">
        <is>
          <t>*</t>
        </is>
      </c>
      <c r="B632" t="n">
        <v>108.5</v>
      </c>
      <c r="C632" t="inlineStr">
        <is>
          <t>730376453</t>
        </is>
      </c>
      <c r="D632" t="inlineStr">
        <is>
          <t>PAPPINI MARIATERESA</t>
        </is>
      </c>
      <c r="E632" s="94" t="n"/>
    </row>
    <row r="633">
      <c r="A633" s="94" t="inlineStr">
        <is>
          <t>*</t>
        </is>
      </c>
      <c r="B633" t="n">
        <v>724</v>
      </c>
      <c r="C633" t="inlineStr">
        <is>
          <t>181779646</t>
        </is>
      </c>
      <c r="D633" t="inlineStr">
        <is>
          <t>DELFINO MARIA CRISTINA</t>
        </is>
      </c>
      <c r="E633" s="94" t="n"/>
    </row>
    <row r="634">
      <c r="A634" s="94" t="inlineStr">
        <is>
          <t>*</t>
        </is>
      </c>
      <c r="B634" t="n">
        <v>131</v>
      </c>
      <c r="C634" t="inlineStr">
        <is>
          <t>730365141</t>
        </is>
      </c>
      <c r="D634" t="inlineStr">
        <is>
          <t>BALLABIO GIORGIO</t>
        </is>
      </c>
      <c r="E634" s="94" t="n"/>
    </row>
    <row r="635">
      <c r="A635" s="94" t="inlineStr">
        <is>
          <t>*</t>
        </is>
      </c>
      <c r="B635" t="n">
        <v>340</v>
      </c>
      <c r="C635" t="inlineStr">
        <is>
          <t>181779652</t>
        </is>
      </c>
      <c r="D635" t="inlineStr">
        <is>
          <t>DE MARIA ALICE</t>
        </is>
      </c>
      <c r="E635" s="94" t="inlineStr">
        <is>
          <t>BONIFICO UNICO 447  34+107</t>
        </is>
      </c>
    </row>
    <row r="636">
      <c r="A636" s="94" t="inlineStr">
        <is>
          <t>*</t>
        </is>
      </c>
      <c r="B636" t="n">
        <v>107</v>
      </c>
      <c r="C636" t="inlineStr">
        <is>
          <t>730330740</t>
        </is>
      </c>
      <c r="D636" t="inlineStr">
        <is>
          <t>DE MARIA ALICE</t>
        </is>
      </c>
      <c r="E636" s="94" t="inlineStr">
        <is>
          <t>BONIFICO UNICO 447  34+107</t>
        </is>
      </c>
    </row>
    <row r="637">
      <c r="A637" s="94" t="inlineStr">
        <is>
          <t>*</t>
        </is>
      </c>
      <c r="B637" t="n">
        <v>283</v>
      </c>
      <c r="C637" t="inlineStr">
        <is>
          <t>180232441</t>
        </is>
      </c>
      <c r="D637" t="inlineStr">
        <is>
          <t>CAVICCHIO MORENO</t>
        </is>
      </c>
      <c r="E637" s="94" t="n"/>
    </row>
    <row r="638">
      <c r="A638" s="94" t="inlineStr">
        <is>
          <t>*</t>
        </is>
      </c>
      <c r="B638" t="n">
        <v>534</v>
      </c>
      <c r="C638" t="inlineStr">
        <is>
          <t>180022110</t>
        </is>
      </c>
      <c r="D638" t="inlineStr">
        <is>
          <t>COLOMBO SILVIA</t>
        </is>
      </c>
      <c r="E638" s="94" t="n"/>
    </row>
    <row r="639">
      <c r="A639" s="94" t="inlineStr">
        <is>
          <t>*</t>
        </is>
      </c>
      <c r="B639" t="n">
        <v>855</v>
      </c>
      <c r="C639" t="inlineStr">
        <is>
          <t>181779581</t>
        </is>
      </c>
      <c r="D639" t="inlineStr">
        <is>
          <t>D' ANGELI SILVIA</t>
        </is>
      </c>
      <c r="E639" s="94" t="n"/>
    </row>
    <row r="640">
      <c r="A640" s="94" t="inlineStr">
        <is>
          <t>*</t>
        </is>
      </c>
      <c r="B640" t="n">
        <v>193</v>
      </c>
      <c r="C640" t="inlineStr">
        <is>
          <t>181779644</t>
        </is>
      </c>
      <c r="D640" t="inlineStr">
        <is>
          <t>DANELLI BONARDI DELIA</t>
        </is>
      </c>
      <c r="E640" s="94" t="n"/>
    </row>
    <row r="641">
      <c r="A641" s="94" t="inlineStr">
        <is>
          <t>*</t>
        </is>
      </c>
      <c r="B641" t="n">
        <v>53</v>
      </c>
      <c r="C641" t="inlineStr">
        <is>
          <t>730400098</t>
        </is>
      </c>
      <c r="D641" t="inlineStr">
        <is>
          <t>POMA MARIA NOEMI</t>
        </is>
      </c>
      <c r="E641" s="94" t="inlineStr">
        <is>
          <t xml:space="preserve">UNICO BONIFICO 227,00  53+174  MSANCA 0,01 </t>
        </is>
      </c>
    </row>
    <row r="642">
      <c r="A642" s="94" t="inlineStr">
        <is>
          <t>*</t>
        </is>
      </c>
      <c r="B642" t="n">
        <v>174</v>
      </c>
      <c r="C642" t="inlineStr">
        <is>
          <t>730348885</t>
        </is>
      </c>
      <c r="D642" t="inlineStr">
        <is>
          <t>POMA MARIA NOEMI</t>
        </is>
      </c>
      <c r="E642" s="94" t="inlineStr">
        <is>
          <t xml:space="preserve">UNICO BONIFICO 227,00  53+174  MSANCA 0,01 </t>
        </is>
      </c>
    </row>
    <row r="643">
      <c r="A643" s="94" t="inlineStr">
        <is>
          <t>*</t>
        </is>
      </c>
      <c r="B643" t="n">
        <v>158.3</v>
      </c>
      <c r="C643" t="inlineStr">
        <is>
          <t>730409836</t>
        </is>
      </c>
      <c r="D643" t="inlineStr">
        <is>
          <t>PORRINI GIUSEPPINA</t>
        </is>
      </c>
      <c r="E643" s="94" t="inlineStr">
        <is>
          <t>UNICO BONIFICO 966,3   158,3+808</t>
        </is>
      </c>
    </row>
    <row r="644">
      <c r="A644" s="94" t="inlineStr">
        <is>
          <t>*</t>
        </is>
      </c>
      <c r="B644" t="n">
        <v>808</v>
      </c>
      <c r="C644" t="inlineStr">
        <is>
          <t>181779669</t>
        </is>
      </c>
      <c r="D644" t="inlineStr">
        <is>
          <t>PORRINI GIUSEPPINA</t>
        </is>
      </c>
      <c r="E644" s="94" t="n"/>
    </row>
    <row r="645">
      <c r="A645" s="94" t="inlineStr">
        <is>
          <t>*</t>
        </is>
      </c>
      <c r="B645" t="n">
        <v>761.5</v>
      </c>
      <c r="C645" t="inlineStr">
        <is>
          <t>181779670</t>
        </is>
      </c>
      <c r="D645" t="inlineStr">
        <is>
          <t>G. P. IDRAULICA SNC DI GATTO EZIO E</t>
        </is>
      </c>
      <c r="E645" s="94" t="n"/>
    </row>
    <row r="646">
      <c r="A646" s="94" t="inlineStr">
        <is>
          <t>*</t>
        </is>
      </c>
      <c r="B646" t="n">
        <v>636.5</v>
      </c>
      <c r="C646" t="inlineStr">
        <is>
          <t>181779668</t>
        </is>
      </c>
      <c r="D646" t="inlineStr">
        <is>
          <t>FRUSCIELLO ALESSIO</t>
        </is>
      </c>
      <c r="E646" s="94" t="n"/>
    </row>
    <row r="647">
      <c r="A647" s="94" t="n"/>
      <c r="B647" t="n">
        <v>0</v>
      </c>
      <c r="E647" s="94" t="n"/>
    </row>
    <row r="648">
      <c r="A648" s="94" t="inlineStr">
        <is>
          <t>*</t>
        </is>
      </c>
      <c r="B648" s="96" t="n">
        <v>1207</v>
      </c>
      <c r="C648" t="inlineStr">
        <is>
          <t>181779674</t>
        </is>
      </c>
      <c r="D648" t="inlineStr">
        <is>
          <t>RESTELLI ANDREA CESARE</t>
        </is>
      </c>
      <c r="E648" s="94" t="n"/>
    </row>
    <row r="649">
      <c r="A649" s="94" t="inlineStr">
        <is>
          <t>*</t>
        </is>
      </c>
      <c r="B649" t="n">
        <v>167</v>
      </c>
      <c r="C649" t="inlineStr">
        <is>
          <t>730413196</t>
        </is>
      </c>
      <c r="D649" t="inlineStr">
        <is>
          <t>FALEGNAMERIA AVRINI FLORINDO DI</t>
        </is>
      </c>
      <c r="E649" s="94" t="n"/>
    </row>
    <row r="650">
      <c r="A650" s="140" t="inlineStr">
        <is>
          <t>*</t>
        </is>
      </c>
      <c r="B650" s="103" t="n">
        <v>1025</v>
      </c>
      <c r="C650" s="103" t="n"/>
      <c r="D650" s="140" t="inlineStr">
        <is>
          <t>AGOS 17/1</t>
        </is>
      </c>
      <c r="E650" s="140" t="n"/>
    </row>
    <row r="651">
      <c r="A651" s="94" t="n"/>
      <c r="B651" s="99" t="n"/>
      <c r="C651" s="99" t="n"/>
      <c r="D651" s="94" t="n"/>
      <c r="E651" s="94" t="n"/>
    </row>
    <row r="652">
      <c r="A652" s="94" t="n"/>
      <c r="B652" s="99" t="n"/>
      <c r="C652" s="99" t="n"/>
      <c r="D652" s="94" t="n"/>
      <c r="E652" s="94" t="n"/>
    </row>
    <row r="653">
      <c r="A653" s="94" t="n"/>
      <c r="B653" s="99" t="n"/>
      <c r="C653" s="99" t="n"/>
      <c r="D653" s="94" t="n"/>
      <c r="E653" s="94" t="n"/>
    </row>
    <row r="654">
      <c r="A654" s="94" t="n"/>
      <c r="B654" s="99" t="n"/>
      <c r="C654" s="99" t="n"/>
      <c r="D654" s="94" t="n"/>
      <c r="E654" s="94" t="n"/>
    </row>
    <row r="655">
      <c r="A655" s="94" t="n"/>
      <c r="B655" s="99" t="n"/>
      <c r="C655" s="99" t="n"/>
      <c r="D655" s="94" t="n"/>
      <c r="E655" s="94" t="n"/>
    </row>
    <row r="656">
      <c r="A656" s="94" t="n"/>
      <c r="B656" s="99" t="n"/>
      <c r="C656" s="99" t="n"/>
      <c r="D656" s="94" t="n"/>
      <c r="E656" s="94" t="n"/>
    </row>
    <row r="657">
      <c r="A657" s="94" t="n"/>
      <c r="B657" s="99" t="n"/>
      <c r="C657" s="99" t="n"/>
      <c r="D657" s="94" t="n"/>
      <c r="E657" s="94" t="n"/>
    </row>
    <row r="658">
      <c r="A658" s="94" t="n"/>
      <c r="B658" s="99" t="n"/>
      <c r="C658" s="99" t="n"/>
      <c r="D658" s="94" t="n"/>
      <c r="E658" s="94" t="n"/>
    </row>
    <row r="659">
      <c r="A659" s="94" t="n"/>
      <c r="B659" s="99" t="n"/>
      <c r="C659" s="99" t="n"/>
      <c r="D659" s="94" t="n"/>
      <c r="E659" s="94" t="n"/>
    </row>
    <row r="660">
      <c r="A660" s="94" t="n"/>
      <c r="B660" s="99" t="n"/>
      <c r="C660" s="99" t="n"/>
      <c r="D660" s="94" t="n"/>
      <c r="E660" s="94" t="n"/>
    </row>
    <row r="661">
      <c r="A661" s="94" t="n"/>
      <c r="B661" s="99" t="n"/>
      <c r="C661" s="99" t="n"/>
      <c r="D661" s="94" t="n"/>
      <c r="E661" s="94" t="n"/>
    </row>
    <row r="662">
      <c r="A662" s="94" t="n"/>
      <c r="B662" s="99" t="n"/>
      <c r="C662" s="99" t="n"/>
      <c r="D662" s="94" t="n"/>
      <c r="E662" s="94" t="n"/>
    </row>
    <row r="663">
      <c r="A663" s="94" t="n"/>
      <c r="B663" s="99" t="n"/>
      <c r="C663" s="99" t="n"/>
      <c r="D663" s="94" t="n"/>
      <c r="E663" s="94" t="n"/>
    </row>
    <row r="664">
      <c r="A664" s="94" t="n"/>
      <c r="B664" s="99" t="n"/>
      <c r="C664" s="99" t="n"/>
      <c r="D664" s="94" t="n"/>
      <c r="E664" s="94" t="n"/>
    </row>
    <row r="665">
      <c r="A665" s="94" t="n"/>
      <c r="B665" s="99" t="n"/>
      <c r="C665" s="99" t="n"/>
      <c r="D665" s="94" t="n"/>
      <c r="E665" s="94" t="n"/>
    </row>
    <row r="666">
      <c r="A666" s="98" t="n"/>
      <c r="B666" s="100" t="n"/>
      <c r="C666" s="100" t="n"/>
      <c r="D666" s="94" t="n"/>
      <c r="E666" s="94" t="n"/>
    </row>
    <row r="667">
      <c r="A667" s="94" t="n"/>
      <c r="B667" s="99" t="n"/>
      <c r="C667" s="99" t="n"/>
      <c r="D667" s="94" t="n"/>
      <c r="E667" s="94" t="n"/>
    </row>
    <row r="668">
      <c r="A668" s="94" t="n"/>
      <c r="B668" s="99" t="n"/>
      <c r="C668" s="99" t="n"/>
      <c r="D668" s="94" t="n"/>
      <c r="E668" s="94" t="n"/>
    </row>
    <row r="669">
      <c r="A669" s="94" t="n"/>
      <c r="B669" s="99" t="n"/>
      <c r="C669" s="99" t="n"/>
      <c r="D669" s="94" t="n"/>
      <c r="E669" s="94" t="n"/>
    </row>
    <row r="670">
      <c r="A670" s="94" t="n"/>
      <c r="B670" s="99" t="n"/>
      <c r="C670" s="99" t="n"/>
      <c r="D670" s="94" t="n"/>
      <c r="E670" s="94" t="n"/>
    </row>
    <row r="671">
      <c r="A671" s="94" t="n"/>
      <c r="B671" s="99" t="n"/>
      <c r="C671" s="99" t="n"/>
      <c r="D671" s="94" t="n"/>
      <c r="E671" s="94" t="n"/>
    </row>
    <row r="672">
      <c r="A672" s="94" t="n"/>
      <c r="B672" s="99" t="n"/>
      <c r="C672" s="99" t="n"/>
      <c r="D672" s="94" t="n"/>
      <c r="E672" s="94" t="n"/>
    </row>
    <row r="673">
      <c r="A673" s="94" t="n"/>
      <c r="B673" s="99" t="n"/>
      <c r="C673" s="99" t="n"/>
      <c r="D673" s="94" t="n"/>
      <c r="E673" s="94" t="n"/>
    </row>
    <row r="674">
      <c r="A674" s="98" t="inlineStr">
        <is>
          <t>TOTALI</t>
        </is>
      </c>
      <c r="B674" s="100">
        <f>SUM(B626:B673)</f>
        <v/>
      </c>
      <c r="C674" s="100" t="n"/>
      <c r="D674" s="94" t="n"/>
      <c r="E674" s="94" t="n"/>
    </row>
    <row r="677">
      <c r="A677" s="94" t="inlineStr">
        <is>
          <t>DATA</t>
        </is>
      </c>
      <c r="B677" s="99" t="inlineStr">
        <is>
          <t>IMPORTO</t>
        </is>
      </c>
      <c r="C677" s="99" t="inlineStr">
        <is>
          <t>NUMERO POLZZA</t>
        </is>
      </c>
      <c r="D677" s="94" t="inlineStr">
        <is>
          <t>CONTRAENTE</t>
        </is>
      </c>
      <c r="E677" s="94" t="inlineStr">
        <is>
          <t>NOTE</t>
        </is>
      </c>
    </row>
    <row r="678">
      <c r="A678" s="95" t="n">
        <v>45310</v>
      </c>
      <c r="B678" s="99" t="n"/>
      <c r="C678" s="99" t="n"/>
      <c r="D678" s="94" t="n"/>
      <c r="E678" s="94" t="n"/>
    </row>
    <row r="679">
      <c r="A679" s="94" t="n"/>
      <c r="B679" t="n">
        <v>0</v>
      </c>
      <c r="E679" s="94" t="n"/>
    </row>
    <row r="680">
      <c r="A680" s="94" t="n"/>
      <c r="B680" s="96" t="n">
        <v>0</v>
      </c>
      <c r="E680" s="94" t="n"/>
    </row>
    <row r="681">
      <c r="A681" s="94" t="n"/>
      <c r="B681" t="n">
        <v>450.5</v>
      </c>
      <c r="C681" t="inlineStr">
        <is>
          <t>180232440</t>
        </is>
      </c>
      <c r="D681" t="inlineStr">
        <is>
          <t>NEBULONI TIZIANO GIULIO</t>
        </is>
      </c>
      <c r="E681" s="94" t="n"/>
    </row>
    <row r="682">
      <c r="A682" s="94" t="n"/>
      <c r="B682" t="n">
        <v>98</v>
      </c>
      <c r="C682" t="inlineStr">
        <is>
          <t>730381231</t>
        </is>
      </c>
      <c r="D682" t="inlineStr">
        <is>
          <t>PEDRANI MARINA</t>
        </is>
      </c>
      <c r="E682" s="94" t="n"/>
    </row>
    <row r="683">
      <c r="A683" s="94" t="n"/>
      <c r="B683" t="n">
        <v>98</v>
      </c>
      <c r="C683" t="inlineStr">
        <is>
          <t>730356952</t>
        </is>
      </c>
      <c r="D683" t="inlineStr">
        <is>
          <t>PICCIONE MICHELANGELO</t>
        </is>
      </c>
      <c r="E683" s="94" t="n"/>
    </row>
    <row r="684">
      <c r="A684" s="94" t="n"/>
      <c r="B684" t="n">
        <v>299.5</v>
      </c>
      <c r="C684" t="inlineStr">
        <is>
          <t>180308180</t>
        </is>
      </c>
      <c r="D684" t="inlineStr">
        <is>
          <t>CIUFFARELLA GIANCARLO</t>
        </is>
      </c>
      <c r="E684" s="94" t="n"/>
    </row>
    <row r="685">
      <c r="A685" s="94" t="n"/>
      <c r="B685" t="n">
        <v>376.5</v>
      </c>
      <c r="C685" t="inlineStr">
        <is>
          <t>180022427</t>
        </is>
      </c>
      <c r="D685" t="inlineStr">
        <is>
          <t>BESOZZI ANDREA</t>
        </is>
      </c>
      <c r="E685" s="94" t="n"/>
    </row>
    <row r="686">
      <c r="A686" s="94" t="n"/>
      <c r="B686" t="n">
        <v>160</v>
      </c>
      <c r="C686" t="inlineStr">
        <is>
          <t>730371651</t>
        </is>
      </c>
      <c r="D686" t="inlineStr">
        <is>
          <t>BOTTIGIOLA PATRIZIA</t>
        </is>
      </c>
      <c r="E686" s="94" t="n"/>
    </row>
    <row r="687">
      <c r="A687" s="94" t="n"/>
      <c r="B687" s="96" t="n">
        <v>1610</v>
      </c>
      <c r="C687" t="inlineStr">
        <is>
          <t>181779679</t>
        </is>
      </c>
      <c r="D687" t="inlineStr">
        <is>
          <t>GIOIA LUIGI MARIO</t>
        </is>
      </c>
      <c r="E687" s="94" t="n"/>
    </row>
    <row r="688">
      <c r="A688" s="94" t="n"/>
      <c r="B688" t="n">
        <v>40</v>
      </c>
      <c r="C688" t="inlineStr">
        <is>
          <t>181779673</t>
        </is>
      </c>
      <c r="D688" t="inlineStr">
        <is>
          <t>CAMPANI EMILIA</t>
        </is>
      </c>
      <c r="E688" s="94" t="n"/>
    </row>
    <row r="689">
      <c r="A689" s="94" t="n"/>
      <c r="B689" t="n">
        <v>420</v>
      </c>
      <c r="C689" t="inlineStr">
        <is>
          <t>730402521</t>
        </is>
      </c>
      <c r="D689" t="inlineStr">
        <is>
          <t>STOPPA LAURA</t>
        </is>
      </c>
      <c r="E689" s="94" t="n"/>
    </row>
    <row r="690">
      <c r="A690" s="94" t="n"/>
      <c r="B690" t="n">
        <v>520.5</v>
      </c>
      <c r="C690" t="inlineStr">
        <is>
          <t>181779664</t>
        </is>
      </c>
      <c r="D690" t="inlineStr">
        <is>
          <t>MADOGLIO FRANCESCA</t>
        </is>
      </c>
      <c r="E690" s="94" t="n"/>
    </row>
    <row r="691">
      <c r="A691" s="94" t="n"/>
      <c r="B691" t="n">
        <v>0</v>
      </c>
      <c r="E691" s="94" t="n"/>
    </row>
    <row r="692">
      <c r="A692" s="94" t="n"/>
      <c r="B692" t="n">
        <v>380</v>
      </c>
      <c r="C692" t="inlineStr">
        <is>
          <t>730156354</t>
        </is>
      </c>
      <c r="D692" t="inlineStr">
        <is>
          <t>ROCCO GIANNI</t>
        </is>
      </c>
      <c r="E692" s="94" t="n"/>
    </row>
    <row r="693">
      <c r="A693" s="94" t="n"/>
      <c r="B693" s="96" t="n">
        <v>1987.5</v>
      </c>
      <c r="C693" t="inlineStr">
        <is>
          <t>730335959</t>
        </is>
      </c>
      <c r="D693" t="inlineStr">
        <is>
          <t>CONDOMINIO S. CATERINA</t>
        </is>
      </c>
      <c r="E693" s="94" t="n"/>
    </row>
    <row r="694">
      <c r="A694" s="94" t="n"/>
      <c r="B694" t="n">
        <v>98</v>
      </c>
      <c r="C694" t="inlineStr">
        <is>
          <t>730414127</t>
        </is>
      </c>
      <c r="D694" t="inlineStr">
        <is>
          <t>LAURI ELEONORA</t>
        </is>
      </c>
      <c r="E694" s="94" t="n"/>
    </row>
    <row r="695">
      <c r="A695" s="94" t="n"/>
      <c r="B695" s="99" t="n">
        <v>0</v>
      </c>
      <c r="C695" s="99" t="n"/>
      <c r="D695" s="94" t="n"/>
      <c r="E695" s="94" t="n"/>
    </row>
    <row r="696">
      <c r="A696" s="94" t="n"/>
      <c r="B696" s="99" t="n">
        <v>0</v>
      </c>
      <c r="C696" s="99" t="n"/>
      <c r="D696" s="94" t="n"/>
      <c r="E696" s="94" t="n"/>
    </row>
    <row r="697">
      <c r="A697" s="94" t="n"/>
      <c r="B697" s="99" t="n">
        <v>0</v>
      </c>
      <c r="C697" s="99" t="n"/>
      <c r="D697" s="94" t="n"/>
      <c r="E697" s="94" t="n"/>
    </row>
    <row r="698">
      <c r="A698" s="94" t="n"/>
      <c r="B698" s="99" t="n">
        <v>0</v>
      </c>
      <c r="C698" s="99" t="n"/>
      <c r="D698" s="94" t="n"/>
      <c r="E698" s="94" t="n"/>
    </row>
    <row r="699">
      <c r="A699" s="94" t="n"/>
      <c r="B699" s="99" t="n"/>
      <c r="C699" s="99" t="n"/>
      <c r="D699" s="94" t="n"/>
      <c r="E699" s="94" t="n"/>
    </row>
    <row r="700">
      <c r="A700" s="94" t="n"/>
      <c r="B700" s="99" t="n"/>
      <c r="C700" s="99" t="n"/>
      <c r="D700" s="94" t="n"/>
      <c r="E700" s="94" t="n"/>
    </row>
    <row r="701">
      <c r="A701" s="94" t="n"/>
      <c r="B701" s="99" t="n"/>
      <c r="C701" s="99" t="n"/>
      <c r="D701" s="94" t="n"/>
      <c r="E701" s="94" t="n"/>
    </row>
    <row r="702">
      <c r="A702" s="94" t="n"/>
      <c r="B702" s="99" t="n"/>
      <c r="C702" s="99" t="n"/>
      <c r="D702" s="94" t="n"/>
      <c r="E702" s="94" t="n"/>
    </row>
    <row r="703">
      <c r="A703" s="94" t="n"/>
      <c r="B703" s="99" t="n"/>
      <c r="C703" s="99" t="n"/>
      <c r="D703" s="94" t="n"/>
      <c r="E703" s="94" t="n"/>
    </row>
    <row r="704">
      <c r="A704" s="94" t="n"/>
      <c r="B704" s="99" t="n"/>
      <c r="C704" s="99" t="n"/>
      <c r="D704" s="94" t="n"/>
      <c r="E704" s="94" t="n"/>
    </row>
    <row r="705">
      <c r="A705" s="94" t="n"/>
      <c r="B705" s="99" t="n"/>
      <c r="C705" s="99" t="n"/>
      <c r="D705" s="94" t="n"/>
      <c r="E705" s="94" t="n"/>
    </row>
    <row r="706">
      <c r="A706" s="94" t="n"/>
      <c r="B706" s="99" t="n"/>
      <c r="C706" s="99" t="n"/>
      <c r="D706" s="94" t="n"/>
      <c r="E706" s="94" t="n"/>
    </row>
    <row r="707">
      <c r="A707" s="94" t="n"/>
      <c r="B707" s="99" t="n"/>
      <c r="C707" s="99" t="n"/>
      <c r="D707" s="94" t="n"/>
      <c r="E707" s="94" t="n"/>
    </row>
    <row r="708">
      <c r="A708" s="94" t="n"/>
      <c r="B708" s="99" t="n"/>
      <c r="C708" s="99" t="n"/>
      <c r="D708" s="94" t="n"/>
      <c r="E708" s="94" t="n"/>
    </row>
    <row r="709">
      <c r="A709" s="94" t="n"/>
      <c r="B709" s="99" t="n"/>
      <c r="C709" s="99" t="n"/>
      <c r="D709" s="94" t="n"/>
      <c r="E709" s="94" t="n"/>
    </row>
    <row r="710">
      <c r="A710" s="94" t="n"/>
      <c r="B710" s="99" t="n"/>
      <c r="C710" s="99" t="n"/>
      <c r="D710" s="94" t="n"/>
      <c r="E710" s="94" t="n"/>
    </row>
    <row r="711">
      <c r="A711" s="94" t="n"/>
      <c r="B711" s="99" t="n"/>
      <c r="C711" s="99" t="n"/>
      <c r="D711" s="94" t="n"/>
      <c r="E711" s="94" t="n"/>
    </row>
    <row r="712">
      <c r="A712" s="94" t="n"/>
      <c r="B712" s="99" t="n"/>
      <c r="C712" s="99" t="n"/>
      <c r="D712" s="94" t="n"/>
      <c r="E712" s="94" t="n"/>
    </row>
    <row r="713">
      <c r="A713" s="94" t="n"/>
      <c r="B713" s="99" t="n"/>
      <c r="C713" s="99" t="n"/>
      <c r="D713" s="94" t="n"/>
      <c r="E713" s="94" t="n"/>
    </row>
    <row r="714">
      <c r="A714" s="94" t="n"/>
      <c r="B714" s="99" t="n"/>
      <c r="C714" s="99" t="n"/>
      <c r="D714" s="94" t="n"/>
      <c r="E714" s="94" t="n"/>
    </row>
    <row r="715">
      <c r="A715" s="94" t="n"/>
      <c r="B715" s="99" t="n"/>
      <c r="C715" s="99" t="n"/>
      <c r="D715" s="94" t="n"/>
      <c r="E715" s="94" t="n"/>
    </row>
    <row r="716">
      <c r="A716" s="94" t="n"/>
      <c r="B716" s="99" t="n"/>
      <c r="C716" s="99" t="n"/>
      <c r="D716" s="94" t="n"/>
      <c r="E716" s="94" t="n"/>
    </row>
    <row r="717">
      <c r="A717" s="94" t="n"/>
      <c r="B717" s="99" t="n"/>
      <c r="C717" s="99" t="n"/>
      <c r="D717" s="94" t="n"/>
      <c r="E717" s="94" t="n"/>
    </row>
    <row r="718">
      <c r="A718" s="98" t="n"/>
      <c r="B718" s="100" t="n"/>
      <c r="C718" s="100" t="n"/>
      <c r="D718" s="94" t="n"/>
      <c r="E718" s="94" t="n"/>
    </row>
    <row r="719">
      <c r="A719" s="94" t="n"/>
      <c r="B719" s="99" t="n"/>
      <c r="C719" s="99" t="n"/>
      <c r="D719" s="94" t="n"/>
      <c r="E719" s="94" t="n"/>
    </row>
    <row r="720">
      <c r="A720" s="94" t="n"/>
      <c r="B720" s="99" t="n"/>
      <c r="C720" s="99" t="n"/>
      <c r="D720" s="94" t="n"/>
      <c r="E720" s="94" t="n"/>
    </row>
    <row r="721">
      <c r="A721" s="94" t="n"/>
      <c r="B721" s="99" t="n"/>
      <c r="C721" s="99" t="n"/>
      <c r="D721" s="94" t="n"/>
      <c r="E721" s="94" t="n"/>
    </row>
    <row r="722">
      <c r="A722" s="94" t="n"/>
      <c r="B722" s="99" t="n"/>
      <c r="C722" s="99" t="n"/>
      <c r="D722" s="94" t="n"/>
      <c r="E722" s="94" t="n"/>
    </row>
    <row r="723">
      <c r="A723" s="94" t="n"/>
      <c r="B723" s="99" t="n"/>
      <c r="C723" s="99" t="n"/>
      <c r="D723" s="94" t="n"/>
      <c r="E723" s="94" t="n"/>
    </row>
    <row r="724">
      <c r="A724" s="94" t="n"/>
      <c r="B724" s="99" t="n"/>
      <c r="C724" s="99" t="n"/>
      <c r="D724" s="94" t="n"/>
      <c r="E724" s="94" t="n"/>
    </row>
    <row r="725">
      <c r="A725" s="94" t="n"/>
      <c r="B725" s="99" t="n"/>
      <c r="C725" s="99" t="n"/>
      <c r="D725" s="94" t="n"/>
      <c r="E725" s="94" t="n"/>
    </row>
    <row r="726">
      <c r="A726" s="98" t="inlineStr">
        <is>
          <t>TOTALI</t>
        </is>
      </c>
      <c r="B726" s="100">
        <f>SUM(B678:B725)</f>
        <v/>
      </c>
      <c r="C726" s="100" t="n"/>
      <c r="D726" s="94" t="n"/>
      <c r="E726" s="94" t="n"/>
    </row>
    <row r="729">
      <c r="A729" s="94" t="inlineStr">
        <is>
          <t>DATA</t>
        </is>
      </c>
      <c r="B729" s="99" t="inlineStr">
        <is>
          <t>IMPORTO</t>
        </is>
      </c>
      <c r="C729" s="99" t="inlineStr">
        <is>
          <t>NUMERO POLZZA</t>
        </is>
      </c>
      <c r="D729" s="94" t="inlineStr">
        <is>
          <t>CONTRAENTE</t>
        </is>
      </c>
      <c r="E729" s="94" t="inlineStr">
        <is>
          <t>NOTE</t>
        </is>
      </c>
    </row>
    <row r="730">
      <c r="A730" s="95" t="n">
        <v>45313</v>
      </c>
      <c r="B730" s="99" t="n"/>
      <c r="C730" s="99" t="n"/>
      <c r="D730" s="94" t="n"/>
      <c r="E730" s="94" t="n"/>
    </row>
    <row r="731">
      <c r="A731" s="94" t="n"/>
      <c r="B731" t="n">
        <v>446</v>
      </c>
      <c r="C731" t="inlineStr">
        <is>
          <t>730390607</t>
        </is>
      </c>
      <c r="D731" t="inlineStr">
        <is>
          <t>SANNA MAURO</t>
        </is>
      </c>
      <c r="E731" s="94" t="n"/>
    </row>
    <row r="732">
      <c r="A732" s="94" t="n"/>
      <c r="B732" s="96" t="n">
        <v>1091</v>
      </c>
      <c r="C732" t="inlineStr">
        <is>
          <t>730372086</t>
        </is>
      </c>
      <c r="D732" t="inlineStr">
        <is>
          <t>GIRARDI ALESSANDRO</t>
        </is>
      </c>
      <c r="E732" s="94" t="n"/>
    </row>
    <row r="733">
      <c r="A733" s="94" t="n"/>
      <c r="B733" t="n">
        <v>100</v>
      </c>
      <c r="C733" t="inlineStr">
        <is>
          <t>730169346</t>
        </is>
      </c>
      <c r="D733" t="inlineStr">
        <is>
          <t>LOCATI NATASCIA</t>
        </is>
      </c>
      <c r="E733" s="94" t="n"/>
    </row>
    <row r="734">
      <c r="A734" s="94" t="n"/>
      <c r="B734" t="n">
        <v>248</v>
      </c>
      <c r="C734" t="inlineStr">
        <is>
          <t>730346382</t>
        </is>
      </c>
      <c r="D734" t="inlineStr">
        <is>
          <t>CRIVELLI GIUSEPPINA</t>
        </is>
      </c>
      <c r="E734" s="94" t="n"/>
    </row>
    <row r="735">
      <c r="A735" s="94" t="n"/>
      <c r="B735" t="n">
        <v>265</v>
      </c>
      <c r="C735" t="inlineStr">
        <is>
          <t>730382015</t>
        </is>
      </c>
      <c r="D735" t="inlineStr">
        <is>
          <t>FONTANA FRANCESCA</t>
        </is>
      </c>
      <c r="E735" s="94" t="n"/>
    </row>
    <row r="736">
      <c r="A736" s="94" t="n"/>
      <c r="B736" t="n">
        <v>219</v>
      </c>
      <c r="C736" t="inlineStr">
        <is>
          <t>730337694</t>
        </is>
      </c>
      <c r="D736" t="inlineStr">
        <is>
          <t>FONTANA FRANCESCA</t>
        </is>
      </c>
      <c r="E736" s="94" t="n"/>
    </row>
    <row r="737">
      <c r="A737" s="94" t="n"/>
      <c r="B737" t="n">
        <v>0</v>
      </c>
      <c r="C737" s="93" t="n"/>
      <c r="D737" s="93" t="n"/>
      <c r="E737" s="94" t="n"/>
    </row>
    <row r="738">
      <c r="A738" s="94" t="n"/>
      <c r="B738" t="n">
        <v>0</v>
      </c>
      <c r="C738" s="93" t="n"/>
      <c r="D738" s="93" t="n"/>
      <c r="E738" s="94" t="n"/>
    </row>
    <row r="739">
      <c r="A739" s="94" t="n"/>
      <c r="B739" s="96" t="n">
        <v>0</v>
      </c>
      <c r="C739" s="93" t="n"/>
      <c r="D739" s="93" t="n"/>
      <c r="E739" s="94" t="n"/>
    </row>
    <row r="740">
      <c r="A740" s="94" t="n"/>
      <c r="B740" t="n">
        <v>284.5</v>
      </c>
      <c r="C740" t="inlineStr">
        <is>
          <t>181779676</t>
        </is>
      </c>
      <c r="D740" t="inlineStr">
        <is>
          <t>CARRARA DANIELA</t>
        </is>
      </c>
      <c r="E740" s="94" t="n"/>
    </row>
    <row r="741">
      <c r="A741" s="94" t="n"/>
      <c r="B741" t="n">
        <v>810</v>
      </c>
      <c r="C741" t="inlineStr">
        <is>
          <t>181779672</t>
        </is>
      </c>
      <c r="D741" t="inlineStr">
        <is>
          <t>IMPRESA DI COSTRUZIONI CIEMME SAS</t>
        </is>
      </c>
      <c r="E741" s="94" t="n"/>
    </row>
    <row r="742">
      <c r="A742" s="94" t="n"/>
      <c r="B742" t="n">
        <v>218.5</v>
      </c>
      <c r="C742" t="inlineStr">
        <is>
          <t>180122280</t>
        </is>
      </c>
      <c r="D742" t="inlineStr">
        <is>
          <t>OSMANI REZART</t>
        </is>
      </c>
      <c r="E742" s="94" t="n"/>
    </row>
    <row r="743">
      <c r="A743" s="94" t="n"/>
      <c r="B743" t="n">
        <v>70</v>
      </c>
      <c r="C743" t="inlineStr">
        <is>
          <t>730358853</t>
        </is>
      </c>
      <c r="D743" t="inlineStr">
        <is>
          <t>GHETU FLORIN ALEXANDRU</t>
        </is>
      </c>
      <c r="E743" s="94" t="n"/>
    </row>
    <row r="744">
      <c r="A744" s="94" t="n"/>
      <c r="B744" t="n">
        <v>100</v>
      </c>
      <c r="C744" t="inlineStr">
        <is>
          <t>730246630</t>
        </is>
      </c>
      <c r="D744" t="inlineStr">
        <is>
          <t>AGHAJANOFF GIUSEPPE</t>
        </is>
      </c>
      <c r="E744" s="94" t="n"/>
    </row>
    <row r="745">
      <c r="A745" s="94" t="n"/>
      <c r="B745" t="n">
        <v>100</v>
      </c>
      <c r="C745" t="inlineStr">
        <is>
          <t>730301865</t>
        </is>
      </c>
      <c r="D745" t="inlineStr">
        <is>
          <t>KATRI RUTH</t>
        </is>
      </c>
      <c r="E745" s="94" t="n"/>
    </row>
    <row r="746">
      <c r="A746" s="94" t="n"/>
      <c r="B746" s="93" t="n">
        <v>0</v>
      </c>
      <c r="C746" s="93" t="n"/>
      <c r="D746" s="93" t="n"/>
      <c r="E746" s="94" t="n"/>
    </row>
    <row r="747">
      <c r="A747" s="94" t="n"/>
      <c r="B747" s="96" t="n">
        <v>0</v>
      </c>
      <c r="C747" s="93" t="n"/>
      <c r="D747" s="93" t="n"/>
      <c r="E747" s="94" t="n"/>
    </row>
    <row r="748">
      <c r="A748" s="94" t="n"/>
      <c r="B748" t="n">
        <v>307</v>
      </c>
      <c r="C748" t="inlineStr">
        <is>
          <t>180122260</t>
        </is>
      </c>
      <c r="D748" t="inlineStr">
        <is>
          <t>CARA MATTEO COSTANTE MARIA</t>
        </is>
      </c>
      <c r="E748" s="94" t="n"/>
    </row>
    <row r="749">
      <c r="A749" s="94" t="n"/>
      <c r="B749" t="n">
        <v>770.87</v>
      </c>
      <c r="C749" t="inlineStr">
        <is>
          <t>730385210</t>
        </is>
      </c>
      <c r="D749" t="inlineStr">
        <is>
          <t>SCUOLA MATERNA S. GIUSEPPE</t>
        </is>
      </c>
      <c r="E749" s="94" t="n"/>
    </row>
    <row r="750">
      <c r="A750" s="94" t="n"/>
      <c r="B750" t="n">
        <v>269.99</v>
      </c>
      <c r="C750" t="inlineStr">
        <is>
          <t>730380135</t>
        </is>
      </c>
      <c r="D750" t="inlineStr">
        <is>
          <t>SCUOLA MATERNA S. GIUSEPPE</t>
        </is>
      </c>
      <c r="E750" s="94" t="n"/>
    </row>
    <row r="751">
      <c r="A751" s="94" t="n"/>
      <c r="B751" t="n">
        <v>134.99</v>
      </c>
      <c r="C751" t="inlineStr">
        <is>
          <t>730333706</t>
        </is>
      </c>
      <c r="D751" t="inlineStr">
        <is>
          <t>SCUOLA MATERNA S. GIUSEPPE</t>
        </is>
      </c>
      <c r="E751" s="94" t="n"/>
    </row>
    <row r="752">
      <c r="A752" s="94" t="n"/>
      <c r="B752" s="99" t="n"/>
      <c r="C752" s="99" t="n"/>
      <c r="D752" s="94" t="n"/>
      <c r="E752" s="94" t="n"/>
    </row>
    <row r="753">
      <c r="A753" s="94" t="n"/>
      <c r="B753" s="99" t="n"/>
      <c r="C753" s="99" t="n"/>
      <c r="D753" s="94" t="n"/>
      <c r="E753" s="94" t="n"/>
    </row>
    <row r="754">
      <c r="A754" s="94" t="n"/>
      <c r="B754" s="99" t="n"/>
      <c r="C754" s="99" t="n"/>
      <c r="D754" s="94" t="n"/>
      <c r="E754" s="94" t="n"/>
    </row>
    <row r="755">
      <c r="A755" s="94" t="n"/>
      <c r="B755" s="99" t="n"/>
      <c r="C755" s="99" t="n"/>
      <c r="D755" s="94" t="n"/>
      <c r="E755" s="94" t="n"/>
    </row>
    <row r="756">
      <c r="A756" s="94" t="n"/>
      <c r="B756" s="99" t="n"/>
      <c r="C756" s="99" t="n"/>
      <c r="D756" s="94" t="n"/>
      <c r="E756" s="94" t="n"/>
    </row>
    <row r="757">
      <c r="A757" s="94" t="n"/>
      <c r="B757" s="99" t="n"/>
      <c r="C757" s="99" t="n"/>
      <c r="D757" s="94" t="n"/>
      <c r="E757" s="94" t="n"/>
    </row>
    <row r="758">
      <c r="A758" s="94" t="n"/>
      <c r="B758" s="99" t="n"/>
      <c r="C758" s="99" t="n"/>
      <c r="D758" s="94" t="n"/>
      <c r="E758" s="94" t="n"/>
    </row>
    <row r="759">
      <c r="A759" s="94" t="n"/>
      <c r="B759" s="99" t="n"/>
      <c r="C759" s="99" t="n"/>
      <c r="D759" s="94" t="n"/>
      <c r="E759" s="94" t="n"/>
    </row>
    <row r="760">
      <c r="A760" s="94" t="n"/>
      <c r="B760" s="99" t="n"/>
      <c r="C760" s="99" t="n"/>
      <c r="D760" s="94" t="n"/>
      <c r="E760" s="94" t="n"/>
    </row>
    <row r="761">
      <c r="A761" s="94" t="n"/>
      <c r="B761" s="99" t="n"/>
      <c r="C761" s="99" t="n"/>
      <c r="D761" s="94" t="n"/>
      <c r="E761" s="94" t="n"/>
    </row>
    <row r="762">
      <c r="A762" s="94" t="n"/>
      <c r="B762" s="99" t="n"/>
      <c r="C762" s="99" t="n"/>
      <c r="D762" s="94" t="n"/>
      <c r="E762" s="94" t="n"/>
    </row>
    <row r="763">
      <c r="A763" s="94" t="n"/>
      <c r="B763" s="99" t="n"/>
      <c r="C763" s="99" t="n"/>
      <c r="D763" s="94" t="n"/>
      <c r="E763" s="94" t="n"/>
    </row>
    <row r="764">
      <c r="A764" s="94" t="n"/>
      <c r="B764" s="99" t="n"/>
      <c r="C764" s="99" t="n"/>
      <c r="D764" s="94" t="n"/>
      <c r="E764" s="94" t="n"/>
    </row>
    <row r="765">
      <c r="A765" s="94" t="n"/>
      <c r="B765" s="99" t="n"/>
      <c r="C765" s="99" t="n"/>
      <c r="D765" s="94" t="n"/>
      <c r="E765" s="94" t="n"/>
    </row>
    <row r="766">
      <c r="A766" s="94" t="n"/>
      <c r="B766" s="99" t="n"/>
      <c r="C766" s="99" t="n"/>
      <c r="D766" s="94" t="n"/>
      <c r="E766" s="94" t="n"/>
    </row>
    <row r="767">
      <c r="A767" s="94" t="n"/>
      <c r="B767" s="99" t="n"/>
      <c r="C767" s="99" t="n"/>
      <c r="D767" s="94" t="n"/>
      <c r="E767" s="94" t="n"/>
    </row>
    <row r="768">
      <c r="A768" s="94" t="n"/>
      <c r="B768" s="99" t="n"/>
      <c r="C768" s="99" t="n"/>
      <c r="D768" s="94" t="n"/>
      <c r="E768" s="94" t="n"/>
    </row>
    <row r="769">
      <c r="A769" s="94" t="n"/>
      <c r="B769" s="99" t="n"/>
      <c r="C769" s="99" t="n"/>
      <c r="D769" s="94" t="n"/>
      <c r="E769" s="94" t="n"/>
    </row>
    <row r="770">
      <c r="A770" s="98" t="n"/>
      <c r="B770" s="100" t="n"/>
      <c r="C770" s="100" t="n"/>
      <c r="D770" s="94" t="n"/>
      <c r="E770" s="94" t="n"/>
    </row>
    <row r="771">
      <c r="A771" s="94" t="n"/>
      <c r="B771" s="99" t="n"/>
      <c r="C771" s="99" t="n"/>
      <c r="D771" s="94" t="n"/>
      <c r="E771" s="94" t="n"/>
    </row>
    <row r="772">
      <c r="A772" s="94" t="n"/>
      <c r="B772" s="99" t="n"/>
      <c r="C772" s="99" t="n"/>
      <c r="D772" s="94" t="n"/>
      <c r="E772" s="94" t="n"/>
    </row>
    <row r="773">
      <c r="A773" s="94" t="n"/>
      <c r="B773" s="99" t="n"/>
      <c r="C773" s="99" t="n"/>
      <c r="D773" s="94" t="n"/>
      <c r="E773" s="94" t="n"/>
    </row>
    <row r="774">
      <c r="A774" s="94" t="n"/>
      <c r="B774" s="99" t="n"/>
      <c r="C774" s="99" t="n"/>
      <c r="D774" s="94" t="n"/>
      <c r="E774" s="94" t="n"/>
    </row>
    <row r="775">
      <c r="A775" s="94" t="n"/>
      <c r="B775" s="99" t="n"/>
      <c r="C775" s="99" t="n"/>
      <c r="D775" s="94" t="n"/>
      <c r="E775" s="94" t="n"/>
    </row>
    <row r="776">
      <c r="A776" s="94" t="n"/>
      <c r="B776" s="99" t="n"/>
      <c r="C776" s="99" t="n"/>
      <c r="D776" s="94" t="n"/>
      <c r="E776" s="94" t="n"/>
    </row>
    <row r="777">
      <c r="A777" s="94" t="n"/>
      <c r="B777" s="99" t="n"/>
      <c r="C777" s="99" t="n"/>
      <c r="D777" s="94" t="n"/>
      <c r="E777" s="94" t="n"/>
    </row>
    <row r="778">
      <c r="A778" s="98" t="inlineStr">
        <is>
          <t>TOTALI</t>
        </is>
      </c>
      <c r="B778" s="100">
        <f>SUM(B730:B777)</f>
        <v/>
      </c>
      <c r="C778" s="100" t="n"/>
      <c r="D778" s="94" t="n"/>
      <c r="E778" s="94" t="n"/>
    </row>
    <row r="781">
      <c r="A781" s="94" t="inlineStr">
        <is>
          <t>DATA</t>
        </is>
      </c>
      <c r="B781" s="99" t="inlineStr">
        <is>
          <t>IMPORTO</t>
        </is>
      </c>
      <c r="C781" s="99" t="inlineStr">
        <is>
          <t>NUMERO POLZZA</t>
        </is>
      </c>
      <c r="D781" s="94" t="inlineStr">
        <is>
          <t>CONTRAENTE</t>
        </is>
      </c>
      <c r="E781" s="94" t="inlineStr">
        <is>
          <t>NOTE</t>
        </is>
      </c>
    </row>
    <row r="782">
      <c r="A782" s="95" t="n">
        <v>45315</v>
      </c>
      <c r="B782" s="99" t="n"/>
      <c r="C782" s="99" t="n"/>
      <c r="D782" s="94" t="n"/>
      <c r="E782" s="94" t="n"/>
    </row>
    <row r="783">
      <c r="A783" s="95" t="inlineStr">
        <is>
          <t>*</t>
        </is>
      </c>
      <c r="B783" t="n">
        <v>53</v>
      </c>
      <c r="C783" t="inlineStr">
        <is>
          <t>730353324</t>
        </is>
      </c>
      <c r="D783" t="inlineStr">
        <is>
          <t>FERRARI SILVIO</t>
        </is>
      </c>
      <c r="E783" s="94" t="n"/>
    </row>
    <row r="784">
      <c r="A784" s="94" t="inlineStr">
        <is>
          <t>*</t>
        </is>
      </c>
      <c r="B784" t="n">
        <v>254</v>
      </c>
      <c r="C784" t="inlineStr">
        <is>
          <t>180122290</t>
        </is>
      </c>
      <c r="D784" t="inlineStr">
        <is>
          <t>TONIN EMANUELE</t>
        </is>
      </c>
      <c r="E784" s="94" t="n"/>
    </row>
    <row r="785">
      <c r="A785" s="94" t="inlineStr">
        <is>
          <t>*</t>
        </is>
      </c>
      <c r="B785" t="n">
        <v>323</v>
      </c>
      <c r="C785" t="inlineStr">
        <is>
          <t>730335953</t>
        </is>
      </c>
      <c r="D785" t="inlineStr">
        <is>
          <t>MERLOTTI FABRIZIO</t>
        </is>
      </c>
      <c r="E785" s="94" t="n"/>
    </row>
    <row r="786">
      <c r="A786" s="94" t="inlineStr">
        <is>
          <t>*</t>
        </is>
      </c>
      <c r="B786" t="n">
        <v>376</v>
      </c>
      <c r="C786" t="inlineStr">
        <is>
          <t>180022111</t>
        </is>
      </c>
      <c r="D786" t="inlineStr">
        <is>
          <t>MANFREDI ALESSANDRO</t>
        </is>
      </c>
      <c r="E786" s="94" t="n"/>
    </row>
    <row r="787">
      <c r="A787" s="94" t="inlineStr">
        <is>
          <t>*</t>
        </is>
      </c>
      <c r="B787" s="96" t="n">
        <v>1585.2</v>
      </c>
      <c r="C787" t="inlineStr">
        <is>
          <t>180022144</t>
        </is>
      </c>
      <c r="D787" t="inlineStr">
        <is>
          <t>BABOLIN RENATO</t>
        </is>
      </c>
      <c r="E787" s="94" t="n"/>
    </row>
    <row r="788">
      <c r="A788" s="94" t="inlineStr">
        <is>
          <t>*</t>
        </is>
      </c>
      <c r="B788" t="n">
        <v>426</v>
      </c>
      <c r="C788" t="inlineStr">
        <is>
          <t>732120080</t>
        </is>
      </c>
      <c r="D788" t="inlineStr">
        <is>
          <t>SCALTRITTI PAOLA</t>
        </is>
      </c>
      <c r="E788" s="94" t="n"/>
    </row>
    <row r="789">
      <c r="A789" s="94" t="inlineStr">
        <is>
          <t>*</t>
        </is>
      </c>
      <c r="B789" t="n">
        <v>456</v>
      </c>
      <c r="C789" t="inlineStr">
        <is>
          <t>181779689</t>
        </is>
      </c>
      <c r="D789" t="inlineStr">
        <is>
          <t>BELIUSSE MICHELE</t>
        </is>
      </c>
      <c r="E789" s="94" t="n"/>
    </row>
    <row r="790">
      <c r="A790" s="94" t="inlineStr">
        <is>
          <t>*</t>
        </is>
      </c>
      <c r="B790" t="n">
        <v>185</v>
      </c>
      <c r="C790" t="inlineStr">
        <is>
          <t>730368905</t>
        </is>
      </c>
      <c r="D790" t="inlineStr">
        <is>
          <t>CONEGLIANI MATTEO</t>
        </is>
      </c>
      <c r="E790" s="94" t="n"/>
    </row>
    <row r="791">
      <c r="A791" s="94" t="inlineStr">
        <is>
          <t>*</t>
        </is>
      </c>
      <c r="B791" t="n">
        <v>815.5</v>
      </c>
      <c r="C791" t="inlineStr">
        <is>
          <t>180308171</t>
        </is>
      </c>
      <c r="D791" t="inlineStr">
        <is>
          <t>PARR. S/GIORGIO MARTIR</t>
        </is>
      </c>
      <c r="E791" s="94" t="n"/>
    </row>
    <row r="792">
      <c r="A792" s="94" t="n"/>
      <c r="B792" t="n">
        <v>0</v>
      </c>
      <c r="E792" s="94" t="n"/>
    </row>
    <row r="793">
      <c r="A793" s="94" t="inlineStr">
        <is>
          <t>*</t>
        </is>
      </c>
      <c r="B793" t="n">
        <v>134</v>
      </c>
      <c r="C793" t="inlineStr">
        <is>
          <t>730415907</t>
        </is>
      </c>
      <c r="D793" t="inlineStr">
        <is>
          <t>MOCELLINI DANIELA</t>
        </is>
      </c>
      <c r="E793" s="94" t="n"/>
    </row>
    <row r="794">
      <c r="A794" s="94" t="inlineStr">
        <is>
          <t>*</t>
        </is>
      </c>
      <c r="B794" t="n">
        <v>156.5</v>
      </c>
      <c r="C794" t="inlineStr">
        <is>
          <t>181779708</t>
        </is>
      </c>
      <c r="D794" t="inlineStr">
        <is>
          <t>SAPORITI CLAUDIO</t>
        </is>
      </c>
      <c r="E794" s="94" t="n"/>
    </row>
    <row r="795">
      <c r="A795" s="94" t="n"/>
      <c r="B795" s="99" t="n">
        <v>0</v>
      </c>
      <c r="C795" s="94" t="n"/>
      <c r="D795" s="94" t="n"/>
      <c r="E795" s="94" t="n"/>
    </row>
    <row r="796">
      <c r="A796" s="94" t="n"/>
      <c r="B796" s="99" t="n">
        <v>0</v>
      </c>
      <c r="C796" s="94" t="n"/>
      <c r="D796" s="94" t="n"/>
      <c r="E796" s="94" t="n"/>
    </row>
    <row r="797">
      <c r="A797" s="94" t="n"/>
      <c r="B797" s="99" t="n">
        <v>0</v>
      </c>
      <c r="C797" s="99" t="n"/>
      <c r="D797" s="94" t="n"/>
      <c r="E797" s="94" t="n"/>
    </row>
    <row r="798">
      <c r="A798" s="94" t="n"/>
      <c r="B798" s="99" t="n">
        <v>0</v>
      </c>
      <c r="C798" s="99" t="n"/>
      <c r="D798" s="94" t="n"/>
      <c r="E798" s="94" t="n"/>
    </row>
    <row r="799">
      <c r="A799" s="94" t="n"/>
      <c r="B799" s="99" t="n">
        <v>0</v>
      </c>
      <c r="C799" s="99" t="n"/>
      <c r="D799" s="94" t="n"/>
      <c r="E799" s="94" t="n"/>
    </row>
    <row r="800">
      <c r="A800" s="94" t="n"/>
      <c r="B800" s="99" t="n">
        <v>0</v>
      </c>
      <c r="C800" s="99" t="n"/>
      <c r="D800" s="94" t="n"/>
      <c r="E800" s="94" t="n"/>
    </row>
    <row r="801">
      <c r="A801" s="94" t="n"/>
      <c r="B801" s="99" t="n">
        <v>0</v>
      </c>
      <c r="C801" s="99" t="n"/>
      <c r="D801" s="94" t="n"/>
      <c r="E801" s="94" t="n"/>
    </row>
    <row r="802">
      <c r="A802" s="94" t="n"/>
      <c r="B802" s="99" t="n">
        <v>0</v>
      </c>
      <c r="C802" s="99" t="n"/>
      <c r="D802" s="94" t="n"/>
      <c r="E802" s="94" t="n"/>
    </row>
    <row r="803">
      <c r="A803" s="94" t="n"/>
      <c r="B803" s="99" t="n"/>
      <c r="C803" s="99" t="n"/>
      <c r="D803" s="94" t="n"/>
      <c r="E803" s="94" t="n"/>
    </row>
    <row r="804">
      <c r="A804" s="94" t="n"/>
      <c r="B804" s="99" t="n"/>
      <c r="C804" s="99" t="n"/>
      <c r="D804" s="94" t="n"/>
      <c r="E804" s="94" t="n"/>
    </row>
    <row r="805">
      <c r="A805" s="94" t="n"/>
      <c r="B805" s="99" t="n"/>
      <c r="C805" s="99" t="n"/>
      <c r="D805" s="94" t="n"/>
      <c r="E805" s="94" t="n"/>
    </row>
    <row r="806">
      <c r="A806" s="94" t="n"/>
      <c r="B806" s="99" t="n"/>
      <c r="C806" s="99" t="n"/>
      <c r="D806" s="94" t="n"/>
      <c r="E806" s="94" t="n"/>
    </row>
    <row r="807">
      <c r="A807" s="94" t="n"/>
      <c r="B807" s="99" t="n"/>
      <c r="C807" s="99" t="n"/>
      <c r="D807" s="94" t="n"/>
      <c r="E807" s="94" t="n"/>
    </row>
    <row r="808">
      <c r="A808" s="94" t="n"/>
      <c r="B808" s="99" t="n"/>
      <c r="C808" s="99" t="n"/>
      <c r="D808" s="94" t="n"/>
      <c r="E808" s="94" t="n"/>
    </row>
    <row r="809">
      <c r="A809" s="94" t="n"/>
      <c r="B809" s="99" t="n"/>
      <c r="C809" s="99" t="n"/>
      <c r="D809" s="94" t="n"/>
      <c r="E809" s="94" t="n"/>
    </row>
    <row r="810">
      <c r="A810" s="94" t="n"/>
      <c r="B810" s="99" t="n"/>
      <c r="C810" s="99" t="n"/>
      <c r="D810" s="94" t="n"/>
      <c r="E810" s="94" t="n"/>
    </row>
    <row r="811">
      <c r="A811" s="94" t="n"/>
      <c r="B811" s="99" t="n"/>
      <c r="C811" s="99" t="n"/>
      <c r="D811" s="94" t="n"/>
      <c r="E811" s="94" t="n"/>
    </row>
    <row r="812">
      <c r="A812" s="94" t="n"/>
      <c r="B812" s="99" t="n"/>
      <c r="C812" s="99" t="n"/>
      <c r="D812" s="94" t="n"/>
      <c r="E812" s="94" t="n"/>
    </row>
    <row r="813">
      <c r="A813" s="94" t="n"/>
      <c r="B813" s="99" t="n"/>
      <c r="C813" s="99" t="n"/>
      <c r="D813" s="94" t="n"/>
      <c r="E813" s="94" t="n"/>
    </row>
    <row r="814">
      <c r="A814" s="94" t="n"/>
      <c r="B814" s="99" t="n"/>
      <c r="C814" s="99" t="n"/>
      <c r="D814" s="94" t="n"/>
      <c r="E814" s="94" t="n"/>
    </row>
    <row r="815">
      <c r="A815" s="94" t="n"/>
      <c r="B815" s="99" t="n"/>
      <c r="C815" s="99" t="n"/>
      <c r="D815" s="94" t="n"/>
      <c r="E815" s="94" t="n"/>
    </row>
    <row r="816">
      <c r="A816" s="94" t="n"/>
      <c r="B816" s="99" t="n"/>
      <c r="C816" s="99" t="n"/>
      <c r="D816" s="94" t="n"/>
      <c r="E816" s="94" t="n"/>
    </row>
    <row r="817">
      <c r="A817" s="94" t="n"/>
      <c r="B817" s="99" t="n"/>
      <c r="C817" s="99" t="n"/>
      <c r="D817" s="94" t="n"/>
      <c r="E817" s="94" t="n"/>
    </row>
    <row r="818">
      <c r="A818" s="94" t="n"/>
      <c r="B818" s="99" t="n"/>
      <c r="C818" s="99" t="n"/>
      <c r="D818" s="94" t="n"/>
      <c r="E818" s="94" t="n"/>
    </row>
    <row r="819">
      <c r="A819" s="94" t="n"/>
      <c r="B819" s="99" t="n"/>
      <c r="C819" s="99" t="n"/>
      <c r="D819" s="94" t="n"/>
      <c r="E819" s="94" t="n"/>
    </row>
    <row r="820">
      <c r="A820" s="94" t="n"/>
      <c r="B820" s="99" t="n"/>
      <c r="C820" s="99" t="n"/>
      <c r="D820" s="94" t="n"/>
      <c r="E820" s="94" t="n"/>
    </row>
    <row r="821">
      <c r="A821" s="94" t="n"/>
      <c r="B821" s="99" t="n"/>
      <c r="C821" s="99" t="n"/>
      <c r="D821" s="94" t="n"/>
      <c r="E821" s="94" t="n"/>
    </row>
    <row r="822">
      <c r="A822" s="98" t="n"/>
      <c r="B822" s="100" t="n"/>
      <c r="C822" s="100" t="n"/>
      <c r="D822" s="94" t="n"/>
      <c r="E822" s="94" t="n"/>
    </row>
    <row r="823">
      <c r="A823" s="94" t="n"/>
      <c r="B823" s="99" t="n"/>
      <c r="C823" s="99" t="n"/>
      <c r="D823" s="94" t="n"/>
      <c r="E823" s="94" t="n"/>
    </row>
    <row r="824">
      <c r="A824" s="94" t="n"/>
      <c r="B824" s="99" t="n"/>
      <c r="C824" s="99" t="n"/>
      <c r="D824" s="94" t="n"/>
      <c r="E824" s="94" t="n"/>
    </row>
    <row r="825">
      <c r="A825" s="94" t="n"/>
      <c r="B825" s="99" t="n"/>
      <c r="C825" s="99" t="n"/>
      <c r="D825" s="94" t="n"/>
      <c r="E825" s="94" t="n"/>
    </row>
    <row r="826">
      <c r="A826" s="94" t="n"/>
      <c r="B826" s="99" t="n"/>
      <c r="C826" s="99" t="n"/>
      <c r="D826" s="94" t="n"/>
      <c r="E826" s="94" t="n"/>
    </row>
    <row r="827">
      <c r="A827" s="94" t="n"/>
      <c r="B827" s="99" t="n"/>
      <c r="C827" s="99" t="n"/>
      <c r="D827" s="94" t="n"/>
      <c r="E827" s="94" t="n"/>
    </row>
    <row r="828">
      <c r="A828" s="94" t="n"/>
      <c r="B828" s="99" t="n"/>
      <c r="C828" s="99" t="n"/>
      <c r="D828" s="94" t="n"/>
      <c r="E828" s="94" t="n"/>
    </row>
    <row r="829">
      <c r="A829" s="94" t="n"/>
      <c r="B829" s="99" t="n"/>
      <c r="C829" s="99" t="n"/>
      <c r="D829" s="94" t="n"/>
      <c r="E829" s="94" t="n"/>
    </row>
    <row r="830">
      <c r="A830" s="98" t="inlineStr">
        <is>
          <t>TOTALI</t>
        </is>
      </c>
      <c r="B830" s="100">
        <f>SUM(B782:B829)</f>
        <v/>
      </c>
      <c r="C830" s="100" t="n"/>
      <c r="D830" s="94" t="n"/>
      <c r="E830" s="94" t="n"/>
    </row>
    <row r="833">
      <c r="A833" s="94" t="inlineStr">
        <is>
          <t>DATA</t>
        </is>
      </c>
      <c r="B833" s="99" t="inlineStr">
        <is>
          <t>IMPORTO</t>
        </is>
      </c>
      <c r="C833" s="99" t="inlineStr">
        <is>
          <t>NUMERO POLZZA</t>
        </is>
      </c>
      <c r="D833" s="94" t="inlineStr">
        <is>
          <t>CONTRAENTE</t>
        </is>
      </c>
      <c r="E833" s="94" t="inlineStr">
        <is>
          <t>NOTE</t>
        </is>
      </c>
    </row>
    <row r="834">
      <c r="A834" s="95" t="n">
        <v>45315</v>
      </c>
      <c r="B834" s="99" t="n"/>
      <c r="C834" s="99" t="n"/>
      <c r="D834" s="94" t="n"/>
      <c r="E834" s="94" t="n"/>
    </row>
    <row r="835">
      <c r="A835" s="94" t="inlineStr">
        <is>
          <t>*</t>
        </is>
      </c>
      <c r="B835" t="n">
        <v>730</v>
      </c>
      <c r="C835" t="inlineStr">
        <is>
          <t>181779698</t>
        </is>
      </c>
      <c r="D835" t="inlineStr">
        <is>
          <t>BASSO MATTIA</t>
        </is>
      </c>
      <c r="E835" s="94" t="n"/>
    </row>
    <row r="836">
      <c r="A836" s="94" t="inlineStr">
        <is>
          <t>*</t>
        </is>
      </c>
      <c r="B836" t="n">
        <v>200</v>
      </c>
      <c r="C836" t="inlineStr">
        <is>
          <t>730378642</t>
        </is>
      </c>
      <c r="D836" t="inlineStr">
        <is>
          <t>PETREI ANNA</t>
        </is>
      </c>
      <c r="E836" s="94" t="n"/>
    </row>
    <row r="837">
      <c r="A837" s="94" t="inlineStr">
        <is>
          <t>*</t>
        </is>
      </c>
      <c r="B837" t="n">
        <v>52</v>
      </c>
      <c r="C837" t="inlineStr">
        <is>
          <t>730355451</t>
        </is>
      </c>
      <c r="D837" t="inlineStr">
        <is>
          <t>VENTURIN CINZIA ELISABETTA</t>
        </is>
      </c>
      <c r="E837" s="94" t="n"/>
    </row>
    <row r="838">
      <c r="A838" s="94" t="inlineStr">
        <is>
          <t>*</t>
        </is>
      </c>
      <c r="B838" t="n">
        <v>197.5</v>
      </c>
      <c r="C838" t="inlineStr">
        <is>
          <t>180122276</t>
        </is>
      </c>
      <c r="D838" t="inlineStr">
        <is>
          <t>CHIARI NICHOLAS</t>
        </is>
      </c>
      <c r="E838" s="94" t="n"/>
    </row>
    <row r="839">
      <c r="A839" s="94" t="n"/>
      <c r="B839" s="96" t="n">
        <v>0</v>
      </c>
      <c r="D839" s="94" t="n"/>
      <c r="E839" s="94" t="n"/>
    </row>
    <row r="840">
      <c r="A840" s="94" t="n"/>
      <c r="B840" s="99" t="n">
        <v>0</v>
      </c>
      <c r="C840" s="94" t="n"/>
      <c r="D840" s="94" t="n"/>
      <c r="E840" s="94" t="n"/>
    </row>
    <row r="841">
      <c r="A841" s="94" t="n"/>
      <c r="B841" s="99" t="n">
        <v>0</v>
      </c>
      <c r="C841" s="94" t="n"/>
      <c r="D841" s="94" t="n"/>
      <c r="E841" s="94" t="n"/>
    </row>
    <row r="842">
      <c r="A842" s="94" t="n"/>
      <c r="B842" s="99" t="n">
        <v>0</v>
      </c>
      <c r="C842" s="94" t="n"/>
      <c r="D842" s="94" t="n"/>
      <c r="E842" s="94" t="n"/>
    </row>
    <row r="843">
      <c r="A843" s="94" t="n"/>
      <c r="B843" s="99" t="n">
        <v>0</v>
      </c>
      <c r="C843" s="94" t="n"/>
      <c r="D843" s="94" t="n"/>
      <c r="E843" s="94" t="n"/>
    </row>
    <row r="844">
      <c r="A844" s="94" t="n"/>
      <c r="B844" s="99" t="n">
        <v>0</v>
      </c>
      <c r="C844" s="94" t="n"/>
      <c r="D844" s="94" t="n"/>
      <c r="E844" s="94" t="n"/>
    </row>
    <row r="845">
      <c r="A845" s="94" t="n"/>
      <c r="B845" s="99" t="n">
        <v>0</v>
      </c>
      <c r="C845" s="94" t="n"/>
      <c r="D845" s="94" t="n"/>
      <c r="E845" s="94" t="n"/>
    </row>
    <row r="846">
      <c r="A846" s="94" t="n"/>
      <c r="B846" s="99" t="n">
        <v>0</v>
      </c>
      <c r="C846" s="94" t="n"/>
      <c r="D846" s="94" t="n"/>
      <c r="E846" s="94" t="n"/>
    </row>
    <row r="847">
      <c r="A847" s="94" t="n"/>
      <c r="B847" s="99" t="n">
        <v>0</v>
      </c>
      <c r="C847" s="94" t="n"/>
      <c r="D847" s="94" t="n"/>
      <c r="E847" s="94" t="n"/>
    </row>
    <row r="848">
      <c r="A848" s="94" t="n"/>
      <c r="B848" s="99" t="n">
        <v>0</v>
      </c>
      <c r="C848" s="94" t="n"/>
      <c r="D848" s="94" t="n"/>
      <c r="E848" s="94" t="n"/>
    </row>
    <row r="849">
      <c r="A849" s="94" t="n"/>
      <c r="B849" s="99" t="n">
        <v>0</v>
      </c>
      <c r="C849" s="99" t="n"/>
      <c r="D849" s="94" t="n"/>
      <c r="E849" s="94" t="n"/>
    </row>
    <row r="850">
      <c r="A850" s="94" t="n"/>
      <c r="B850" s="99" t="n">
        <v>0</v>
      </c>
      <c r="C850" s="99" t="n"/>
      <c r="D850" s="94" t="n"/>
      <c r="E850" s="94" t="n"/>
    </row>
    <row r="851">
      <c r="A851" s="94" t="n"/>
      <c r="B851" s="99" t="n">
        <v>0</v>
      </c>
      <c r="C851" s="99" t="n"/>
      <c r="D851" s="94" t="n"/>
      <c r="E851" s="94" t="n"/>
    </row>
    <row r="852">
      <c r="A852" s="94" t="n"/>
      <c r="B852" s="99" t="n">
        <v>0</v>
      </c>
      <c r="C852" s="99" t="n"/>
      <c r="D852" s="94" t="n"/>
      <c r="E852" s="94" t="n"/>
    </row>
    <row r="853">
      <c r="A853" s="94" t="n"/>
      <c r="B853" s="99" t="n">
        <v>0</v>
      </c>
      <c r="C853" s="99" t="n"/>
      <c r="D853" s="94" t="n"/>
      <c r="E853" s="94" t="n"/>
    </row>
    <row r="854">
      <c r="A854" s="94" t="n"/>
      <c r="B854" s="99" t="n">
        <v>0</v>
      </c>
      <c r="C854" s="99" t="n"/>
      <c r="D854" s="94" t="n"/>
      <c r="E854" s="94" t="n"/>
    </row>
    <row r="855">
      <c r="A855" s="94" t="n"/>
      <c r="B855" s="99" t="n"/>
      <c r="C855" s="99" t="n"/>
      <c r="D855" s="94" t="n"/>
      <c r="E855" s="94" t="n"/>
    </row>
    <row r="856">
      <c r="A856" s="94" t="n"/>
      <c r="B856" s="99" t="n"/>
      <c r="C856" s="99" t="n"/>
      <c r="D856" s="94" t="n"/>
      <c r="E856" s="94" t="n"/>
    </row>
    <row r="857">
      <c r="A857" s="94" t="n"/>
      <c r="B857" s="99" t="n"/>
      <c r="C857" s="99" t="n"/>
      <c r="D857" s="94" t="n"/>
      <c r="E857" s="94" t="n"/>
    </row>
    <row r="858">
      <c r="A858" s="94" t="n"/>
      <c r="B858" s="99" t="n"/>
      <c r="C858" s="99" t="n"/>
      <c r="D858" s="94" t="n"/>
      <c r="E858" s="94" t="n"/>
    </row>
    <row r="859">
      <c r="A859" s="94" t="n"/>
      <c r="B859" s="99" t="n"/>
      <c r="C859" s="99" t="n"/>
      <c r="D859" s="94" t="n"/>
      <c r="E859" s="94" t="n"/>
    </row>
    <row r="860">
      <c r="A860" s="94" t="n"/>
      <c r="B860" s="99" t="n"/>
      <c r="C860" s="99" t="n"/>
      <c r="D860" s="94" t="n"/>
      <c r="E860" s="94" t="n"/>
    </row>
    <row r="861">
      <c r="A861" s="94" t="n"/>
      <c r="B861" s="99" t="n"/>
      <c r="C861" s="99" t="n"/>
      <c r="D861" s="94" t="n"/>
      <c r="E861" s="94" t="n"/>
    </row>
    <row r="862">
      <c r="A862" s="94" t="n"/>
      <c r="B862" s="99" t="n"/>
      <c r="C862" s="99" t="n"/>
      <c r="D862" s="94" t="n"/>
      <c r="E862" s="94" t="n"/>
    </row>
    <row r="863">
      <c r="A863" s="94" t="n"/>
      <c r="B863" s="99" t="n"/>
      <c r="C863" s="99" t="n"/>
      <c r="D863" s="94" t="n"/>
      <c r="E863" s="94" t="n"/>
    </row>
    <row r="864">
      <c r="A864" s="94" t="n"/>
      <c r="B864" s="99" t="n"/>
      <c r="C864" s="99" t="n"/>
      <c r="D864" s="94" t="n"/>
      <c r="E864" s="94" t="n"/>
    </row>
    <row r="865">
      <c r="A865" s="94" t="n"/>
      <c r="B865" s="99" t="n"/>
      <c r="C865" s="99" t="n"/>
      <c r="D865" s="94" t="n"/>
      <c r="E865" s="94" t="n"/>
    </row>
    <row r="866">
      <c r="A866" s="94" t="n"/>
      <c r="B866" s="99" t="n"/>
      <c r="C866" s="99" t="n"/>
      <c r="D866" s="94" t="n"/>
      <c r="E866" s="94" t="n"/>
    </row>
    <row r="867">
      <c r="A867" s="94" t="n"/>
      <c r="B867" s="99" t="n"/>
      <c r="C867" s="99" t="n"/>
      <c r="D867" s="94" t="n"/>
      <c r="E867" s="94" t="n"/>
    </row>
    <row r="868">
      <c r="A868" s="94" t="n"/>
      <c r="B868" s="99" t="n"/>
      <c r="C868" s="99" t="n"/>
      <c r="D868" s="94" t="n"/>
      <c r="E868" s="94" t="n"/>
    </row>
    <row r="869">
      <c r="A869" s="94" t="n"/>
      <c r="B869" s="99" t="n"/>
      <c r="C869" s="99" t="n"/>
      <c r="D869" s="94" t="n"/>
      <c r="E869" s="94" t="n"/>
    </row>
    <row r="870">
      <c r="A870" s="94" t="n"/>
      <c r="B870" s="99" t="n"/>
      <c r="C870" s="99" t="n"/>
      <c r="D870" s="94" t="n"/>
      <c r="E870" s="94" t="n"/>
    </row>
    <row r="871">
      <c r="A871" s="94" t="n"/>
      <c r="B871" s="99" t="n"/>
      <c r="C871" s="99" t="n"/>
      <c r="D871" s="94" t="n"/>
      <c r="E871" s="94" t="n"/>
    </row>
    <row r="872">
      <c r="A872" s="94" t="n"/>
      <c r="B872" s="99" t="n"/>
      <c r="C872" s="99" t="n"/>
      <c r="D872" s="94" t="n"/>
      <c r="E872" s="94" t="n"/>
    </row>
    <row r="873">
      <c r="A873" s="94" t="n"/>
      <c r="B873" s="99" t="n"/>
      <c r="C873" s="99" t="n"/>
      <c r="D873" s="94" t="n"/>
      <c r="E873" s="94" t="n"/>
    </row>
    <row r="874">
      <c r="A874" s="98" t="n"/>
      <c r="B874" s="100" t="n"/>
      <c r="C874" s="100" t="n"/>
      <c r="D874" s="94" t="n"/>
      <c r="E874" s="94" t="n"/>
    </row>
    <row r="875">
      <c r="A875" s="94" t="n"/>
      <c r="B875" s="99" t="n"/>
      <c r="C875" s="99" t="n"/>
      <c r="D875" s="94" t="n"/>
      <c r="E875" s="94" t="n"/>
    </row>
    <row r="876">
      <c r="A876" s="94" t="n"/>
      <c r="B876" s="99" t="n"/>
      <c r="C876" s="99" t="n"/>
      <c r="D876" s="94" t="n"/>
      <c r="E876" s="94" t="n"/>
    </row>
    <row r="877">
      <c r="A877" s="94" t="n"/>
      <c r="B877" s="99" t="n"/>
      <c r="C877" s="99" t="n"/>
      <c r="D877" s="94" t="n"/>
      <c r="E877" s="94" t="n"/>
    </row>
    <row r="878">
      <c r="A878" s="94" t="n"/>
      <c r="B878" s="99" t="n"/>
      <c r="C878" s="99" t="n"/>
      <c r="D878" s="94" t="n"/>
      <c r="E878" s="94" t="n"/>
    </row>
    <row r="879">
      <c r="A879" s="94" t="n"/>
      <c r="B879" s="99" t="n"/>
      <c r="C879" s="99" t="n"/>
      <c r="D879" s="94" t="n"/>
      <c r="E879" s="94" t="n"/>
    </row>
    <row r="880">
      <c r="A880" s="94" t="n"/>
      <c r="B880" s="99" t="n"/>
      <c r="C880" s="99" t="n"/>
      <c r="D880" s="94" t="n"/>
      <c r="E880" s="94" t="n"/>
    </row>
    <row r="881">
      <c r="A881" s="94" t="n"/>
      <c r="B881" s="99" t="n"/>
      <c r="C881" s="99" t="n"/>
      <c r="D881" s="94" t="n"/>
      <c r="E881" s="94" t="n"/>
    </row>
    <row r="882">
      <c r="A882" s="98" t="inlineStr">
        <is>
          <t>TOTALI</t>
        </is>
      </c>
      <c r="B882" s="100">
        <f>SUM(B834:B881)</f>
        <v/>
      </c>
      <c r="C882" s="100" t="n"/>
      <c r="D882" s="94" t="n"/>
      <c r="E882" s="94" t="n"/>
    </row>
    <row r="885">
      <c r="A885" s="94" t="inlineStr">
        <is>
          <t>DATA</t>
        </is>
      </c>
      <c r="B885" s="99" t="inlineStr">
        <is>
          <t>IMPORTO</t>
        </is>
      </c>
      <c r="C885" s="99" t="inlineStr">
        <is>
          <t>NUMERO POLZZA</t>
        </is>
      </c>
      <c r="D885" s="94" t="inlineStr">
        <is>
          <t>CONTRAENTE</t>
        </is>
      </c>
      <c r="E885" s="94" t="inlineStr">
        <is>
          <t>NOTE</t>
        </is>
      </c>
    </row>
    <row r="886">
      <c r="A886" s="95" t="n">
        <v>45316</v>
      </c>
      <c r="B886" s="99" t="n"/>
      <c r="C886" s="99" t="n"/>
      <c r="D886" s="94" t="n"/>
      <c r="E886" s="94" t="n"/>
    </row>
    <row r="887">
      <c r="A887" s="94" t="inlineStr">
        <is>
          <t>*</t>
        </is>
      </c>
      <c r="B887" t="n">
        <v>375.5</v>
      </c>
      <c r="C887" t="inlineStr">
        <is>
          <t>181779710</t>
        </is>
      </c>
      <c r="D887" t="inlineStr">
        <is>
          <t>TAGLIABUE MARIA DANIELA</t>
        </is>
      </c>
      <c r="E887" s="94" t="n"/>
    </row>
    <row r="888">
      <c r="A888" s="94" t="inlineStr">
        <is>
          <t>*</t>
        </is>
      </c>
      <c r="B888" s="143" t="n">
        <v>200</v>
      </c>
      <c r="C888" s="143" t="inlineStr">
        <is>
          <t>730391949</t>
        </is>
      </c>
      <c r="D888" s="143" t="inlineStr">
        <is>
          <t>ZOPPI ANDREA</t>
        </is>
      </c>
      <c r="E888" s="140" t="inlineStr">
        <is>
          <t>0,02 IN PIU' DI BONIFICO  200,00</t>
        </is>
      </c>
    </row>
    <row r="889">
      <c r="A889" s="94" t="inlineStr">
        <is>
          <t>*</t>
        </is>
      </c>
      <c r="B889" t="n">
        <v>373</v>
      </c>
      <c r="C889" t="inlineStr">
        <is>
          <t>180232483</t>
        </is>
      </c>
      <c r="D889" t="inlineStr">
        <is>
          <t>MINERVINO DOMENICA</t>
        </is>
      </c>
      <c r="E889" s="94" t="n"/>
    </row>
    <row r="890">
      <c r="A890" s="94" t="inlineStr">
        <is>
          <t>*</t>
        </is>
      </c>
      <c r="B890" t="n">
        <v>125</v>
      </c>
      <c r="C890" t="inlineStr">
        <is>
          <t>730236388</t>
        </is>
      </c>
      <c r="D890" t="inlineStr">
        <is>
          <t>VIOTTO ANGELO</t>
        </is>
      </c>
      <c r="E890" s="94" t="n"/>
    </row>
    <row r="891">
      <c r="A891" s="94" t="inlineStr">
        <is>
          <t>*</t>
        </is>
      </c>
      <c r="B891" t="n">
        <v>737</v>
      </c>
      <c r="C891" t="inlineStr">
        <is>
          <t>181779697</t>
        </is>
      </c>
      <c r="D891" t="inlineStr">
        <is>
          <t>CASTIGLIONI LUCA</t>
        </is>
      </c>
      <c r="E891" s="140" t="inlineStr">
        <is>
          <t>BONIFICO UNICO 825,99 MANCA 1 EURO</t>
        </is>
      </c>
    </row>
    <row r="892">
      <c r="A892" s="94" t="inlineStr">
        <is>
          <t>*</t>
        </is>
      </c>
      <c r="B892" t="n">
        <v>88.98999999999999</v>
      </c>
      <c r="C892" t="inlineStr">
        <is>
          <t>730372182</t>
        </is>
      </c>
      <c r="D892" t="inlineStr">
        <is>
          <t>CASTIGLIONI LUCA</t>
        </is>
      </c>
      <c r="E892" s="140" t="inlineStr">
        <is>
          <t>BONIFICO UNICO 825,99 MANCA 1 EURO</t>
        </is>
      </c>
    </row>
    <row r="893">
      <c r="A893" s="94" t="n"/>
      <c r="B893" t="n">
        <v>0</v>
      </c>
      <c r="C893" t="inlineStr">
        <is>
          <t>180022559</t>
        </is>
      </c>
      <c r="E893" s="94" t="n"/>
    </row>
    <row r="894">
      <c r="A894" s="94" t="n"/>
      <c r="B894" t="n">
        <v>0</v>
      </c>
      <c r="C894" t="inlineStr">
        <is>
          <t>180022569</t>
        </is>
      </c>
      <c r="E894" s="94" t="n"/>
      <c r="I894" s="93" t="n"/>
    </row>
    <row r="895">
      <c r="A895" s="94" t="inlineStr">
        <is>
          <t>*</t>
        </is>
      </c>
      <c r="B895" s="143" t="n">
        <v>852.5</v>
      </c>
      <c r="C895" s="143" t="inlineStr">
        <is>
          <t>180022116</t>
        </is>
      </c>
      <c r="D895" s="143" t="inlineStr">
        <is>
          <t>BAGAGLIO FLAVIO</t>
        </is>
      </c>
      <c r="E895" s="140" t="inlineStr">
        <is>
          <t>BONIFICO UNICO DI EUR 904,5  852,50 + 52 UCA</t>
        </is>
      </c>
      <c r="I895" s="93" t="n"/>
    </row>
    <row r="896">
      <c r="A896" s="94" t="inlineStr">
        <is>
          <t>*</t>
        </is>
      </c>
      <c r="B896" t="n">
        <v>457</v>
      </c>
      <c r="C896" t="inlineStr">
        <is>
          <t>181779709</t>
        </is>
      </c>
      <c r="D896" t="inlineStr">
        <is>
          <t>RIBOLI BARBARA</t>
        </is>
      </c>
      <c r="E896" s="94" t="n"/>
      <c r="I896" s="93" t="n"/>
    </row>
    <row r="897">
      <c r="A897" s="94" t="inlineStr">
        <is>
          <t>*</t>
        </is>
      </c>
      <c r="B897" s="96" t="n">
        <v>2012</v>
      </c>
      <c r="C897" t="inlineStr">
        <is>
          <t>730398059</t>
        </is>
      </c>
      <c r="D897" t="inlineStr">
        <is>
          <t>CONDOMINIO ORTENSIE</t>
        </is>
      </c>
      <c r="E897" s="94" t="n"/>
    </row>
    <row r="898">
      <c r="A898" s="94" t="inlineStr">
        <is>
          <t>*</t>
        </is>
      </c>
      <c r="B898" t="n">
        <v>464</v>
      </c>
      <c r="C898" t="inlineStr">
        <is>
          <t>181779641</t>
        </is>
      </c>
      <c r="D898" t="inlineStr">
        <is>
          <t>MARZOLO MAURO</t>
        </is>
      </c>
      <c r="E898" s="94" t="n"/>
    </row>
    <row r="899">
      <c r="A899" s="94" t="inlineStr">
        <is>
          <t>*</t>
        </is>
      </c>
      <c r="B899" s="96" t="n">
        <v>1190</v>
      </c>
      <c r="C899" t="inlineStr">
        <is>
          <t>180022120</t>
        </is>
      </c>
      <c r="D899" t="inlineStr">
        <is>
          <t>ROGGIANI CLAUDIO</t>
        </is>
      </c>
      <c r="E899" s="94" t="n"/>
    </row>
    <row r="900">
      <c r="A900" s="94" t="inlineStr">
        <is>
          <t>*</t>
        </is>
      </c>
      <c r="B900" t="n">
        <v>790.5</v>
      </c>
      <c r="C900" t="inlineStr">
        <is>
          <t>181779690</t>
        </is>
      </c>
      <c r="D900" t="inlineStr">
        <is>
          <t>PARROCCHIA SANTI APOSTOLI PIETRO E</t>
        </is>
      </c>
      <c r="E900" s="94" t="n"/>
    </row>
    <row r="901">
      <c r="A901" s="94" t="inlineStr">
        <is>
          <t>*</t>
        </is>
      </c>
      <c r="B901" t="n">
        <v>127</v>
      </c>
      <c r="C901" t="inlineStr">
        <is>
          <t>730351691</t>
        </is>
      </c>
      <c r="D901" t="inlineStr">
        <is>
          <t>MARCHESINI GRAZIELLA</t>
        </is>
      </c>
      <c r="E901" s="94" t="n"/>
    </row>
    <row r="902">
      <c r="A902" s="94" t="n"/>
      <c r="B902" t="n">
        <v>0</v>
      </c>
      <c r="E902" s="94" t="n"/>
    </row>
    <row r="903">
      <c r="A903" s="94" t="inlineStr">
        <is>
          <t>*</t>
        </is>
      </c>
      <c r="B903" t="n">
        <v>388</v>
      </c>
      <c r="C903" t="inlineStr">
        <is>
          <t>181779717</t>
        </is>
      </c>
      <c r="D903" t="inlineStr">
        <is>
          <t>VILLA MICHELA MARIA</t>
        </is>
      </c>
      <c r="E903" s="94" t="n"/>
    </row>
    <row r="904">
      <c r="A904" s="94" t="inlineStr">
        <is>
          <t>*</t>
        </is>
      </c>
      <c r="B904" t="n">
        <v>571</v>
      </c>
      <c r="C904" t="inlineStr">
        <is>
          <t>730349311</t>
        </is>
      </c>
      <c r="D904" t="inlineStr">
        <is>
          <t>GALLAZZI GABRIELE</t>
        </is>
      </c>
      <c r="E904" s="94" t="n"/>
    </row>
    <row r="905">
      <c r="A905" s="94" t="inlineStr">
        <is>
          <t>*</t>
        </is>
      </c>
      <c r="B905" t="n">
        <v>142.5</v>
      </c>
      <c r="C905" t="inlineStr">
        <is>
          <t>730488232</t>
        </is>
      </c>
      <c r="D905" t="inlineStr">
        <is>
          <t>BASSO LOREDANA</t>
        </is>
      </c>
      <c r="E905" s="94" t="n"/>
    </row>
    <row r="906">
      <c r="A906" s="94" t="inlineStr">
        <is>
          <t>*</t>
        </is>
      </c>
      <c r="B906" t="n">
        <v>850</v>
      </c>
      <c r="C906" t="inlineStr">
        <is>
          <t>181779713</t>
        </is>
      </c>
      <c r="D906" t="inlineStr">
        <is>
          <t>PASSERINI UMBERTO</t>
        </is>
      </c>
      <c r="E906" s="94" t="n"/>
    </row>
    <row r="907">
      <c r="A907" s="94" t="n"/>
      <c r="B907" s="99" t="n"/>
      <c r="C907" s="99" t="n"/>
      <c r="D907" s="94" t="n"/>
      <c r="E907" s="94" t="n"/>
    </row>
    <row r="908">
      <c r="A908" s="94" t="n"/>
      <c r="B908" s="99" t="n"/>
      <c r="C908" s="99" t="n"/>
      <c r="D908" s="94" t="n"/>
      <c r="E908" s="94" t="n"/>
    </row>
    <row r="909">
      <c r="A909" s="94" t="inlineStr">
        <is>
          <t>*</t>
        </is>
      </c>
      <c r="B909" s="103" t="n">
        <v>984.5</v>
      </c>
      <c r="C909" s="103" t="n"/>
      <c r="D909" s="140" t="inlineStr">
        <is>
          <t>BROVELLI SILVIA PAG. SOSPSEP</t>
        </is>
      </c>
      <c r="E909" s="140" t="inlineStr">
        <is>
          <t>BONIFICO BROVELLI SILVIA SOSPESO   23/1</t>
        </is>
      </c>
    </row>
    <row r="910">
      <c r="A910" s="94" t="n"/>
      <c r="B910" s="99" t="n"/>
      <c r="C910" s="99" t="n"/>
      <c r="D910" s="94" t="n"/>
      <c r="E910" s="94" t="n"/>
    </row>
    <row r="911">
      <c r="A911" s="94" t="n"/>
      <c r="B911" s="99" t="n"/>
      <c r="C911" s="99" t="n"/>
      <c r="D911" s="94" t="n"/>
      <c r="E911" s="94" t="n"/>
    </row>
    <row r="912">
      <c r="A912" s="94" t="n"/>
      <c r="B912" s="99" t="n"/>
      <c r="C912" s="99" t="n"/>
      <c r="D912" s="94" t="n"/>
      <c r="E912" s="94" t="n"/>
    </row>
    <row r="913">
      <c r="A913" s="94" t="n"/>
      <c r="B913" s="99" t="n"/>
      <c r="C913" s="99" t="n"/>
      <c r="D913" s="94" t="n"/>
      <c r="E913" s="94" t="n"/>
    </row>
    <row r="914">
      <c r="A914" s="94" t="n"/>
      <c r="B914" s="99" t="n"/>
      <c r="C914" s="99" t="n"/>
      <c r="D914" s="94" t="n"/>
      <c r="E914" s="94" t="n"/>
    </row>
    <row r="915">
      <c r="A915" s="94" t="n"/>
      <c r="B915" s="99" t="n"/>
      <c r="C915" s="99" t="n"/>
      <c r="D915" s="94" t="n"/>
      <c r="E915" s="94" t="n"/>
    </row>
    <row r="916">
      <c r="A916" s="94" t="n"/>
      <c r="B916" s="99" t="n"/>
      <c r="C916" s="99" t="n"/>
      <c r="D916" s="94" t="n"/>
      <c r="E916" s="94" t="n"/>
    </row>
    <row r="917">
      <c r="A917" s="94" t="n"/>
      <c r="B917" s="99" t="n"/>
      <c r="C917" s="99" t="n"/>
      <c r="D917" s="94" t="n"/>
      <c r="E917" s="94" t="n"/>
    </row>
    <row r="918">
      <c r="A918" s="94" t="n"/>
      <c r="B918" s="99" t="n"/>
      <c r="C918" s="99" t="n"/>
      <c r="D918" s="94" t="n"/>
      <c r="E918" s="94" t="n"/>
    </row>
    <row r="919">
      <c r="A919" s="94" t="n"/>
      <c r="B919" s="99" t="n"/>
      <c r="C919" s="99" t="n"/>
      <c r="D919" s="94" t="n"/>
      <c r="E919" s="94" t="n"/>
    </row>
    <row r="920">
      <c r="A920" s="94" t="n"/>
      <c r="B920" s="99" t="n"/>
      <c r="C920" s="99" t="n"/>
      <c r="D920" s="94" t="n"/>
      <c r="E920" s="94" t="n"/>
    </row>
    <row r="921">
      <c r="A921" s="94" t="n"/>
      <c r="B921" s="99" t="n"/>
      <c r="C921" s="99" t="n"/>
      <c r="D921" s="94" t="n"/>
      <c r="E921" s="94" t="n"/>
    </row>
    <row r="922">
      <c r="A922" s="94" t="n"/>
      <c r="B922" s="99" t="n"/>
      <c r="C922" s="99" t="n"/>
      <c r="D922" s="94" t="n"/>
      <c r="E922" s="94" t="n"/>
    </row>
    <row r="923">
      <c r="A923" s="94" t="n"/>
      <c r="B923" s="99" t="n"/>
      <c r="C923" s="99" t="n"/>
      <c r="D923" s="94" t="n"/>
      <c r="E923" s="94" t="n"/>
    </row>
    <row r="924">
      <c r="A924" s="94" t="n"/>
      <c r="B924" s="99" t="n"/>
      <c r="C924" s="99" t="n"/>
      <c r="D924" s="94" t="n"/>
      <c r="E924" s="94" t="n"/>
    </row>
    <row r="925">
      <c r="A925" s="94" t="n"/>
      <c r="B925" s="99" t="n"/>
      <c r="C925" s="99" t="n"/>
      <c r="D925" s="94" t="n"/>
      <c r="E925" s="94" t="n"/>
    </row>
    <row r="926">
      <c r="A926" s="98" t="n"/>
      <c r="B926" s="100" t="n"/>
      <c r="C926" s="100" t="n"/>
      <c r="D926" s="94" t="n"/>
      <c r="E926" s="94" t="n"/>
    </row>
    <row r="927">
      <c r="A927" s="94" t="n"/>
      <c r="B927" s="99" t="n"/>
      <c r="C927" s="99" t="n"/>
      <c r="D927" s="94" t="n"/>
      <c r="E927" s="94" t="n"/>
    </row>
    <row r="928">
      <c r="A928" s="94" t="n"/>
      <c r="B928" s="99" t="n"/>
      <c r="C928" s="99" t="n"/>
      <c r="D928" s="94" t="n"/>
      <c r="E928" s="94" t="n"/>
    </row>
    <row r="929">
      <c r="A929" s="94" t="n"/>
      <c r="B929" s="99" t="n"/>
      <c r="C929" s="99" t="n"/>
      <c r="D929" s="94" t="n"/>
      <c r="E929" s="94" t="n"/>
    </row>
    <row r="930">
      <c r="A930" s="94" t="n"/>
      <c r="B930" s="99" t="n"/>
      <c r="C930" s="99" t="n"/>
      <c r="D930" s="94" t="n"/>
      <c r="E930" s="94" t="n"/>
    </row>
    <row r="931">
      <c r="A931" s="94" t="n"/>
      <c r="B931" s="99" t="n"/>
      <c r="C931" s="99" t="n"/>
      <c r="D931" s="94" t="n"/>
      <c r="E931" s="94" t="n"/>
    </row>
    <row r="932">
      <c r="A932" s="94" t="n"/>
      <c r="B932" s="99" t="n"/>
      <c r="C932" s="99" t="n"/>
      <c r="D932" s="94" t="n"/>
      <c r="E932" s="94" t="n"/>
    </row>
    <row r="933">
      <c r="A933" s="94" t="n"/>
      <c r="B933" s="99" t="n"/>
      <c r="C933" s="99" t="n"/>
      <c r="D933" s="94" t="n"/>
      <c r="E933" s="94" t="n"/>
    </row>
    <row r="934">
      <c r="A934" s="98" t="inlineStr">
        <is>
          <t>TOTALI</t>
        </is>
      </c>
      <c r="B934" s="100">
        <f>SUM(B886:B933)</f>
        <v/>
      </c>
      <c r="C934" s="100" t="n"/>
      <c r="D934" s="94" t="n"/>
      <c r="E934" s="94" t="n"/>
    </row>
    <row r="937">
      <c r="A937" s="94" t="inlineStr">
        <is>
          <t>DATA</t>
        </is>
      </c>
      <c r="B937" s="99" t="inlineStr">
        <is>
          <t>IMPORTO</t>
        </is>
      </c>
      <c r="C937" s="99" t="inlineStr">
        <is>
          <t>NUMERO POLZZA</t>
        </is>
      </c>
      <c r="D937" s="94" t="inlineStr">
        <is>
          <t>CONTRAENTE</t>
        </is>
      </c>
      <c r="E937" s="94" t="inlineStr">
        <is>
          <t>NOTE</t>
        </is>
      </c>
    </row>
    <row r="938">
      <c r="A938" s="95" t="n">
        <v>45317</v>
      </c>
      <c r="B938" s="99" t="n"/>
      <c r="C938" s="99" t="n"/>
      <c r="D938" s="94" t="n"/>
      <c r="E938" s="94" t="n"/>
    </row>
    <row r="939">
      <c r="A939" s="94" t="inlineStr">
        <is>
          <t>*</t>
        </is>
      </c>
      <c r="B939" s="99" t="n">
        <v>869.97</v>
      </c>
      <c r="C939" s="94" t="n">
        <v>730407459</v>
      </c>
      <c r="D939" s="94" t="inlineStr">
        <is>
          <t>DE PERON L</t>
        </is>
      </c>
      <c r="E939" s="94" t="inlineStr">
        <is>
          <t>BONIFICO UINICO 1943,94  869,97+733,97+ 340  UCA</t>
        </is>
      </c>
    </row>
    <row r="940">
      <c r="A940" s="94" t="inlineStr">
        <is>
          <t>*</t>
        </is>
      </c>
      <c r="B940" s="99" t="n">
        <v>733.97</v>
      </c>
      <c r="C940" s="94" t="n">
        <v>7303276</v>
      </c>
      <c r="D940" s="94" t="inlineStr">
        <is>
          <t>DE PERON L</t>
        </is>
      </c>
      <c r="E940" s="94" t="inlineStr">
        <is>
          <t>BONIFICO UINICO 1943,94  869,97+733,97+ 340  UCA</t>
        </is>
      </c>
    </row>
    <row r="941">
      <c r="A941" s="94" t="inlineStr">
        <is>
          <t>*</t>
        </is>
      </c>
      <c r="B941" s="99" t="n">
        <v>666</v>
      </c>
      <c r="C941" s="94" t="n"/>
      <c r="D941" s="94" t="n"/>
      <c r="E941" s="94" t="n"/>
    </row>
    <row r="942">
      <c r="A942" s="94" t="n"/>
      <c r="B942" s="99" t="n">
        <v>0</v>
      </c>
      <c r="C942" s="94" t="n"/>
      <c r="D942" s="94" t="n"/>
      <c r="E942" s="94" t="n"/>
    </row>
    <row r="943">
      <c r="A943" s="94" t="n"/>
      <c r="B943" s="99" t="n">
        <v>0</v>
      </c>
      <c r="C943" s="94" t="n"/>
      <c r="D943" s="94" t="n"/>
      <c r="E943" s="94" t="n"/>
    </row>
    <row r="944">
      <c r="A944" s="94" t="n"/>
      <c r="B944" s="99" t="n">
        <v>0</v>
      </c>
      <c r="C944" s="94" t="n"/>
      <c r="D944" s="94" t="n"/>
      <c r="E944" s="94" t="n"/>
    </row>
    <row r="945">
      <c r="A945" s="94" t="n"/>
      <c r="B945" s="99" t="n">
        <v>0</v>
      </c>
      <c r="C945" s="94" t="n"/>
      <c r="D945" s="94" t="n"/>
      <c r="E945" s="94" t="n"/>
    </row>
    <row r="946">
      <c r="A946" s="94" t="n"/>
      <c r="B946" s="99" t="n">
        <v>0</v>
      </c>
      <c r="C946" s="94" t="n"/>
      <c r="D946" s="94" t="n"/>
      <c r="E946" s="94" t="n"/>
    </row>
    <row r="947">
      <c r="A947" s="94" t="n"/>
      <c r="B947" s="99" t="n">
        <v>0</v>
      </c>
      <c r="C947" s="94" t="n"/>
      <c r="D947" s="94" t="n"/>
      <c r="E947" s="94" t="n"/>
    </row>
    <row r="948">
      <c r="A948" s="94" t="n"/>
      <c r="B948" s="99" t="n">
        <v>0</v>
      </c>
      <c r="C948" s="94" t="n"/>
      <c r="D948" s="94" t="n"/>
      <c r="E948" s="94" t="n"/>
    </row>
    <row r="949">
      <c r="A949" s="94" t="n"/>
      <c r="B949" s="99" t="n">
        <v>0</v>
      </c>
      <c r="C949" s="94" t="n"/>
      <c r="D949" s="94" t="n"/>
      <c r="E949" s="94" t="n"/>
    </row>
    <row r="950">
      <c r="A950" s="94" t="n"/>
      <c r="B950" s="99" t="n">
        <v>0</v>
      </c>
      <c r="C950" s="94" t="n"/>
      <c r="D950" s="94" t="n"/>
      <c r="E950" s="94" t="n"/>
    </row>
    <row r="951">
      <c r="A951" s="94" t="n"/>
      <c r="B951" s="99" t="n">
        <v>0</v>
      </c>
      <c r="C951" s="94" t="n"/>
      <c r="D951" s="94" t="n"/>
      <c r="E951" s="94" t="n"/>
    </row>
    <row r="952">
      <c r="A952" s="94" t="n"/>
      <c r="B952" s="99" t="n">
        <v>0</v>
      </c>
      <c r="C952" s="94" t="n"/>
      <c r="D952" s="94" t="n"/>
      <c r="E952" s="94" t="n"/>
    </row>
    <row r="953">
      <c r="A953" s="94" t="n"/>
      <c r="B953" s="99" t="n">
        <v>0</v>
      </c>
      <c r="C953" s="99" t="n"/>
      <c r="D953" s="94" t="n"/>
      <c r="E953" s="94" t="n"/>
    </row>
    <row r="954">
      <c r="A954" s="94" t="n"/>
      <c r="B954" s="99" t="n">
        <v>0</v>
      </c>
      <c r="C954" s="99" t="n"/>
      <c r="D954" s="94" t="n"/>
      <c r="E954" s="94" t="n"/>
    </row>
    <row r="955">
      <c r="A955" s="94" t="n"/>
      <c r="B955" s="99" t="n">
        <v>0</v>
      </c>
      <c r="C955" s="99" t="n"/>
      <c r="D955" s="94" t="n"/>
      <c r="E955" s="94" t="n"/>
    </row>
    <row r="956">
      <c r="A956" s="94" t="n"/>
      <c r="B956" s="99" t="n">
        <v>0</v>
      </c>
      <c r="C956" s="99" t="n"/>
      <c r="D956" s="94" t="n"/>
      <c r="E956" s="94" t="n"/>
    </row>
    <row r="957">
      <c r="A957" s="94" t="n"/>
      <c r="B957" s="99" t="n">
        <v>0</v>
      </c>
      <c r="C957" s="99" t="n"/>
      <c r="D957" s="94" t="n"/>
      <c r="E957" s="94" t="n"/>
    </row>
    <row r="958">
      <c r="A958" s="94" t="n"/>
      <c r="B958" s="99" t="n">
        <v>0</v>
      </c>
      <c r="C958" s="99" t="n"/>
      <c r="D958" s="94" t="n"/>
      <c r="E958" s="94" t="n"/>
    </row>
    <row r="959">
      <c r="A959" s="94" t="n"/>
      <c r="B959" s="99" t="n"/>
      <c r="C959" s="99" t="n"/>
      <c r="D959" s="94" t="n"/>
      <c r="E959" s="94" t="n"/>
    </row>
    <row r="960">
      <c r="A960" s="94" t="n"/>
      <c r="B960" s="99" t="n"/>
      <c r="C960" s="99" t="n"/>
      <c r="D960" s="94" t="n"/>
      <c r="E960" s="94" t="n"/>
    </row>
    <row r="961">
      <c r="A961" s="94" t="n"/>
      <c r="B961" s="99" t="n"/>
      <c r="C961" s="99" t="n"/>
      <c r="D961" s="94" t="n"/>
      <c r="E961" s="94" t="n"/>
    </row>
    <row r="962">
      <c r="A962" s="94" t="n"/>
      <c r="B962" s="99" t="n"/>
      <c r="C962" s="99" t="n"/>
      <c r="D962" s="94" t="n"/>
      <c r="E962" s="94" t="n"/>
    </row>
    <row r="963">
      <c r="A963" s="94" t="n"/>
      <c r="B963" s="99" t="n"/>
      <c r="C963" s="99" t="n"/>
      <c r="D963" s="94" t="n"/>
      <c r="E963" s="94" t="n"/>
    </row>
    <row r="964">
      <c r="A964" s="94" t="n"/>
      <c r="B964" s="99" t="n"/>
      <c r="C964" s="99" t="n"/>
      <c r="D964" s="94" t="n"/>
      <c r="E964" s="94" t="n"/>
    </row>
    <row r="965">
      <c r="A965" s="94" t="n"/>
      <c r="B965" s="99" t="n"/>
      <c r="C965" s="99" t="n"/>
      <c r="D965" s="94" t="n"/>
      <c r="E965" s="94" t="n"/>
    </row>
    <row r="966">
      <c r="A966" s="94" t="n"/>
      <c r="B966" s="99" t="n"/>
      <c r="C966" s="99" t="n"/>
      <c r="D966" s="94" t="n"/>
      <c r="E966" s="94" t="n"/>
    </row>
    <row r="967">
      <c r="A967" s="94" t="n"/>
      <c r="B967" s="99" t="n"/>
      <c r="C967" s="99" t="n"/>
      <c r="D967" s="94" t="n"/>
      <c r="E967" s="94" t="n"/>
    </row>
    <row r="968">
      <c r="A968" s="94" t="n"/>
      <c r="B968" s="99" t="n"/>
      <c r="C968" s="99" t="n"/>
      <c r="D968" s="94" t="n"/>
      <c r="E968" s="94" t="n"/>
    </row>
    <row r="969">
      <c r="A969" s="94" t="n"/>
      <c r="B969" s="99" t="n"/>
      <c r="C969" s="99" t="n"/>
      <c r="D969" s="94" t="n"/>
      <c r="E969" s="94" t="n"/>
    </row>
    <row r="970">
      <c r="A970" s="94" t="n"/>
      <c r="B970" s="99" t="n"/>
      <c r="C970" s="99" t="n"/>
      <c r="D970" s="94" t="n"/>
      <c r="E970" s="94" t="n"/>
    </row>
    <row r="971">
      <c r="A971" s="94" t="n"/>
      <c r="B971" s="99" t="n"/>
      <c r="C971" s="99" t="n"/>
      <c r="D971" s="94" t="n"/>
      <c r="E971" s="94" t="n"/>
    </row>
    <row r="972">
      <c r="A972" s="94" t="n"/>
      <c r="B972" s="99" t="n"/>
      <c r="C972" s="99" t="n"/>
      <c r="D972" s="94" t="n"/>
      <c r="E972" s="94" t="n"/>
    </row>
    <row r="973">
      <c r="A973" s="94" t="n"/>
      <c r="B973" s="99" t="n"/>
      <c r="C973" s="99" t="n"/>
      <c r="D973" s="94" t="n"/>
      <c r="E973" s="94" t="n"/>
    </row>
    <row r="974">
      <c r="A974" s="94" t="n"/>
      <c r="B974" s="99" t="n"/>
      <c r="C974" s="99" t="n"/>
      <c r="D974" s="94" t="n"/>
      <c r="E974" s="94" t="n"/>
    </row>
    <row r="975">
      <c r="A975" s="94" t="n"/>
      <c r="B975" s="99" t="n"/>
      <c r="C975" s="99" t="n"/>
      <c r="D975" s="94" t="n"/>
      <c r="E975" s="94" t="n"/>
    </row>
    <row r="976">
      <c r="A976" s="94" t="n"/>
      <c r="B976" s="99" t="n"/>
      <c r="C976" s="99" t="n"/>
      <c r="D976" s="94" t="n"/>
      <c r="E976" s="94" t="n"/>
    </row>
    <row r="977">
      <c r="A977" s="94" t="n"/>
      <c r="B977" s="99" t="n"/>
      <c r="C977" s="99" t="n"/>
      <c r="D977" s="94" t="n"/>
      <c r="E977" s="94" t="n"/>
    </row>
    <row r="978">
      <c r="A978" s="98" t="n"/>
      <c r="B978" s="100" t="n"/>
      <c r="C978" s="100" t="n"/>
      <c r="D978" s="94" t="n"/>
      <c r="E978" s="94" t="n"/>
    </row>
    <row r="979">
      <c r="A979" s="94" t="n"/>
      <c r="B979" s="99" t="n"/>
      <c r="C979" s="99" t="n"/>
      <c r="D979" s="94" t="n"/>
      <c r="E979" s="94" t="n"/>
    </row>
    <row r="980">
      <c r="A980" s="94" t="n"/>
      <c r="B980" s="99" t="n"/>
      <c r="C980" s="99" t="n"/>
      <c r="D980" s="94" t="n"/>
      <c r="E980" s="94" t="n"/>
    </row>
    <row r="981">
      <c r="A981" s="94" t="n"/>
      <c r="B981" s="99" t="n"/>
      <c r="C981" s="99" t="n"/>
      <c r="D981" s="94" t="n"/>
      <c r="E981" s="94" t="n"/>
    </row>
    <row r="982">
      <c r="A982" s="94" t="n"/>
      <c r="B982" s="99" t="n"/>
      <c r="C982" s="99" t="n"/>
      <c r="D982" s="94" t="n"/>
      <c r="E982" s="94" t="n"/>
    </row>
    <row r="983">
      <c r="A983" s="94" t="n"/>
      <c r="B983" s="99" t="n"/>
      <c r="C983" s="99" t="n"/>
      <c r="D983" s="94" t="n"/>
      <c r="E983" s="94" t="n"/>
    </row>
    <row r="984">
      <c r="A984" s="94" t="n"/>
      <c r="B984" s="99" t="n"/>
      <c r="C984" s="99" t="n"/>
      <c r="D984" s="94" t="n"/>
      <c r="E984" s="94" t="n"/>
    </row>
    <row r="985">
      <c r="A985" s="94" t="n"/>
      <c r="B985" s="99" t="n"/>
      <c r="C985" s="99" t="n"/>
      <c r="D985" s="94" t="n"/>
      <c r="E985" s="94" t="n"/>
    </row>
    <row r="986">
      <c r="A986" s="98" t="inlineStr">
        <is>
          <t>TOTALI</t>
        </is>
      </c>
      <c r="B986" s="100">
        <f>SUM(B938:B985)</f>
        <v/>
      </c>
      <c r="C986" s="100" t="n"/>
      <c r="D986" s="94" t="n"/>
      <c r="E986" s="94" t="n"/>
    </row>
    <row r="989">
      <c r="A989" s="94" t="inlineStr">
        <is>
          <t>DATA</t>
        </is>
      </c>
      <c r="B989" s="99" t="inlineStr">
        <is>
          <t>IMPORTO</t>
        </is>
      </c>
      <c r="C989" s="99" t="inlineStr">
        <is>
          <t>NUMERO POLZZA</t>
        </is>
      </c>
      <c r="D989" s="94" t="inlineStr">
        <is>
          <t>CONTRAENTE</t>
        </is>
      </c>
      <c r="E989" s="94" t="inlineStr">
        <is>
          <t>NOTE</t>
        </is>
      </c>
    </row>
    <row r="990">
      <c r="A990" s="95" t="n">
        <v>45320</v>
      </c>
      <c r="B990" s="99" t="n"/>
      <c r="C990" s="99" t="n"/>
      <c r="D990" s="94" t="n"/>
      <c r="E990" s="94" t="n"/>
    </row>
    <row r="991">
      <c r="A991" s="94" t="inlineStr">
        <is>
          <t>*</t>
        </is>
      </c>
      <c r="B991" t="n">
        <v>647.5</v>
      </c>
      <c r="C991" t="inlineStr">
        <is>
          <t>181779703</t>
        </is>
      </c>
      <c r="D991" t="inlineStr">
        <is>
          <t>SPERONI MARINO</t>
        </is>
      </c>
      <c r="E991" s="94" t="n"/>
    </row>
    <row r="992">
      <c r="A992" s="94" t="inlineStr">
        <is>
          <t>*</t>
        </is>
      </c>
      <c r="B992" t="n">
        <v>184</v>
      </c>
      <c r="C992" t="inlineStr">
        <is>
          <t>730412840</t>
        </is>
      </c>
      <c r="D992" t="inlineStr">
        <is>
          <t>PARROCCHIA S. FRANCESCO D'ASSISI</t>
        </is>
      </c>
      <c r="E992" s="94" t="inlineStr">
        <is>
          <t>BONIFICIO UNICO   2120   184+1856+80</t>
        </is>
      </c>
    </row>
    <row r="993">
      <c r="A993" s="94" t="inlineStr">
        <is>
          <t>*</t>
        </is>
      </c>
      <c r="B993" s="96" t="n">
        <v>1856</v>
      </c>
      <c r="C993" t="inlineStr">
        <is>
          <t>181779691</t>
        </is>
      </c>
      <c r="D993" t="inlineStr">
        <is>
          <t>PARROCCHIA S. FRANCESCO D'ASSISI</t>
        </is>
      </c>
      <c r="E993" s="94" t="n"/>
    </row>
    <row r="994">
      <c r="A994" s="94" t="inlineStr">
        <is>
          <t>*</t>
        </is>
      </c>
      <c r="B994" t="n">
        <v>635.5</v>
      </c>
      <c r="C994" t="inlineStr">
        <is>
          <t>180022135</t>
        </is>
      </c>
      <c r="D994" t="inlineStr">
        <is>
          <t>GECCHELE FABRIZIO</t>
        </is>
      </c>
      <c r="E994" s="94" t="n"/>
    </row>
    <row r="995">
      <c r="A995" s="94" t="inlineStr">
        <is>
          <t>*</t>
        </is>
      </c>
      <c r="B995" t="n">
        <v>937.5</v>
      </c>
      <c r="C995" t="inlineStr">
        <is>
          <t>730367964</t>
        </is>
      </c>
      <c r="D995" t="inlineStr">
        <is>
          <t>BORSANI ALESSANDRO</t>
        </is>
      </c>
      <c r="E995" s="94" t="n"/>
    </row>
    <row r="996">
      <c r="A996" s="94" t="inlineStr">
        <is>
          <t>*</t>
        </is>
      </c>
      <c r="B996" t="n">
        <v>468.5</v>
      </c>
      <c r="C996" t="inlineStr">
        <is>
          <t>180308188</t>
        </is>
      </c>
      <c r="D996" t="inlineStr">
        <is>
          <t>DELFRATI EMANUELA</t>
        </is>
      </c>
      <c r="E996" s="94" t="n"/>
    </row>
    <row r="997">
      <c r="A997" s="94" t="inlineStr">
        <is>
          <t>*</t>
        </is>
      </c>
      <c r="B997" t="n">
        <v>814.5</v>
      </c>
      <c r="C997" t="inlineStr">
        <is>
          <t>181779671</t>
        </is>
      </c>
      <c r="D997" t="inlineStr">
        <is>
          <t>NOVARESE ANDREA ERCOLINO</t>
        </is>
      </c>
      <c r="E997" s="94" t="inlineStr">
        <is>
          <t>BONIFICO UNICO 2067,50   581+54+814,5 + 618</t>
        </is>
      </c>
    </row>
    <row r="998">
      <c r="A998" s="94" t="inlineStr">
        <is>
          <t>*</t>
        </is>
      </c>
      <c r="B998" t="n">
        <v>54</v>
      </c>
      <c r="C998" t="inlineStr">
        <is>
          <t>730330710</t>
        </is>
      </c>
      <c r="D998" t="inlineStr">
        <is>
          <t>NOVARESE ANDREA ERCOLINO</t>
        </is>
      </c>
      <c r="E998" s="94" t="inlineStr">
        <is>
          <t>BONIFICO UNICO 2067,50   581+54+814,5 + 618</t>
        </is>
      </c>
    </row>
    <row r="999">
      <c r="A999" s="94" t="inlineStr">
        <is>
          <t>*</t>
        </is>
      </c>
      <c r="B999" t="n">
        <v>581</v>
      </c>
      <c r="C999" t="inlineStr">
        <is>
          <t>730223476</t>
        </is>
      </c>
      <c r="D999" t="inlineStr">
        <is>
          <t>NOVARESE ANDREA ERCOLINO</t>
        </is>
      </c>
      <c r="E999" s="94" t="inlineStr">
        <is>
          <t>BONIFICO UNICO 2067,50   581+54+814,5 + 618</t>
        </is>
      </c>
    </row>
    <row r="1000">
      <c r="A1000" s="94" t="inlineStr">
        <is>
          <t>*</t>
        </is>
      </c>
      <c r="B1000" t="n">
        <v>652</v>
      </c>
      <c r="C1000" t="inlineStr">
        <is>
          <t>180232493</t>
        </is>
      </c>
      <c r="D1000" t="inlineStr">
        <is>
          <t>SENATORE ISABELLA</t>
        </is>
      </c>
      <c r="E1000" s="94" t="n"/>
    </row>
    <row r="1001">
      <c r="A1001" s="94" t="inlineStr">
        <is>
          <t>*</t>
        </is>
      </c>
      <c r="B1001" t="n">
        <v>487</v>
      </c>
      <c r="C1001" t="inlineStr">
        <is>
          <t>730385619</t>
        </is>
      </c>
      <c r="D1001" t="inlineStr">
        <is>
          <t>BROMURI ALESSANDRO</t>
        </is>
      </c>
      <c r="E1001" s="94" t="n"/>
    </row>
    <row r="1002">
      <c r="A1002" s="94" t="inlineStr">
        <is>
          <t>*</t>
        </is>
      </c>
      <c r="B1002" t="n">
        <v>250</v>
      </c>
      <c r="C1002" t="inlineStr">
        <is>
          <t>730358346</t>
        </is>
      </c>
      <c r="D1002" t="inlineStr">
        <is>
          <t>DI TULLIO ANTONELLA</t>
        </is>
      </c>
      <c r="E1002" s="94" t="n"/>
    </row>
    <row r="1003">
      <c r="A1003" s="94" t="inlineStr">
        <is>
          <t>*</t>
        </is>
      </c>
      <c r="B1003" t="n">
        <v>130</v>
      </c>
      <c r="C1003" t="inlineStr">
        <is>
          <t>730325296</t>
        </is>
      </c>
      <c r="D1003" t="inlineStr">
        <is>
          <t>ASSOC. COMPAGNIA IN ATTESA ONLUS</t>
        </is>
      </c>
      <c r="E1003" s="94" t="inlineStr">
        <is>
          <t>BONIFICO UNICO CON 9 EURO IN PIU' 130+140</t>
        </is>
      </c>
    </row>
    <row r="1004">
      <c r="A1004" s="94" t="inlineStr">
        <is>
          <t>*</t>
        </is>
      </c>
      <c r="B1004" t="n">
        <v>140</v>
      </c>
      <c r="C1004" t="inlineStr">
        <is>
          <t>730349310</t>
        </is>
      </c>
      <c r="D1004" t="inlineStr">
        <is>
          <t>ASSOC. COMPAGNIA IN ATTESA ONLUS</t>
        </is>
      </c>
      <c r="E1004" s="94" t="inlineStr">
        <is>
          <t>BONIFICO UNICO CON 9 EURO IN PIU' 130+140</t>
        </is>
      </c>
    </row>
    <row r="1005">
      <c r="A1005" s="94" t="inlineStr">
        <is>
          <t>*</t>
        </is>
      </c>
      <c r="B1005" t="n">
        <v>677.5</v>
      </c>
      <c r="C1005" t="inlineStr">
        <is>
          <t>180232486</t>
        </is>
      </c>
      <c r="D1005" t="inlineStr">
        <is>
          <t>SCORDAMAGLIA FRANCA</t>
        </is>
      </c>
      <c r="E1005" s="94" t="n"/>
    </row>
    <row r="1006">
      <c r="A1006" s="94" t="inlineStr">
        <is>
          <t>*</t>
        </is>
      </c>
      <c r="B1006" t="n">
        <v>617</v>
      </c>
      <c r="C1006" t="inlineStr">
        <is>
          <t>181779726</t>
        </is>
      </c>
      <c r="D1006" t="inlineStr">
        <is>
          <t>CAPUANO VINCENZO</t>
        </is>
      </c>
      <c r="E1006" s="94" t="inlineStr">
        <is>
          <t xml:space="preserve">MANCANO 0,50  CENTESIMI DAL BONIFICO </t>
        </is>
      </c>
    </row>
    <row r="1007">
      <c r="A1007" s="94" t="n"/>
      <c r="B1007" t="n">
        <v>0</v>
      </c>
      <c r="E1007" s="94" t="n"/>
    </row>
    <row r="1008">
      <c r="A1008" s="94" t="n"/>
      <c r="B1008" s="99" t="n">
        <v>0</v>
      </c>
      <c r="C1008" s="99" t="n"/>
      <c r="D1008" s="94" t="n"/>
      <c r="E1008" s="94" t="n"/>
    </row>
    <row r="1009">
      <c r="A1009" s="94" t="n"/>
      <c r="B1009" s="99" t="n">
        <v>0</v>
      </c>
      <c r="C1009" s="99" t="n"/>
      <c r="D1009" s="94" t="n"/>
      <c r="E1009" s="94" t="n"/>
    </row>
    <row r="1010">
      <c r="A1010" s="94" t="n"/>
      <c r="B1010" s="99" t="n">
        <v>0</v>
      </c>
      <c r="C1010" s="99" t="n"/>
      <c r="D1010" s="94" t="n"/>
      <c r="E1010" s="94" t="n"/>
    </row>
    <row r="1011">
      <c r="A1011" s="94" t="n"/>
      <c r="B1011" s="99" t="n"/>
      <c r="C1011" s="99" t="n"/>
      <c r="D1011" s="94" t="n"/>
      <c r="E1011" s="94" t="n"/>
    </row>
    <row r="1012">
      <c r="A1012" s="94" t="n"/>
      <c r="B1012" s="99" t="n"/>
      <c r="C1012" s="99" t="n"/>
      <c r="D1012" s="94" t="n"/>
      <c r="E1012" s="94" t="n"/>
    </row>
    <row r="1013">
      <c r="A1013" s="94" t="n"/>
      <c r="B1013" s="99" t="n"/>
      <c r="C1013" s="99" t="n"/>
      <c r="D1013" s="94" t="n"/>
      <c r="E1013" s="94" t="n"/>
    </row>
    <row r="1014">
      <c r="A1014" s="94" t="n"/>
      <c r="B1014" s="99" t="n"/>
      <c r="C1014" s="99" t="n"/>
      <c r="D1014" s="94" t="n"/>
      <c r="E1014" s="94" t="n"/>
    </row>
    <row r="1015">
      <c r="A1015" s="94" t="n"/>
      <c r="B1015" s="99" t="n"/>
      <c r="C1015" s="99" t="n"/>
      <c r="D1015" s="94" t="n"/>
      <c r="E1015" s="94" t="n"/>
    </row>
    <row r="1016">
      <c r="A1016" s="94" t="n"/>
      <c r="B1016" s="99" t="n"/>
      <c r="C1016" s="99" t="n"/>
      <c r="D1016" s="94" t="n"/>
      <c r="E1016" s="94" t="n"/>
    </row>
    <row r="1017">
      <c r="A1017" s="94" t="n"/>
      <c r="B1017" s="99" t="n"/>
      <c r="C1017" s="99" t="n"/>
      <c r="D1017" s="94" t="n"/>
      <c r="E1017" s="94" t="n"/>
    </row>
    <row r="1018">
      <c r="A1018" s="94" t="n"/>
      <c r="B1018" s="99" t="n"/>
      <c r="C1018" s="99" t="n"/>
      <c r="D1018" s="94" t="n"/>
      <c r="E1018" s="94" t="n"/>
    </row>
    <row r="1019">
      <c r="A1019" s="94" t="n"/>
      <c r="B1019" s="99" t="n"/>
      <c r="C1019" s="99" t="n"/>
      <c r="D1019" s="94" t="n"/>
      <c r="E1019" s="94" t="n"/>
    </row>
    <row r="1020">
      <c r="A1020" s="94" t="n"/>
      <c r="B1020" s="99" t="n"/>
      <c r="C1020" s="99" t="n"/>
      <c r="D1020" s="94" t="n"/>
      <c r="E1020" s="94" t="n"/>
    </row>
    <row r="1021">
      <c r="A1021" s="94" t="n"/>
      <c r="B1021" s="99" t="n"/>
      <c r="C1021" s="99" t="n"/>
      <c r="D1021" s="94" t="n"/>
      <c r="E1021" s="94" t="n"/>
    </row>
    <row r="1022">
      <c r="A1022" s="94" t="n"/>
      <c r="B1022" s="99" t="n"/>
      <c r="C1022" s="99" t="n"/>
      <c r="D1022" s="94" t="n"/>
      <c r="E1022" s="94" t="n"/>
    </row>
    <row r="1023">
      <c r="A1023" s="94" t="n"/>
      <c r="B1023" s="99" t="n"/>
      <c r="C1023" s="99" t="n"/>
      <c r="D1023" s="94" t="n"/>
      <c r="E1023" s="94" t="n"/>
    </row>
    <row r="1024">
      <c r="A1024" s="94" t="n"/>
      <c r="B1024" s="99" t="n"/>
      <c r="C1024" s="99" t="n"/>
      <c r="D1024" s="94" t="n"/>
      <c r="E1024" s="94" t="n"/>
    </row>
    <row r="1025">
      <c r="A1025" s="94" t="n"/>
      <c r="B1025" s="99" t="n"/>
      <c r="C1025" s="99" t="n"/>
      <c r="D1025" s="94" t="n"/>
      <c r="E1025" s="94" t="n"/>
    </row>
    <row r="1026">
      <c r="A1026" s="94" t="n"/>
      <c r="B1026" s="99" t="n"/>
      <c r="C1026" s="99" t="n"/>
      <c r="D1026" s="94" t="n"/>
      <c r="E1026" s="94" t="n"/>
    </row>
    <row r="1027">
      <c r="A1027" s="94" t="n"/>
      <c r="B1027" s="99" t="n"/>
      <c r="C1027" s="99" t="n"/>
      <c r="D1027" s="94" t="n"/>
      <c r="E1027" s="94" t="n"/>
    </row>
    <row r="1028">
      <c r="A1028" s="94" t="n"/>
      <c r="B1028" s="99" t="n"/>
      <c r="C1028" s="99" t="n"/>
      <c r="D1028" s="94" t="n"/>
      <c r="E1028" s="94" t="n"/>
    </row>
    <row r="1029">
      <c r="A1029" s="94" t="n"/>
      <c r="B1029" s="99" t="n"/>
      <c r="C1029" s="99" t="n"/>
      <c r="D1029" s="94" t="n"/>
      <c r="E1029" s="94" t="n"/>
    </row>
    <row r="1030">
      <c r="A1030" s="98" t="n"/>
      <c r="B1030" s="100" t="n"/>
      <c r="C1030" s="100" t="n"/>
      <c r="D1030" s="94" t="n"/>
      <c r="E1030" s="94" t="n"/>
    </row>
    <row r="1031">
      <c r="A1031" s="94" t="n"/>
      <c r="B1031" s="99" t="n"/>
      <c r="C1031" s="99" t="n"/>
      <c r="D1031" s="94" t="n"/>
      <c r="E1031" s="94" t="n"/>
    </row>
    <row r="1032">
      <c r="A1032" s="94" t="n"/>
      <c r="B1032" s="99" t="n"/>
      <c r="C1032" s="99" t="n"/>
      <c r="D1032" s="94" t="n"/>
      <c r="E1032" s="94" t="n"/>
    </row>
    <row r="1033">
      <c r="A1033" s="94" t="n"/>
      <c r="B1033" s="99" t="n"/>
      <c r="C1033" s="99" t="n"/>
      <c r="D1033" s="94" t="n"/>
      <c r="E1033" s="94" t="n"/>
    </row>
    <row r="1034">
      <c r="A1034" s="94" t="n"/>
      <c r="B1034" s="99" t="n"/>
      <c r="C1034" s="99" t="n"/>
      <c r="D1034" s="94" t="n"/>
      <c r="E1034" s="94" t="n"/>
    </row>
    <row r="1035">
      <c r="A1035" s="94" t="n"/>
      <c r="B1035" s="99" t="n"/>
      <c r="C1035" s="99" t="n"/>
      <c r="D1035" s="94" t="n"/>
      <c r="E1035" s="94" t="n"/>
    </row>
    <row r="1036">
      <c r="A1036" s="94" t="n"/>
      <c r="B1036" s="99" t="n"/>
      <c r="C1036" s="99" t="n"/>
      <c r="D1036" s="94" t="n"/>
      <c r="E1036" s="94" t="n"/>
    </row>
    <row r="1037">
      <c r="A1037" s="94" t="n"/>
      <c r="B1037" s="99" t="n"/>
      <c r="C1037" s="99" t="n"/>
      <c r="D1037" s="94" t="n"/>
      <c r="E1037" s="94" t="n"/>
    </row>
    <row r="1038">
      <c r="A1038" s="98" t="inlineStr">
        <is>
          <t>TOTALI</t>
        </is>
      </c>
      <c r="B1038" s="100">
        <f>SUM(B990:B1037)</f>
        <v/>
      </c>
      <c r="C1038" s="100" t="n"/>
      <c r="D1038" s="94" t="n"/>
      <c r="E1038" s="94" t="n"/>
    </row>
    <row r="1041">
      <c r="A1041" s="94" t="inlineStr">
        <is>
          <t>DATA</t>
        </is>
      </c>
      <c r="B1041" s="99" t="inlineStr">
        <is>
          <t>IMPORTO</t>
        </is>
      </c>
      <c r="C1041" s="99" t="inlineStr">
        <is>
          <t>NUMERO POLZZA</t>
        </is>
      </c>
      <c r="D1041" s="94" t="inlineStr">
        <is>
          <t>CONTRAENTE</t>
        </is>
      </c>
      <c r="E1041" s="94" t="inlineStr">
        <is>
          <t>NOTE</t>
        </is>
      </c>
    </row>
    <row r="1042">
      <c r="A1042" s="95" t="n">
        <v>45321</v>
      </c>
      <c r="B1042" s="99" t="n"/>
      <c r="C1042" s="99" t="n"/>
      <c r="D1042" s="94" t="n"/>
      <c r="E1042" s="94" t="n"/>
    </row>
    <row r="1043">
      <c r="A1043" s="94" t="inlineStr">
        <is>
          <t>*</t>
        </is>
      </c>
      <c r="B1043" t="n">
        <v>199</v>
      </c>
      <c r="C1043" t="inlineStr">
        <is>
          <t>730406135</t>
        </is>
      </c>
      <c r="D1043" t="inlineStr">
        <is>
          <t>NICASTRO FRANCESCO EMANUELE</t>
        </is>
      </c>
      <c r="E1043" s="94" t="n"/>
    </row>
    <row r="1044">
      <c r="A1044" s="94" t="inlineStr">
        <is>
          <t>*</t>
        </is>
      </c>
      <c r="B1044" t="n">
        <v>364</v>
      </c>
      <c r="C1044" t="inlineStr">
        <is>
          <t>730380746</t>
        </is>
      </c>
      <c r="D1044" t="inlineStr">
        <is>
          <t>CELI CRISTIANA</t>
        </is>
      </c>
      <c r="E1044" s="94" t="n"/>
    </row>
    <row r="1045">
      <c r="A1045" s="94" t="inlineStr">
        <is>
          <t>*</t>
        </is>
      </c>
      <c r="B1045" t="n">
        <v>755.5</v>
      </c>
      <c r="C1045" t="inlineStr">
        <is>
          <t>180122307</t>
        </is>
      </c>
      <c r="D1045" t="inlineStr">
        <is>
          <t>BELLISSIMA TERRA COOP. SOC ARL</t>
        </is>
      </c>
      <c r="E1045" s="94" t="inlineStr">
        <is>
          <t>BONIFICO UNICO  755,5 + 32+32</t>
        </is>
      </c>
    </row>
    <row r="1046">
      <c r="A1046" s="94" t="inlineStr">
        <is>
          <t>*</t>
        </is>
      </c>
      <c r="B1046" t="n">
        <v>109</v>
      </c>
      <c r="C1046" t="inlineStr">
        <is>
          <t>732018057</t>
        </is>
      </c>
      <c r="D1046" t="inlineStr">
        <is>
          <t>LOSCHI SANDRO</t>
        </is>
      </c>
      <c r="E1046" s="94" t="n"/>
    </row>
    <row r="1047">
      <c r="A1047" s="94" t="inlineStr">
        <is>
          <t>*</t>
        </is>
      </c>
      <c r="B1047" s="96" t="n">
        <v>1250</v>
      </c>
      <c r="C1047" t="inlineStr">
        <is>
          <t>181779694</t>
        </is>
      </c>
      <c r="D1047" t="inlineStr">
        <is>
          <t>GEOCIPO S. R. L.</t>
        </is>
      </c>
      <c r="E1047" s="94" t="inlineStr">
        <is>
          <t>BONIFICO UNICO  1310    1250+60</t>
        </is>
      </c>
    </row>
    <row r="1048">
      <c r="A1048" s="94" t="inlineStr">
        <is>
          <t>*</t>
        </is>
      </c>
      <c r="B1048" s="96" t="n">
        <v>1340</v>
      </c>
      <c r="C1048" t="inlineStr">
        <is>
          <t>181779719</t>
        </is>
      </c>
      <c r="D1048" t="inlineStr">
        <is>
          <t>SARONNI SABRINA</t>
        </is>
      </c>
      <c r="E1048" s="94" t="n"/>
    </row>
    <row r="1049">
      <c r="A1049" s="94" t="inlineStr">
        <is>
          <t>*</t>
        </is>
      </c>
      <c r="B1049" t="n">
        <v>763.98</v>
      </c>
      <c r="C1049" t="inlineStr">
        <is>
          <t>730350352</t>
        </is>
      </c>
      <c r="D1049" t="inlineStr">
        <is>
          <t>ALBANESI DAVIDE</t>
        </is>
      </c>
      <c r="E1049" s="94" t="n"/>
    </row>
    <row r="1050">
      <c r="A1050" s="94" t="inlineStr">
        <is>
          <t>*</t>
        </is>
      </c>
      <c r="B1050" t="n">
        <v>252</v>
      </c>
      <c r="C1050" t="inlineStr">
        <is>
          <t>730444098</t>
        </is>
      </c>
      <c r="D1050" t="inlineStr">
        <is>
          <t>CORRADI TERESA GIUSEPPINA</t>
        </is>
      </c>
      <c r="E1050" s="94" t="n"/>
    </row>
    <row r="1051">
      <c r="A1051" s="94" t="inlineStr">
        <is>
          <t>*</t>
        </is>
      </c>
      <c r="B1051" t="n">
        <v>508</v>
      </c>
      <c r="C1051" t="inlineStr">
        <is>
          <t>180022101</t>
        </is>
      </c>
      <c r="D1051" t="inlineStr">
        <is>
          <t>CARUSO ANTONIO</t>
        </is>
      </c>
      <c r="E1051" s="94" t="n"/>
    </row>
    <row r="1052">
      <c r="A1052" s="94" t="inlineStr">
        <is>
          <t>*</t>
        </is>
      </c>
      <c r="B1052" t="n">
        <v>113</v>
      </c>
      <c r="C1052" t="inlineStr">
        <is>
          <t>730401148</t>
        </is>
      </c>
      <c r="D1052" t="inlineStr">
        <is>
          <t>CARUSO ANTONIO</t>
        </is>
      </c>
      <c r="E1052" s="94" t="n"/>
    </row>
    <row r="1053">
      <c r="A1053" s="94" t="inlineStr">
        <is>
          <t>*</t>
        </is>
      </c>
      <c r="B1053" t="n">
        <v>308.5</v>
      </c>
      <c r="C1053" t="inlineStr">
        <is>
          <t>180022133</t>
        </is>
      </c>
      <c r="D1053" t="inlineStr">
        <is>
          <t>PISANI EMANUELE</t>
        </is>
      </c>
      <c r="E1053" s="94" t="n"/>
    </row>
    <row r="1054">
      <c r="A1054" s="94" t="inlineStr">
        <is>
          <t>*</t>
        </is>
      </c>
      <c r="B1054" t="n">
        <v>370</v>
      </c>
      <c r="C1054" t="inlineStr">
        <is>
          <t>181779721</t>
        </is>
      </c>
      <c r="D1054" t="inlineStr">
        <is>
          <t>MARCANTONI GIULIANA</t>
        </is>
      </c>
      <c r="E1054" s="94" t="n"/>
    </row>
    <row r="1055">
      <c r="A1055" s="94" t="inlineStr">
        <is>
          <t>*</t>
        </is>
      </c>
      <c r="B1055" t="n">
        <v>380</v>
      </c>
      <c r="C1055" t="inlineStr">
        <is>
          <t>180232465</t>
        </is>
      </c>
      <c r="D1055" t="inlineStr">
        <is>
          <t>SPINA LUCREZIA</t>
        </is>
      </c>
      <c r="E1055" s="94" t="n"/>
    </row>
    <row r="1056">
      <c r="A1056" s="94" t="inlineStr">
        <is>
          <t>*</t>
        </is>
      </c>
      <c r="B1056" t="n">
        <v>794</v>
      </c>
      <c r="C1056" t="inlineStr">
        <is>
          <t>181779725</t>
        </is>
      </c>
      <c r="D1056" t="inlineStr">
        <is>
          <t>POMPELE FRANCESCA</t>
        </is>
      </c>
      <c r="E1056" s="94" t="n"/>
    </row>
    <row r="1057">
      <c r="A1057" s="94" t="inlineStr">
        <is>
          <t>*</t>
        </is>
      </c>
      <c r="B1057" t="n">
        <v>324</v>
      </c>
      <c r="C1057" t="inlineStr">
        <is>
          <t>730349444</t>
        </is>
      </c>
      <c r="D1057" t="inlineStr">
        <is>
          <t>TURATI ISABELLA</t>
        </is>
      </c>
      <c r="E1057" s="94" t="n"/>
    </row>
    <row r="1058">
      <c r="A1058" s="94" t="inlineStr">
        <is>
          <t>*</t>
        </is>
      </c>
      <c r="B1058" t="n">
        <v>862.5</v>
      </c>
      <c r="C1058" t="inlineStr">
        <is>
          <t>180022142</t>
        </is>
      </c>
      <c r="D1058" t="inlineStr">
        <is>
          <t>MACCHI CARLO MARIO</t>
        </is>
      </c>
      <c r="E1058" s="94" t="n"/>
    </row>
    <row r="1059">
      <c r="A1059" s="94" t="inlineStr">
        <is>
          <t>*</t>
        </is>
      </c>
      <c r="B1059" t="n">
        <v>523</v>
      </c>
      <c r="C1059" t="inlineStr">
        <is>
          <t>181779700</t>
        </is>
      </c>
      <c r="D1059" t="inlineStr">
        <is>
          <t>MIGLIAZZA MASSIMO</t>
        </is>
      </c>
      <c r="E1059" s="94" t="n"/>
    </row>
    <row r="1060">
      <c r="A1060" s="94" t="n"/>
      <c r="B1060" s="99" t="n">
        <v>0</v>
      </c>
      <c r="C1060" s="99" t="n"/>
      <c r="D1060" s="94" t="n"/>
      <c r="E1060" s="94" t="n"/>
    </row>
    <row r="1061">
      <c r="A1061" s="94" t="n"/>
      <c r="B1061" s="99" t="n">
        <v>0</v>
      </c>
      <c r="C1061" s="99" t="n"/>
      <c r="D1061" s="94" t="n"/>
      <c r="E1061" s="94" t="n"/>
    </row>
    <row r="1062">
      <c r="A1062" s="94" t="n"/>
      <c r="B1062" s="99" t="n">
        <v>0</v>
      </c>
      <c r="C1062" s="99" t="n"/>
      <c r="D1062" s="94" t="n"/>
      <c r="E1062" s="94" t="n"/>
    </row>
    <row r="1063">
      <c r="A1063" s="94" t="n"/>
      <c r="B1063" s="99" t="n"/>
      <c r="C1063" s="99" t="n"/>
      <c r="D1063" s="94" t="n"/>
      <c r="E1063" s="94" t="n"/>
    </row>
    <row r="1064">
      <c r="A1064" s="94" t="n"/>
      <c r="B1064" s="99" t="n"/>
      <c r="C1064" s="99" t="n"/>
      <c r="D1064" s="94" t="n"/>
      <c r="E1064" s="94" t="n"/>
    </row>
    <row r="1065">
      <c r="A1065" s="94" t="n"/>
      <c r="B1065" s="99" t="n"/>
      <c r="C1065" s="99" t="n"/>
      <c r="D1065" s="94" t="n"/>
      <c r="E1065" s="94" t="n"/>
    </row>
    <row r="1066">
      <c r="A1066" s="94" t="n"/>
      <c r="B1066" s="99" t="n"/>
      <c r="C1066" s="99" t="n"/>
      <c r="D1066" s="94" t="n"/>
      <c r="E1066" s="94" t="n"/>
    </row>
    <row r="1067">
      <c r="A1067" s="94" t="n"/>
      <c r="B1067" s="99" t="n"/>
      <c r="C1067" s="99" t="n"/>
      <c r="D1067" s="94" t="n"/>
      <c r="E1067" s="94" t="n"/>
    </row>
    <row r="1068">
      <c r="A1068" s="94" t="n"/>
      <c r="B1068" s="99" t="n"/>
      <c r="C1068" s="99" t="n"/>
      <c r="D1068" s="94" t="n"/>
      <c r="E1068" s="94" t="n"/>
    </row>
    <row r="1069">
      <c r="A1069" s="94" t="n"/>
      <c r="B1069" s="99" t="n"/>
      <c r="C1069" s="99" t="n"/>
      <c r="D1069" s="94" t="n"/>
      <c r="E1069" s="94" t="n"/>
    </row>
    <row r="1070">
      <c r="A1070" s="94" t="n"/>
      <c r="B1070" s="99" t="n"/>
      <c r="C1070" s="99" t="n"/>
      <c r="D1070" s="94" t="n"/>
      <c r="E1070" s="94" t="n"/>
    </row>
    <row r="1071">
      <c r="A1071" s="94" t="n"/>
      <c r="B1071" s="99" t="n"/>
      <c r="C1071" s="99" t="n"/>
      <c r="D1071" s="94" t="n"/>
      <c r="E1071" s="94" t="n"/>
    </row>
    <row r="1072">
      <c r="A1072" s="94" t="n"/>
      <c r="B1072" s="99" t="n"/>
      <c r="C1072" s="99" t="n"/>
      <c r="D1072" s="94" t="n"/>
      <c r="E1072" s="94" t="n"/>
    </row>
    <row r="1073">
      <c r="A1073" s="94" t="n"/>
      <c r="B1073" s="99" t="n"/>
      <c r="C1073" s="99" t="n"/>
      <c r="D1073" s="94" t="n"/>
      <c r="E1073" s="94" t="n"/>
    </row>
    <row r="1074">
      <c r="A1074" s="94" t="n"/>
      <c r="B1074" s="99" t="n"/>
      <c r="C1074" s="99" t="n"/>
      <c r="D1074" s="94" t="n"/>
      <c r="E1074" s="94" t="n"/>
    </row>
    <row r="1075">
      <c r="A1075" s="94" t="n"/>
      <c r="B1075" s="99" t="n"/>
      <c r="C1075" s="99" t="n"/>
      <c r="D1075" s="94" t="n"/>
      <c r="E1075" s="94" t="n"/>
    </row>
    <row r="1076">
      <c r="A1076" s="94" t="n"/>
      <c r="B1076" s="99" t="n"/>
      <c r="C1076" s="99" t="n"/>
      <c r="D1076" s="94" t="n"/>
      <c r="E1076" s="94" t="n"/>
    </row>
    <row r="1077">
      <c r="A1077" s="94" t="n"/>
      <c r="B1077" s="99" t="n"/>
      <c r="C1077" s="99" t="n"/>
      <c r="D1077" s="94" t="n"/>
      <c r="E1077" s="94" t="n"/>
    </row>
    <row r="1078">
      <c r="A1078" s="94" t="n"/>
      <c r="B1078" s="99" t="n"/>
      <c r="C1078" s="99" t="n"/>
      <c r="D1078" s="94" t="n"/>
      <c r="E1078" s="94" t="n"/>
    </row>
    <row r="1079">
      <c r="A1079" s="94" t="n"/>
      <c r="B1079" s="99" t="n"/>
      <c r="C1079" s="99" t="n"/>
      <c r="D1079" s="94" t="n"/>
      <c r="E1079" s="94" t="n"/>
    </row>
    <row r="1080">
      <c r="A1080" s="94" t="n"/>
      <c r="B1080" s="99" t="n"/>
      <c r="C1080" s="99" t="n"/>
      <c r="D1080" s="94" t="n"/>
      <c r="E1080" s="94" t="n"/>
    </row>
    <row r="1081">
      <c r="A1081" s="94" t="n"/>
      <c r="B1081" s="99" t="n"/>
      <c r="C1081" s="99" t="n"/>
      <c r="D1081" s="94" t="n"/>
      <c r="E1081" s="94" t="n"/>
    </row>
    <row r="1082">
      <c r="A1082" s="98" t="n"/>
      <c r="B1082" s="100" t="n"/>
      <c r="C1082" s="100" t="n"/>
      <c r="D1082" s="94" t="n"/>
      <c r="E1082" s="94" t="n"/>
    </row>
    <row r="1083">
      <c r="A1083" s="94" t="n"/>
      <c r="B1083" s="99" t="n"/>
      <c r="C1083" s="99" t="n"/>
      <c r="D1083" s="94" t="n"/>
      <c r="E1083" s="94" t="n"/>
    </row>
    <row r="1084">
      <c r="A1084" s="94" t="n"/>
      <c r="B1084" s="99" t="n"/>
      <c r="C1084" s="99" t="n"/>
      <c r="D1084" s="94" t="n"/>
      <c r="E1084" s="94" t="n"/>
    </row>
    <row r="1085">
      <c r="A1085" s="94" t="n"/>
      <c r="B1085" s="99" t="n"/>
      <c r="C1085" s="99" t="n"/>
      <c r="D1085" s="94" t="n"/>
      <c r="E1085" s="94" t="n"/>
    </row>
    <row r="1086">
      <c r="A1086" s="94" t="n"/>
      <c r="B1086" s="99" t="n"/>
      <c r="C1086" s="99" t="n"/>
      <c r="D1086" s="94" t="n"/>
      <c r="E1086" s="94" t="n"/>
    </row>
    <row r="1087">
      <c r="A1087" s="94" t="n"/>
      <c r="B1087" s="99" t="n"/>
      <c r="C1087" s="99" t="n"/>
      <c r="D1087" s="94" t="n"/>
      <c r="E1087" s="94" t="n"/>
    </row>
    <row r="1088">
      <c r="A1088" s="94" t="n"/>
      <c r="B1088" s="99" t="n"/>
      <c r="C1088" s="99" t="n"/>
      <c r="D1088" s="94" t="n"/>
      <c r="E1088" s="94" t="n"/>
    </row>
    <row r="1089">
      <c r="A1089" s="94" t="n"/>
      <c r="B1089" s="99" t="n"/>
      <c r="C1089" s="99" t="n"/>
      <c r="D1089" s="94" t="n"/>
      <c r="E1089" s="94" t="n"/>
    </row>
    <row r="1090">
      <c r="A1090" s="98" t="inlineStr">
        <is>
          <t>TOTALI</t>
        </is>
      </c>
      <c r="B1090" s="100">
        <f>SUM(B1042:B1089)</f>
        <v/>
      </c>
      <c r="C1090" s="100" t="n"/>
      <c r="D1090" s="94" t="n"/>
      <c r="E1090" s="94" t="n"/>
    </row>
    <row r="1093">
      <c r="A1093" s="94" t="inlineStr">
        <is>
          <t>DATA</t>
        </is>
      </c>
      <c r="B1093" s="99" t="inlineStr">
        <is>
          <t>IMPORTO</t>
        </is>
      </c>
      <c r="C1093" s="99" t="inlineStr">
        <is>
          <t>NUMERO POLZZA</t>
        </is>
      </c>
      <c r="D1093" s="94" t="inlineStr">
        <is>
          <t>CONTRAENTE</t>
        </is>
      </c>
      <c r="E1093" s="94" t="inlineStr">
        <is>
          <t>NOTE</t>
        </is>
      </c>
    </row>
    <row r="1094">
      <c r="A1094" s="95" t="n">
        <v>45322</v>
      </c>
      <c r="B1094" s="99" t="n"/>
      <c r="C1094" s="99" t="n"/>
      <c r="D1094" s="94" t="n"/>
      <c r="E1094" s="94" t="n"/>
    </row>
    <row r="1095">
      <c r="A1095" s="94" t="inlineStr">
        <is>
          <t>*</t>
        </is>
      </c>
      <c r="B1095" t="n">
        <v>511</v>
      </c>
      <c r="C1095" t="inlineStr">
        <is>
          <t>730411882</t>
        </is>
      </c>
      <c r="D1095" t="inlineStr">
        <is>
          <t>CERIANI GIOVANNI PAOLO</t>
        </is>
      </c>
      <c r="E1095" s="94" t="n"/>
    </row>
    <row r="1096">
      <c r="A1096" s="94" t="inlineStr">
        <is>
          <t>*</t>
        </is>
      </c>
      <c r="B1096" t="n">
        <v>143</v>
      </c>
      <c r="C1096" t="inlineStr">
        <is>
          <t>730352649</t>
        </is>
      </c>
      <c r="D1096" t="inlineStr">
        <is>
          <t>DAVERIO MARIA GRAZIA</t>
        </is>
      </c>
      <c r="E1096" s="94" t="n"/>
    </row>
    <row r="1097">
      <c r="A1097" s="94" t="inlineStr">
        <is>
          <t>*</t>
        </is>
      </c>
      <c r="B1097" t="n">
        <v>56.51</v>
      </c>
      <c r="C1097" t="inlineStr">
        <is>
          <t>730356740</t>
        </is>
      </c>
      <c r="D1097" t="inlineStr">
        <is>
          <t>DI GIORNO PATRIZIA PASQUALINA</t>
        </is>
      </c>
      <c r="E1097" s="94" t="n"/>
    </row>
    <row r="1098">
      <c r="A1098" s="94" t="inlineStr">
        <is>
          <t>*</t>
        </is>
      </c>
      <c r="B1098" t="n">
        <v>425.5</v>
      </c>
      <c r="C1098" t="inlineStr">
        <is>
          <t>180022141</t>
        </is>
      </c>
      <c r="D1098" t="inlineStr">
        <is>
          <t>DI GIORNO PATRIZIA PASQUALINA</t>
        </is>
      </c>
      <c r="E1098" s="94" t="n"/>
    </row>
    <row r="1099">
      <c r="A1099" s="94" t="inlineStr">
        <is>
          <t>*</t>
        </is>
      </c>
      <c r="B1099" t="n">
        <v>146</v>
      </c>
      <c r="C1099" t="inlineStr">
        <is>
          <t>181779735</t>
        </is>
      </c>
      <c r="D1099" t="inlineStr">
        <is>
          <t>RE CECCONI PINUCCIA</t>
        </is>
      </c>
      <c r="E1099" s="140" t="inlineStr">
        <is>
          <t>MANCANO 0,50 CENTESIMI DAL BONIFICO</t>
        </is>
      </c>
    </row>
    <row r="1100">
      <c r="A1100" s="94" t="inlineStr">
        <is>
          <t>*</t>
        </is>
      </c>
      <c r="B1100" t="n">
        <v>805</v>
      </c>
      <c r="C1100" t="inlineStr">
        <is>
          <t>732125327</t>
        </is>
      </c>
      <c r="D1100" t="inlineStr">
        <is>
          <t>RESIDENZA VITTORIA SUPERCONDOMINIO</t>
        </is>
      </c>
      <c r="E1100" s="94" t="inlineStr">
        <is>
          <t>BONIFICO UNICO DI E 4000,50 805+2253,5+370,5+571,5</t>
        </is>
      </c>
    </row>
    <row r="1101">
      <c r="A1101" s="94" t="inlineStr">
        <is>
          <t>*</t>
        </is>
      </c>
      <c r="B1101" s="96" t="n">
        <v>2253.5</v>
      </c>
      <c r="C1101" t="inlineStr">
        <is>
          <t>732125338</t>
        </is>
      </c>
      <c r="D1101" t="inlineStr">
        <is>
          <t>CONDOMINIO "RESIDENZA VITTORIA" PAL</t>
        </is>
      </c>
      <c r="E1101" s="94" t="inlineStr">
        <is>
          <t>BONIFICO UNICO DI E 4000,50 805+2253,5+370,5+571,5</t>
        </is>
      </c>
    </row>
    <row r="1102">
      <c r="A1102" s="94" t="inlineStr">
        <is>
          <t>*</t>
        </is>
      </c>
      <c r="B1102" t="n">
        <v>370.5</v>
      </c>
      <c r="C1102" t="inlineStr">
        <is>
          <t>732125322</t>
        </is>
      </c>
      <c r="D1102" t="inlineStr">
        <is>
          <t>RESIDENZA VITTORIA SUPERCONDOMINIO</t>
        </is>
      </c>
      <c r="E1102" s="94" t="inlineStr">
        <is>
          <t>BONIFICO UNICO DI E 4000,50 805+2253,5+370,5+571,5</t>
        </is>
      </c>
    </row>
    <row r="1103">
      <c r="A1103" s="94" t="inlineStr">
        <is>
          <t>*</t>
        </is>
      </c>
      <c r="B1103" t="n">
        <v>571.5</v>
      </c>
      <c r="C1103" t="inlineStr">
        <is>
          <t>732113271</t>
        </is>
      </c>
      <c r="D1103" t="inlineStr">
        <is>
          <t>RESIDENZA VITTORIA SUPERCONDOMINIO</t>
        </is>
      </c>
      <c r="E1103" s="94" t="inlineStr">
        <is>
          <t>BONIFICO UNICO DI E 4000,50 805+2253,5+370,5+571,5</t>
        </is>
      </c>
    </row>
    <row r="1104">
      <c r="A1104" s="94" t="n"/>
      <c r="B1104" s="99" t="n">
        <v>0</v>
      </c>
      <c r="C1104" s="94" t="n"/>
      <c r="D1104" s="94" t="n"/>
      <c r="E1104" s="94" t="n"/>
    </row>
    <row r="1105">
      <c r="A1105" s="94" t="n"/>
      <c r="B1105" s="99" t="n">
        <v>0</v>
      </c>
      <c r="C1105" s="94" t="n"/>
      <c r="D1105" s="94" t="n"/>
      <c r="E1105" s="94" t="n"/>
    </row>
    <row r="1106">
      <c r="A1106" s="94" t="n"/>
      <c r="B1106" s="99" t="n">
        <v>0</v>
      </c>
      <c r="C1106" s="94" t="n"/>
      <c r="D1106" s="94" t="n"/>
      <c r="E1106" s="94" t="n"/>
    </row>
    <row r="1107">
      <c r="A1107" s="94" t="n"/>
      <c r="B1107" s="99" t="n">
        <v>0</v>
      </c>
      <c r="C1107" s="94" t="n"/>
      <c r="D1107" s="94" t="n"/>
      <c r="E1107" s="94" t="n"/>
    </row>
    <row r="1108">
      <c r="A1108" s="94" t="n"/>
      <c r="B1108" s="99" t="n">
        <v>0</v>
      </c>
      <c r="C1108" s="94" t="n"/>
      <c r="D1108" s="94" t="n"/>
      <c r="E1108" s="94" t="n"/>
    </row>
    <row r="1109">
      <c r="A1109" s="94" t="n"/>
      <c r="B1109" s="99" t="n">
        <v>0</v>
      </c>
      <c r="C1109" s="99" t="n"/>
      <c r="D1109" s="94" t="n"/>
      <c r="E1109" s="94" t="n"/>
    </row>
    <row r="1110">
      <c r="A1110" s="94" t="n"/>
      <c r="B1110" s="99" t="n">
        <v>0</v>
      </c>
      <c r="C1110" s="99" t="n"/>
      <c r="D1110" s="94" t="n"/>
      <c r="E1110" s="94" t="n"/>
    </row>
    <row r="1111">
      <c r="A1111" s="94" t="n"/>
      <c r="B1111" s="99" t="n">
        <v>0</v>
      </c>
      <c r="C1111" s="99" t="n"/>
      <c r="D1111" s="94" t="n"/>
      <c r="E1111" s="94" t="n"/>
    </row>
    <row r="1112">
      <c r="A1112" s="94" t="n"/>
      <c r="B1112" s="99" t="n">
        <v>0</v>
      </c>
      <c r="C1112" s="99" t="n"/>
      <c r="D1112" s="94" t="n"/>
      <c r="E1112" s="94" t="n"/>
    </row>
    <row r="1113">
      <c r="A1113" s="94" t="n"/>
      <c r="B1113" s="99" t="n">
        <v>0</v>
      </c>
      <c r="C1113" s="99" t="n"/>
      <c r="D1113" s="94" t="n"/>
      <c r="E1113" s="94" t="n"/>
    </row>
    <row r="1114">
      <c r="A1114" s="94" t="n"/>
      <c r="B1114" s="99" t="n">
        <v>0</v>
      </c>
      <c r="C1114" s="99" t="n"/>
      <c r="D1114" s="94" t="n"/>
      <c r="E1114" s="94" t="n"/>
    </row>
    <row r="1115">
      <c r="A1115" s="94" t="n"/>
      <c r="B1115" s="99" t="n"/>
      <c r="C1115" s="99" t="n"/>
      <c r="D1115" s="94" t="n"/>
      <c r="E1115" s="94" t="n"/>
    </row>
    <row r="1116">
      <c r="A1116" s="94" t="n"/>
      <c r="B1116" s="99" t="n"/>
      <c r="C1116" s="99" t="n"/>
      <c r="D1116" s="94" t="n"/>
      <c r="E1116" s="94" t="n"/>
    </row>
    <row r="1117">
      <c r="A1117" s="94" t="n"/>
      <c r="B1117" s="99" t="n"/>
      <c r="C1117" s="99" t="n"/>
      <c r="D1117" s="94" t="n"/>
      <c r="E1117" s="94" t="n"/>
    </row>
    <row r="1118">
      <c r="A1118" s="94" t="n"/>
      <c r="B1118" s="99" t="n"/>
      <c r="C1118" s="99" t="n"/>
      <c r="D1118" s="94" t="n"/>
      <c r="E1118" s="94" t="n"/>
    </row>
    <row r="1119">
      <c r="A1119" s="94" t="n"/>
      <c r="B1119" s="99" t="n"/>
      <c r="C1119" s="99" t="n"/>
      <c r="D1119" s="94" t="n"/>
      <c r="E1119" s="94" t="n"/>
    </row>
    <row r="1120">
      <c r="A1120" s="94" t="n"/>
      <c r="B1120" s="99" t="n"/>
      <c r="C1120" s="99" t="n"/>
      <c r="D1120" s="94" t="n"/>
      <c r="E1120" s="94" t="n"/>
    </row>
    <row r="1121">
      <c r="A1121" s="94" t="n"/>
      <c r="B1121" s="99" t="n"/>
      <c r="C1121" s="99" t="n"/>
      <c r="D1121" s="94" t="n"/>
      <c r="E1121" s="94" t="n"/>
    </row>
    <row r="1122">
      <c r="A1122" s="94" t="n"/>
      <c r="B1122" s="99" t="n"/>
      <c r="C1122" s="99" t="n"/>
      <c r="D1122" s="94" t="n"/>
      <c r="E1122" s="94" t="n"/>
    </row>
    <row r="1123">
      <c r="A1123" s="94" t="n"/>
      <c r="B1123" s="99" t="n"/>
      <c r="C1123" s="99" t="n"/>
      <c r="D1123" s="94" t="n"/>
      <c r="E1123" s="94" t="n"/>
    </row>
    <row r="1124">
      <c r="A1124" s="94" t="n"/>
      <c r="B1124" s="99" t="n"/>
      <c r="C1124" s="99" t="n"/>
      <c r="D1124" s="94" t="n"/>
      <c r="E1124" s="94" t="n"/>
    </row>
    <row r="1125">
      <c r="A1125" s="94" t="n"/>
      <c r="B1125" s="99" t="n"/>
      <c r="C1125" s="99" t="n"/>
      <c r="D1125" s="94" t="n"/>
      <c r="E1125" s="94" t="n"/>
    </row>
    <row r="1126">
      <c r="A1126" s="94" t="n"/>
      <c r="B1126" s="99" t="n"/>
      <c r="C1126" s="99" t="n"/>
      <c r="D1126" s="94" t="n"/>
      <c r="E1126" s="94" t="n"/>
    </row>
    <row r="1127">
      <c r="A1127" s="94" t="n"/>
      <c r="B1127" s="99" t="n"/>
      <c r="C1127" s="99" t="n"/>
      <c r="D1127" s="94" t="n"/>
      <c r="E1127" s="94" t="n"/>
    </row>
    <row r="1128">
      <c r="A1128" s="94" t="n"/>
      <c r="B1128" s="99" t="n"/>
      <c r="C1128" s="99" t="n"/>
      <c r="D1128" s="94" t="n"/>
      <c r="E1128" s="94" t="n"/>
    </row>
    <row r="1129">
      <c r="A1129" s="94" t="n"/>
      <c r="B1129" s="99" t="n"/>
      <c r="C1129" s="99" t="n"/>
      <c r="D1129" s="94" t="n"/>
      <c r="E1129" s="94" t="n"/>
    </row>
    <row r="1130">
      <c r="A1130" s="94" t="n"/>
      <c r="B1130" s="99" t="n"/>
      <c r="C1130" s="99" t="n"/>
      <c r="D1130" s="94" t="n"/>
      <c r="E1130" s="94" t="n"/>
    </row>
    <row r="1131">
      <c r="A1131" s="94" t="n"/>
      <c r="B1131" s="99" t="n"/>
      <c r="C1131" s="99" t="n"/>
      <c r="D1131" s="94" t="n"/>
      <c r="E1131" s="94" t="n"/>
    </row>
    <row r="1132">
      <c r="A1132" s="94" t="n"/>
      <c r="B1132" s="99" t="n"/>
      <c r="C1132" s="99" t="n"/>
      <c r="D1132" s="94" t="n"/>
      <c r="E1132" s="94" t="n"/>
    </row>
    <row r="1133">
      <c r="A1133" s="94" t="n"/>
      <c r="B1133" s="99" t="n"/>
      <c r="C1133" s="99" t="n"/>
      <c r="D1133" s="94" t="n"/>
      <c r="E1133" s="94" t="n"/>
    </row>
    <row r="1134">
      <c r="A1134" s="98" t="n"/>
      <c r="B1134" s="100" t="n"/>
      <c r="C1134" s="100" t="n"/>
      <c r="D1134" s="94" t="n"/>
      <c r="E1134" s="94" t="n"/>
    </row>
    <row r="1135">
      <c r="A1135" s="94" t="n"/>
      <c r="B1135" s="99" t="n"/>
      <c r="C1135" s="99" t="n"/>
      <c r="D1135" s="94" t="n"/>
      <c r="E1135" s="94" t="n"/>
    </row>
    <row r="1136">
      <c r="A1136" s="94" t="n"/>
      <c r="B1136" s="99" t="n"/>
      <c r="C1136" s="99" t="n"/>
      <c r="D1136" s="94" t="n"/>
      <c r="E1136" s="94" t="n"/>
    </row>
    <row r="1137">
      <c r="A1137" s="94" t="n"/>
      <c r="B1137" s="99" t="n"/>
      <c r="C1137" s="99" t="n"/>
      <c r="D1137" s="94" t="n"/>
      <c r="E1137" s="94" t="n"/>
    </row>
    <row r="1138">
      <c r="A1138" s="94" t="n"/>
      <c r="B1138" s="99" t="n"/>
      <c r="C1138" s="99" t="n"/>
      <c r="D1138" s="94" t="n"/>
      <c r="E1138" s="94" t="n"/>
    </row>
    <row r="1139">
      <c r="A1139" s="94" t="n"/>
      <c r="B1139" s="99" t="n"/>
      <c r="C1139" s="99" t="n"/>
      <c r="D1139" s="94" t="n"/>
      <c r="E1139" s="94" t="n"/>
    </row>
    <row r="1140">
      <c r="A1140" s="94" t="n"/>
      <c r="B1140" s="99" t="n"/>
      <c r="C1140" s="99" t="n"/>
      <c r="D1140" s="94" t="n"/>
      <c r="E1140" s="94" t="n"/>
    </row>
    <row r="1141">
      <c r="A1141" s="94" t="n"/>
      <c r="B1141" s="99" t="n"/>
      <c r="C1141" s="99" t="n"/>
      <c r="D1141" s="94" t="n"/>
      <c r="E1141" s="94" t="n"/>
    </row>
    <row r="1142">
      <c r="A1142" s="98" t="inlineStr">
        <is>
          <t>TOTALI</t>
        </is>
      </c>
      <c r="B1142" s="100">
        <f>SUM(B1094:B1141)</f>
        <v/>
      </c>
      <c r="C1142" s="100" t="n"/>
      <c r="D1142" s="94" t="n"/>
      <c r="E1142" s="94" t="n"/>
    </row>
    <row r="1145">
      <c r="A1145" s="94" t="inlineStr">
        <is>
          <t>DATA</t>
        </is>
      </c>
      <c r="B1145" s="99" t="inlineStr">
        <is>
          <t>IMPORTO</t>
        </is>
      </c>
      <c r="C1145" s="99" t="inlineStr">
        <is>
          <t>NUMERO POLZZA</t>
        </is>
      </c>
      <c r="D1145" s="94" t="inlineStr">
        <is>
          <t>CONTRAENTE</t>
        </is>
      </c>
      <c r="E1145" s="94" t="inlineStr">
        <is>
          <t>NOTE</t>
        </is>
      </c>
    </row>
    <row r="1146">
      <c r="A1146" s="95" t="n">
        <v>45323</v>
      </c>
      <c r="B1146" s="99" t="n"/>
      <c r="C1146" s="99" t="n"/>
      <c r="D1146" s="94" t="n"/>
      <c r="E1146" s="94" t="n"/>
    </row>
    <row r="1147">
      <c r="A1147" s="94" t="inlineStr">
        <is>
          <t>*</t>
        </is>
      </c>
      <c r="B1147" t="n">
        <v>884</v>
      </c>
      <c r="C1147" t="inlineStr">
        <is>
          <t>181779741</t>
        </is>
      </c>
      <c r="D1147" t="inlineStr">
        <is>
          <t>SPINA MAURO</t>
        </is>
      </c>
      <c r="E1147" s="94" t="inlineStr">
        <is>
          <t xml:space="preserve">BONIFICO UNICO   1004,00    120+884  </t>
        </is>
      </c>
    </row>
    <row r="1148">
      <c r="A1148" s="94" t="inlineStr">
        <is>
          <t>*</t>
        </is>
      </c>
      <c r="B1148" t="n">
        <v>531.5</v>
      </c>
      <c r="C1148" t="inlineStr">
        <is>
          <t>180122303</t>
        </is>
      </c>
      <c r="D1148" t="inlineStr">
        <is>
          <t>CINOTTI MARCO</t>
        </is>
      </c>
      <c r="E1148" s="94" t="n"/>
    </row>
    <row r="1149">
      <c r="A1149" s="94" t="inlineStr">
        <is>
          <t>*</t>
        </is>
      </c>
      <c r="B1149" t="n">
        <v>309.5</v>
      </c>
      <c r="C1149" t="inlineStr">
        <is>
          <t>732120574</t>
        </is>
      </c>
      <c r="D1149" t="inlineStr">
        <is>
          <t>AVIATEL SRL.</t>
        </is>
      </c>
      <c r="E1149" s="94" t="n"/>
    </row>
    <row r="1150">
      <c r="A1150" s="94" t="inlineStr">
        <is>
          <t>*</t>
        </is>
      </c>
      <c r="B1150" t="n">
        <v>146</v>
      </c>
      <c r="C1150" t="inlineStr">
        <is>
          <t>730333619</t>
        </is>
      </c>
      <c r="D1150" t="inlineStr">
        <is>
          <t>BARBERA FILIPPO</t>
        </is>
      </c>
      <c r="E1150" s="94" t="inlineStr">
        <is>
          <t>BONIFICO UNICO 262,00  146,02 + 120 MANCANO 0,02 CENTESIMI</t>
        </is>
      </c>
    </row>
    <row r="1151">
      <c r="A1151" s="94" t="inlineStr">
        <is>
          <t>*</t>
        </is>
      </c>
      <c r="B1151" t="n">
        <v>120</v>
      </c>
      <c r="C1151" t="inlineStr">
        <is>
          <t>730385203</t>
        </is>
      </c>
      <c r="D1151" t="inlineStr">
        <is>
          <t>BARBERA FILIPPO</t>
        </is>
      </c>
      <c r="E1151" s="94" t="n"/>
    </row>
    <row r="1152">
      <c r="A1152" s="94" t="inlineStr">
        <is>
          <t>*</t>
        </is>
      </c>
      <c r="B1152" t="n">
        <v>625</v>
      </c>
      <c r="C1152" t="inlineStr">
        <is>
          <t>730413192</t>
        </is>
      </c>
      <c r="D1152" t="inlineStr">
        <is>
          <t>BARBATIELLO ROBERTO</t>
        </is>
      </c>
      <c r="E1152" s="94" t="n"/>
    </row>
    <row r="1153">
      <c r="A1153" s="94" t="inlineStr">
        <is>
          <t>*</t>
        </is>
      </c>
      <c r="B1153" t="n">
        <v>455</v>
      </c>
      <c r="C1153" t="inlineStr">
        <is>
          <t>730370000</t>
        </is>
      </c>
      <c r="D1153" t="inlineStr">
        <is>
          <t>MAZZA NICOLA</t>
        </is>
      </c>
      <c r="E1153" s="94" t="n"/>
    </row>
    <row r="1154">
      <c r="A1154" s="94" t="inlineStr">
        <is>
          <t>*</t>
        </is>
      </c>
      <c r="B1154" s="96" t="n">
        <v>1032.5</v>
      </c>
      <c r="C1154" t="inlineStr">
        <is>
          <t>730333430</t>
        </is>
      </c>
      <c r="D1154" t="inlineStr">
        <is>
          <t>MOVILIA PIERGIACOMO</t>
        </is>
      </c>
      <c r="E1154" s="94" t="n"/>
    </row>
    <row r="1155">
      <c r="A1155" s="94" t="inlineStr">
        <is>
          <t>*</t>
        </is>
      </c>
      <c r="B1155" t="n">
        <v>137</v>
      </c>
      <c r="C1155" t="inlineStr">
        <is>
          <t>730385618</t>
        </is>
      </c>
      <c r="D1155" t="inlineStr">
        <is>
          <t>CACCIA FABRIZIO</t>
        </is>
      </c>
      <c r="E1155" s="94" t="n"/>
    </row>
    <row r="1156">
      <c r="A1156" s="94" t="inlineStr">
        <is>
          <t>*</t>
        </is>
      </c>
      <c r="B1156" t="n">
        <v>100</v>
      </c>
      <c r="C1156" t="inlineStr">
        <is>
          <t>730380177</t>
        </is>
      </c>
      <c r="D1156" t="inlineStr">
        <is>
          <t>SPUMINI - PALAMARA</t>
        </is>
      </c>
      <c r="E1156" s="94" t="n"/>
    </row>
    <row r="1157">
      <c r="A1157" s="94" t="inlineStr">
        <is>
          <t>*</t>
        </is>
      </c>
      <c r="B1157" t="n">
        <v>476</v>
      </c>
      <c r="C1157" t="inlineStr">
        <is>
          <t>180122044</t>
        </is>
      </c>
      <c r="D1157" t="inlineStr">
        <is>
          <t>GALLI MARTINA</t>
        </is>
      </c>
      <c r="E1157" s="94" t="n"/>
    </row>
    <row r="1158">
      <c r="A1158" s="94" t="inlineStr">
        <is>
          <t>*</t>
        </is>
      </c>
      <c r="B1158" t="n">
        <v>242</v>
      </c>
      <c r="C1158" t="inlineStr">
        <is>
          <t>180122299</t>
        </is>
      </c>
      <c r="D1158" t="inlineStr">
        <is>
          <t>STORARI MASSIMILIANO</t>
        </is>
      </c>
      <c r="E1158" s="94" t="inlineStr">
        <is>
          <t>MANCA 1 EURO DAL BONIFICO</t>
        </is>
      </c>
    </row>
    <row r="1159">
      <c r="A1159" s="94" t="inlineStr">
        <is>
          <t>*</t>
        </is>
      </c>
      <c r="B1159" t="n">
        <v>60</v>
      </c>
      <c r="C1159" t="inlineStr">
        <is>
          <t>730504425</t>
        </is>
      </c>
      <c r="D1159" t="inlineStr">
        <is>
          <t>ORSI PAOLO</t>
        </is>
      </c>
      <c r="E1159" s="94" t="n"/>
    </row>
    <row r="1160">
      <c r="A1160" s="94" t="inlineStr">
        <is>
          <t>*</t>
        </is>
      </c>
      <c r="B1160" t="n">
        <v>300.99</v>
      </c>
      <c r="C1160" t="inlineStr">
        <is>
          <t>730416007</t>
        </is>
      </c>
      <c r="D1160" t="inlineStr">
        <is>
          <t>GOBBI STEFANO</t>
        </is>
      </c>
      <c r="E1160" s="94" t="n"/>
    </row>
    <row r="1161">
      <c r="A1161" s="94" t="inlineStr">
        <is>
          <t>*</t>
        </is>
      </c>
      <c r="B1161" t="n">
        <v>100</v>
      </c>
      <c r="C1161" t="inlineStr">
        <is>
          <t>732121583</t>
        </is>
      </c>
      <c r="D1161" t="inlineStr">
        <is>
          <t>RESTELLI ANDREA CESARE</t>
        </is>
      </c>
      <c r="E1161" s="94" t="n"/>
    </row>
    <row r="1162">
      <c r="A1162" s="94" t="inlineStr">
        <is>
          <t>*</t>
        </is>
      </c>
      <c r="B1162" t="n">
        <v>155</v>
      </c>
      <c r="C1162" t="inlineStr">
        <is>
          <t>730156075</t>
        </is>
      </c>
      <c r="D1162" t="inlineStr">
        <is>
          <t>GUIZZO CHIARA</t>
        </is>
      </c>
      <c r="E1162" s="94" t="n"/>
    </row>
    <row r="1163">
      <c r="A1163" s="94" t="n"/>
      <c r="B1163" t="n">
        <v>0</v>
      </c>
      <c r="E1163" s="94" t="n"/>
    </row>
    <row r="1164">
      <c r="A1164" s="94" t="inlineStr">
        <is>
          <t>*</t>
        </is>
      </c>
      <c r="B1164" t="n">
        <v>527.99</v>
      </c>
      <c r="C1164" t="inlineStr">
        <is>
          <t>730379917</t>
        </is>
      </c>
      <c r="D1164" t="inlineStr">
        <is>
          <t>RE. FER. DI RE ADRIANO</t>
        </is>
      </c>
      <c r="E1164" s="94" t="n"/>
    </row>
    <row r="1165">
      <c r="A1165" s="94" t="n"/>
      <c r="B1165" s="99" t="n">
        <v>0</v>
      </c>
      <c r="E1165" s="94" t="n"/>
    </row>
    <row r="1166">
      <c r="A1166" s="94" t="n"/>
      <c r="B1166" s="99" t="n">
        <v>0</v>
      </c>
      <c r="E1166" s="94" t="n"/>
    </row>
    <row r="1167">
      <c r="A1167" s="94" t="n"/>
      <c r="B1167" s="99" t="n"/>
      <c r="C1167" s="99" t="n"/>
      <c r="D1167" s="94" t="n"/>
      <c r="E1167" s="94" t="n"/>
    </row>
    <row r="1168">
      <c r="A1168" s="94" t="n"/>
      <c r="B1168" s="99" t="n"/>
      <c r="C1168" s="99" t="n"/>
      <c r="D1168" s="94" t="n"/>
      <c r="E1168" s="94" t="n"/>
    </row>
    <row r="1169">
      <c r="A1169" s="94" t="n"/>
      <c r="B1169" s="99" t="n"/>
      <c r="C1169" s="99" t="n"/>
      <c r="D1169" s="94" t="n"/>
      <c r="E1169" s="94" t="n"/>
    </row>
    <row r="1170">
      <c r="A1170" s="94" t="n"/>
      <c r="B1170" s="99" t="n"/>
      <c r="C1170" s="99" t="n"/>
      <c r="D1170" s="94" t="n"/>
      <c r="E1170" s="94" t="n"/>
    </row>
    <row r="1171">
      <c r="A1171" s="94" t="n"/>
      <c r="B1171" s="99" t="n"/>
      <c r="C1171" s="99" t="n"/>
      <c r="D1171" s="94" t="n"/>
      <c r="E1171" s="94" t="n"/>
    </row>
    <row r="1172">
      <c r="A1172" s="94" t="n"/>
      <c r="B1172" s="99" t="n"/>
      <c r="C1172" s="99" t="n"/>
      <c r="D1172" s="94" t="n"/>
      <c r="E1172" s="94" t="n"/>
    </row>
    <row r="1173">
      <c r="A1173" s="94" t="n"/>
      <c r="B1173" s="99" t="n"/>
      <c r="C1173" s="99" t="n"/>
      <c r="D1173" s="94" t="n"/>
      <c r="E1173" s="94" t="n"/>
    </row>
    <row r="1174">
      <c r="A1174" s="94" t="n"/>
      <c r="B1174" s="99" t="n"/>
      <c r="C1174" s="99" t="n"/>
      <c r="D1174" s="94" t="n"/>
      <c r="E1174" s="94" t="n"/>
    </row>
    <row r="1175">
      <c r="A1175" s="94" t="n"/>
      <c r="B1175" s="99" t="n"/>
      <c r="C1175" s="99" t="n"/>
      <c r="D1175" s="94" t="n"/>
      <c r="E1175" s="94" t="n"/>
    </row>
    <row r="1176">
      <c r="A1176" s="94" t="n"/>
      <c r="B1176" s="99" t="n"/>
      <c r="C1176" s="99" t="n"/>
      <c r="D1176" s="94" t="n"/>
      <c r="E1176" s="94" t="n"/>
    </row>
    <row r="1177">
      <c r="A1177" s="94" t="n"/>
      <c r="B1177" s="99" t="n"/>
      <c r="C1177" s="99" t="n"/>
      <c r="D1177" s="94" t="n"/>
      <c r="E1177" s="94" t="n"/>
    </row>
    <row r="1178">
      <c r="A1178" s="94" t="n"/>
      <c r="B1178" s="99" t="n"/>
      <c r="C1178" s="99" t="n"/>
      <c r="D1178" s="94" t="n"/>
      <c r="E1178" s="94" t="n"/>
    </row>
    <row r="1179">
      <c r="A1179" s="94" t="n"/>
      <c r="B1179" s="99" t="n"/>
      <c r="C1179" s="99" t="n"/>
      <c r="D1179" s="94" t="n"/>
      <c r="E1179" s="94" t="n"/>
    </row>
    <row r="1180">
      <c r="A1180" s="94" t="n"/>
      <c r="B1180" s="99" t="n"/>
      <c r="C1180" s="99" t="n"/>
      <c r="D1180" s="94" t="n"/>
      <c r="E1180" s="94" t="n"/>
    </row>
    <row r="1181">
      <c r="A1181" s="94" t="n"/>
      <c r="B1181" s="99" t="n"/>
      <c r="C1181" s="99" t="n"/>
      <c r="D1181" s="94" t="n"/>
      <c r="E1181" s="94" t="n"/>
    </row>
    <row r="1182">
      <c r="A1182" s="94" t="n"/>
      <c r="B1182" s="99" t="n"/>
      <c r="C1182" s="99" t="n"/>
      <c r="D1182" s="94" t="n"/>
      <c r="E1182" s="94" t="n"/>
    </row>
    <row r="1183">
      <c r="A1183" s="94" t="n"/>
      <c r="B1183" s="99" t="n"/>
      <c r="C1183" s="99" t="n"/>
      <c r="D1183" s="94" t="n"/>
      <c r="E1183" s="94" t="n"/>
    </row>
    <row r="1184">
      <c r="A1184" s="94" t="n"/>
      <c r="B1184" s="99" t="n"/>
      <c r="C1184" s="99" t="n"/>
      <c r="D1184" s="94" t="n"/>
      <c r="E1184" s="94" t="n"/>
    </row>
    <row r="1185">
      <c r="A1185" s="94" t="n"/>
      <c r="B1185" s="99" t="n"/>
      <c r="C1185" s="99" t="n"/>
      <c r="D1185" s="94" t="n"/>
      <c r="E1185" s="94" t="n"/>
    </row>
    <row r="1186">
      <c r="A1186" s="98" t="n"/>
      <c r="B1186" s="100" t="n"/>
      <c r="C1186" s="100" t="n"/>
      <c r="D1186" s="94" t="n"/>
      <c r="E1186" s="94" t="n"/>
    </row>
    <row r="1187">
      <c r="A1187" s="94" t="n"/>
      <c r="B1187" s="99" t="n"/>
      <c r="C1187" s="99" t="n"/>
      <c r="D1187" s="94" t="n"/>
      <c r="E1187" s="94" t="n"/>
    </row>
    <row r="1188">
      <c r="A1188" s="94" t="n"/>
      <c r="B1188" s="99" t="n"/>
      <c r="C1188" s="99" t="n"/>
      <c r="D1188" s="94" t="n"/>
      <c r="E1188" s="94" t="n"/>
    </row>
    <row r="1189">
      <c r="A1189" s="94" t="n"/>
      <c r="B1189" s="99" t="n"/>
      <c r="C1189" s="99" t="n"/>
      <c r="D1189" s="94" t="n"/>
      <c r="E1189" s="94" t="n"/>
    </row>
    <row r="1190">
      <c r="A1190" s="94" t="n"/>
      <c r="B1190" s="99" t="n"/>
      <c r="C1190" s="99" t="n"/>
      <c r="D1190" s="94" t="n"/>
      <c r="E1190" s="94" t="n"/>
    </row>
    <row r="1191">
      <c r="A1191" s="94" t="n"/>
      <c r="B1191" s="99" t="n"/>
      <c r="C1191" s="99" t="n"/>
      <c r="D1191" s="94" t="n"/>
      <c r="E1191" s="94" t="n"/>
    </row>
    <row r="1192">
      <c r="A1192" s="94" t="n"/>
      <c r="B1192" s="99" t="n"/>
      <c r="C1192" s="99" t="n"/>
      <c r="D1192" s="94" t="n"/>
      <c r="E1192" s="94" t="n"/>
    </row>
    <row r="1193">
      <c r="A1193" s="94" t="n"/>
      <c r="B1193" s="99" t="n"/>
      <c r="C1193" s="99" t="n"/>
      <c r="D1193" s="94" t="n"/>
      <c r="E1193" s="94" t="n"/>
    </row>
    <row r="1194">
      <c r="A1194" s="98" t="inlineStr">
        <is>
          <t>TOTALI</t>
        </is>
      </c>
      <c r="B1194" s="100">
        <f>SUM(B1146:B1193)</f>
        <v/>
      </c>
      <c r="C1194" s="100" t="n"/>
      <c r="D1194" s="94" t="n"/>
      <c r="E1194" s="94" t="n"/>
    </row>
    <row r="1197">
      <c r="A1197" s="94" t="inlineStr">
        <is>
          <t>DATA</t>
        </is>
      </c>
      <c r="B1197" s="99" t="inlineStr">
        <is>
          <t>IMPORTO</t>
        </is>
      </c>
      <c r="C1197" s="99" t="inlineStr">
        <is>
          <t>NUMERO POLZZA</t>
        </is>
      </c>
      <c r="D1197" s="94" t="inlineStr">
        <is>
          <t>CONTRAENTE</t>
        </is>
      </c>
      <c r="E1197" s="94" t="inlineStr">
        <is>
          <t>NOTE</t>
        </is>
      </c>
    </row>
    <row r="1198">
      <c r="A1198" s="95" t="n">
        <v>45324</v>
      </c>
      <c r="B1198" s="99" t="n"/>
      <c r="C1198" s="99" t="n"/>
      <c r="D1198" s="94" t="n"/>
      <c r="E1198" s="94" t="n"/>
    </row>
    <row r="1199">
      <c r="A1199" s="94" t="inlineStr">
        <is>
          <t>*</t>
        </is>
      </c>
      <c r="B1199" t="n">
        <v>152</v>
      </c>
      <c r="C1199" t="inlineStr">
        <is>
          <t>730377214</t>
        </is>
      </c>
      <c r="D1199" t="inlineStr">
        <is>
          <t>ATELIER VIRGINIA</t>
        </is>
      </c>
      <c r="E1199" s="94" t="inlineStr">
        <is>
          <t>BONIFICO UNICO 1.758,01</t>
        </is>
      </c>
    </row>
    <row r="1200">
      <c r="A1200" s="94" t="inlineStr">
        <is>
          <t>*</t>
        </is>
      </c>
      <c r="B1200" t="n">
        <v>107</v>
      </c>
      <c r="C1200" t="inlineStr">
        <is>
          <t>730366840</t>
        </is>
      </c>
      <c r="D1200" t="inlineStr">
        <is>
          <t>ATELIER VIRGINIA</t>
        </is>
      </c>
      <c r="E1200" s="94" t="inlineStr">
        <is>
          <t>BONIFICO UNICO 1.758,01</t>
        </is>
      </c>
    </row>
    <row r="1201">
      <c r="A1201" s="94" t="inlineStr">
        <is>
          <t>*</t>
        </is>
      </c>
      <c r="B1201" t="n">
        <v>486.01</v>
      </c>
      <c r="C1201" t="inlineStr">
        <is>
          <t>730364918</t>
        </is>
      </c>
      <c r="D1201" t="inlineStr">
        <is>
          <t>ATELIER VIRGINIA</t>
        </is>
      </c>
      <c r="E1201" s="94" t="inlineStr">
        <is>
          <t>BONIFICO UNICO 1.758,01</t>
        </is>
      </c>
    </row>
    <row r="1202">
      <c r="A1202" s="94" t="inlineStr">
        <is>
          <t>*</t>
        </is>
      </c>
      <c r="B1202" t="n">
        <v>78</v>
      </c>
      <c r="C1202" t="inlineStr">
        <is>
          <t>730349291</t>
        </is>
      </c>
      <c r="D1202" t="inlineStr">
        <is>
          <t>ATELIER VIRGINIA</t>
        </is>
      </c>
      <c r="E1202" s="94" t="inlineStr">
        <is>
          <t>BONIFICO UNICO 1.758,01</t>
        </is>
      </c>
    </row>
    <row r="1203">
      <c r="A1203" s="94" t="inlineStr">
        <is>
          <t>*</t>
        </is>
      </c>
      <c r="B1203" t="n">
        <v>358.5</v>
      </c>
      <c r="C1203" t="inlineStr">
        <is>
          <t>730426734</t>
        </is>
      </c>
      <c r="D1203" t="inlineStr">
        <is>
          <t>VENTURINO VIRGINIA</t>
        </is>
      </c>
      <c r="E1203" s="94" t="inlineStr">
        <is>
          <t>BONIFICO UNICO 1.758,01</t>
        </is>
      </c>
    </row>
    <row r="1204">
      <c r="A1204" s="94" t="inlineStr">
        <is>
          <t>*</t>
        </is>
      </c>
      <c r="B1204" t="n">
        <v>576.5</v>
      </c>
      <c r="C1204" t="inlineStr">
        <is>
          <t>730325146</t>
        </is>
      </c>
      <c r="D1204" t="inlineStr">
        <is>
          <t>VENTURINO VIRGINIA</t>
        </is>
      </c>
      <c r="E1204" s="94" t="inlineStr">
        <is>
          <t>BONIFICO UNICO 1.758,01</t>
        </is>
      </c>
    </row>
    <row r="1205">
      <c r="A1205" s="94" t="inlineStr">
        <is>
          <t>*</t>
        </is>
      </c>
      <c r="B1205" t="n">
        <v>417</v>
      </c>
      <c r="C1205" t="inlineStr">
        <is>
          <t>180022950</t>
        </is>
      </c>
      <c r="D1205" t="inlineStr">
        <is>
          <t>BESOZZI ANNA MARIA</t>
        </is>
      </c>
      <c r="E1205" s="94" t="n"/>
    </row>
    <row r="1206">
      <c r="A1206" s="94" t="inlineStr">
        <is>
          <t>*</t>
        </is>
      </c>
      <c r="B1206" t="n">
        <v>210</v>
      </c>
      <c r="C1206" t="inlineStr">
        <is>
          <t>730443762</t>
        </is>
      </c>
      <c r="D1206" t="inlineStr">
        <is>
          <t>ROGHI FIORENZA</t>
        </is>
      </c>
      <c r="E1206" s="94" t="n"/>
    </row>
    <row r="1207">
      <c r="A1207" s="94" t="inlineStr">
        <is>
          <t>*</t>
        </is>
      </c>
      <c r="B1207" t="n">
        <v>683</v>
      </c>
      <c r="C1207" t="inlineStr">
        <is>
          <t>181779745</t>
        </is>
      </c>
      <c r="D1207" t="inlineStr">
        <is>
          <t>COLOMBO PATRIZIA</t>
        </is>
      </c>
      <c r="E1207" s="94" t="n"/>
    </row>
    <row r="1208">
      <c r="A1208" s="94" t="inlineStr">
        <is>
          <t>*</t>
        </is>
      </c>
      <c r="B1208" t="n">
        <v>295</v>
      </c>
      <c r="C1208" t="inlineStr">
        <is>
          <t>730505122</t>
        </is>
      </c>
      <c r="D1208" t="inlineStr">
        <is>
          <t>COCO GIUSEPPE</t>
        </is>
      </c>
      <c r="E1208" s="94" t="n"/>
    </row>
    <row r="1209">
      <c r="A1209" s="94" t="inlineStr">
        <is>
          <t>*</t>
        </is>
      </c>
      <c r="B1209" t="n">
        <v>485</v>
      </c>
      <c r="C1209" t="inlineStr">
        <is>
          <t>181779732</t>
        </is>
      </c>
      <c r="D1209" t="inlineStr">
        <is>
          <t>COSSIA MASSIMO</t>
        </is>
      </c>
      <c r="E1209" s="94" t="n"/>
    </row>
    <row r="1210">
      <c r="A1210" s="94" t="inlineStr">
        <is>
          <t>*</t>
        </is>
      </c>
      <c r="B1210" t="n">
        <v>492</v>
      </c>
      <c r="C1210" t="inlineStr">
        <is>
          <t>730499098</t>
        </is>
      </c>
      <c r="D1210" t="inlineStr">
        <is>
          <t>GRAFICA MERCANDELLI DI DAVIDE MERCA</t>
        </is>
      </c>
      <c r="E1210" s="94" t="n"/>
    </row>
    <row r="1211">
      <c r="A1211" s="94" t="inlineStr">
        <is>
          <t>*</t>
        </is>
      </c>
      <c r="B1211" t="n">
        <v>182.11</v>
      </c>
      <c r="C1211" t="inlineStr">
        <is>
          <t>730472051</t>
        </is>
      </c>
      <c r="D1211" t="inlineStr">
        <is>
          <t>CASERO ROBERTA</t>
        </is>
      </c>
      <c r="E1211" s="94" t="n"/>
    </row>
    <row r="1212">
      <c r="A1212" s="94" t="n"/>
      <c r="B1212" t="n">
        <v>0</v>
      </c>
      <c r="E1212" s="94" t="n"/>
    </row>
    <row r="1213">
      <c r="A1213" s="94" t="n"/>
      <c r="B1213" t="n">
        <v>0</v>
      </c>
      <c r="E1213" s="94" t="n"/>
    </row>
    <row r="1214">
      <c r="A1214" s="94" t="n"/>
      <c r="B1214" t="n">
        <v>0</v>
      </c>
      <c r="E1214" s="94" t="n"/>
    </row>
    <row r="1215">
      <c r="A1215" s="94" t="n"/>
      <c r="B1215" t="n">
        <v>0</v>
      </c>
      <c r="E1215" s="94" t="n"/>
    </row>
    <row r="1216">
      <c r="A1216" s="94" t="n"/>
      <c r="B1216" t="n">
        <v>0</v>
      </c>
      <c r="E1216" s="94" t="n"/>
    </row>
    <row r="1217">
      <c r="A1217" s="94" t="n"/>
      <c r="B1217" s="99" t="n">
        <v>0</v>
      </c>
      <c r="E1217" s="94" t="n"/>
    </row>
    <row r="1218">
      <c r="A1218" s="94" t="n"/>
      <c r="B1218" s="99" t="n">
        <v>0</v>
      </c>
      <c r="E1218" s="94" t="n"/>
    </row>
    <row r="1219">
      <c r="A1219" s="94" t="n"/>
      <c r="B1219" s="99" t="n"/>
      <c r="C1219" s="99" t="n"/>
      <c r="D1219" s="94" t="n"/>
      <c r="E1219" s="94" t="n"/>
    </row>
    <row r="1220">
      <c r="A1220" s="94" t="n"/>
      <c r="B1220" s="99" t="n"/>
      <c r="C1220" s="99" t="n"/>
      <c r="D1220" s="94" t="n"/>
      <c r="E1220" s="94" t="n"/>
    </row>
    <row r="1221">
      <c r="A1221" s="94" t="n"/>
      <c r="B1221" s="99" t="n"/>
      <c r="C1221" s="99" t="n"/>
      <c r="D1221" s="94" t="n"/>
      <c r="E1221" s="94" t="n"/>
    </row>
    <row r="1222">
      <c r="A1222" s="94" t="n"/>
      <c r="B1222" s="99" t="n"/>
      <c r="C1222" s="99" t="n"/>
      <c r="D1222" s="94" t="n"/>
      <c r="E1222" s="94" t="n"/>
    </row>
    <row r="1223">
      <c r="A1223" s="94" t="n"/>
      <c r="B1223" s="99" t="n"/>
      <c r="C1223" s="99" t="n"/>
      <c r="D1223" s="94" t="n"/>
      <c r="E1223" s="94" t="n"/>
    </row>
    <row r="1224">
      <c r="A1224" s="94" t="n"/>
      <c r="B1224" s="99" t="n"/>
      <c r="C1224" s="99" t="n"/>
      <c r="D1224" s="94" t="n"/>
      <c r="E1224" s="94" t="n"/>
    </row>
    <row r="1225">
      <c r="A1225" s="94" t="n"/>
      <c r="B1225" s="99" t="n"/>
      <c r="C1225" s="99" t="n"/>
      <c r="D1225" s="94" t="n"/>
      <c r="E1225" s="94" t="n"/>
    </row>
    <row r="1226">
      <c r="A1226" s="94" t="n"/>
      <c r="B1226" s="99" t="n"/>
      <c r="C1226" s="99" t="n"/>
      <c r="D1226" s="94" t="n"/>
      <c r="E1226" s="94" t="n"/>
    </row>
    <row r="1227">
      <c r="A1227" s="94" t="n"/>
      <c r="B1227" s="99" t="n"/>
      <c r="C1227" s="99" t="n"/>
      <c r="D1227" s="94" t="n"/>
      <c r="E1227" s="94" t="n"/>
    </row>
    <row r="1228">
      <c r="A1228" s="94" t="n"/>
      <c r="B1228" s="99" t="n"/>
      <c r="C1228" s="99" t="n"/>
      <c r="D1228" s="94" t="n"/>
      <c r="E1228" s="94" t="n"/>
    </row>
    <row r="1229">
      <c r="A1229" s="94" t="n"/>
      <c r="B1229" s="99" t="n"/>
      <c r="C1229" s="99" t="n"/>
      <c r="D1229" s="94" t="n"/>
      <c r="E1229" s="94" t="n"/>
    </row>
    <row r="1230">
      <c r="A1230" s="94" t="n"/>
      <c r="B1230" s="99" t="n"/>
      <c r="C1230" s="99" t="n"/>
      <c r="D1230" s="94" t="n"/>
      <c r="E1230" s="94" t="n"/>
    </row>
    <row r="1231">
      <c r="A1231" s="94" t="n"/>
      <c r="B1231" s="99" t="n"/>
      <c r="C1231" s="99" t="n"/>
      <c r="D1231" s="94" t="n"/>
      <c r="E1231" s="94" t="n"/>
    </row>
    <row r="1232">
      <c r="A1232" s="94" t="n"/>
      <c r="B1232" s="99" t="n"/>
      <c r="C1232" s="99" t="n"/>
      <c r="D1232" s="94" t="n"/>
      <c r="E1232" s="94" t="n"/>
    </row>
    <row r="1233">
      <c r="A1233" s="94" t="n"/>
      <c r="B1233" s="99" t="n"/>
      <c r="C1233" s="99" t="n"/>
      <c r="D1233" s="94" t="n"/>
      <c r="E1233" s="94" t="n"/>
    </row>
    <row r="1234">
      <c r="A1234" s="94" t="n"/>
      <c r="B1234" s="99" t="n"/>
      <c r="C1234" s="99" t="n"/>
      <c r="D1234" s="94" t="n"/>
      <c r="E1234" s="94" t="n"/>
    </row>
    <row r="1235">
      <c r="A1235" s="94" t="n"/>
      <c r="B1235" s="99" t="n"/>
      <c r="C1235" s="99" t="n"/>
      <c r="D1235" s="94" t="n"/>
      <c r="E1235" s="94" t="n"/>
    </row>
    <row r="1236">
      <c r="A1236" s="94" t="n"/>
      <c r="B1236" s="99" t="n"/>
      <c r="C1236" s="99" t="n"/>
      <c r="D1236" s="94" t="n"/>
      <c r="E1236" s="94" t="n"/>
    </row>
    <row r="1237">
      <c r="A1237" s="94" t="n"/>
      <c r="B1237" s="99" t="n"/>
      <c r="C1237" s="99" t="n"/>
      <c r="D1237" s="94" t="n"/>
      <c r="E1237" s="94" t="n"/>
    </row>
    <row r="1238">
      <c r="A1238" s="98" t="n"/>
      <c r="B1238" s="100" t="n"/>
      <c r="C1238" s="100" t="n"/>
      <c r="D1238" s="94" t="n"/>
      <c r="E1238" s="94" t="n"/>
    </row>
    <row r="1239">
      <c r="A1239" s="94" t="n"/>
      <c r="B1239" s="99" t="n"/>
      <c r="C1239" s="99" t="n"/>
      <c r="D1239" s="94" t="n"/>
      <c r="E1239" s="94" t="n"/>
    </row>
    <row r="1240">
      <c r="A1240" s="94" t="n"/>
      <c r="B1240" s="99" t="n"/>
      <c r="C1240" s="99" t="n"/>
      <c r="D1240" s="94" t="n"/>
      <c r="E1240" s="94" t="n"/>
    </row>
    <row r="1241">
      <c r="A1241" s="94" t="n"/>
      <c r="B1241" s="99" t="n"/>
      <c r="C1241" s="99" t="n"/>
      <c r="D1241" s="94" t="n"/>
      <c r="E1241" s="94" t="n"/>
    </row>
    <row r="1242">
      <c r="A1242" s="94" t="n"/>
      <c r="B1242" s="99" t="n"/>
      <c r="C1242" s="99" t="n"/>
      <c r="D1242" s="94" t="n"/>
      <c r="E1242" s="94" t="n"/>
    </row>
    <row r="1243">
      <c r="A1243" s="94" t="n"/>
      <c r="B1243" s="99" t="n"/>
      <c r="C1243" s="99" t="n"/>
      <c r="D1243" s="94" t="n"/>
      <c r="E1243" s="94" t="n"/>
    </row>
    <row r="1244">
      <c r="A1244" s="94" t="n"/>
      <c r="B1244" s="99" t="n"/>
      <c r="C1244" s="99" t="n"/>
      <c r="D1244" s="94" t="n"/>
      <c r="E1244" s="94" t="n"/>
    </row>
    <row r="1245">
      <c r="A1245" s="94" t="n"/>
      <c r="B1245" s="99" t="n"/>
      <c r="C1245" s="99" t="n"/>
      <c r="D1245" s="94" t="n"/>
      <c r="E1245" s="94" t="n"/>
    </row>
    <row r="1246">
      <c r="A1246" s="98" t="inlineStr">
        <is>
          <t>TOTALI</t>
        </is>
      </c>
      <c r="B1246" s="100">
        <f>SUM(B1198:B1245)</f>
        <v/>
      </c>
      <c r="C1246" s="100" t="n"/>
      <c r="D1246" s="94" t="n"/>
      <c r="E1246" s="94" t="n"/>
    </row>
    <row r="1249">
      <c r="A1249" s="94" t="inlineStr">
        <is>
          <t>DATA</t>
        </is>
      </c>
      <c r="B1249" s="99" t="inlineStr">
        <is>
          <t>IMPORTO</t>
        </is>
      </c>
      <c r="C1249" s="99" t="inlineStr">
        <is>
          <t>NUMERO POLZZA</t>
        </is>
      </c>
      <c r="D1249" s="94" t="inlineStr">
        <is>
          <t>CONTRAENTE</t>
        </is>
      </c>
      <c r="E1249" s="94" t="inlineStr">
        <is>
          <t>NOTE</t>
        </is>
      </c>
    </row>
    <row r="1250">
      <c r="A1250" s="95" t="n">
        <v>45327</v>
      </c>
      <c r="B1250" s="99" t="n"/>
      <c r="C1250" s="99" t="n"/>
      <c r="D1250" s="94" t="n"/>
      <c r="E1250" s="94" t="n"/>
    </row>
    <row r="1251">
      <c r="A1251" s="98" t="inlineStr">
        <is>
          <t>*</t>
        </is>
      </c>
      <c r="B1251" t="n">
        <v>66.63</v>
      </c>
      <c r="C1251" t="inlineStr">
        <is>
          <t>730443763</t>
        </is>
      </c>
      <c r="D1251" t="inlineStr">
        <is>
          <t>PARROCCHIA S. DOMENICO</t>
        </is>
      </c>
      <c r="E1251" s="98" t="inlineStr">
        <is>
          <t>BONFICO UNICO  1.050,63  984+66,63</t>
        </is>
      </c>
    </row>
    <row r="1252">
      <c r="A1252" s="94" t="inlineStr">
        <is>
          <t>*</t>
        </is>
      </c>
      <c r="B1252" s="96" t="n">
        <v>1199</v>
      </c>
      <c r="C1252" t="inlineStr">
        <is>
          <t>730349467</t>
        </is>
      </c>
      <c r="D1252" t="inlineStr">
        <is>
          <t>CONDOMINIO IV NOVEMBRE</t>
        </is>
      </c>
      <c r="E1252" s="94" t="n"/>
    </row>
    <row r="1253">
      <c r="A1253" s="94" t="inlineStr">
        <is>
          <t>*</t>
        </is>
      </c>
      <c r="B1253" t="n">
        <v>562.5</v>
      </c>
      <c r="C1253" t="inlineStr">
        <is>
          <t>730326437</t>
        </is>
      </c>
      <c r="D1253" t="inlineStr">
        <is>
          <t>CONDOMINIO DEL BO'</t>
        </is>
      </c>
      <c r="E1253" s="94" t="n"/>
    </row>
    <row r="1254">
      <c r="A1254" s="94" t="inlineStr">
        <is>
          <t>*</t>
        </is>
      </c>
      <c r="B1254" t="n">
        <v>914.5</v>
      </c>
      <c r="C1254" t="inlineStr">
        <is>
          <t>730412620</t>
        </is>
      </c>
      <c r="D1254" t="inlineStr">
        <is>
          <t>CONDOMINIO S. ANDREA</t>
        </is>
      </c>
      <c r="E1254" s="94" t="n"/>
    </row>
    <row r="1255">
      <c r="A1255" s="94" t="inlineStr">
        <is>
          <t>*</t>
        </is>
      </c>
      <c r="B1255" t="n">
        <v>952</v>
      </c>
      <c r="C1255" t="inlineStr">
        <is>
          <t>730343262</t>
        </is>
      </c>
      <c r="D1255" t="inlineStr">
        <is>
          <t>CONDOMINIO PIRANDELLO</t>
        </is>
      </c>
      <c r="E1255" s="94" t="n"/>
    </row>
    <row r="1256">
      <c r="A1256" s="94" t="inlineStr">
        <is>
          <t>*</t>
        </is>
      </c>
      <c r="B1256" s="96" t="n">
        <v>1100</v>
      </c>
      <c r="C1256" t="inlineStr">
        <is>
          <t>730292145</t>
        </is>
      </c>
      <c r="D1256" t="inlineStr">
        <is>
          <t>VILLA ROBERTO</t>
        </is>
      </c>
      <c r="E1256" s="94" t="n"/>
    </row>
    <row r="1257">
      <c r="A1257" s="94" t="inlineStr">
        <is>
          <t>*</t>
        </is>
      </c>
      <c r="B1257" s="96" t="n">
        <v>1015</v>
      </c>
      <c r="C1257" t="inlineStr">
        <is>
          <t>730478851</t>
        </is>
      </c>
      <c r="D1257" t="inlineStr">
        <is>
          <t>BI. A. CAR. S. N. C. DI ANDRIGHETTO</t>
        </is>
      </c>
      <c r="E1257" s="94" t="n"/>
    </row>
    <row r="1258">
      <c r="A1258" s="94" t="inlineStr">
        <is>
          <t>*</t>
        </is>
      </c>
      <c r="B1258" t="n">
        <v>964.5</v>
      </c>
      <c r="C1258" t="inlineStr">
        <is>
          <t>730403853</t>
        </is>
      </c>
      <c r="D1258" t="inlineStr">
        <is>
          <t>GUENZANI GIANMARIA</t>
        </is>
      </c>
      <c r="E1258" s="94" t="n"/>
    </row>
    <row r="1259">
      <c r="A1259" s="94" t="inlineStr">
        <is>
          <t>*</t>
        </is>
      </c>
      <c r="B1259" t="n">
        <v>589</v>
      </c>
      <c r="C1259" t="inlineStr">
        <is>
          <t>181779729</t>
        </is>
      </c>
      <c r="D1259" t="inlineStr">
        <is>
          <t>D' ANDREA ANTONIO</t>
        </is>
      </c>
      <c r="E1259" s="94" t="n"/>
    </row>
    <row r="1260">
      <c r="A1260" s="98" t="inlineStr">
        <is>
          <t>*</t>
        </is>
      </c>
      <c r="B1260" t="n">
        <v>984</v>
      </c>
      <c r="C1260" t="inlineStr">
        <is>
          <t>181779753</t>
        </is>
      </c>
      <c r="D1260" t="inlineStr">
        <is>
          <t>PARROCCHIA S. DOMENICO</t>
        </is>
      </c>
      <c r="E1260" s="98" t="inlineStr">
        <is>
          <t>BONFICO UNICO  1.050,63  984+66,63</t>
        </is>
      </c>
    </row>
    <row r="1261">
      <c r="A1261" s="140" t="inlineStr">
        <is>
          <t>*</t>
        </is>
      </c>
      <c r="B1261" s="154" t="n">
        <v>2983.95</v>
      </c>
      <c r="C1261" s="143" t="inlineStr">
        <is>
          <t>730352480</t>
        </is>
      </c>
      <c r="D1261" s="143" t="inlineStr">
        <is>
          <t>SUPER CONDOMINIO VIA GILARDELLI 14/</t>
        </is>
      </c>
      <c r="E1261" s="138" t="inlineStr">
        <is>
          <t>DIFFERENZA DI EURO  2,05</t>
        </is>
      </c>
    </row>
    <row r="1262">
      <c r="A1262" s="94" t="inlineStr">
        <is>
          <t>*</t>
        </is>
      </c>
      <c r="B1262" s="96" t="n">
        <v>1860</v>
      </c>
      <c r="C1262" t="inlineStr">
        <is>
          <t>181779754</t>
        </is>
      </c>
      <c r="D1262" t="inlineStr">
        <is>
          <t>COLTRO ELENA</t>
        </is>
      </c>
      <c r="E1262" s="94" t="n"/>
    </row>
    <row r="1263">
      <c r="A1263" s="98" t="inlineStr">
        <is>
          <t>*</t>
        </is>
      </c>
      <c r="B1263" t="n">
        <v>595.5</v>
      </c>
      <c r="C1263" t="inlineStr">
        <is>
          <t>730367859</t>
        </is>
      </c>
      <c r="D1263" t="inlineStr">
        <is>
          <t>BAGGIO GIUSEPPE</t>
        </is>
      </c>
      <c r="E1263" s="94" t="n"/>
    </row>
    <row r="1264">
      <c r="A1264" s="98" t="inlineStr">
        <is>
          <t>*</t>
        </is>
      </c>
      <c r="B1264" t="n">
        <v>237.5</v>
      </c>
      <c r="C1264" t="inlineStr">
        <is>
          <t>181779705</t>
        </is>
      </c>
      <c r="D1264" t="inlineStr">
        <is>
          <t>DE SILVESTRI PIEROANTONIO</t>
        </is>
      </c>
      <c r="E1264" s="94" t="n"/>
    </row>
    <row r="1265">
      <c r="A1265" s="98" t="inlineStr">
        <is>
          <t>*</t>
        </is>
      </c>
      <c r="B1265" t="n">
        <v>555</v>
      </c>
      <c r="C1265" t="inlineStr">
        <is>
          <t>730503357</t>
        </is>
      </c>
      <c r="D1265" t="inlineStr">
        <is>
          <t>RECORD S. N. C. DI BEZZI TIZIANO E</t>
        </is>
      </c>
      <c r="E1265" s="94" t="n"/>
    </row>
    <row r="1266">
      <c r="A1266" s="98" t="inlineStr">
        <is>
          <t>*</t>
        </is>
      </c>
      <c r="B1266" s="96" t="n">
        <v>2830</v>
      </c>
      <c r="C1266" t="inlineStr">
        <is>
          <t>730447997</t>
        </is>
      </c>
      <c r="D1266" t="inlineStr">
        <is>
          <t>RECORD S. N. C. DI BEZZI TIZIANO E</t>
        </is>
      </c>
      <c r="E1266" s="94" t="n"/>
    </row>
    <row r="1267">
      <c r="A1267" s="98" t="inlineStr">
        <is>
          <t>*</t>
        </is>
      </c>
      <c r="B1267" t="n">
        <v>171</v>
      </c>
      <c r="C1267" t="inlineStr">
        <is>
          <t>730357161</t>
        </is>
      </c>
      <c r="D1267" t="inlineStr">
        <is>
          <t>MCCALL KATHRYN</t>
        </is>
      </c>
      <c r="E1267" s="94" t="n"/>
    </row>
    <row r="1268">
      <c r="A1268" s="98" t="inlineStr">
        <is>
          <t>*</t>
        </is>
      </c>
      <c r="B1268" t="n">
        <v>174</v>
      </c>
      <c r="C1268" t="inlineStr">
        <is>
          <t>730464656</t>
        </is>
      </c>
      <c r="D1268" t="inlineStr">
        <is>
          <t>CHICCO MARCO</t>
        </is>
      </c>
      <c r="E1268" s="98" t="inlineStr">
        <is>
          <t>BONIFICO UNICO  584,00  174+ 410 CATTOLICA</t>
        </is>
      </c>
    </row>
    <row r="1269">
      <c r="A1269" s="94" t="n"/>
      <c r="B1269" s="99" t="n">
        <v>0</v>
      </c>
      <c r="E1269" s="94" t="n"/>
    </row>
    <row r="1270">
      <c r="A1270" s="94" t="n"/>
      <c r="B1270" s="99" t="n">
        <v>0</v>
      </c>
      <c r="E1270" s="94" t="n"/>
    </row>
    <row r="1271">
      <c r="A1271" s="94" t="n"/>
      <c r="B1271" s="99" t="n"/>
      <c r="C1271" s="99" t="n"/>
      <c r="D1271" s="94" t="n"/>
      <c r="E1271" s="94" t="n"/>
    </row>
    <row r="1272">
      <c r="A1272" s="94" t="n"/>
      <c r="B1272" s="99" t="n"/>
      <c r="C1272" s="99" t="n"/>
      <c r="D1272" s="94" t="n"/>
      <c r="E1272" s="94" t="n"/>
    </row>
    <row r="1273">
      <c r="A1273" s="94" t="n"/>
      <c r="B1273" s="99" t="n"/>
      <c r="C1273" s="99" t="n"/>
      <c r="D1273" s="94" t="n"/>
      <c r="E1273" s="94" t="n"/>
    </row>
    <row r="1274">
      <c r="A1274" s="94" t="n"/>
      <c r="B1274" s="99" t="n"/>
      <c r="C1274" s="99" t="n"/>
      <c r="D1274" s="94" t="n"/>
      <c r="E1274" s="94" t="n"/>
    </row>
    <row r="1275">
      <c r="A1275" s="94" t="n"/>
      <c r="B1275" s="99" t="n"/>
      <c r="C1275" s="99" t="n"/>
      <c r="D1275" s="94" t="n"/>
      <c r="E1275" s="94" t="n"/>
    </row>
    <row r="1276">
      <c r="A1276" s="94" t="n"/>
      <c r="B1276" s="99" t="n"/>
      <c r="C1276" s="99" t="n"/>
      <c r="D1276" s="94" t="n"/>
      <c r="E1276" s="94" t="n"/>
    </row>
    <row r="1277">
      <c r="A1277" s="94" t="n"/>
      <c r="B1277" s="99" t="n"/>
      <c r="C1277" s="99" t="n"/>
      <c r="D1277" s="94" t="n"/>
      <c r="E1277" s="94" t="n"/>
    </row>
    <row r="1278">
      <c r="A1278" s="94" t="n"/>
      <c r="B1278" s="99" t="n"/>
      <c r="C1278" s="99" t="n"/>
      <c r="D1278" s="94" t="n"/>
      <c r="E1278" s="94" t="n"/>
    </row>
    <row r="1279">
      <c r="A1279" s="94" t="n"/>
      <c r="B1279" s="99" t="n"/>
      <c r="C1279" s="99" t="n"/>
      <c r="D1279" s="94" t="n"/>
      <c r="E1279" s="94" t="n"/>
    </row>
    <row r="1280">
      <c r="A1280" s="94" t="n"/>
      <c r="B1280" s="99" t="n"/>
      <c r="C1280" s="99" t="n"/>
      <c r="D1280" s="94" t="n"/>
      <c r="E1280" s="94" t="n"/>
    </row>
    <row r="1281">
      <c r="A1281" s="94" t="n"/>
      <c r="B1281" s="99" t="n"/>
      <c r="C1281" s="99" t="n"/>
      <c r="D1281" s="94" t="n"/>
      <c r="E1281" s="94" t="n"/>
    </row>
    <row r="1282">
      <c r="A1282" s="94" t="n"/>
      <c r="B1282" s="99" t="n"/>
      <c r="C1282" s="99" t="n"/>
      <c r="D1282" s="94" t="n"/>
      <c r="E1282" s="94" t="n"/>
    </row>
    <row r="1283">
      <c r="A1283" s="94" t="n"/>
      <c r="B1283" s="99" t="n"/>
      <c r="C1283" s="99" t="n"/>
      <c r="D1283" s="94" t="n"/>
      <c r="E1283" s="94" t="n"/>
    </row>
    <row r="1284">
      <c r="A1284" s="94" t="n"/>
      <c r="B1284" s="99" t="n"/>
      <c r="C1284" s="99" t="n"/>
      <c r="D1284" s="94" t="n"/>
      <c r="E1284" s="94" t="n"/>
    </row>
    <row r="1285">
      <c r="A1285" s="94" t="n"/>
      <c r="B1285" s="99" t="n"/>
      <c r="C1285" s="99" t="n"/>
      <c r="D1285" s="94" t="n"/>
      <c r="E1285" s="94" t="n"/>
    </row>
    <row r="1286">
      <c r="A1286" s="94" t="n"/>
      <c r="B1286" s="99" t="n"/>
      <c r="C1286" s="99" t="n"/>
      <c r="D1286" s="94" t="n"/>
      <c r="E1286" s="94" t="n"/>
    </row>
    <row r="1287">
      <c r="A1287" s="94" t="n"/>
      <c r="B1287" s="99" t="n"/>
      <c r="C1287" s="99" t="n"/>
      <c r="D1287" s="94" t="n"/>
      <c r="E1287" s="94" t="n"/>
    </row>
    <row r="1288">
      <c r="A1288" s="94" t="n"/>
      <c r="B1288" s="99" t="n"/>
      <c r="C1288" s="99" t="n"/>
      <c r="D1288" s="94" t="n"/>
      <c r="E1288" s="94" t="n"/>
    </row>
    <row r="1289">
      <c r="A1289" s="94" t="n"/>
      <c r="B1289" s="99" t="n"/>
      <c r="C1289" s="99" t="n"/>
      <c r="D1289" s="94" t="n"/>
      <c r="E1289" s="94" t="n"/>
    </row>
    <row r="1290">
      <c r="A1290" s="98" t="n"/>
      <c r="B1290" s="100" t="n"/>
      <c r="C1290" s="100" t="n"/>
      <c r="D1290" s="94" t="n"/>
      <c r="E1290" s="94" t="n"/>
    </row>
    <row r="1291">
      <c r="A1291" s="94" t="n"/>
      <c r="B1291" s="99" t="n"/>
      <c r="C1291" s="99" t="n"/>
      <c r="D1291" s="94" t="n"/>
      <c r="E1291" s="94" t="n"/>
    </row>
    <row r="1292">
      <c r="A1292" s="94" t="n"/>
      <c r="B1292" s="99" t="n"/>
      <c r="C1292" s="99" t="n"/>
      <c r="D1292" s="94" t="n"/>
      <c r="E1292" s="94" t="n"/>
    </row>
    <row r="1293">
      <c r="A1293" s="94" t="n"/>
      <c r="B1293" s="99" t="n"/>
      <c r="C1293" s="99" t="n"/>
      <c r="D1293" s="94" t="n"/>
      <c r="E1293" s="94" t="n"/>
    </row>
    <row r="1294">
      <c r="A1294" s="94" t="n"/>
      <c r="B1294" s="99" t="n"/>
      <c r="C1294" s="99" t="n"/>
      <c r="D1294" s="94" t="n"/>
      <c r="E1294" s="94" t="n"/>
    </row>
    <row r="1295">
      <c r="A1295" s="94" t="n"/>
      <c r="B1295" s="99" t="n"/>
      <c r="C1295" s="99" t="n"/>
      <c r="D1295" s="94" t="n"/>
      <c r="E1295" s="94" t="n"/>
    </row>
    <row r="1296">
      <c r="A1296" s="94" t="n"/>
      <c r="B1296" s="99" t="n"/>
      <c r="C1296" s="99" t="n"/>
      <c r="D1296" s="94" t="n"/>
      <c r="E1296" s="94" t="n"/>
    </row>
    <row r="1297">
      <c r="A1297" s="94" t="n"/>
      <c r="B1297" s="99" t="n"/>
      <c r="C1297" s="99" t="n"/>
      <c r="D1297" s="94" t="n"/>
      <c r="E1297" s="94" t="n"/>
    </row>
    <row r="1298">
      <c r="A1298" s="98" t="inlineStr">
        <is>
          <t>TOTALI</t>
        </is>
      </c>
      <c r="B1298" s="100">
        <f>SUM(B1250:B1297)</f>
        <v/>
      </c>
      <c r="C1298" s="100" t="n"/>
      <c r="D1298" s="94" t="n"/>
      <c r="E1298" s="94" t="n"/>
    </row>
    <row r="1301">
      <c r="A1301" s="94" t="inlineStr">
        <is>
          <t>DATA</t>
        </is>
      </c>
      <c r="B1301" s="99" t="inlineStr">
        <is>
          <t>IMPORTO</t>
        </is>
      </c>
      <c r="C1301" s="99" t="inlineStr">
        <is>
          <t>NUMERO POLZZA</t>
        </is>
      </c>
      <c r="D1301" s="94" t="inlineStr">
        <is>
          <t>CONTRAENTE</t>
        </is>
      </c>
      <c r="E1301" s="94" t="inlineStr">
        <is>
          <t>NOTE</t>
        </is>
      </c>
    </row>
    <row r="1302">
      <c r="A1302" s="95" t="n">
        <v>45328</v>
      </c>
      <c r="B1302" s="99" t="n"/>
      <c r="C1302" s="99" t="n"/>
      <c r="D1302" s="94" t="n"/>
      <c r="E1302" s="94" t="n"/>
    </row>
    <row r="1303">
      <c r="A1303" s="98" t="inlineStr">
        <is>
          <t>*</t>
        </is>
      </c>
      <c r="B1303" t="n">
        <v>170</v>
      </c>
      <c r="C1303" t="inlineStr">
        <is>
          <t>730445416</t>
        </is>
      </c>
      <c r="D1303" t="inlineStr">
        <is>
          <t>TASSAROLI MAURO</t>
        </is>
      </c>
      <c r="E1303" s="94" t="n"/>
    </row>
    <row r="1304">
      <c r="A1304" s="139" t="inlineStr">
        <is>
          <t>*</t>
        </is>
      </c>
      <c r="B1304" s="143" t="n">
        <v>347.5</v>
      </c>
      <c r="C1304" s="143" t="inlineStr">
        <is>
          <t>730503592</t>
        </is>
      </c>
      <c r="D1304" s="143" t="inlineStr">
        <is>
          <t>ZAMBONI VITTORIO</t>
        </is>
      </c>
      <c r="E1304" s="138" t="inlineStr">
        <is>
          <t>ERRATO BONIFICO CON   0,53 IN PIU'  NEL BONIFICO HO  SEGNATO COME RIMBORSO DA FARE IN PRIMA NOTA</t>
        </is>
      </c>
    </row>
    <row r="1305">
      <c r="A1305" s="94" t="inlineStr">
        <is>
          <t>*</t>
        </is>
      </c>
      <c r="B1305" t="n">
        <v>108.5</v>
      </c>
      <c r="C1305" t="inlineStr">
        <is>
          <t>730379918</t>
        </is>
      </c>
      <c r="D1305" t="inlineStr">
        <is>
          <t>D' ADDAZIO SIMONE</t>
        </is>
      </c>
      <c r="E1305" s="94" t="n"/>
    </row>
    <row r="1306">
      <c r="A1306" s="140" t="inlineStr">
        <is>
          <t>*</t>
        </is>
      </c>
      <c r="B1306" s="143" t="n">
        <v>176.5</v>
      </c>
      <c r="C1306" s="143" t="inlineStr">
        <is>
          <t>730502293</t>
        </is>
      </c>
      <c r="D1306" s="143" t="inlineStr">
        <is>
          <t>VETRARIA MOREA DI MOREA ROCCO</t>
        </is>
      </c>
      <c r="E1306" s="138" t="inlineStr">
        <is>
          <t xml:space="preserve">MANCANO 9,00 EURO </t>
        </is>
      </c>
    </row>
    <row r="1307">
      <c r="A1307" s="94" t="inlineStr">
        <is>
          <t>*</t>
        </is>
      </c>
      <c r="B1307" s="96" t="n">
        <v>1003</v>
      </c>
      <c r="C1307" t="inlineStr">
        <is>
          <t>181779607</t>
        </is>
      </c>
      <c r="D1307" t="inlineStr">
        <is>
          <t>SINDONA NUNZIO</t>
        </is>
      </c>
      <c r="E1307" s="94" t="n"/>
    </row>
    <row r="1308">
      <c r="A1308" s="98" t="inlineStr">
        <is>
          <t>*</t>
        </is>
      </c>
      <c r="B1308" t="n">
        <v>364.5</v>
      </c>
      <c r="C1308" t="inlineStr">
        <is>
          <t>180022489</t>
        </is>
      </c>
      <c r="D1308" t="inlineStr">
        <is>
          <t>PAJARIN ANDREA</t>
        </is>
      </c>
      <c r="E1308" s="94" t="n"/>
    </row>
    <row r="1309">
      <c r="A1309" s="98" t="n"/>
      <c r="B1309" t="n">
        <v>0</v>
      </c>
      <c r="E1309" s="94" t="n"/>
    </row>
    <row r="1310">
      <c r="A1310" s="98" t="n"/>
      <c r="B1310" t="n">
        <v>0</v>
      </c>
      <c r="E1310" s="127" t="n"/>
    </row>
    <row r="1311">
      <c r="A1311" s="94" t="n"/>
      <c r="B1311" t="n">
        <v>0</v>
      </c>
      <c r="E1311" s="94" t="n"/>
    </row>
    <row r="1312">
      <c r="A1312" s="94" t="n"/>
      <c r="B1312" t="n">
        <v>0</v>
      </c>
      <c r="E1312" s="94" t="n"/>
    </row>
    <row r="1313">
      <c r="A1313" s="94" t="n"/>
      <c r="B1313" t="n">
        <v>0</v>
      </c>
      <c r="E1313" s="94" t="n"/>
    </row>
    <row r="1314">
      <c r="A1314" s="94" t="n"/>
      <c r="B1314" t="n">
        <v>0</v>
      </c>
      <c r="E1314" s="94" t="n"/>
    </row>
    <row r="1315">
      <c r="A1315" s="94" t="n"/>
      <c r="B1315" t="n">
        <v>0</v>
      </c>
      <c r="E1315" s="94" t="n"/>
    </row>
    <row r="1316">
      <c r="A1316" s="94" t="n"/>
      <c r="B1316" t="n">
        <v>0</v>
      </c>
      <c r="E1316" s="94" t="n"/>
    </row>
    <row r="1317">
      <c r="A1317" s="94" t="n"/>
      <c r="B1317" t="n">
        <v>0</v>
      </c>
      <c r="E1317" s="94" t="n"/>
    </row>
    <row r="1318">
      <c r="A1318" s="94" t="n"/>
      <c r="B1318" t="n">
        <v>0</v>
      </c>
      <c r="E1318" s="94" t="n"/>
    </row>
    <row r="1319">
      <c r="A1319" s="94" t="n"/>
      <c r="B1319" t="n">
        <v>0</v>
      </c>
      <c r="E1319" s="94" t="n"/>
    </row>
    <row r="1320">
      <c r="A1320" s="94" t="n"/>
      <c r="B1320" t="n">
        <v>0</v>
      </c>
      <c r="E1320" s="94" t="n"/>
    </row>
    <row r="1321">
      <c r="A1321" s="94" t="n"/>
      <c r="B1321" s="99" t="n">
        <v>0</v>
      </c>
      <c r="E1321" s="94" t="n"/>
    </row>
    <row r="1322">
      <c r="A1322" s="94" t="n"/>
      <c r="B1322" s="99" t="n">
        <v>0</v>
      </c>
      <c r="E1322" s="94" t="n"/>
    </row>
    <row r="1323">
      <c r="A1323" s="94" t="n"/>
      <c r="B1323" s="99" t="n"/>
      <c r="C1323" s="99" t="n"/>
      <c r="D1323" s="94" t="n"/>
      <c r="E1323" s="94" t="n"/>
    </row>
    <row r="1324">
      <c r="A1324" s="94" t="n"/>
      <c r="B1324" s="99" t="n"/>
      <c r="C1324" s="99" t="n"/>
      <c r="D1324" s="94" t="n"/>
      <c r="E1324" s="94" t="n"/>
    </row>
    <row r="1325">
      <c r="A1325" s="94" t="n"/>
      <c r="B1325" s="99" t="n"/>
      <c r="C1325" s="99" t="n"/>
      <c r="D1325" s="94" t="n"/>
      <c r="E1325" s="94" t="n"/>
    </row>
    <row r="1326">
      <c r="A1326" s="94" t="n"/>
      <c r="B1326" s="99" t="n"/>
      <c r="C1326" s="99" t="n"/>
      <c r="D1326" s="94" t="n"/>
      <c r="E1326" s="94" t="n"/>
    </row>
    <row r="1327">
      <c r="A1327" s="94" t="n"/>
      <c r="B1327" s="99" t="n"/>
      <c r="C1327" s="99" t="n"/>
      <c r="D1327" s="94" t="n"/>
      <c r="E1327" s="94" t="n"/>
    </row>
    <row r="1328">
      <c r="A1328" s="94" t="n"/>
      <c r="B1328" s="99" t="n"/>
      <c r="C1328" s="99" t="n"/>
      <c r="D1328" s="94" t="n"/>
      <c r="E1328" s="94" t="n"/>
    </row>
    <row r="1329">
      <c r="A1329" s="94" t="n"/>
      <c r="B1329" s="99" t="n"/>
      <c r="C1329" s="99" t="n"/>
      <c r="D1329" s="94" t="n"/>
      <c r="E1329" s="94" t="n"/>
    </row>
    <row r="1330">
      <c r="A1330" s="94" t="n"/>
      <c r="B1330" s="99" t="n"/>
      <c r="C1330" s="99" t="n"/>
      <c r="D1330" s="94" t="n"/>
      <c r="E1330" s="94" t="n"/>
    </row>
    <row r="1331">
      <c r="A1331" s="94" t="n"/>
      <c r="B1331" s="99" t="n"/>
      <c r="C1331" s="99" t="n"/>
      <c r="D1331" s="94" t="n"/>
      <c r="E1331" s="94" t="n"/>
    </row>
    <row r="1332">
      <c r="A1332" s="94" t="n"/>
      <c r="B1332" s="99" t="n"/>
      <c r="C1332" s="99" t="n"/>
      <c r="D1332" s="94" t="n"/>
      <c r="E1332" s="94" t="n"/>
    </row>
    <row r="1333">
      <c r="A1333" s="94" t="n"/>
      <c r="B1333" s="99" t="n"/>
      <c r="C1333" s="99" t="n"/>
      <c r="D1333" s="94" t="n"/>
      <c r="E1333" s="94" t="n"/>
    </row>
    <row r="1334">
      <c r="A1334" s="94" t="n"/>
      <c r="B1334" s="99" t="n"/>
      <c r="C1334" s="99" t="n"/>
      <c r="D1334" s="94" t="n"/>
      <c r="E1334" s="94" t="n"/>
    </row>
    <row r="1335">
      <c r="A1335" s="94" t="n"/>
      <c r="B1335" s="99" t="n"/>
      <c r="C1335" s="99" t="n"/>
      <c r="D1335" s="94" t="n"/>
      <c r="E1335" s="94" t="n"/>
    </row>
    <row r="1336">
      <c r="A1336" s="94" t="n"/>
      <c r="B1336" s="99" t="n"/>
      <c r="C1336" s="99" t="n"/>
      <c r="D1336" s="94" t="n"/>
      <c r="E1336" s="94" t="n"/>
    </row>
    <row r="1337">
      <c r="A1337" s="94" t="n"/>
      <c r="B1337" s="99" t="n"/>
      <c r="C1337" s="99" t="n"/>
      <c r="D1337" s="94" t="n"/>
      <c r="E1337" s="94" t="n"/>
    </row>
    <row r="1338">
      <c r="A1338" s="94" t="n"/>
      <c r="B1338" s="99" t="n"/>
      <c r="C1338" s="99" t="n"/>
      <c r="D1338" s="94" t="n"/>
      <c r="E1338" s="94" t="n"/>
    </row>
    <row r="1339">
      <c r="A1339" s="94" t="n"/>
      <c r="B1339" s="99" t="n"/>
      <c r="C1339" s="99" t="n"/>
      <c r="D1339" s="94" t="n"/>
      <c r="E1339" s="94" t="n"/>
    </row>
    <row r="1340">
      <c r="A1340" s="94" t="n"/>
      <c r="B1340" s="99" t="n"/>
      <c r="C1340" s="99" t="n"/>
      <c r="D1340" s="94" t="n"/>
      <c r="E1340" s="94" t="n"/>
    </row>
    <row r="1341">
      <c r="A1341" s="94" t="n"/>
      <c r="B1341" s="99" t="n"/>
      <c r="C1341" s="99" t="n"/>
      <c r="D1341" s="94" t="n"/>
      <c r="E1341" s="94" t="n"/>
    </row>
    <row r="1342">
      <c r="A1342" s="98" t="n"/>
      <c r="B1342" s="100" t="n"/>
      <c r="C1342" s="100" t="n"/>
      <c r="D1342" s="94" t="n"/>
      <c r="E1342" s="94" t="n"/>
    </row>
    <row r="1343">
      <c r="A1343" s="94" t="n"/>
      <c r="B1343" s="99" t="n"/>
      <c r="C1343" s="99" t="n"/>
      <c r="D1343" s="94" t="n"/>
      <c r="E1343" s="94" t="n"/>
    </row>
    <row r="1344">
      <c r="A1344" s="94" t="n"/>
      <c r="B1344" s="99" t="n"/>
      <c r="C1344" s="99" t="n"/>
      <c r="D1344" s="94" t="n"/>
      <c r="E1344" s="94" t="n"/>
    </row>
    <row r="1345">
      <c r="A1345" s="94" t="n"/>
      <c r="B1345" s="99" t="n"/>
      <c r="C1345" s="99" t="n"/>
      <c r="D1345" s="94" t="n"/>
      <c r="E1345" s="94" t="n"/>
    </row>
    <row r="1346">
      <c r="A1346" s="94" t="n"/>
      <c r="B1346" s="99" t="n"/>
      <c r="C1346" s="99" t="n"/>
      <c r="D1346" s="94" t="n"/>
      <c r="E1346" s="94" t="n"/>
    </row>
    <row r="1347">
      <c r="A1347" s="94" t="n"/>
      <c r="B1347" s="99" t="n"/>
      <c r="C1347" s="99" t="n"/>
      <c r="D1347" s="94" t="n"/>
      <c r="E1347" s="94" t="n"/>
    </row>
    <row r="1348">
      <c r="A1348" s="94" t="n"/>
      <c r="B1348" s="99" t="n"/>
      <c r="C1348" s="99" t="n"/>
      <c r="D1348" s="94" t="n"/>
      <c r="E1348" s="94" t="n"/>
    </row>
    <row r="1349">
      <c r="A1349" s="94" t="n"/>
      <c r="B1349" s="99" t="n"/>
      <c r="C1349" s="99" t="n"/>
      <c r="D1349" s="94" t="n"/>
      <c r="E1349" s="94" t="n"/>
    </row>
    <row r="1350">
      <c r="A1350" s="98" t="inlineStr">
        <is>
          <t>TOTALI</t>
        </is>
      </c>
      <c r="B1350" s="100">
        <f>SUM(B1302:B1349)</f>
        <v/>
      </c>
      <c r="C1350" s="100" t="n"/>
      <c r="D1350" s="94" t="n"/>
      <c r="E1350" s="94" t="n"/>
    </row>
    <row r="1353">
      <c r="A1353" s="94" t="inlineStr">
        <is>
          <t>DATA</t>
        </is>
      </c>
      <c r="B1353" s="99" t="inlineStr">
        <is>
          <t>IMPORTO</t>
        </is>
      </c>
      <c r="C1353" s="99" t="inlineStr">
        <is>
          <t>NUMERO POLZZA</t>
        </is>
      </c>
      <c r="D1353" s="94" t="inlineStr">
        <is>
          <t>CONTRAENTE</t>
        </is>
      </c>
      <c r="E1353" s="94" t="inlineStr">
        <is>
          <t>NOTE</t>
        </is>
      </c>
    </row>
    <row r="1354">
      <c r="A1354" s="95" t="n">
        <v>45329</v>
      </c>
      <c r="B1354" s="99" t="n"/>
      <c r="C1354" s="99" t="n"/>
      <c r="D1354" s="94" t="n"/>
      <c r="E1354" s="94" t="n"/>
    </row>
    <row r="1355">
      <c r="A1355" s="94" t="inlineStr">
        <is>
          <t>*</t>
        </is>
      </c>
      <c r="B1355" t="n">
        <v>62</v>
      </c>
      <c r="C1355" t="inlineStr">
        <is>
          <t>181779756</t>
        </is>
      </c>
      <c r="D1355" t="inlineStr">
        <is>
          <t>FIRST SOLUTION SRL</t>
        </is>
      </c>
      <c r="E1355" s="94" t="n"/>
    </row>
    <row r="1356">
      <c r="A1356" s="94" t="inlineStr">
        <is>
          <t>*</t>
        </is>
      </c>
      <c r="B1356" t="n">
        <v>630.75</v>
      </c>
      <c r="C1356" t="inlineStr">
        <is>
          <t>730489314</t>
        </is>
      </c>
      <c r="D1356" t="inlineStr">
        <is>
          <t>SOLIDARIETA' FAMIGLIARE</t>
        </is>
      </c>
      <c r="E1356" s="94" t="n"/>
    </row>
    <row r="1357">
      <c r="A1357" s="94" t="inlineStr">
        <is>
          <t>*</t>
        </is>
      </c>
      <c r="B1357" t="n">
        <v>557</v>
      </c>
      <c r="C1357" t="inlineStr">
        <is>
          <t>181779765</t>
        </is>
      </c>
      <c r="D1357" t="inlineStr">
        <is>
          <t>FONTANA AMELIA</t>
        </is>
      </c>
      <c r="E1357" s="94" t="n"/>
    </row>
    <row r="1358">
      <c r="A1358" s="94" t="inlineStr">
        <is>
          <t>*</t>
        </is>
      </c>
      <c r="B1358" t="n">
        <v>227.5</v>
      </c>
      <c r="C1358" t="inlineStr">
        <is>
          <t>181779764</t>
        </is>
      </c>
      <c r="D1358" t="inlineStr">
        <is>
          <t>GIUSSANI ROBERTO VERNICIATURE</t>
        </is>
      </c>
      <c r="E1358" s="94" t="n"/>
    </row>
    <row r="1359">
      <c r="A1359" s="94" t="inlineStr">
        <is>
          <t>*</t>
        </is>
      </c>
      <c r="B1359" t="n">
        <v>986</v>
      </c>
      <c r="C1359" t="inlineStr">
        <is>
          <t>180308057</t>
        </is>
      </c>
      <c r="D1359" t="inlineStr">
        <is>
          <t>MOLTENI SONIA</t>
        </is>
      </c>
      <c r="E1359" s="94" t="n"/>
    </row>
    <row r="1360">
      <c r="A1360" s="94" t="inlineStr">
        <is>
          <t>*</t>
        </is>
      </c>
      <c r="B1360" t="n">
        <v>127</v>
      </c>
      <c r="C1360" t="inlineStr">
        <is>
          <t>181779759</t>
        </is>
      </c>
      <c r="D1360" t="inlineStr">
        <is>
          <t>COLOMBO DANIELE</t>
        </is>
      </c>
      <c r="E1360" s="94" t="n"/>
    </row>
    <row r="1361">
      <c r="A1361" s="94" t="inlineStr">
        <is>
          <t>*</t>
        </is>
      </c>
      <c r="B1361" t="n">
        <v>743</v>
      </c>
      <c r="C1361" t="inlineStr">
        <is>
          <t>181779774</t>
        </is>
      </c>
      <c r="D1361" t="inlineStr">
        <is>
          <t>LOVATI SERGIO</t>
        </is>
      </c>
      <c r="E1361" s="94" t="n"/>
    </row>
    <row r="1362">
      <c r="A1362" s="140" t="inlineStr">
        <is>
          <t>*</t>
        </is>
      </c>
      <c r="B1362" s="143" t="n">
        <v>88.98999999999999</v>
      </c>
      <c r="C1362" s="143" t="inlineStr">
        <is>
          <t>730503191</t>
        </is>
      </c>
      <c r="D1362" s="143" t="inlineStr">
        <is>
          <t>CANTON SARA</t>
        </is>
      </c>
      <c r="E1362" s="140" t="inlineStr">
        <is>
          <t>BONIFICO UNICO CON 0,01 IN PIU'   88,99+ 1.160,01</t>
        </is>
      </c>
    </row>
    <row r="1363">
      <c r="A1363" s="140" t="inlineStr">
        <is>
          <t>*</t>
        </is>
      </c>
      <c r="B1363" s="154" t="n">
        <v>1160.01</v>
      </c>
      <c r="C1363" s="143" t="inlineStr">
        <is>
          <t>181779775</t>
        </is>
      </c>
      <c r="D1363" s="143" t="inlineStr">
        <is>
          <t>CANTON SARA</t>
        </is>
      </c>
      <c r="E1363" s="140" t="inlineStr">
        <is>
          <t>BONIFICO UNICO CON 0,01 IN PIU'   88,99+ 1.160,01</t>
        </is>
      </c>
    </row>
    <row r="1364">
      <c r="A1364" s="94" t="n"/>
      <c r="B1364" t="n">
        <v>0</v>
      </c>
      <c r="E1364" s="94" t="n"/>
    </row>
    <row r="1365">
      <c r="A1365" s="94" t="n"/>
      <c r="B1365" t="n">
        <v>0</v>
      </c>
      <c r="E1365" s="94" t="n"/>
    </row>
    <row r="1366">
      <c r="A1366" s="94" t="inlineStr">
        <is>
          <t>*</t>
        </is>
      </c>
      <c r="B1366" t="n">
        <v>435.5</v>
      </c>
      <c r="C1366" t="inlineStr">
        <is>
          <t>180232500</t>
        </is>
      </c>
      <c r="D1366" t="inlineStr">
        <is>
          <t>REBELLATO GIORGIA</t>
        </is>
      </c>
      <c r="E1366" s="94" t="n"/>
    </row>
    <row r="1367">
      <c r="A1367" s="94" t="n"/>
      <c r="B1367" t="n">
        <v>0</v>
      </c>
      <c r="E1367" s="94" t="n"/>
    </row>
    <row r="1368">
      <c r="A1368" s="94" t="n"/>
      <c r="B1368" t="n">
        <v>0</v>
      </c>
      <c r="E1368" s="94" t="n"/>
    </row>
    <row r="1369">
      <c r="A1369" s="94" t="n"/>
      <c r="B1369" t="n">
        <v>0</v>
      </c>
      <c r="E1369" s="94" t="n"/>
    </row>
    <row r="1370">
      <c r="A1370" s="94" t="n"/>
      <c r="B1370" t="n">
        <v>0</v>
      </c>
      <c r="E1370" s="94" t="n"/>
    </row>
    <row r="1371">
      <c r="A1371" s="94" t="n"/>
      <c r="B1371" t="n">
        <v>0</v>
      </c>
      <c r="E1371" s="94" t="n"/>
    </row>
    <row r="1372">
      <c r="A1372" s="94" t="n"/>
      <c r="B1372" t="n">
        <v>0</v>
      </c>
      <c r="E1372" s="94" t="n"/>
    </row>
    <row r="1373">
      <c r="A1373" s="94" t="n"/>
      <c r="B1373" s="99" t="n">
        <v>0</v>
      </c>
      <c r="E1373" s="94" t="n"/>
    </row>
    <row r="1374">
      <c r="A1374" s="94" t="n"/>
      <c r="B1374" s="99" t="n">
        <v>0</v>
      </c>
      <c r="E1374" s="94" t="n"/>
    </row>
    <row r="1375">
      <c r="A1375" s="94" t="n"/>
      <c r="B1375" s="99" t="n"/>
      <c r="C1375" s="99" t="n"/>
      <c r="D1375" s="94" t="n"/>
      <c r="E1375" s="94" t="n"/>
    </row>
    <row r="1376">
      <c r="A1376" s="94" t="n"/>
      <c r="B1376" s="99" t="n"/>
      <c r="C1376" s="99" t="n"/>
      <c r="D1376" s="94" t="n"/>
      <c r="E1376" s="94" t="n"/>
    </row>
    <row r="1377">
      <c r="A1377" s="94" t="n"/>
      <c r="B1377" s="99" t="n"/>
      <c r="C1377" s="99" t="n"/>
      <c r="D1377" s="94" t="n"/>
      <c r="E1377" s="94" t="n"/>
    </row>
    <row r="1378">
      <c r="A1378" s="94" t="n"/>
      <c r="B1378" s="99" t="n"/>
      <c r="C1378" s="99" t="n"/>
      <c r="D1378" s="94" t="n"/>
      <c r="E1378" s="94" t="n"/>
    </row>
    <row r="1379">
      <c r="A1379" s="94" t="n"/>
      <c r="B1379" s="99" t="n"/>
      <c r="C1379" s="99" t="n"/>
      <c r="D1379" s="94" t="n"/>
      <c r="E1379" s="94" t="n"/>
    </row>
    <row r="1380">
      <c r="A1380" s="94" t="n"/>
      <c r="B1380" s="99" t="n"/>
      <c r="C1380" s="99" t="n"/>
      <c r="D1380" s="94" t="n"/>
      <c r="E1380" s="94" t="n"/>
    </row>
    <row r="1381">
      <c r="A1381" s="94" t="n"/>
      <c r="B1381" s="99" t="n"/>
      <c r="C1381" s="99" t="n"/>
      <c r="D1381" s="94" t="n"/>
      <c r="E1381" s="94" t="n"/>
    </row>
    <row r="1382">
      <c r="A1382" s="94" t="n"/>
      <c r="B1382" s="99" t="n"/>
      <c r="C1382" s="99" t="n"/>
      <c r="D1382" s="94" t="n"/>
      <c r="E1382" s="94" t="n"/>
    </row>
    <row r="1383">
      <c r="A1383" s="94" t="n"/>
      <c r="B1383" s="99" t="n"/>
      <c r="C1383" s="99" t="n"/>
      <c r="D1383" s="94" t="n"/>
      <c r="E1383" s="94" t="n"/>
    </row>
    <row r="1384">
      <c r="A1384" s="94" t="n"/>
      <c r="B1384" s="99" t="n"/>
      <c r="C1384" s="99" t="n"/>
      <c r="D1384" s="94" t="n"/>
      <c r="E1384" s="94" t="n"/>
    </row>
    <row r="1385">
      <c r="A1385" s="94" t="n"/>
      <c r="B1385" s="99" t="n"/>
      <c r="C1385" s="99" t="n"/>
      <c r="D1385" s="94" t="n"/>
      <c r="E1385" s="94" t="n"/>
    </row>
    <row r="1386">
      <c r="A1386" s="94" t="n"/>
      <c r="B1386" s="99" t="n"/>
      <c r="C1386" s="99" t="n"/>
      <c r="D1386" s="94" t="n"/>
      <c r="E1386" s="94" t="n"/>
    </row>
    <row r="1387">
      <c r="A1387" s="94" t="n"/>
      <c r="B1387" s="99" t="n"/>
      <c r="C1387" s="99" t="n"/>
      <c r="D1387" s="94" t="n"/>
      <c r="E1387" s="94" t="n"/>
    </row>
    <row r="1388">
      <c r="A1388" s="94" t="n"/>
      <c r="B1388" s="99" t="n"/>
      <c r="C1388" s="99" t="n"/>
      <c r="D1388" s="94" t="n"/>
      <c r="E1388" s="94" t="n"/>
    </row>
    <row r="1389">
      <c r="A1389" s="94" t="n"/>
      <c r="B1389" s="99" t="n"/>
      <c r="C1389" s="99" t="n"/>
      <c r="D1389" s="94" t="n"/>
      <c r="E1389" s="94" t="n"/>
    </row>
    <row r="1390">
      <c r="A1390" s="94" t="n"/>
      <c r="B1390" s="99" t="n"/>
      <c r="C1390" s="99" t="n"/>
      <c r="D1390" s="94" t="n"/>
      <c r="E1390" s="94" t="n"/>
    </row>
    <row r="1391">
      <c r="A1391" s="94" t="n"/>
      <c r="B1391" s="99" t="n"/>
      <c r="C1391" s="99" t="n"/>
      <c r="D1391" s="94" t="n"/>
      <c r="E1391" s="94" t="n"/>
    </row>
    <row r="1392">
      <c r="A1392" s="94" t="n"/>
      <c r="B1392" s="99" t="n"/>
      <c r="C1392" s="99" t="n"/>
      <c r="D1392" s="94" t="n"/>
      <c r="E1392" s="94" t="n"/>
    </row>
    <row r="1393">
      <c r="A1393" s="94" t="n"/>
      <c r="B1393" s="99" t="n"/>
      <c r="C1393" s="99" t="n"/>
      <c r="D1393" s="94" t="n"/>
      <c r="E1393" s="94" t="n"/>
    </row>
    <row r="1394">
      <c r="A1394" s="98" t="n"/>
      <c r="B1394" s="100" t="n"/>
      <c r="C1394" s="100" t="n"/>
      <c r="D1394" s="94" t="n"/>
      <c r="E1394" s="94" t="n"/>
    </row>
    <row r="1395">
      <c r="A1395" s="94" t="n"/>
      <c r="B1395" s="99" t="n"/>
      <c r="C1395" s="99" t="n"/>
      <c r="D1395" s="94" t="n"/>
      <c r="E1395" s="94" t="n"/>
    </row>
    <row r="1396">
      <c r="A1396" s="94" t="n"/>
      <c r="B1396" s="99" t="n"/>
      <c r="C1396" s="99" t="n"/>
      <c r="D1396" s="94" t="n"/>
      <c r="E1396" s="94" t="n"/>
    </row>
    <row r="1397">
      <c r="A1397" s="94" t="n"/>
      <c r="B1397" s="99" t="n"/>
      <c r="C1397" s="99" t="n"/>
      <c r="D1397" s="94" t="n"/>
      <c r="E1397" s="94" t="n"/>
    </row>
    <row r="1398">
      <c r="A1398" s="94" t="n"/>
      <c r="B1398" s="99" t="n"/>
      <c r="C1398" s="99" t="n"/>
      <c r="D1398" s="94" t="n"/>
      <c r="E1398" s="94" t="n"/>
    </row>
    <row r="1399">
      <c r="A1399" s="94" t="n"/>
      <c r="B1399" s="99" t="n"/>
      <c r="C1399" s="99" t="n"/>
      <c r="D1399" s="94" t="n"/>
      <c r="E1399" s="94" t="n"/>
    </row>
    <row r="1400">
      <c r="A1400" s="94" t="n"/>
      <c r="B1400" s="99" t="n"/>
      <c r="C1400" s="99" t="n"/>
      <c r="D1400" s="94" t="n"/>
      <c r="E1400" s="94" t="n"/>
    </row>
    <row r="1401">
      <c r="A1401" s="94" t="n"/>
      <c r="B1401" s="99" t="n"/>
      <c r="C1401" s="99" t="n"/>
      <c r="D1401" s="94" t="n"/>
      <c r="E1401" s="94" t="n"/>
    </row>
    <row r="1402">
      <c r="A1402" s="98" t="inlineStr">
        <is>
          <t>TOTALI</t>
        </is>
      </c>
      <c r="B1402" s="100">
        <f>SUM(B1354:B1401)</f>
        <v/>
      </c>
      <c r="C1402" s="100" t="n"/>
      <c r="D1402" s="94" t="n"/>
      <c r="E1402" s="94" t="n"/>
    </row>
    <row r="1405">
      <c r="A1405" s="94" t="inlineStr">
        <is>
          <t>DATA</t>
        </is>
      </c>
      <c r="B1405" s="99" t="inlineStr">
        <is>
          <t>IMPORTO</t>
        </is>
      </c>
      <c r="C1405" s="99" t="inlineStr">
        <is>
          <t>NUMERO POLZZA</t>
        </is>
      </c>
      <c r="D1405" s="94" t="inlineStr">
        <is>
          <t>CONTRAENTE</t>
        </is>
      </c>
      <c r="E1405" s="94" t="inlineStr">
        <is>
          <t>NOTE</t>
        </is>
      </c>
    </row>
    <row r="1406">
      <c r="A1406" s="95" t="n">
        <v>45330</v>
      </c>
      <c r="B1406" s="99" t="n"/>
      <c r="C1406" s="99" t="n"/>
      <c r="D1406" s="94" t="n"/>
      <c r="E1406" s="94" t="n"/>
    </row>
    <row r="1407">
      <c r="A1407" s="94" t="inlineStr">
        <is>
          <t>*</t>
        </is>
      </c>
      <c r="B1407" t="n">
        <v>900</v>
      </c>
      <c r="C1407" t="inlineStr">
        <is>
          <t>730504437</t>
        </is>
      </c>
      <c r="D1407" t="inlineStr">
        <is>
          <t>ALDERA GIANPAOLO</t>
        </is>
      </c>
      <c r="E1407" s="94" t="n"/>
    </row>
    <row r="1408">
      <c r="A1408" s="94" t="inlineStr">
        <is>
          <t>*</t>
        </is>
      </c>
      <c r="B1408" t="n">
        <v>143</v>
      </c>
      <c r="C1408" t="inlineStr">
        <is>
          <t>730365358</t>
        </is>
      </c>
      <c r="D1408" t="inlineStr">
        <is>
          <t>ATTUCCI PAOLO</t>
        </is>
      </c>
      <c r="E1408" s="94" t="n"/>
    </row>
    <row r="1409">
      <c r="A1409" s="94" t="inlineStr">
        <is>
          <t>*</t>
        </is>
      </c>
      <c r="B1409" t="n">
        <v>330</v>
      </c>
      <c r="C1409" t="inlineStr">
        <is>
          <t>730480385</t>
        </is>
      </c>
      <c r="D1409" t="inlineStr">
        <is>
          <t>TICOZZI ANDREA</t>
        </is>
      </c>
      <c r="E1409" s="94" t="n"/>
    </row>
    <row r="1410">
      <c r="A1410" s="94" t="inlineStr">
        <is>
          <t>*</t>
        </is>
      </c>
      <c r="B1410" t="n">
        <v>390</v>
      </c>
      <c r="C1410" t="inlineStr">
        <is>
          <t>730457684</t>
        </is>
      </c>
      <c r="D1410" t="inlineStr">
        <is>
          <t>BERTANI MARISA</t>
        </is>
      </c>
      <c r="E1410" s="94" t="n"/>
    </row>
    <row r="1411">
      <c r="A1411" s="94" t="inlineStr">
        <is>
          <t>*</t>
        </is>
      </c>
      <c r="B1411" t="n">
        <v>489.5</v>
      </c>
      <c r="C1411" t="inlineStr">
        <is>
          <t>181779779</t>
        </is>
      </c>
      <c r="D1411" t="inlineStr">
        <is>
          <t>ROMEO FABIO</t>
        </is>
      </c>
      <c r="E1411" s="94" t="n"/>
    </row>
    <row r="1412">
      <c r="A1412" s="94" t="inlineStr">
        <is>
          <t>*</t>
        </is>
      </c>
      <c r="B1412" t="n">
        <v>456.5</v>
      </c>
      <c r="C1412" t="inlineStr">
        <is>
          <t>730475668</t>
        </is>
      </c>
      <c r="D1412" t="inlineStr">
        <is>
          <t>SEGATO ANTONIA</t>
        </is>
      </c>
      <c r="E1412" s="94" t="n"/>
    </row>
    <row r="1413">
      <c r="A1413" s="94" t="inlineStr">
        <is>
          <t>*</t>
        </is>
      </c>
      <c r="B1413" t="n">
        <v>746</v>
      </c>
      <c r="C1413" t="inlineStr">
        <is>
          <t>181779608</t>
        </is>
      </c>
      <c r="D1413" t="inlineStr">
        <is>
          <t>U. C. PREGNANA</t>
        </is>
      </c>
      <c r="E1413" s="94" t="n"/>
    </row>
    <row r="1414">
      <c r="A1414" s="94" t="inlineStr">
        <is>
          <t>*</t>
        </is>
      </c>
      <c r="B1414" t="n">
        <v>340</v>
      </c>
      <c r="C1414" t="inlineStr">
        <is>
          <t>730461929</t>
        </is>
      </c>
      <c r="D1414" t="inlineStr">
        <is>
          <t>TORNATORE ANTONINA</t>
        </is>
      </c>
      <c r="E1414" s="94" t="n"/>
    </row>
    <row r="1415">
      <c r="A1415" s="94" t="inlineStr">
        <is>
          <t>*</t>
        </is>
      </c>
      <c r="B1415" s="96" t="n">
        <v>1144</v>
      </c>
      <c r="C1415" t="inlineStr">
        <is>
          <t>182196751</t>
        </is>
      </c>
      <c r="D1415" t="inlineStr">
        <is>
          <t>BI. A. CAR. S. N. C. DI ANDRIGHETTO</t>
        </is>
      </c>
      <c r="E1415" s="94" t="n"/>
    </row>
    <row r="1416">
      <c r="A1416" s="140" t="inlineStr">
        <is>
          <t>*</t>
        </is>
      </c>
      <c r="B1416" s="143" t="n">
        <v>644</v>
      </c>
      <c r="C1416" s="143" t="inlineStr">
        <is>
          <t>730444871</t>
        </is>
      </c>
      <c r="D1416" s="143" t="inlineStr">
        <is>
          <t>CAMPO ANTONINO</t>
        </is>
      </c>
      <c r="E1416" s="140" t="inlineStr">
        <is>
          <t>BONIFICO UNICO DI EURO 717  MANCA 0,01</t>
        </is>
      </c>
    </row>
    <row r="1417">
      <c r="A1417" s="140" t="inlineStr">
        <is>
          <t>*</t>
        </is>
      </c>
      <c r="B1417" s="143" t="n">
        <v>73.01000000000001</v>
      </c>
      <c r="C1417" s="143" t="inlineStr">
        <is>
          <t>730493304</t>
        </is>
      </c>
      <c r="D1417" s="143" t="inlineStr">
        <is>
          <t>CAMPO ANTONINO</t>
        </is>
      </c>
      <c r="E1417" s="140" t="inlineStr">
        <is>
          <t>BONIFICO UNICO DI EURO 717  MANCA 0,01</t>
        </is>
      </c>
    </row>
    <row r="1418">
      <c r="A1418" s="94" t="inlineStr">
        <is>
          <t>*</t>
        </is>
      </c>
      <c r="B1418" s="96" t="n">
        <v>2085.5</v>
      </c>
      <c r="C1418" t="inlineStr">
        <is>
          <t>181779634</t>
        </is>
      </c>
      <c r="D1418" t="inlineStr">
        <is>
          <t>RAMPINI ANGELO</t>
        </is>
      </c>
      <c r="E1418" s="94" t="inlineStr">
        <is>
          <t>MANCANO 0,50</t>
        </is>
      </c>
    </row>
    <row r="1419">
      <c r="A1419" s="94" t="inlineStr">
        <is>
          <t>*</t>
        </is>
      </c>
      <c r="B1419" t="n">
        <v>679.5</v>
      </c>
      <c r="C1419" t="inlineStr">
        <is>
          <t>181779750</t>
        </is>
      </c>
      <c r="D1419" t="inlineStr">
        <is>
          <t>MERLO DARIO ANGELO</t>
        </is>
      </c>
      <c r="E1419" s="94" t="n"/>
    </row>
    <row r="1420">
      <c r="A1420" s="94" t="n"/>
      <c r="B1420" t="n">
        <v>0</v>
      </c>
      <c r="E1420" s="94" t="n"/>
    </row>
    <row r="1421">
      <c r="A1421" s="94" t="n"/>
      <c r="B1421" t="n">
        <v>0</v>
      </c>
      <c r="E1421" s="94" t="n"/>
    </row>
    <row r="1422">
      <c r="A1422" s="94" t="n"/>
      <c r="B1422" t="n">
        <v>0</v>
      </c>
      <c r="E1422" s="94" t="n"/>
    </row>
    <row r="1423">
      <c r="A1423" s="94" t="n"/>
      <c r="B1423" t="n">
        <v>0</v>
      </c>
      <c r="E1423" s="94" t="n"/>
    </row>
    <row r="1424">
      <c r="A1424" s="94" t="n"/>
      <c r="B1424" t="n">
        <v>0</v>
      </c>
      <c r="E1424" s="94" t="n"/>
    </row>
    <row r="1425">
      <c r="A1425" s="94" t="n"/>
      <c r="B1425" s="99" t="n">
        <v>0</v>
      </c>
      <c r="E1425" s="94" t="n"/>
    </row>
    <row r="1426">
      <c r="A1426" s="94" t="n"/>
      <c r="B1426" s="99" t="n">
        <v>0</v>
      </c>
      <c r="E1426" s="94" t="n"/>
    </row>
    <row r="1427">
      <c r="A1427" s="94" t="n"/>
      <c r="B1427" s="99" t="n"/>
      <c r="C1427" s="99" t="n"/>
      <c r="D1427" s="94" t="n"/>
      <c r="E1427" s="94" t="n"/>
    </row>
    <row r="1428">
      <c r="A1428" s="94" t="n"/>
      <c r="B1428" s="99" t="n"/>
      <c r="C1428" s="99" t="n"/>
      <c r="D1428" s="94" t="n"/>
      <c r="E1428" s="94" t="n"/>
    </row>
    <row r="1429">
      <c r="A1429" s="94" t="n"/>
      <c r="B1429" s="99" t="n"/>
      <c r="C1429" s="99" t="n"/>
      <c r="D1429" s="94" t="n"/>
      <c r="E1429" s="94" t="n"/>
    </row>
    <row r="1430">
      <c r="A1430" s="94" t="n"/>
      <c r="B1430" s="99" t="n"/>
      <c r="C1430" s="99" t="n"/>
      <c r="D1430" s="94" t="n"/>
      <c r="E1430" s="94" t="n"/>
    </row>
    <row r="1431">
      <c r="A1431" s="94" t="n"/>
      <c r="B1431" s="99" t="n"/>
      <c r="C1431" s="99" t="n"/>
      <c r="D1431" s="94" t="n"/>
      <c r="E1431" s="94" t="n"/>
    </row>
    <row r="1432">
      <c r="A1432" s="94" t="n"/>
      <c r="B1432" s="99" t="n"/>
      <c r="C1432" s="99" t="n"/>
      <c r="D1432" s="94" t="n"/>
      <c r="E1432" s="94" t="n"/>
    </row>
    <row r="1433">
      <c r="A1433" s="94" t="n"/>
      <c r="B1433" s="99" t="n"/>
      <c r="C1433" s="99" t="n"/>
      <c r="D1433" s="94" t="n"/>
      <c r="E1433" s="94" t="n"/>
    </row>
    <row r="1434">
      <c r="A1434" s="94" t="n"/>
      <c r="B1434" s="99" t="n"/>
      <c r="C1434" s="99" t="n"/>
      <c r="D1434" s="94" t="n"/>
      <c r="E1434" s="94" t="n"/>
    </row>
    <row r="1435">
      <c r="A1435" s="94" t="n"/>
      <c r="B1435" s="99" t="n"/>
      <c r="C1435" s="99" t="n"/>
      <c r="D1435" s="94" t="n"/>
      <c r="E1435" s="94" t="n"/>
    </row>
    <row r="1436">
      <c r="A1436" s="94" t="n"/>
      <c r="B1436" s="99" t="n"/>
      <c r="C1436" s="99" t="n"/>
      <c r="D1436" s="94" t="n"/>
      <c r="E1436" s="94" t="n"/>
    </row>
    <row r="1437">
      <c r="A1437" s="94" t="n"/>
      <c r="B1437" s="99" t="n"/>
      <c r="C1437" s="99" t="n"/>
      <c r="D1437" s="94" t="n"/>
      <c r="E1437" s="94" t="n"/>
    </row>
    <row r="1438">
      <c r="A1438" s="94" t="n"/>
      <c r="B1438" s="99" t="n"/>
      <c r="C1438" s="99" t="n"/>
      <c r="D1438" s="94" t="n"/>
      <c r="E1438" s="94" t="n"/>
    </row>
    <row r="1439">
      <c r="A1439" s="94" t="n"/>
      <c r="B1439" s="99" t="n"/>
      <c r="C1439" s="99" t="n"/>
      <c r="D1439" s="94" t="n"/>
      <c r="E1439" s="94" t="n"/>
    </row>
    <row r="1440">
      <c r="A1440" s="94" t="n"/>
      <c r="B1440" s="99" t="n"/>
      <c r="C1440" s="99" t="n"/>
      <c r="D1440" s="94" t="n"/>
      <c r="E1440" s="94" t="n"/>
    </row>
    <row r="1441">
      <c r="A1441" s="94" t="n"/>
      <c r="B1441" s="99" t="n"/>
      <c r="C1441" s="99" t="n"/>
      <c r="D1441" s="94" t="n"/>
      <c r="E1441" s="94" t="n"/>
    </row>
    <row r="1442">
      <c r="A1442" s="94" t="n"/>
      <c r="B1442" s="99" t="n"/>
      <c r="C1442" s="99" t="n"/>
      <c r="D1442" s="94" t="n"/>
      <c r="E1442" s="94" t="n"/>
    </row>
    <row r="1443">
      <c r="A1443" s="94" t="n"/>
      <c r="B1443" s="99" t="n"/>
      <c r="C1443" s="99" t="n"/>
      <c r="D1443" s="94" t="n"/>
      <c r="E1443" s="94" t="n"/>
    </row>
    <row r="1444">
      <c r="A1444" s="94" t="n"/>
      <c r="B1444" s="99" t="n"/>
      <c r="C1444" s="99" t="n"/>
      <c r="D1444" s="94" t="n"/>
      <c r="E1444" s="94" t="n"/>
    </row>
    <row r="1445">
      <c r="A1445" s="94" t="n"/>
      <c r="B1445" s="99" t="n"/>
      <c r="C1445" s="99" t="n"/>
      <c r="D1445" s="94" t="n"/>
      <c r="E1445" s="94" t="n"/>
    </row>
    <row r="1446">
      <c r="A1446" s="98" t="n"/>
      <c r="B1446" s="100" t="n"/>
      <c r="C1446" s="100" t="n"/>
      <c r="D1446" s="94" t="n"/>
      <c r="E1446" s="94" t="n"/>
    </row>
    <row r="1447">
      <c r="A1447" s="94" t="n"/>
      <c r="B1447" s="99" t="n"/>
      <c r="C1447" s="99" t="n"/>
      <c r="D1447" s="94" t="n"/>
      <c r="E1447" s="94" t="n"/>
    </row>
    <row r="1448">
      <c r="A1448" s="94" t="n"/>
      <c r="B1448" s="99" t="n"/>
      <c r="C1448" s="99" t="n"/>
      <c r="D1448" s="94" t="n"/>
      <c r="E1448" s="94" t="n"/>
    </row>
    <row r="1449">
      <c r="A1449" s="94" t="n"/>
      <c r="B1449" s="99" t="n"/>
      <c r="C1449" s="99" t="n"/>
      <c r="D1449" s="94" t="n"/>
      <c r="E1449" s="94" t="n"/>
    </row>
    <row r="1450">
      <c r="A1450" s="94" t="n"/>
      <c r="B1450" s="99" t="n"/>
      <c r="C1450" s="99" t="n"/>
      <c r="D1450" s="94" t="n"/>
      <c r="E1450" s="94" t="n"/>
    </row>
    <row r="1451">
      <c r="A1451" s="94" t="n"/>
      <c r="B1451" s="99" t="n"/>
      <c r="C1451" s="99" t="n"/>
      <c r="D1451" s="94" t="n"/>
      <c r="E1451" s="94" t="n"/>
    </row>
    <row r="1452">
      <c r="A1452" s="94" t="n"/>
      <c r="B1452" s="99" t="n"/>
      <c r="C1452" s="99" t="n"/>
      <c r="D1452" s="94" t="n"/>
      <c r="E1452" s="94" t="n"/>
    </row>
    <row r="1453">
      <c r="A1453" s="94" t="n"/>
      <c r="B1453" s="99" t="n"/>
      <c r="C1453" s="99" t="n"/>
      <c r="D1453" s="94" t="n"/>
      <c r="E1453" s="94" t="n"/>
    </row>
    <row r="1454">
      <c r="A1454" s="98" t="inlineStr">
        <is>
          <t>TOTALI</t>
        </is>
      </c>
      <c r="B1454" s="100">
        <f>SUM(B1406:B1453)</f>
        <v/>
      </c>
      <c r="C1454" s="100" t="n"/>
      <c r="D1454" s="94" t="n"/>
      <c r="E1454" s="94" t="n"/>
    </row>
    <row r="1457">
      <c r="A1457" s="94" t="inlineStr">
        <is>
          <t>DATA</t>
        </is>
      </c>
      <c r="B1457" s="99" t="inlineStr">
        <is>
          <t>IMPORTO</t>
        </is>
      </c>
      <c r="C1457" s="99" t="inlineStr">
        <is>
          <t>NUMERO POLZZA</t>
        </is>
      </c>
      <c r="D1457" s="94" t="inlineStr">
        <is>
          <t>CONTRAENTE</t>
        </is>
      </c>
      <c r="E1457" s="94" t="inlineStr">
        <is>
          <t>NOTE</t>
        </is>
      </c>
    </row>
    <row r="1458">
      <c r="A1458" s="95" t="n">
        <v>45331</v>
      </c>
      <c r="B1458" s="99" t="n"/>
      <c r="C1458" s="99" t="n"/>
      <c r="D1458" s="94" t="n"/>
      <c r="E1458" s="94" t="n"/>
    </row>
    <row r="1459">
      <c r="A1459" s="94" t="n"/>
      <c r="B1459" t="n">
        <v>0</v>
      </c>
      <c r="E1459" s="94" t="n"/>
    </row>
    <row r="1460">
      <c r="A1460" s="94" t="n"/>
      <c r="B1460" t="n">
        <v>0</v>
      </c>
      <c r="E1460" s="94" t="n"/>
    </row>
    <row r="1461">
      <c r="A1461" s="94" t="n"/>
      <c r="B1461" t="n">
        <v>0</v>
      </c>
      <c r="E1461" s="94" t="n"/>
    </row>
    <row r="1462">
      <c r="A1462" s="94" t="inlineStr">
        <is>
          <t>*</t>
        </is>
      </c>
      <c r="B1462" t="n">
        <v>407</v>
      </c>
      <c r="C1462" t="inlineStr">
        <is>
          <t>180022912</t>
        </is>
      </c>
      <c r="D1462" t="inlineStr">
        <is>
          <t>GALATI MATTIA</t>
        </is>
      </c>
      <c r="E1462" s="94" t="n"/>
    </row>
    <row r="1463">
      <c r="A1463" s="94" t="inlineStr">
        <is>
          <t>*</t>
        </is>
      </c>
      <c r="B1463" t="n">
        <v>910</v>
      </c>
      <c r="C1463" t="inlineStr">
        <is>
          <t>181779609</t>
        </is>
      </c>
      <c r="D1463" t="inlineStr">
        <is>
          <t>TURRINI STEFANO</t>
        </is>
      </c>
      <c r="E1463" s="94" t="n"/>
    </row>
    <row r="1464">
      <c r="A1464" s="94" t="n"/>
      <c r="B1464" t="n">
        <v>0</v>
      </c>
      <c r="E1464" s="94" t="n"/>
    </row>
    <row r="1465">
      <c r="A1465" s="94" t="inlineStr">
        <is>
          <t>*</t>
        </is>
      </c>
      <c r="B1465" t="n">
        <v>71</v>
      </c>
      <c r="C1465" t="inlineStr">
        <is>
          <t>730467041</t>
        </is>
      </c>
      <c r="D1465" t="inlineStr">
        <is>
          <t>MARGUGLIO MELANIA</t>
        </is>
      </c>
      <c r="E1465" s="94" t="inlineStr">
        <is>
          <t>BONIFICO UNICO 795,OO</t>
        </is>
      </c>
    </row>
    <row r="1466">
      <c r="A1466" s="94" t="inlineStr">
        <is>
          <t>*</t>
        </is>
      </c>
      <c r="B1466" t="n">
        <v>724</v>
      </c>
      <c r="C1466" t="inlineStr">
        <is>
          <t>730471629</t>
        </is>
      </c>
      <c r="D1466" t="inlineStr">
        <is>
          <t>MARGUGLIO MELANIA</t>
        </is>
      </c>
      <c r="E1466" s="94" t="inlineStr">
        <is>
          <t>BONIFICO UNICO 795,OO</t>
        </is>
      </c>
    </row>
    <row r="1467">
      <c r="A1467" s="94" t="inlineStr">
        <is>
          <t>*</t>
        </is>
      </c>
      <c r="B1467" t="n">
        <v>328.5</v>
      </c>
      <c r="C1467" t="inlineStr">
        <is>
          <t>181779757</t>
        </is>
      </c>
      <c r="D1467" t="inlineStr">
        <is>
          <t>PALAZZO ELENA</t>
        </is>
      </c>
      <c r="E1467" s="94" t="n"/>
    </row>
    <row r="1468">
      <c r="A1468" s="94" t="inlineStr">
        <is>
          <t>*</t>
        </is>
      </c>
      <c r="B1468" t="n">
        <v>504</v>
      </c>
      <c r="C1468" t="inlineStr">
        <is>
          <t>181779739</t>
        </is>
      </c>
      <c r="D1468" t="inlineStr">
        <is>
          <t>FINESSI SARA</t>
        </is>
      </c>
      <c r="E1468" s="94" t="n"/>
    </row>
    <row r="1469">
      <c r="A1469" s="94" t="inlineStr">
        <is>
          <t>*</t>
        </is>
      </c>
      <c r="B1469" t="n">
        <v>70</v>
      </c>
      <c r="C1469" t="inlineStr">
        <is>
          <t>730496133</t>
        </is>
      </c>
      <c r="D1469" t="inlineStr">
        <is>
          <t>COMO CARLA</t>
        </is>
      </c>
      <c r="E1469" s="94" t="n"/>
    </row>
    <row r="1470">
      <c r="A1470" s="94" t="inlineStr">
        <is>
          <t>*</t>
        </is>
      </c>
      <c r="B1470" t="n">
        <v>80.63</v>
      </c>
      <c r="C1470" t="inlineStr">
        <is>
          <t>730335950</t>
        </is>
      </c>
      <c r="D1470" t="inlineStr">
        <is>
          <t>BRICALLI F. LLI</t>
        </is>
      </c>
      <c r="E1470" s="94" t="n"/>
    </row>
    <row r="1471">
      <c r="A1471" s="94" t="inlineStr">
        <is>
          <t>*</t>
        </is>
      </c>
      <c r="B1471" t="n">
        <v>307</v>
      </c>
      <c r="C1471" t="inlineStr">
        <is>
          <t>181779788</t>
        </is>
      </c>
      <c r="D1471" t="inlineStr">
        <is>
          <t>FREGOSI MARIO GIULIO</t>
        </is>
      </c>
      <c r="E1471" s="94" t="n"/>
    </row>
    <row r="1472">
      <c r="A1472" s="94" t="n"/>
      <c r="E1472" s="94" t="n"/>
    </row>
    <row r="1473">
      <c r="A1473" s="94" t="n"/>
      <c r="E1473" s="94" t="n"/>
    </row>
    <row r="1474">
      <c r="A1474" s="94" t="n"/>
      <c r="B1474" t="n">
        <v>0</v>
      </c>
      <c r="E1474" s="94" t="n"/>
    </row>
    <row r="1475">
      <c r="A1475" s="94" t="n"/>
      <c r="B1475" t="n">
        <v>0</v>
      </c>
      <c r="E1475" s="94" t="n"/>
    </row>
    <row r="1476">
      <c r="A1476" s="94" t="n"/>
      <c r="B1476" t="n">
        <v>0</v>
      </c>
      <c r="E1476" s="94" t="n"/>
    </row>
    <row r="1477">
      <c r="A1477" s="94" t="n"/>
      <c r="B1477" s="99" t="n">
        <v>0</v>
      </c>
      <c r="E1477" s="94" t="n"/>
    </row>
    <row r="1478">
      <c r="A1478" s="94" t="n"/>
      <c r="B1478" s="99" t="n">
        <v>0</v>
      </c>
      <c r="E1478" s="94" t="n"/>
    </row>
    <row r="1479">
      <c r="A1479" s="94" t="n"/>
      <c r="B1479" s="99" t="n"/>
      <c r="C1479" s="99" t="n"/>
      <c r="D1479" s="94" t="n"/>
      <c r="E1479" s="94" t="n"/>
    </row>
    <row r="1480">
      <c r="A1480" s="94" t="n"/>
      <c r="B1480" s="99" t="n"/>
      <c r="C1480" s="99" t="n"/>
      <c r="D1480" s="94" t="n"/>
      <c r="E1480" s="94" t="n"/>
    </row>
    <row r="1481">
      <c r="A1481" s="94" t="n"/>
      <c r="B1481" s="99" t="n"/>
      <c r="C1481" s="99" t="n"/>
      <c r="D1481" s="94" t="n"/>
      <c r="E1481" s="94" t="n"/>
    </row>
    <row r="1482">
      <c r="A1482" s="94" t="n"/>
      <c r="B1482" s="99" t="n"/>
      <c r="C1482" s="99" t="n"/>
      <c r="D1482" s="94" t="n"/>
      <c r="E1482" s="94" t="n"/>
    </row>
    <row r="1483">
      <c r="A1483" s="94" t="n"/>
      <c r="B1483" s="99" t="n"/>
      <c r="C1483" s="99" t="n"/>
      <c r="D1483" s="94" t="n"/>
      <c r="E1483" s="94" t="n"/>
    </row>
    <row r="1484">
      <c r="A1484" s="94" t="n"/>
      <c r="B1484" s="99" t="n"/>
      <c r="C1484" s="99" t="n"/>
      <c r="D1484" s="94" t="n"/>
      <c r="E1484" s="94" t="n"/>
    </row>
    <row r="1485">
      <c r="A1485" s="94" t="n"/>
      <c r="B1485" s="99" t="n"/>
      <c r="C1485" s="99" t="n"/>
      <c r="D1485" s="94" t="n"/>
      <c r="E1485" s="94" t="n"/>
    </row>
    <row r="1486">
      <c r="A1486" s="94" t="n"/>
      <c r="B1486" s="99" t="n"/>
      <c r="C1486" s="99" t="n"/>
      <c r="D1486" s="94" t="n"/>
      <c r="E1486" s="94" t="n"/>
    </row>
    <row r="1487">
      <c r="A1487" s="94" t="n"/>
      <c r="B1487" s="99" t="n"/>
      <c r="C1487" s="99" t="n"/>
      <c r="D1487" s="94" t="n"/>
      <c r="E1487" s="94" t="n"/>
    </row>
    <row r="1488">
      <c r="A1488" s="94" t="n"/>
      <c r="B1488" s="99" t="n"/>
      <c r="C1488" s="99" t="n"/>
      <c r="D1488" s="94" t="n"/>
      <c r="E1488" s="94" t="n"/>
    </row>
    <row r="1489">
      <c r="A1489" s="94" t="n"/>
      <c r="B1489" s="99" t="n"/>
      <c r="C1489" s="99" t="n"/>
      <c r="D1489" s="94" t="n"/>
      <c r="E1489" s="94" t="n"/>
    </row>
    <row r="1490">
      <c r="A1490" s="94" t="n"/>
      <c r="B1490" s="99" t="n"/>
      <c r="C1490" s="99" t="n"/>
      <c r="D1490" s="94" t="n"/>
      <c r="E1490" s="94" t="n"/>
    </row>
    <row r="1491">
      <c r="A1491" s="94" t="n"/>
      <c r="B1491" s="99" t="n"/>
      <c r="C1491" s="99" t="n"/>
      <c r="D1491" s="94" t="n"/>
      <c r="E1491" s="94" t="n"/>
    </row>
    <row r="1492">
      <c r="A1492" s="94" t="n"/>
      <c r="B1492" s="99" t="n"/>
      <c r="C1492" s="99" t="n"/>
      <c r="D1492" s="94" t="n"/>
      <c r="E1492" s="94" t="n"/>
    </row>
    <row r="1493">
      <c r="A1493" s="94" t="n"/>
      <c r="B1493" s="99" t="n"/>
      <c r="C1493" s="99" t="n"/>
      <c r="D1493" s="94" t="n"/>
      <c r="E1493" s="94" t="n"/>
    </row>
    <row r="1494">
      <c r="A1494" s="94" t="n"/>
      <c r="B1494" s="99" t="n"/>
      <c r="C1494" s="99" t="n"/>
      <c r="D1494" s="94" t="n"/>
      <c r="E1494" s="94" t="n"/>
    </row>
    <row r="1495">
      <c r="A1495" s="94" t="n"/>
      <c r="B1495" s="99" t="n"/>
      <c r="C1495" s="99" t="n"/>
      <c r="D1495" s="94" t="n"/>
      <c r="E1495" s="94" t="n"/>
    </row>
    <row r="1496">
      <c r="A1496" s="94" t="n"/>
      <c r="B1496" s="99" t="n"/>
      <c r="C1496" s="99" t="n"/>
      <c r="D1496" s="94" t="n"/>
      <c r="E1496" s="94" t="n"/>
    </row>
    <row r="1497">
      <c r="A1497" s="94" t="n"/>
      <c r="B1497" s="99" t="n"/>
      <c r="C1497" s="99" t="n"/>
      <c r="D1497" s="94" t="n"/>
      <c r="E1497" s="94" t="n"/>
    </row>
    <row r="1498">
      <c r="A1498" s="98" t="n"/>
      <c r="B1498" s="100" t="n"/>
      <c r="C1498" s="100" t="n"/>
      <c r="D1498" s="94" t="n"/>
      <c r="E1498" s="94" t="n"/>
    </row>
    <row r="1499">
      <c r="A1499" s="94" t="n"/>
      <c r="B1499" s="99" t="n"/>
      <c r="C1499" s="99" t="n"/>
      <c r="D1499" s="94" t="n"/>
      <c r="E1499" s="94" t="n"/>
    </row>
    <row r="1500">
      <c r="A1500" s="94" t="n"/>
      <c r="B1500" s="99" t="n"/>
      <c r="C1500" s="99" t="n"/>
      <c r="D1500" s="94" t="n"/>
      <c r="E1500" s="94" t="n"/>
    </row>
    <row r="1501">
      <c r="A1501" s="94" t="n"/>
      <c r="B1501" s="99" t="n"/>
      <c r="C1501" s="99" t="n"/>
      <c r="D1501" s="94" t="n"/>
      <c r="E1501" s="94" t="n"/>
    </row>
    <row r="1502">
      <c r="A1502" s="94" t="n"/>
      <c r="B1502" s="99" t="n"/>
      <c r="C1502" s="99" t="n"/>
      <c r="D1502" s="94" t="n"/>
      <c r="E1502" s="94" t="n"/>
    </row>
    <row r="1503">
      <c r="A1503" s="94" t="n"/>
      <c r="B1503" s="99" t="n"/>
      <c r="C1503" s="99" t="n"/>
      <c r="D1503" s="94" t="n"/>
      <c r="E1503" s="94" t="n"/>
    </row>
    <row r="1504">
      <c r="A1504" s="94" t="n"/>
      <c r="B1504" s="99" t="n"/>
      <c r="C1504" s="99" t="n"/>
      <c r="D1504" s="94" t="n"/>
      <c r="E1504" s="94" t="n"/>
    </row>
    <row r="1505">
      <c r="A1505" s="94" t="n"/>
      <c r="B1505" s="99" t="n"/>
      <c r="C1505" s="99" t="n"/>
      <c r="D1505" s="94" t="n"/>
      <c r="E1505" s="94" t="n"/>
    </row>
    <row r="1506">
      <c r="A1506" s="98" t="inlineStr">
        <is>
          <t>TOTALI</t>
        </is>
      </c>
      <c r="B1506" s="100">
        <f>SUM(B1458:B1505)</f>
        <v/>
      </c>
      <c r="C1506" s="100" t="n"/>
      <c r="D1506" s="94" t="n"/>
      <c r="E1506" s="94" t="n"/>
    </row>
    <row r="1509">
      <c r="A1509" s="94" t="inlineStr">
        <is>
          <t>DATA</t>
        </is>
      </c>
      <c r="B1509" s="99" t="inlineStr">
        <is>
          <t>IMPORTO</t>
        </is>
      </c>
      <c r="C1509" s="99" t="inlineStr">
        <is>
          <t>NUMERO POLZZA</t>
        </is>
      </c>
      <c r="D1509" s="94" t="inlineStr">
        <is>
          <t>CONTRAENTE</t>
        </is>
      </c>
      <c r="E1509" s="94" t="inlineStr">
        <is>
          <t>NOTE</t>
        </is>
      </c>
    </row>
    <row r="1510">
      <c r="A1510" s="95" t="n">
        <v>45332</v>
      </c>
      <c r="B1510" s="99" t="n"/>
      <c r="C1510" s="99" t="n"/>
      <c r="D1510" s="94" t="n"/>
      <c r="E1510" s="94" t="n"/>
    </row>
    <row r="1511">
      <c r="A1511" s="94" t="inlineStr">
        <is>
          <t>*</t>
        </is>
      </c>
      <c r="B1511" t="n">
        <v>2139.5</v>
      </c>
      <c r="D1511" t="inlineStr">
        <is>
          <t>RESIDENZA CHIARA</t>
        </is>
      </c>
      <c r="E1511" s="94" t="n"/>
    </row>
    <row r="1512">
      <c r="A1512" s="94" t="n"/>
      <c r="B1512" t="n">
        <v>0</v>
      </c>
      <c r="E1512" s="94" t="n"/>
    </row>
    <row r="1513">
      <c r="A1513" s="94" t="n"/>
      <c r="B1513" t="n">
        <v>0</v>
      </c>
      <c r="E1513" s="94" t="n"/>
    </row>
    <row r="1514">
      <c r="A1514" s="94" t="n"/>
      <c r="B1514" t="n">
        <v>0</v>
      </c>
      <c r="E1514" s="94" t="n"/>
    </row>
    <row r="1515">
      <c r="A1515" s="94" t="n"/>
      <c r="B1515" s="96" t="n">
        <v>0</v>
      </c>
      <c r="E1515" s="94" t="n"/>
    </row>
    <row r="1516">
      <c r="A1516" s="94" t="n"/>
      <c r="B1516" t="n">
        <v>0</v>
      </c>
      <c r="E1516" s="94" t="n"/>
    </row>
    <row r="1517">
      <c r="A1517" s="94" t="n"/>
      <c r="B1517" t="n">
        <v>0</v>
      </c>
      <c r="E1517" s="94" t="n"/>
    </row>
    <row r="1518">
      <c r="A1518" s="94" t="n"/>
      <c r="B1518" t="n">
        <v>0</v>
      </c>
      <c r="E1518" s="94" t="n"/>
    </row>
    <row r="1519">
      <c r="A1519" s="94" t="n"/>
      <c r="B1519" t="n">
        <v>0</v>
      </c>
      <c r="E1519" s="94" t="n"/>
    </row>
    <row r="1520">
      <c r="A1520" s="94" t="n"/>
      <c r="B1520" t="n">
        <v>0</v>
      </c>
      <c r="E1520" s="94" t="n"/>
    </row>
    <row r="1521">
      <c r="A1521" s="94" t="n"/>
      <c r="B1521" t="n">
        <v>0</v>
      </c>
      <c r="E1521" s="94" t="n"/>
    </row>
    <row r="1522">
      <c r="A1522" s="94" t="n"/>
      <c r="B1522" t="n">
        <v>0</v>
      </c>
      <c r="E1522" s="94" t="n"/>
    </row>
    <row r="1523">
      <c r="A1523" s="94" t="n"/>
      <c r="B1523" t="n">
        <v>0</v>
      </c>
      <c r="E1523" s="94" t="n"/>
    </row>
    <row r="1524">
      <c r="A1524" s="94" t="n"/>
      <c r="B1524" t="n">
        <v>0</v>
      </c>
      <c r="E1524" s="94" t="n"/>
    </row>
    <row r="1525">
      <c r="A1525" s="94" t="n"/>
      <c r="B1525" t="n">
        <v>0</v>
      </c>
      <c r="E1525" s="94" t="n"/>
    </row>
    <row r="1526">
      <c r="A1526" s="94" t="n"/>
      <c r="B1526" t="n">
        <v>0</v>
      </c>
      <c r="E1526" s="94" t="n"/>
    </row>
    <row r="1527">
      <c r="A1527" s="94" t="n"/>
      <c r="B1527" t="n">
        <v>0</v>
      </c>
      <c r="E1527" s="94" t="n"/>
    </row>
    <row r="1528">
      <c r="A1528" s="94" t="n"/>
      <c r="B1528" t="n">
        <v>0</v>
      </c>
      <c r="E1528" s="94" t="n"/>
    </row>
    <row r="1529">
      <c r="A1529" s="94" t="n"/>
      <c r="B1529" s="99" t="n">
        <v>0</v>
      </c>
      <c r="E1529" s="94" t="n"/>
    </row>
    <row r="1530">
      <c r="A1530" s="94" t="n"/>
      <c r="B1530" s="99" t="n">
        <v>0</v>
      </c>
      <c r="E1530" s="94" t="n"/>
    </row>
    <row r="1531">
      <c r="A1531" s="94" t="n"/>
      <c r="B1531" s="99" t="n"/>
      <c r="C1531" s="99" t="n"/>
      <c r="D1531" s="94" t="n"/>
      <c r="E1531" s="94" t="n"/>
    </row>
    <row r="1532">
      <c r="A1532" s="94" t="n"/>
      <c r="B1532" s="99" t="n"/>
      <c r="C1532" s="99" t="n"/>
      <c r="D1532" s="94" t="n"/>
      <c r="E1532" s="94" t="n"/>
    </row>
    <row r="1533">
      <c r="A1533" s="94" t="n"/>
      <c r="B1533" s="99" t="n"/>
      <c r="C1533" s="99" t="n"/>
      <c r="D1533" s="94" t="n"/>
      <c r="E1533" s="94" t="n"/>
    </row>
    <row r="1534">
      <c r="A1534" s="94" t="n"/>
      <c r="B1534" s="99" t="n"/>
      <c r="C1534" s="99" t="n"/>
      <c r="D1534" s="94" t="n"/>
      <c r="E1534" s="94" t="n"/>
    </row>
    <row r="1535">
      <c r="A1535" s="94" t="n"/>
      <c r="B1535" s="99" t="n"/>
      <c r="C1535" s="99" t="n"/>
      <c r="D1535" s="94" t="n"/>
      <c r="E1535" s="94" t="n"/>
    </row>
    <row r="1536">
      <c r="A1536" s="94" t="n"/>
      <c r="B1536" s="99" t="n"/>
      <c r="C1536" s="99" t="n"/>
      <c r="D1536" s="94" t="n"/>
      <c r="E1536" s="94" t="n"/>
    </row>
    <row r="1537">
      <c r="A1537" s="94" t="n"/>
      <c r="B1537" s="99" t="n"/>
      <c r="C1537" s="99" t="n"/>
      <c r="D1537" s="94" t="n"/>
      <c r="E1537" s="94" t="n"/>
    </row>
    <row r="1538">
      <c r="A1538" s="94" t="n"/>
      <c r="B1538" s="99" t="n"/>
      <c r="C1538" s="99" t="n"/>
      <c r="D1538" s="94" t="n"/>
      <c r="E1538" s="94" t="n"/>
    </row>
    <row r="1539">
      <c r="A1539" s="94" t="n"/>
      <c r="B1539" s="99" t="n"/>
      <c r="C1539" s="99" t="n"/>
      <c r="D1539" s="94" t="n"/>
      <c r="E1539" s="94" t="n"/>
    </row>
    <row r="1540">
      <c r="A1540" s="94" t="n"/>
      <c r="B1540" s="99" t="n"/>
      <c r="C1540" s="99" t="n"/>
      <c r="D1540" s="94" t="n"/>
      <c r="E1540" s="94" t="n"/>
    </row>
    <row r="1541">
      <c r="A1541" s="94" t="n"/>
      <c r="B1541" s="99" t="n"/>
      <c r="C1541" s="99" t="n"/>
      <c r="D1541" s="94" t="n"/>
      <c r="E1541" s="94" t="n"/>
    </row>
    <row r="1542">
      <c r="A1542" s="94" t="n"/>
      <c r="B1542" s="99" t="n"/>
      <c r="C1542" s="99" t="n"/>
      <c r="D1542" s="94" t="n"/>
      <c r="E1542" s="94" t="n"/>
    </row>
    <row r="1543">
      <c r="A1543" s="94" t="n"/>
      <c r="B1543" s="99" t="n"/>
      <c r="C1543" s="99" t="n"/>
      <c r="D1543" s="94" t="n"/>
      <c r="E1543" s="94" t="n"/>
    </row>
    <row r="1544">
      <c r="A1544" s="94" t="n"/>
      <c r="B1544" s="99" t="n"/>
      <c r="C1544" s="99" t="n"/>
      <c r="D1544" s="94" t="n"/>
      <c r="E1544" s="94" t="n"/>
    </row>
    <row r="1545">
      <c r="A1545" s="94" t="n"/>
      <c r="B1545" s="99" t="n"/>
      <c r="C1545" s="99" t="n"/>
      <c r="D1545" s="94" t="n"/>
      <c r="E1545" s="94" t="n"/>
    </row>
    <row r="1546">
      <c r="A1546" s="94" t="n"/>
      <c r="B1546" s="99" t="n"/>
      <c r="C1546" s="99" t="n"/>
      <c r="D1546" s="94" t="n"/>
      <c r="E1546" s="94" t="n"/>
    </row>
    <row r="1547">
      <c r="A1547" s="94" t="n"/>
      <c r="B1547" s="99" t="n"/>
      <c r="C1547" s="99" t="n"/>
      <c r="D1547" s="94" t="n"/>
      <c r="E1547" s="94" t="n"/>
    </row>
    <row r="1548">
      <c r="A1548" s="94" t="n"/>
      <c r="B1548" s="99" t="n"/>
      <c r="C1548" s="99" t="n"/>
      <c r="D1548" s="94" t="n"/>
      <c r="E1548" s="94" t="n"/>
    </row>
    <row r="1549">
      <c r="A1549" s="94" t="n"/>
      <c r="B1549" s="99" t="n"/>
      <c r="C1549" s="99" t="n"/>
      <c r="D1549" s="94" t="n"/>
      <c r="E1549" s="94" t="n"/>
    </row>
    <row r="1550">
      <c r="A1550" s="98" t="n"/>
      <c r="B1550" s="100" t="n"/>
      <c r="C1550" s="100" t="n"/>
      <c r="D1550" s="94" t="n"/>
      <c r="E1550" s="94" t="n"/>
    </row>
    <row r="1551">
      <c r="A1551" s="94" t="n"/>
      <c r="B1551" s="99" t="n"/>
      <c r="C1551" s="99" t="n"/>
      <c r="D1551" s="94" t="n"/>
      <c r="E1551" s="94" t="n"/>
    </row>
    <row r="1552">
      <c r="A1552" s="94" t="n"/>
      <c r="B1552" s="99" t="n"/>
      <c r="C1552" s="99" t="n"/>
      <c r="D1552" s="94" t="n"/>
      <c r="E1552" s="94" t="n"/>
    </row>
    <row r="1553">
      <c r="A1553" s="94" t="n"/>
      <c r="B1553" s="99" t="n"/>
      <c r="C1553" s="99" t="n"/>
      <c r="D1553" s="94" t="n"/>
      <c r="E1553" s="94" t="n"/>
    </row>
    <row r="1554">
      <c r="A1554" s="94" t="n"/>
      <c r="B1554" s="99" t="n"/>
      <c r="C1554" s="99" t="n"/>
      <c r="D1554" s="94" t="n"/>
      <c r="E1554" s="94" t="n"/>
    </row>
    <row r="1555">
      <c r="A1555" s="94" t="n"/>
      <c r="B1555" s="99" t="n"/>
      <c r="C1555" s="99" t="n"/>
      <c r="D1555" s="94" t="n"/>
      <c r="E1555" s="94" t="n"/>
    </row>
    <row r="1556">
      <c r="A1556" s="94" t="n"/>
      <c r="B1556" s="99" t="n"/>
      <c r="C1556" s="99" t="n"/>
      <c r="D1556" s="94" t="n"/>
      <c r="E1556" s="94" t="n"/>
    </row>
    <row r="1557">
      <c r="A1557" s="94" t="n"/>
      <c r="B1557" s="99" t="n"/>
      <c r="C1557" s="99" t="n"/>
      <c r="D1557" s="94" t="n"/>
      <c r="E1557" s="94" t="n"/>
    </row>
    <row r="1558">
      <c r="A1558" s="98" t="inlineStr">
        <is>
          <t>TOTALI</t>
        </is>
      </c>
      <c r="B1558" s="100">
        <f>SUM(B1510:B1557)</f>
        <v/>
      </c>
      <c r="C1558" s="100" t="n"/>
      <c r="D1558" s="94" t="n"/>
      <c r="E1558" s="94" t="n"/>
    </row>
    <row r="1561">
      <c r="A1561" s="94" t="inlineStr">
        <is>
          <t>DATA</t>
        </is>
      </c>
      <c r="B1561" s="99" t="inlineStr">
        <is>
          <t>IMPORTO</t>
        </is>
      </c>
      <c r="C1561" s="99" t="inlineStr">
        <is>
          <t>NUMERO POLZZA</t>
        </is>
      </c>
      <c r="D1561" s="94" t="inlineStr">
        <is>
          <t>CONTRAENTE</t>
        </is>
      </c>
      <c r="E1561" s="94" t="inlineStr">
        <is>
          <t>NOTE</t>
        </is>
      </c>
    </row>
    <row r="1562">
      <c r="A1562" s="95" t="n">
        <v>45334</v>
      </c>
      <c r="B1562" s="99" t="n"/>
      <c r="C1562" s="99" t="n"/>
      <c r="D1562" s="94" t="n"/>
      <c r="E1562" s="94" t="n"/>
    </row>
    <row r="1563">
      <c r="A1563" s="94" t="inlineStr">
        <is>
          <t>*</t>
        </is>
      </c>
      <c r="B1563" t="n">
        <v>877.5</v>
      </c>
      <c r="C1563" t="inlineStr">
        <is>
          <t>180122045</t>
        </is>
      </c>
      <c r="D1563" t="inlineStr">
        <is>
          <t>MORAZZONE E ARCURI DI BOTTELLI STEF</t>
        </is>
      </c>
      <c r="E1563" s="94" t="n"/>
    </row>
    <row r="1564">
      <c r="A1564" s="94" t="inlineStr">
        <is>
          <t>*</t>
        </is>
      </c>
      <c r="B1564" t="n">
        <v>599.99</v>
      </c>
      <c r="C1564" t="inlineStr">
        <is>
          <t>730241689</t>
        </is>
      </c>
      <c r="D1564" t="inlineStr">
        <is>
          <t>STUDIO VILLA &amp; PARTNERS S. R. L.</t>
        </is>
      </c>
      <c r="E1564" s="94" t="n"/>
    </row>
    <row r="1565">
      <c r="A1565" s="94" t="inlineStr">
        <is>
          <t>*</t>
        </is>
      </c>
      <c r="B1565" t="n">
        <v>100</v>
      </c>
      <c r="C1565" t="inlineStr">
        <is>
          <t>730418303</t>
        </is>
      </c>
      <c r="D1565" t="inlineStr">
        <is>
          <t>ANTONINI ARMANDO</t>
        </is>
      </c>
      <c r="E1565" s="94" t="inlineStr">
        <is>
          <t>BONIFICO UNICI DI EURO  577  427+100+50</t>
        </is>
      </c>
    </row>
    <row r="1566">
      <c r="A1566" s="94" t="inlineStr">
        <is>
          <t>*</t>
        </is>
      </c>
      <c r="B1566" t="n">
        <v>427</v>
      </c>
      <c r="C1566" t="inlineStr">
        <is>
          <t>181779728</t>
        </is>
      </c>
      <c r="D1566" t="inlineStr">
        <is>
          <t>ANTONINI ARMANDO</t>
        </is>
      </c>
      <c r="E1566" s="94" t="inlineStr">
        <is>
          <t>BONIFICO UNICI DI EURO  577  427+100+50</t>
        </is>
      </c>
    </row>
    <row r="1567">
      <c r="A1567" s="94" t="inlineStr">
        <is>
          <t>*</t>
        </is>
      </c>
      <c r="B1567" t="n">
        <v>157.64</v>
      </c>
      <c r="C1567" t="inlineStr">
        <is>
          <t>730407697</t>
        </is>
      </c>
      <c r="D1567" t="inlineStr">
        <is>
          <t>ERIANI CLAUDIO</t>
        </is>
      </c>
      <c r="E1567" s="94" t="n"/>
    </row>
    <row r="1568">
      <c r="A1568" s="94" t="inlineStr">
        <is>
          <t>*</t>
        </is>
      </c>
      <c r="B1568" t="n">
        <v>425</v>
      </c>
      <c r="C1568" t="inlineStr">
        <is>
          <t>181779789</t>
        </is>
      </c>
      <c r="D1568" t="inlineStr">
        <is>
          <t>MAZZOLI VITTORIO</t>
        </is>
      </c>
      <c r="E1568" s="94" t="n"/>
    </row>
    <row r="1569">
      <c r="A1569" s="94" t="inlineStr">
        <is>
          <t>*</t>
        </is>
      </c>
      <c r="B1569" t="n">
        <v>351</v>
      </c>
      <c r="C1569" t="inlineStr">
        <is>
          <t>181779790</t>
        </is>
      </c>
      <c r="D1569" t="inlineStr">
        <is>
          <t>MAZZA NICOLA</t>
        </is>
      </c>
      <c r="E1569" s="94" t="n"/>
    </row>
    <row r="1570">
      <c r="A1570" s="94" t="inlineStr">
        <is>
          <t>*</t>
        </is>
      </c>
      <c r="B1570" s="96" t="n">
        <v>40000</v>
      </c>
      <c r="C1570" t="inlineStr">
        <is>
          <t>83157674</t>
        </is>
      </c>
      <c r="D1570" t="inlineStr">
        <is>
          <t>MAFFI MARCO</t>
        </is>
      </c>
      <c r="E1570" s="94" t="n"/>
    </row>
    <row r="1571">
      <c r="A1571" s="94" t="inlineStr">
        <is>
          <t>*</t>
        </is>
      </c>
      <c r="B1571" t="n">
        <v>645</v>
      </c>
      <c r="C1571" t="inlineStr">
        <is>
          <t>181779762</t>
        </is>
      </c>
      <c r="D1571" t="inlineStr">
        <is>
          <t>RIPAMONTI RICCARDO</t>
        </is>
      </c>
      <c r="E1571" s="94" t="inlineStr">
        <is>
          <t>BONIFICO UNICO  805  645+110+50</t>
        </is>
      </c>
    </row>
    <row r="1572">
      <c r="A1572" s="94" t="inlineStr">
        <is>
          <t>*</t>
        </is>
      </c>
      <c r="B1572" t="n">
        <v>110</v>
      </c>
      <c r="C1572" t="inlineStr">
        <is>
          <t>730496345</t>
        </is>
      </c>
      <c r="D1572" t="inlineStr">
        <is>
          <t>RIPAMONTI RICCARDO</t>
        </is>
      </c>
      <c r="E1572" s="94" t="inlineStr">
        <is>
          <t>BONIFICO UNICO  805  645+110+50</t>
        </is>
      </c>
    </row>
    <row r="1573">
      <c r="A1573" s="94" t="inlineStr">
        <is>
          <t>*</t>
        </is>
      </c>
      <c r="B1573" t="n">
        <v>150</v>
      </c>
      <c r="C1573" t="inlineStr">
        <is>
          <t>730006844</t>
        </is>
      </c>
      <c r="D1573" t="inlineStr">
        <is>
          <t>GABBIA DAVIDE</t>
        </is>
      </c>
      <c r="E1573" s="94" t="n"/>
    </row>
    <row r="1574">
      <c r="A1574" s="94" t="inlineStr">
        <is>
          <t>*</t>
        </is>
      </c>
      <c r="B1574" t="n">
        <v>575.98</v>
      </c>
      <c r="C1574" t="inlineStr">
        <is>
          <t>730445054</t>
        </is>
      </c>
      <c r="D1574" t="inlineStr">
        <is>
          <t>T-CLAR ESTETICAMENTE BENESSERE A. P</t>
        </is>
      </c>
      <c r="E1574" s="94" t="n"/>
    </row>
    <row r="1575">
      <c r="A1575" s="94" t="inlineStr">
        <is>
          <t>*</t>
        </is>
      </c>
      <c r="B1575" t="n">
        <v>240</v>
      </c>
      <c r="C1575" t="inlineStr">
        <is>
          <t>181779611</t>
        </is>
      </c>
      <c r="D1575" t="inlineStr">
        <is>
          <t>LAVANGA MICHELINA</t>
        </is>
      </c>
      <c r="E1575" s="94" t="n"/>
    </row>
    <row r="1576">
      <c r="A1576" s="94" t="inlineStr">
        <is>
          <t>*</t>
        </is>
      </c>
      <c r="B1576" t="n">
        <v>174.5</v>
      </c>
      <c r="C1576" t="inlineStr">
        <is>
          <t>730505121</t>
        </is>
      </c>
      <c r="D1576" t="inlineStr">
        <is>
          <t>FERRAZZI STEFANO</t>
        </is>
      </c>
      <c r="E1576" s="94" t="n"/>
    </row>
    <row r="1577">
      <c r="A1577" s="94" t="n"/>
      <c r="B1577" t="n">
        <v>0</v>
      </c>
      <c r="E1577" s="94" t="n"/>
    </row>
    <row r="1578">
      <c r="A1578" s="94" t="n"/>
      <c r="B1578" t="n">
        <v>0</v>
      </c>
      <c r="E1578" s="94" t="n"/>
    </row>
    <row r="1579">
      <c r="A1579" s="94" t="n"/>
      <c r="B1579" t="n">
        <v>0</v>
      </c>
      <c r="E1579" s="94" t="n"/>
    </row>
    <row r="1580">
      <c r="A1580" s="94" t="n"/>
      <c r="B1580" t="n">
        <v>0</v>
      </c>
      <c r="E1580" s="94" t="n"/>
    </row>
    <row r="1581">
      <c r="A1581" s="94" t="n"/>
      <c r="B1581" s="99" t="n">
        <v>0</v>
      </c>
      <c r="E1581" s="94" t="n"/>
    </row>
    <row r="1582">
      <c r="A1582" s="94" t="n"/>
      <c r="B1582" s="99" t="n">
        <v>0</v>
      </c>
      <c r="E1582" s="94" t="n"/>
    </row>
    <row r="1583">
      <c r="A1583" s="94" t="n"/>
      <c r="B1583" s="99" t="n"/>
      <c r="C1583" s="99" t="n"/>
      <c r="D1583" s="94" t="n"/>
      <c r="E1583" s="94" t="n"/>
    </row>
    <row r="1584">
      <c r="A1584" s="94" t="n"/>
      <c r="B1584" s="99" t="n"/>
      <c r="C1584" s="99" t="n"/>
      <c r="D1584" s="94" t="n"/>
      <c r="E1584" s="94" t="n"/>
    </row>
    <row r="1585">
      <c r="A1585" s="94" t="n"/>
      <c r="B1585" s="99" t="n"/>
      <c r="C1585" s="99" t="n"/>
      <c r="D1585" s="94" t="n"/>
      <c r="E1585" s="94" t="n"/>
    </row>
    <row r="1586">
      <c r="A1586" s="94" t="n"/>
      <c r="B1586" s="99" t="n"/>
      <c r="C1586" s="99" t="n"/>
      <c r="D1586" s="94" t="n"/>
      <c r="E1586" s="94" t="n"/>
    </row>
    <row r="1587">
      <c r="A1587" s="94" t="n"/>
      <c r="B1587" s="99" t="n"/>
      <c r="C1587" s="99" t="n"/>
      <c r="D1587" s="94" t="n"/>
      <c r="E1587" s="94" t="n"/>
    </row>
    <row r="1588">
      <c r="A1588" s="94" t="n"/>
      <c r="B1588" s="99" t="n"/>
      <c r="C1588" s="99" t="n"/>
      <c r="D1588" s="94" t="n"/>
      <c r="E1588" s="94" t="n"/>
    </row>
    <row r="1589">
      <c r="A1589" s="94" t="n"/>
      <c r="B1589" s="99" t="n"/>
      <c r="C1589" s="99" t="n"/>
      <c r="D1589" s="94" t="n"/>
      <c r="E1589" s="94" t="n"/>
    </row>
    <row r="1590">
      <c r="A1590" s="94" t="n"/>
      <c r="B1590" s="99" t="n"/>
      <c r="C1590" s="99" t="n"/>
      <c r="D1590" s="94" t="n"/>
      <c r="E1590" s="94" t="n"/>
    </row>
    <row r="1591">
      <c r="A1591" s="94" t="n"/>
      <c r="B1591" s="99" t="n"/>
      <c r="C1591" s="99" t="n"/>
      <c r="D1591" s="94" t="n"/>
      <c r="E1591" s="94" t="n"/>
    </row>
    <row r="1592">
      <c r="A1592" s="94" t="n"/>
      <c r="B1592" s="99" t="n"/>
      <c r="C1592" s="99" t="n"/>
      <c r="D1592" s="94" t="n"/>
      <c r="E1592" s="94" t="n"/>
    </row>
    <row r="1593">
      <c r="A1593" s="94" t="n"/>
      <c r="B1593" s="99" t="n"/>
      <c r="C1593" s="99" t="n"/>
      <c r="D1593" s="94" t="n"/>
      <c r="E1593" s="94" t="n"/>
    </row>
    <row r="1594">
      <c r="A1594" s="94" t="n"/>
      <c r="B1594" s="99" t="n"/>
      <c r="C1594" s="99" t="n"/>
      <c r="D1594" s="94" t="n"/>
      <c r="E1594" s="94" t="n"/>
    </row>
    <row r="1595">
      <c r="A1595" s="94" t="n"/>
      <c r="B1595" s="99" t="n"/>
      <c r="C1595" s="99" t="n"/>
      <c r="D1595" s="94" t="n"/>
      <c r="E1595" s="94" t="n"/>
    </row>
    <row r="1596">
      <c r="A1596" s="94" t="n"/>
      <c r="B1596" s="99" t="n"/>
      <c r="C1596" s="99" t="n"/>
      <c r="D1596" s="94" t="n"/>
      <c r="E1596" s="94" t="n"/>
    </row>
    <row r="1597">
      <c r="A1597" s="94" t="n"/>
      <c r="B1597" s="99" t="n"/>
      <c r="C1597" s="99" t="n"/>
      <c r="D1597" s="94" t="n"/>
      <c r="E1597" s="94" t="n"/>
    </row>
    <row r="1598">
      <c r="A1598" s="94" t="n"/>
      <c r="B1598" s="99" t="n"/>
      <c r="C1598" s="99" t="n"/>
      <c r="D1598" s="94" t="n"/>
      <c r="E1598" s="94" t="n"/>
    </row>
    <row r="1599">
      <c r="A1599" s="94" t="n"/>
      <c r="B1599" s="99" t="n"/>
      <c r="C1599" s="99" t="n"/>
      <c r="D1599" s="94" t="n"/>
      <c r="E1599" s="94" t="n"/>
    </row>
    <row r="1600">
      <c r="A1600" s="94" t="n"/>
      <c r="B1600" s="99" t="n"/>
      <c r="C1600" s="99" t="n"/>
      <c r="D1600" s="94" t="n"/>
      <c r="E1600" s="94" t="n"/>
    </row>
    <row r="1601">
      <c r="A1601" s="94" t="n"/>
      <c r="B1601" s="99" t="n"/>
      <c r="C1601" s="99" t="n"/>
      <c r="D1601" s="94" t="n"/>
      <c r="E1601" s="94" t="n"/>
    </row>
    <row r="1602">
      <c r="A1602" s="98" t="n"/>
      <c r="B1602" s="100" t="n"/>
      <c r="C1602" s="100" t="n"/>
      <c r="D1602" s="94" t="n"/>
      <c r="E1602" s="94" t="n"/>
    </row>
    <row r="1603">
      <c r="A1603" s="94" t="n"/>
      <c r="B1603" s="99" t="n"/>
      <c r="C1603" s="99" t="n"/>
      <c r="D1603" s="94" t="n"/>
      <c r="E1603" s="94" t="n"/>
    </row>
    <row r="1604">
      <c r="A1604" s="94" t="n"/>
      <c r="B1604" s="99" t="n"/>
      <c r="C1604" s="99" t="n"/>
      <c r="D1604" s="94" t="n"/>
      <c r="E1604" s="94" t="n"/>
    </row>
    <row r="1605">
      <c r="A1605" s="94" t="n"/>
      <c r="B1605" s="99" t="n"/>
      <c r="C1605" s="99" t="n"/>
      <c r="D1605" s="94" t="n"/>
      <c r="E1605" s="94" t="n"/>
    </row>
    <row r="1606">
      <c r="A1606" s="94" t="n"/>
      <c r="B1606" s="99" t="n"/>
      <c r="C1606" s="99" t="n"/>
      <c r="D1606" s="94" t="n"/>
      <c r="E1606" s="94" t="n"/>
    </row>
    <row r="1607">
      <c r="A1607" s="94" t="n"/>
      <c r="B1607" s="99" t="n"/>
      <c r="C1607" s="99" t="n"/>
      <c r="D1607" s="94" t="n"/>
      <c r="E1607" s="94" t="n"/>
    </row>
    <row r="1608">
      <c r="A1608" s="94" t="n"/>
      <c r="B1608" s="99" t="n"/>
      <c r="C1608" s="99" t="n"/>
      <c r="D1608" s="94" t="n"/>
      <c r="E1608" s="94" t="n"/>
    </row>
    <row r="1609">
      <c r="A1609" s="94" t="n"/>
      <c r="B1609" s="99" t="n"/>
      <c r="C1609" s="99" t="n"/>
      <c r="D1609" s="94" t="n"/>
      <c r="E1609" s="94" t="n"/>
    </row>
    <row r="1610">
      <c r="A1610" s="98" t="inlineStr">
        <is>
          <t>TOTALI</t>
        </is>
      </c>
      <c r="B1610" s="100">
        <f>SUM(B1562:B1609)</f>
        <v/>
      </c>
      <c r="C1610" s="100" t="n"/>
      <c r="D1610" s="94" t="n"/>
      <c r="E1610" s="94" t="n"/>
    </row>
    <row r="1613">
      <c r="A1613" s="94" t="inlineStr">
        <is>
          <t>DATA</t>
        </is>
      </c>
      <c r="B1613" s="99" t="inlineStr">
        <is>
          <t>IMPORTO</t>
        </is>
      </c>
      <c r="C1613" s="99" t="inlineStr">
        <is>
          <t>NUMERO POLZZA</t>
        </is>
      </c>
      <c r="D1613" s="94" t="inlineStr">
        <is>
          <t>CONTRAENTE</t>
        </is>
      </c>
      <c r="E1613" s="94" t="inlineStr">
        <is>
          <t>NOTE</t>
        </is>
      </c>
    </row>
    <row r="1614">
      <c r="A1614" s="95" t="n">
        <v>45335</v>
      </c>
      <c r="B1614" s="99" t="n"/>
      <c r="C1614" s="99" t="n"/>
      <c r="D1614" s="94" t="n"/>
      <c r="E1614" s="94" t="n"/>
    </row>
    <row r="1615">
      <c r="A1615" s="94" t="n"/>
      <c r="B1615" t="inlineStr">
        <is>
          <t>302,00</t>
        </is>
      </c>
      <c r="C1615" t="inlineStr">
        <is>
          <t>181779791</t>
        </is>
      </c>
      <c r="D1615" t="inlineStr">
        <is>
          <t>BEATRICE GENOVEFFA</t>
        </is>
      </c>
      <c r="E1615" s="94" t="n"/>
    </row>
    <row r="1616">
      <c r="A1616" s="94" t="n"/>
      <c r="B1616" t="inlineStr">
        <is>
          <t>503,00</t>
        </is>
      </c>
      <c r="C1616" t="inlineStr">
        <is>
          <t>180022483</t>
        </is>
      </c>
      <c r="D1616" t="inlineStr">
        <is>
          <t>GIROLA ANTONIO</t>
        </is>
      </c>
      <c r="E1616" s="94" t="n"/>
    </row>
    <row r="1617">
      <c r="A1617" s="94" t="n"/>
      <c r="B1617" s="96" t="inlineStr">
        <is>
          <t>1.205,00</t>
        </is>
      </c>
      <c r="C1617" t="inlineStr">
        <is>
          <t>181779610</t>
        </is>
      </c>
      <c r="D1617" t="inlineStr">
        <is>
          <t>CRUCIATA HERMES</t>
        </is>
      </c>
      <c r="E1617" s="94" t="n"/>
    </row>
    <row r="1618">
      <c r="A1618" s="94" t="n"/>
      <c r="B1618" t="inlineStr">
        <is>
          <t>470,50</t>
        </is>
      </c>
      <c r="C1618" t="inlineStr">
        <is>
          <t>730335907</t>
        </is>
      </c>
      <c r="D1618" t="inlineStr">
        <is>
          <t>MITA SANTI GILBERT</t>
        </is>
      </c>
      <c r="E1618" s="94" t="n"/>
    </row>
    <row r="1619">
      <c r="A1619" s="94" t="n"/>
      <c r="B1619" t="inlineStr">
        <is>
          <t>356,00</t>
        </is>
      </c>
      <c r="C1619" t="inlineStr">
        <is>
          <t>730410359</t>
        </is>
      </c>
      <c r="D1619" t="inlineStr">
        <is>
          <t>MITA SANTI GILBERT</t>
        </is>
      </c>
      <c r="E1619" s="94" t="n"/>
    </row>
    <row r="1620">
      <c r="A1620" s="94" t="n"/>
      <c r="B1620" t="inlineStr">
        <is>
          <t>390,00</t>
        </is>
      </c>
      <c r="C1620" t="inlineStr">
        <is>
          <t>730359030</t>
        </is>
      </c>
      <c r="D1620" t="inlineStr">
        <is>
          <t>VENEGONI FRANCESCA</t>
        </is>
      </c>
      <c r="E1620" s="94" t="n"/>
    </row>
    <row r="1621">
      <c r="A1621" s="94" t="n"/>
      <c r="B1621" t="inlineStr">
        <is>
          <t>210,00</t>
        </is>
      </c>
      <c r="C1621" t="inlineStr">
        <is>
          <t>730365268</t>
        </is>
      </c>
      <c r="D1621" t="inlineStr">
        <is>
          <t>LINGIARDI LILLIANA</t>
        </is>
      </c>
      <c r="E1621" s="94" t="n"/>
    </row>
    <row r="1622">
      <c r="A1622" s="94" t="n"/>
      <c r="B1622" t="inlineStr">
        <is>
          <t>721,00</t>
        </is>
      </c>
      <c r="C1622" t="inlineStr">
        <is>
          <t>730422231</t>
        </is>
      </c>
      <c r="D1622" t="inlineStr">
        <is>
          <t>CONDOMINIO LEONARDO</t>
        </is>
      </c>
      <c r="E1622" s="94" t="n"/>
    </row>
    <row r="1623">
      <c r="A1623" s="94" t="n"/>
      <c r="B1623" t="inlineStr">
        <is>
          <t>299,51</t>
        </is>
      </c>
      <c r="C1623" t="inlineStr">
        <is>
          <t>730453363</t>
        </is>
      </c>
      <c r="D1623" t="inlineStr">
        <is>
          <t>LUPI CORNELIA</t>
        </is>
      </c>
      <c r="E1623" s="94" t="n"/>
    </row>
    <row r="1624">
      <c r="A1624" s="94" t="n"/>
      <c r="B1624" t="inlineStr">
        <is>
          <t>99,99</t>
        </is>
      </c>
      <c r="C1624" t="inlineStr">
        <is>
          <t>730425453</t>
        </is>
      </c>
      <c r="D1624" t="inlineStr">
        <is>
          <t>LUPI CORNELIA</t>
        </is>
      </c>
      <c r="E1624" s="94" t="n"/>
    </row>
    <row r="1625">
      <c r="A1625" s="94" t="n"/>
      <c r="B1625" t="inlineStr">
        <is>
          <t>399,98</t>
        </is>
      </c>
      <c r="C1625" t="inlineStr">
        <is>
          <t>730472314</t>
        </is>
      </c>
      <c r="D1625" t="inlineStr">
        <is>
          <t>LUPI CORNELIA</t>
        </is>
      </c>
      <c r="E1625" s="94" t="n"/>
    </row>
    <row r="1626">
      <c r="A1626" s="94" t="n"/>
      <c r="B1626" t="inlineStr">
        <is>
          <t>99,99</t>
        </is>
      </c>
      <c r="C1626" t="inlineStr">
        <is>
          <t>730502899</t>
        </is>
      </c>
      <c r="D1626" t="inlineStr">
        <is>
          <t>LUPI CORNELIA</t>
        </is>
      </c>
      <c r="E1626" s="94" t="n"/>
    </row>
    <row r="1627">
      <c r="A1627" s="94" t="n"/>
      <c r="B1627" s="96" t="inlineStr">
        <is>
          <t>1.318,00</t>
        </is>
      </c>
      <c r="C1627" t="inlineStr">
        <is>
          <t>181779794</t>
        </is>
      </c>
      <c r="D1627" t="inlineStr">
        <is>
          <t>BANCI FRANCESCO</t>
        </is>
      </c>
      <c r="E1627" s="94" t="n"/>
    </row>
    <row r="1628">
      <c r="A1628" s="94" t="n"/>
      <c r="B1628" t="inlineStr">
        <is>
          <t>297,00</t>
        </is>
      </c>
      <c r="C1628" t="inlineStr">
        <is>
          <t>180122247</t>
        </is>
      </c>
      <c r="D1628" t="inlineStr">
        <is>
          <t>DELLA MORETTA SONIA</t>
        </is>
      </c>
      <c r="E1628" s="94" t="n"/>
    </row>
    <row r="1629">
      <c r="A1629" s="94" t="n"/>
      <c r="B1629" t="inlineStr">
        <is>
          <t>571,00</t>
        </is>
      </c>
      <c r="C1629" t="inlineStr">
        <is>
          <t>730472313</t>
        </is>
      </c>
      <c r="D1629" t="inlineStr">
        <is>
          <t>CARRARA DANIELA</t>
        </is>
      </c>
      <c r="E1629" s="94" t="n"/>
    </row>
    <row r="1630">
      <c r="A1630" s="94" t="n"/>
      <c r="B1630" t="inlineStr">
        <is>
          <t>388,50</t>
        </is>
      </c>
      <c r="C1630" t="inlineStr">
        <is>
          <t>180022490</t>
        </is>
      </c>
      <c r="D1630" t="inlineStr">
        <is>
          <t>MICHELOTTO PAOLO ANGELO</t>
        </is>
      </c>
      <c r="E1630" s="94" t="n"/>
    </row>
    <row r="1631">
      <c r="A1631" s="94" t="n"/>
      <c r="B1631" t="inlineStr">
        <is>
          <t>825,00</t>
        </is>
      </c>
      <c r="C1631" t="inlineStr">
        <is>
          <t>730338377</t>
        </is>
      </c>
      <c r="D1631" t="inlineStr">
        <is>
          <t>CONSIGLIO ROSSELLA</t>
        </is>
      </c>
      <c r="E1631" s="94" t="n"/>
    </row>
    <row r="1632">
      <c r="A1632" s="94" t="n"/>
      <c r="B1632" t="inlineStr">
        <is>
          <t>667,50</t>
        </is>
      </c>
      <c r="C1632" t="inlineStr">
        <is>
          <t>180022174</t>
        </is>
      </c>
      <c r="D1632" t="inlineStr">
        <is>
          <t>SAPORITI CLAUDIO</t>
        </is>
      </c>
      <c r="E1632" s="94" t="n"/>
    </row>
    <row r="1633">
      <c r="A1633" s="94" t="n"/>
      <c r="B1633" t="inlineStr">
        <is>
          <t>488,74</t>
        </is>
      </c>
      <c r="C1633" t="inlineStr">
        <is>
          <t>730505032</t>
        </is>
      </c>
      <c r="D1633" t="inlineStr">
        <is>
          <t>BERVEGLIERI DAVIDE</t>
        </is>
      </c>
      <c r="E1633" s="94" t="n"/>
    </row>
    <row r="1634">
      <c r="A1634" s="94" t="n"/>
      <c r="B1634" t="inlineStr">
        <is>
          <t>178,00</t>
        </is>
      </c>
      <c r="C1634" t="inlineStr">
        <is>
          <t>730477729</t>
        </is>
      </c>
      <c r="D1634" t="inlineStr">
        <is>
          <t>ASS. NE LA SCALA DI GIACOBBE</t>
        </is>
      </c>
      <c r="E1634" s="94" t="n"/>
    </row>
    <row r="1635">
      <c r="A1635" s="94" t="n"/>
      <c r="B1635" t="inlineStr">
        <is>
          <t>500,01</t>
        </is>
      </c>
      <c r="C1635" t="inlineStr">
        <is>
          <t>730422779</t>
        </is>
      </c>
      <c r="D1635" t="inlineStr">
        <is>
          <t>ASS. NE LA SCALA DI GIACOBBE</t>
        </is>
      </c>
      <c r="E1635" s="94" t="n"/>
    </row>
    <row r="1636">
      <c r="A1636" s="94" t="n"/>
      <c r="B1636" t="inlineStr">
        <is>
          <t>195,00</t>
        </is>
      </c>
      <c r="C1636" t="inlineStr">
        <is>
          <t>730436846</t>
        </is>
      </c>
      <c r="D1636" t="inlineStr">
        <is>
          <t>ASS. NE LA SCALA DI GIACOBBE</t>
        </is>
      </c>
      <c r="E1636" s="94" t="n"/>
    </row>
    <row r="1637">
      <c r="A1637" s="94" t="n"/>
      <c r="B1637" t="inlineStr">
        <is>
          <t>359,00</t>
        </is>
      </c>
      <c r="C1637" t="inlineStr">
        <is>
          <t>182001653</t>
        </is>
      </c>
      <c r="D1637" t="inlineStr">
        <is>
          <t>SARZI SARTORI MARCO</t>
        </is>
      </c>
      <c r="E1637" s="94" t="n"/>
    </row>
    <row r="1638">
      <c r="A1638" s="94" t="n"/>
      <c r="B1638" t="inlineStr">
        <is>
          <t>958,00</t>
        </is>
      </c>
      <c r="C1638" t="inlineStr">
        <is>
          <t>181779797</t>
        </is>
      </c>
      <c r="D1638" t="inlineStr">
        <is>
          <t>CARPENTERIA METALLICA S. A. S. DI G</t>
        </is>
      </c>
      <c r="E1638" s="94" t="n"/>
    </row>
    <row r="1639">
      <c r="A1639" s="94" t="n"/>
      <c r="E1639" s="94" t="n"/>
    </row>
    <row r="1640">
      <c r="A1640" s="94" t="n"/>
      <c r="B1640" s="99" t="n"/>
      <c r="C1640" s="99" t="n"/>
      <c r="D1640" s="94" t="n"/>
      <c r="E1640" s="94" t="n"/>
    </row>
    <row r="1641">
      <c r="A1641" s="94" t="n"/>
      <c r="B1641" s="99" t="n"/>
      <c r="C1641" s="99" t="n"/>
      <c r="D1641" s="94" t="n"/>
      <c r="E1641" s="94" t="n"/>
    </row>
    <row r="1642">
      <c r="A1642" s="94" t="n"/>
      <c r="B1642" s="99" t="n"/>
      <c r="C1642" s="99" t="n"/>
      <c r="D1642" s="94" t="n"/>
      <c r="E1642" s="94" t="n"/>
    </row>
    <row r="1643">
      <c r="A1643" s="94" t="n"/>
      <c r="B1643" s="99" t="n"/>
      <c r="C1643" s="99" t="n"/>
      <c r="D1643" s="94" t="n"/>
      <c r="E1643" s="94" t="n"/>
    </row>
    <row r="1644">
      <c r="A1644" s="94" t="n"/>
      <c r="B1644" s="99" t="n"/>
      <c r="C1644" s="99" t="n"/>
      <c r="D1644" s="94" t="n"/>
      <c r="E1644" s="94" t="n"/>
    </row>
    <row r="1645">
      <c r="A1645" s="94" t="n"/>
      <c r="B1645" s="99" t="n"/>
      <c r="C1645" s="99" t="n"/>
      <c r="D1645" s="94" t="n"/>
      <c r="E1645" s="94" t="n"/>
    </row>
    <row r="1646">
      <c r="A1646" s="94" t="n"/>
      <c r="B1646" s="99" t="n"/>
      <c r="C1646" s="99" t="n"/>
      <c r="D1646" s="94" t="n"/>
      <c r="E1646" s="94" t="n"/>
    </row>
    <row r="1647">
      <c r="A1647" s="94" t="n"/>
      <c r="B1647" s="99" t="n"/>
      <c r="C1647" s="99" t="n"/>
      <c r="D1647" s="94" t="n"/>
      <c r="E1647" s="94" t="n"/>
    </row>
    <row r="1648">
      <c r="A1648" s="94" t="n"/>
      <c r="B1648" s="99" t="n"/>
      <c r="C1648" s="99" t="n"/>
      <c r="D1648" s="94" t="n"/>
      <c r="E1648" s="94" t="n"/>
    </row>
    <row r="1649">
      <c r="A1649" s="94" t="n"/>
      <c r="B1649" s="99" t="n"/>
      <c r="C1649" s="99" t="n"/>
      <c r="D1649" s="94" t="n"/>
      <c r="E1649" s="94" t="n"/>
    </row>
    <row r="1650">
      <c r="A1650" s="94" t="n"/>
      <c r="B1650" s="99" t="n"/>
      <c r="C1650" s="99" t="n"/>
      <c r="D1650" s="94" t="n"/>
      <c r="E1650" s="94" t="n"/>
    </row>
    <row r="1651">
      <c r="A1651" s="94" t="n"/>
      <c r="B1651" s="99" t="n"/>
      <c r="C1651" s="99" t="n"/>
      <c r="D1651" s="94" t="n"/>
      <c r="E1651" s="94" t="n"/>
    </row>
    <row r="1652">
      <c r="A1652" s="94" t="n"/>
      <c r="B1652" s="99" t="n"/>
      <c r="C1652" s="99" t="n"/>
      <c r="D1652" s="94" t="n"/>
      <c r="E1652" s="94" t="n"/>
    </row>
    <row r="1653">
      <c r="A1653" s="94" t="n"/>
      <c r="B1653" s="99" t="n"/>
      <c r="C1653" s="99" t="n"/>
      <c r="D1653" s="94" t="n"/>
      <c r="E1653" s="94" t="n"/>
    </row>
    <row r="1654">
      <c r="A1654" s="98" t="n"/>
      <c r="B1654" s="100" t="n"/>
      <c r="C1654" s="100" t="n"/>
      <c r="D1654" s="94" t="n"/>
      <c r="E1654" s="94" t="n"/>
    </row>
    <row r="1655">
      <c r="A1655" s="94" t="n"/>
      <c r="B1655" s="99" t="n"/>
      <c r="C1655" s="99" t="n"/>
      <c r="D1655" s="94" t="n"/>
      <c r="E1655" s="94" t="n"/>
    </row>
    <row r="1656">
      <c r="A1656" s="94" t="n"/>
      <c r="B1656" s="99" t="n"/>
      <c r="C1656" s="99" t="n"/>
      <c r="D1656" s="94" t="n"/>
      <c r="E1656" s="94" t="n"/>
    </row>
    <row r="1657">
      <c r="A1657" s="94" t="n"/>
      <c r="B1657" s="99" t="n"/>
      <c r="C1657" s="99" t="n"/>
      <c r="D1657" s="94" t="n"/>
      <c r="E1657" s="94" t="n"/>
    </row>
    <row r="1658">
      <c r="A1658" s="94" t="n"/>
      <c r="B1658" s="99" t="n"/>
      <c r="C1658" s="99" t="n"/>
      <c r="D1658" s="94" t="n"/>
      <c r="E1658" s="94" t="n"/>
    </row>
    <row r="1659">
      <c r="A1659" s="94" t="n"/>
      <c r="B1659" s="99" t="n"/>
      <c r="C1659" s="99" t="n"/>
      <c r="D1659" s="94" t="n"/>
      <c r="E1659" s="94" t="n"/>
    </row>
    <row r="1660">
      <c r="A1660" s="94" t="n"/>
      <c r="B1660" s="99" t="n"/>
      <c r="C1660" s="99" t="n"/>
      <c r="D1660" s="94" t="n"/>
      <c r="E1660" s="94" t="n"/>
    </row>
    <row r="1661">
      <c r="A1661" s="94" t="n"/>
      <c r="B1661" s="99" t="n"/>
      <c r="C1661" s="99" t="n"/>
      <c r="D1661" s="94" t="n"/>
      <c r="E1661" s="94" t="n"/>
    </row>
    <row r="1662">
      <c r="A1662" s="98" t="inlineStr">
        <is>
          <t>TOTALI</t>
        </is>
      </c>
      <c r="B1662" s="100">
        <f>SUM(B1614:B1661)</f>
        <v/>
      </c>
      <c r="C1662" s="100" t="n"/>
      <c r="D1662" s="94" t="n"/>
      <c r="E1662" s="94" t="n"/>
    </row>
    <row r="1665">
      <c r="A1665" s="94" t="inlineStr">
        <is>
          <t>DATA</t>
        </is>
      </c>
      <c r="B1665" s="99" t="inlineStr">
        <is>
          <t>IMPORTO</t>
        </is>
      </c>
      <c r="C1665" s="99" t="inlineStr">
        <is>
          <t>NUMERO POLZZA</t>
        </is>
      </c>
      <c r="D1665" s="94" t="inlineStr">
        <is>
          <t>CONTRAENTE</t>
        </is>
      </c>
      <c r="E1665" s="94" t="inlineStr">
        <is>
          <t>NOTE</t>
        </is>
      </c>
    </row>
    <row r="1666">
      <c r="A1666" s="95" t="n"/>
      <c r="B1666" s="99" t="n"/>
      <c r="C1666" s="99" t="n"/>
      <c r="D1666" s="94" t="n"/>
      <c r="E1666" s="94" t="n"/>
    </row>
    <row r="1667">
      <c r="A1667" s="94" t="n"/>
      <c r="B1667" t="n">
        <v>0</v>
      </c>
      <c r="E1667" s="94" t="n"/>
    </row>
    <row r="1668">
      <c r="A1668" s="94" t="n"/>
      <c r="B1668" t="n">
        <v>0</v>
      </c>
      <c r="E1668" s="94" t="n"/>
    </row>
    <row r="1669">
      <c r="A1669" s="94" t="n"/>
      <c r="B1669" t="n">
        <v>0</v>
      </c>
      <c r="E1669" s="94" t="n"/>
    </row>
    <row r="1670">
      <c r="A1670" s="94" t="n"/>
      <c r="B1670" t="n">
        <v>0</v>
      </c>
      <c r="E1670" s="94" t="n"/>
    </row>
    <row r="1671">
      <c r="A1671" s="94" t="n"/>
      <c r="B1671" t="n">
        <v>0</v>
      </c>
      <c r="E1671" s="94" t="n"/>
    </row>
    <row r="1672">
      <c r="A1672" s="94" t="n"/>
      <c r="B1672" t="n">
        <v>0</v>
      </c>
      <c r="E1672" s="94" t="n"/>
    </row>
    <row r="1673">
      <c r="A1673" s="94" t="n"/>
      <c r="B1673" t="n">
        <v>0</v>
      </c>
      <c r="E1673" s="94" t="n"/>
    </row>
    <row r="1674">
      <c r="A1674" s="94" t="n"/>
      <c r="B1674" s="96" t="n">
        <v>0</v>
      </c>
      <c r="E1674" s="94" t="n"/>
    </row>
    <row r="1675">
      <c r="A1675" s="94" t="n"/>
      <c r="B1675" t="n">
        <v>0</v>
      </c>
      <c r="E1675" s="94" t="n"/>
    </row>
    <row r="1676">
      <c r="A1676" s="94" t="n"/>
      <c r="B1676" t="n">
        <v>0</v>
      </c>
      <c r="E1676" s="94" t="n"/>
    </row>
    <row r="1677">
      <c r="A1677" s="94" t="n"/>
      <c r="B1677" t="n">
        <v>0</v>
      </c>
      <c r="E1677" s="94" t="n"/>
    </row>
    <row r="1678">
      <c r="A1678" s="94" t="n"/>
      <c r="B1678" t="n">
        <v>0</v>
      </c>
      <c r="E1678" s="94" t="n"/>
    </row>
    <row r="1679">
      <c r="A1679" s="94" t="n"/>
      <c r="B1679" t="n">
        <v>0</v>
      </c>
      <c r="E1679" s="94" t="n"/>
    </row>
    <row r="1680">
      <c r="A1680" s="94" t="n"/>
      <c r="B1680" t="n">
        <v>0</v>
      </c>
      <c r="E1680" s="94" t="n"/>
    </row>
    <row r="1681">
      <c r="A1681" s="94" t="n"/>
      <c r="B1681" t="n">
        <v>0</v>
      </c>
      <c r="E1681" s="94" t="n"/>
    </row>
    <row r="1682">
      <c r="A1682" s="94" t="n"/>
      <c r="B1682" t="n">
        <v>0</v>
      </c>
      <c r="E1682" s="94" t="n"/>
    </row>
    <row r="1683">
      <c r="A1683" s="94" t="n"/>
      <c r="B1683" t="n">
        <v>0</v>
      </c>
      <c r="E1683" s="94" t="n"/>
    </row>
    <row r="1684">
      <c r="A1684" s="94" t="n"/>
      <c r="B1684" t="n">
        <v>0</v>
      </c>
      <c r="E1684" s="94" t="n"/>
    </row>
    <row r="1685">
      <c r="A1685" s="94" t="n"/>
      <c r="B1685" s="99" t="n">
        <v>0</v>
      </c>
      <c r="E1685" s="94" t="n"/>
    </row>
    <row r="1686">
      <c r="A1686" s="94" t="n"/>
      <c r="B1686" s="99" t="n">
        <v>0</v>
      </c>
      <c r="E1686" s="94" t="n"/>
    </row>
    <row r="1687">
      <c r="A1687" s="94" t="n"/>
      <c r="B1687" s="99" t="n"/>
      <c r="C1687" s="99" t="n"/>
      <c r="D1687" s="94" t="n"/>
      <c r="E1687" s="94" t="n"/>
    </row>
    <row r="1688">
      <c r="A1688" s="94" t="n"/>
      <c r="B1688" s="99" t="n"/>
      <c r="C1688" s="99" t="n"/>
      <c r="D1688" s="94" t="n"/>
      <c r="E1688" s="94" t="n"/>
    </row>
    <row r="1689">
      <c r="A1689" s="94" t="n"/>
      <c r="B1689" s="99" t="n"/>
      <c r="C1689" s="99" t="n"/>
      <c r="D1689" s="94" t="n"/>
      <c r="E1689" s="94" t="n"/>
    </row>
    <row r="1690">
      <c r="A1690" s="94" t="n"/>
      <c r="B1690" s="99" t="n"/>
      <c r="C1690" s="99" t="n"/>
      <c r="D1690" s="94" t="n"/>
      <c r="E1690" s="94" t="n"/>
    </row>
    <row r="1691">
      <c r="A1691" s="94" t="n"/>
      <c r="B1691" s="99" t="n"/>
      <c r="C1691" s="99" t="n"/>
      <c r="D1691" s="94" t="n"/>
      <c r="E1691" s="94" t="n"/>
    </row>
    <row r="1692">
      <c r="A1692" s="94" t="n"/>
      <c r="B1692" s="99" t="n"/>
      <c r="C1692" s="99" t="n"/>
      <c r="D1692" s="94" t="n"/>
      <c r="E1692" s="94" t="n"/>
    </row>
    <row r="1693">
      <c r="A1693" s="94" t="n"/>
      <c r="B1693" s="99" t="n"/>
      <c r="C1693" s="99" t="n"/>
      <c r="D1693" s="94" t="n"/>
      <c r="E1693" s="94" t="n"/>
    </row>
    <row r="1694">
      <c r="A1694" s="94" t="n"/>
      <c r="B1694" s="99" t="n"/>
      <c r="C1694" s="99" t="n"/>
      <c r="D1694" s="94" t="n"/>
      <c r="E1694" s="94" t="n"/>
    </row>
    <row r="1695">
      <c r="A1695" s="94" t="n"/>
      <c r="B1695" s="99" t="n"/>
      <c r="C1695" s="99" t="n"/>
      <c r="D1695" s="94" t="n"/>
      <c r="E1695" s="94" t="n"/>
    </row>
    <row r="1696">
      <c r="A1696" s="94" t="n"/>
      <c r="B1696" s="99" t="n"/>
      <c r="C1696" s="99" t="n"/>
      <c r="D1696" s="94" t="n"/>
      <c r="E1696" s="94" t="n"/>
    </row>
    <row r="1697">
      <c r="A1697" s="94" t="n"/>
      <c r="B1697" s="99" t="n"/>
      <c r="C1697" s="99" t="n"/>
      <c r="D1697" s="94" t="n"/>
      <c r="E1697" s="94" t="n"/>
    </row>
    <row r="1698">
      <c r="A1698" s="94" t="n"/>
      <c r="B1698" s="99" t="n"/>
      <c r="C1698" s="99" t="n"/>
      <c r="D1698" s="94" t="n"/>
      <c r="E1698" s="94" t="n"/>
    </row>
    <row r="1699">
      <c r="A1699" s="94" t="n"/>
      <c r="B1699" s="99" t="n"/>
      <c r="C1699" s="99" t="n"/>
      <c r="D1699" s="94" t="n"/>
      <c r="E1699" s="94" t="n"/>
    </row>
    <row r="1700">
      <c r="A1700" s="94" t="n"/>
      <c r="B1700" s="99" t="n"/>
      <c r="C1700" s="99" t="n"/>
      <c r="D1700" s="94" t="n"/>
      <c r="E1700" s="94" t="n"/>
    </row>
    <row r="1701">
      <c r="A1701" s="94" t="n"/>
      <c r="B1701" s="99" t="n"/>
      <c r="C1701" s="99" t="n"/>
      <c r="D1701" s="94" t="n"/>
      <c r="E1701" s="94" t="n"/>
    </row>
    <row r="1702">
      <c r="A1702" s="94" t="n"/>
      <c r="B1702" s="99" t="n"/>
      <c r="C1702" s="99" t="n"/>
      <c r="D1702" s="94" t="n"/>
      <c r="E1702" s="94" t="n"/>
    </row>
    <row r="1703">
      <c r="A1703" s="94" t="n"/>
      <c r="B1703" s="99" t="n"/>
      <c r="C1703" s="99" t="n"/>
      <c r="D1703" s="94" t="n"/>
      <c r="E1703" s="94" t="n"/>
    </row>
    <row r="1704">
      <c r="A1704" s="94" t="n"/>
      <c r="B1704" s="99" t="n"/>
      <c r="C1704" s="99" t="n"/>
      <c r="D1704" s="94" t="n"/>
      <c r="E1704" s="94" t="n"/>
    </row>
    <row r="1705">
      <c r="A1705" s="94" t="n"/>
      <c r="B1705" s="99" t="n"/>
      <c r="C1705" s="99" t="n"/>
      <c r="D1705" s="94" t="n"/>
      <c r="E1705" s="94" t="n"/>
    </row>
    <row r="1706">
      <c r="A1706" s="98" t="n"/>
      <c r="B1706" s="100" t="n"/>
      <c r="C1706" s="100" t="n"/>
      <c r="D1706" s="94" t="n"/>
      <c r="E1706" s="94" t="n"/>
    </row>
    <row r="1707">
      <c r="A1707" s="94" t="n"/>
      <c r="B1707" s="99" t="n"/>
      <c r="C1707" s="99" t="n"/>
      <c r="D1707" s="94" t="n"/>
      <c r="E1707" s="94" t="n"/>
    </row>
    <row r="1708">
      <c r="A1708" s="94" t="n"/>
      <c r="B1708" s="99" t="n"/>
      <c r="C1708" s="99" t="n"/>
      <c r="D1708" s="94" t="n"/>
      <c r="E1708" s="94" t="n"/>
    </row>
    <row r="1709">
      <c r="A1709" s="94" t="n"/>
      <c r="B1709" s="99" t="n"/>
      <c r="C1709" s="99" t="n"/>
      <c r="D1709" s="94" t="n"/>
      <c r="E1709" s="94" t="n"/>
    </row>
    <row r="1710">
      <c r="A1710" s="94" t="n"/>
      <c r="B1710" s="99" t="n"/>
      <c r="C1710" s="99" t="n"/>
      <c r="D1710" s="94" t="n"/>
      <c r="E1710" s="94" t="n"/>
    </row>
    <row r="1711">
      <c r="A1711" s="94" t="n"/>
      <c r="B1711" s="99" t="n"/>
      <c r="C1711" s="99" t="n"/>
      <c r="D1711" s="94" t="n"/>
      <c r="E1711" s="94" t="n"/>
    </row>
    <row r="1712">
      <c r="A1712" s="94" t="n"/>
      <c r="B1712" s="99" t="n"/>
      <c r="C1712" s="99" t="n"/>
      <c r="D1712" s="94" t="n"/>
      <c r="E1712" s="94" t="n"/>
    </row>
    <row r="1713">
      <c r="A1713" s="94" t="n"/>
      <c r="B1713" s="99" t="n"/>
      <c r="C1713" s="99" t="n"/>
      <c r="D1713" s="94" t="n"/>
      <c r="E1713" s="94" t="n"/>
    </row>
    <row r="1714">
      <c r="A1714" s="98" t="inlineStr">
        <is>
          <t>TOTALI</t>
        </is>
      </c>
      <c r="B1714" s="100">
        <f>SUM(B1666:B1713)</f>
        <v/>
      </c>
      <c r="C1714" s="100" t="n"/>
      <c r="D1714" s="94" t="n"/>
      <c r="E1714" s="94" t="n"/>
    </row>
    <row r="1717">
      <c r="A1717" s="94" t="inlineStr">
        <is>
          <t>DATA</t>
        </is>
      </c>
      <c r="B1717" s="99" t="inlineStr">
        <is>
          <t>IMPORTO</t>
        </is>
      </c>
      <c r="C1717" s="99" t="inlineStr">
        <is>
          <t>NUMERO POLZZA</t>
        </is>
      </c>
      <c r="D1717" s="94" t="inlineStr">
        <is>
          <t>CONTRAENTE</t>
        </is>
      </c>
      <c r="E1717" s="94" t="inlineStr">
        <is>
          <t>NOTE</t>
        </is>
      </c>
    </row>
    <row r="1718">
      <c r="A1718" s="95" t="n"/>
      <c r="B1718" s="99" t="n"/>
      <c r="C1718" s="99" t="n"/>
      <c r="D1718" s="94" t="n"/>
      <c r="E1718" s="94" t="n"/>
    </row>
    <row r="1719">
      <c r="A1719" s="94" t="n"/>
      <c r="B1719" t="n">
        <v>0</v>
      </c>
      <c r="E1719" s="94" t="n"/>
    </row>
    <row r="1720">
      <c r="A1720" s="94" t="n"/>
      <c r="B1720" t="n">
        <v>0</v>
      </c>
      <c r="E1720" s="94" t="n"/>
    </row>
    <row r="1721">
      <c r="A1721" s="94" t="n"/>
      <c r="B1721" t="n">
        <v>0</v>
      </c>
      <c r="E1721" s="94" t="n"/>
    </row>
    <row r="1722">
      <c r="A1722" s="94" t="n"/>
      <c r="B1722" t="n">
        <v>0</v>
      </c>
      <c r="E1722" s="94" t="n"/>
    </row>
    <row r="1723">
      <c r="A1723" s="94" t="n"/>
      <c r="B1723" t="n">
        <v>0</v>
      </c>
      <c r="E1723" s="94" t="n"/>
    </row>
    <row r="1724">
      <c r="A1724" s="94" t="n"/>
      <c r="B1724" t="n">
        <v>0</v>
      </c>
      <c r="E1724" s="94" t="n"/>
    </row>
    <row r="1725">
      <c r="A1725" s="94" t="n"/>
      <c r="B1725" t="n">
        <v>0</v>
      </c>
      <c r="E1725" s="94" t="n"/>
    </row>
    <row r="1726">
      <c r="A1726" s="94" t="n"/>
      <c r="B1726" s="96" t="n">
        <v>0</v>
      </c>
      <c r="E1726" s="94" t="n"/>
    </row>
    <row r="1727">
      <c r="A1727" s="94" t="n"/>
      <c r="B1727" t="n">
        <v>0</v>
      </c>
      <c r="E1727" s="94" t="n"/>
    </row>
    <row r="1728">
      <c r="A1728" s="94" t="n"/>
      <c r="B1728" t="n">
        <v>0</v>
      </c>
      <c r="E1728" s="94" t="n"/>
    </row>
    <row r="1729">
      <c r="A1729" s="94" t="n"/>
      <c r="B1729" t="n">
        <v>0</v>
      </c>
      <c r="E1729" s="94" t="n"/>
    </row>
    <row r="1730">
      <c r="A1730" s="94" t="n"/>
      <c r="B1730" t="n">
        <v>0</v>
      </c>
      <c r="E1730" s="94" t="n"/>
    </row>
    <row r="1731">
      <c r="A1731" s="94" t="n"/>
      <c r="B1731" t="n">
        <v>0</v>
      </c>
      <c r="E1731" s="94" t="n"/>
    </row>
    <row r="1732">
      <c r="A1732" s="94" t="n"/>
      <c r="B1732" t="n">
        <v>0</v>
      </c>
      <c r="E1732" s="94" t="n"/>
    </row>
    <row r="1733">
      <c r="A1733" s="94" t="n"/>
      <c r="B1733" t="n">
        <v>0</v>
      </c>
      <c r="E1733" s="94" t="n"/>
    </row>
    <row r="1734">
      <c r="A1734" s="94" t="n"/>
      <c r="B1734" t="n">
        <v>0</v>
      </c>
      <c r="E1734" s="94" t="n"/>
    </row>
    <row r="1735">
      <c r="A1735" s="94" t="n"/>
      <c r="B1735" t="n">
        <v>0</v>
      </c>
      <c r="E1735" s="94" t="n"/>
    </row>
    <row r="1736">
      <c r="A1736" s="94" t="n"/>
      <c r="B1736" t="n">
        <v>0</v>
      </c>
      <c r="E1736" s="94" t="n"/>
    </row>
    <row r="1737">
      <c r="A1737" s="94" t="n"/>
      <c r="B1737" s="99" t="n">
        <v>0</v>
      </c>
      <c r="E1737" s="94" t="n"/>
    </row>
    <row r="1738">
      <c r="A1738" s="94" t="n"/>
      <c r="B1738" s="99" t="n">
        <v>0</v>
      </c>
      <c r="E1738" s="94" t="n"/>
    </row>
    <row r="1739">
      <c r="A1739" s="94" t="n"/>
      <c r="B1739" s="99" t="n"/>
      <c r="C1739" s="99" t="n"/>
      <c r="D1739" s="94" t="n"/>
      <c r="E1739" s="94" t="n"/>
    </row>
    <row r="1740">
      <c r="A1740" s="94" t="n"/>
      <c r="B1740" s="99" t="n"/>
      <c r="C1740" s="99" t="n"/>
      <c r="D1740" s="94" t="n"/>
      <c r="E1740" s="94" t="n"/>
    </row>
    <row r="1741">
      <c r="A1741" s="94" t="n"/>
      <c r="B1741" s="99" t="n"/>
      <c r="C1741" s="99" t="n"/>
      <c r="D1741" s="94" t="n"/>
      <c r="E1741" s="94" t="n"/>
    </row>
    <row r="1742">
      <c r="A1742" s="94" t="n"/>
      <c r="B1742" s="99" t="n"/>
      <c r="C1742" s="99" t="n"/>
      <c r="D1742" s="94" t="n"/>
      <c r="E1742" s="94" t="n"/>
    </row>
    <row r="1743">
      <c r="A1743" s="94" t="n"/>
      <c r="B1743" s="99" t="n"/>
      <c r="C1743" s="99" t="n"/>
      <c r="D1743" s="94" t="n"/>
      <c r="E1743" s="94" t="n"/>
    </row>
    <row r="1744">
      <c r="A1744" s="94" t="n"/>
      <c r="B1744" s="99" t="n"/>
      <c r="C1744" s="99" t="n"/>
      <c r="D1744" s="94" t="n"/>
      <c r="E1744" s="94" t="n"/>
    </row>
    <row r="1745">
      <c r="A1745" s="94" t="n"/>
      <c r="B1745" s="99" t="n"/>
      <c r="C1745" s="99" t="n"/>
      <c r="D1745" s="94" t="n"/>
      <c r="E1745" s="94" t="n"/>
    </row>
    <row r="1746">
      <c r="A1746" s="94" t="n"/>
      <c r="B1746" s="99" t="n"/>
      <c r="C1746" s="99" t="n"/>
      <c r="D1746" s="94" t="n"/>
      <c r="E1746" s="94" t="n"/>
    </row>
    <row r="1747">
      <c r="A1747" s="94" t="n"/>
      <c r="B1747" s="99" t="n"/>
      <c r="C1747" s="99" t="n"/>
      <c r="D1747" s="94" t="n"/>
      <c r="E1747" s="94" t="n"/>
    </row>
    <row r="1748">
      <c r="A1748" s="94" t="n"/>
      <c r="B1748" s="99" t="n"/>
      <c r="C1748" s="99" t="n"/>
      <c r="D1748" s="94" t="n"/>
      <c r="E1748" s="94" t="n"/>
    </row>
    <row r="1749">
      <c r="A1749" s="94" t="n"/>
      <c r="B1749" s="99" t="n"/>
      <c r="C1749" s="99" t="n"/>
      <c r="D1749" s="94" t="n"/>
      <c r="E1749" s="94" t="n"/>
    </row>
    <row r="1750">
      <c r="A1750" s="94" t="n"/>
      <c r="B1750" s="99" t="n"/>
      <c r="C1750" s="99" t="n"/>
      <c r="D1750" s="94" t="n"/>
      <c r="E1750" s="94" t="n"/>
    </row>
    <row r="1751">
      <c r="A1751" s="94" t="n"/>
      <c r="B1751" s="99" t="n"/>
      <c r="C1751" s="99" t="n"/>
      <c r="D1751" s="94" t="n"/>
      <c r="E1751" s="94" t="n"/>
    </row>
    <row r="1752">
      <c r="A1752" s="94" t="n"/>
      <c r="B1752" s="99" t="n"/>
      <c r="C1752" s="99" t="n"/>
      <c r="D1752" s="94" t="n"/>
      <c r="E1752" s="94" t="n"/>
    </row>
    <row r="1753">
      <c r="A1753" s="94" t="n"/>
      <c r="B1753" s="99" t="n"/>
      <c r="C1753" s="99" t="n"/>
      <c r="D1753" s="94" t="n"/>
      <c r="E1753" s="94" t="n"/>
    </row>
    <row r="1754">
      <c r="A1754" s="94" t="n"/>
      <c r="B1754" s="99" t="n"/>
      <c r="C1754" s="99" t="n"/>
      <c r="D1754" s="94" t="n"/>
      <c r="E1754" s="94" t="n"/>
    </row>
    <row r="1755">
      <c r="A1755" s="94" t="n"/>
      <c r="B1755" s="99" t="n"/>
      <c r="C1755" s="99" t="n"/>
      <c r="D1755" s="94" t="n"/>
      <c r="E1755" s="94" t="n"/>
    </row>
    <row r="1756">
      <c r="A1756" s="94" t="n"/>
      <c r="B1756" s="99" t="n"/>
      <c r="C1756" s="99" t="n"/>
      <c r="D1756" s="94" t="n"/>
      <c r="E1756" s="94" t="n"/>
    </row>
    <row r="1757">
      <c r="A1757" s="94" t="n"/>
      <c r="B1757" s="99" t="n"/>
      <c r="C1757" s="99" t="n"/>
      <c r="D1757" s="94" t="n"/>
      <c r="E1757" s="94" t="n"/>
    </row>
    <row r="1758">
      <c r="A1758" s="98" t="n"/>
      <c r="B1758" s="100" t="n"/>
      <c r="C1758" s="100" t="n"/>
      <c r="D1758" s="94" t="n"/>
      <c r="E1758" s="94" t="n"/>
    </row>
    <row r="1759">
      <c r="A1759" s="94" t="n"/>
      <c r="B1759" s="99" t="n"/>
      <c r="C1759" s="99" t="n"/>
      <c r="D1759" s="94" t="n"/>
      <c r="E1759" s="94" t="n"/>
    </row>
    <row r="1760">
      <c r="A1760" s="94" t="n"/>
      <c r="B1760" s="99" t="n"/>
      <c r="C1760" s="99" t="n"/>
      <c r="D1760" s="94" t="n"/>
      <c r="E1760" s="94" t="n"/>
    </row>
    <row r="1761">
      <c r="A1761" s="94" t="n"/>
      <c r="B1761" s="99" t="n"/>
      <c r="C1761" s="99" t="n"/>
      <c r="D1761" s="94" t="n"/>
      <c r="E1761" s="94" t="n"/>
    </row>
    <row r="1762">
      <c r="A1762" s="94" t="n"/>
      <c r="B1762" s="99" t="n"/>
      <c r="C1762" s="99" t="n"/>
      <c r="D1762" s="94" t="n"/>
      <c r="E1762" s="94" t="n"/>
    </row>
    <row r="1763">
      <c r="A1763" s="94" t="n"/>
      <c r="B1763" s="99" t="n"/>
      <c r="C1763" s="99" t="n"/>
      <c r="D1763" s="94" t="n"/>
      <c r="E1763" s="94" t="n"/>
    </row>
    <row r="1764">
      <c r="A1764" s="94" t="n"/>
      <c r="B1764" s="99" t="n"/>
      <c r="C1764" s="99" t="n"/>
      <c r="D1764" s="94" t="n"/>
      <c r="E1764" s="94" t="n"/>
    </row>
    <row r="1765">
      <c r="A1765" s="94" t="n"/>
      <c r="B1765" s="99" t="n"/>
      <c r="C1765" s="99" t="n"/>
      <c r="D1765" s="94" t="n"/>
      <c r="E1765" s="94" t="n"/>
    </row>
    <row r="1766">
      <c r="A1766" s="98" t="inlineStr">
        <is>
          <t>TOTALI</t>
        </is>
      </c>
      <c r="B1766" s="100">
        <f>SUM(B1718:B1765)</f>
        <v/>
      </c>
      <c r="C1766" s="100" t="n"/>
      <c r="D1766" s="94" t="n"/>
      <c r="E1766" s="94" t="n"/>
    </row>
    <row r="1769">
      <c r="A1769" s="94" t="inlineStr">
        <is>
          <t>DATA</t>
        </is>
      </c>
      <c r="B1769" s="99" t="inlineStr">
        <is>
          <t>IMPORTO</t>
        </is>
      </c>
      <c r="C1769" s="99" t="inlineStr">
        <is>
          <t>NUMERO POLZZA</t>
        </is>
      </c>
      <c r="D1769" s="94" t="inlineStr">
        <is>
          <t>CONTRAENTE</t>
        </is>
      </c>
      <c r="E1769" s="94" t="inlineStr">
        <is>
          <t>NOTE</t>
        </is>
      </c>
    </row>
    <row r="1770">
      <c r="A1770" s="95" t="n"/>
      <c r="B1770" s="99" t="n"/>
      <c r="C1770" s="99" t="n"/>
      <c r="D1770" s="94" t="n"/>
      <c r="E1770" s="94" t="n"/>
    </row>
    <row r="1771">
      <c r="A1771" s="94" t="n"/>
      <c r="B1771" t="n">
        <v>0</v>
      </c>
      <c r="E1771" s="94" t="n"/>
    </row>
    <row r="1772">
      <c r="A1772" s="94" t="n"/>
      <c r="B1772" t="n">
        <v>0</v>
      </c>
      <c r="E1772" s="94" t="n"/>
    </row>
    <row r="1773">
      <c r="A1773" s="94" t="n"/>
      <c r="B1773" t="n">
        <v>0</v>
      </c>
      <c r="E1773" s="94" t="n"/>
    </row>
    <row r="1774">
      <c r="A1774" s="94" t="n"/>
      <c r="B1774" t="n">
        <v>0</v>
      </c>
      <c r="E1774" s="94" t="n"/>
    </row>
    <row r="1775">
      <c r="A1775" s="94" t="n"/>
      <c r="B1775" t="n">
        <v>0</v>
      </c>
      <c r="E1775" s="94" t="n"/>
    </row>
    <row r="1776">
      <c r="A1776" s="94" t="n"/>
      <c r="B1776" t="n">
        <v>0</v>
      </c>
      <c r="E1776" s="94" t="n"/>
    </row>
    <row r="1777">
      <c r="A1777" s="94" t="n"/>
      <c r="B1777" t="n">
        <v>0</v>
      </c>
      <c r="E1777" s="94" t="n"/>
    </row>
    <row r="1778">
      <c r="A1778" s="94" t="n"/>
      <c r="B1778" s="96" t="n">
        <v>0</v>
      </c>
      <c r="E1778" s="94" t="n"/>
    </row>
    <row r="1779">
      <c r="A1779" s="94" t="n"/>
      <c r="B1779" t="n">
        <v>0</v>
      </c>
      <c r="E1779" s="94" t="n"/>
    </row>
    <row r="1780">
      <c r="A1780" s="94" t="n"/>
      <c r="B1780" t="n">
        <v>0</v>
      </c>
      <c r="E1780" s="94" t="n"/>
    </row>
    <row r="1781">
      <c r="A1781" s="94" t="n"/>
      <c r="B1781" t="n">
        <v>0</v>
      </c>
      <c r="E1781" s="94" t="n"/>
    </row>
    <row r="1782">
      <c r="A1782" s="94" t="n"/>
      <c r="B1782" t="n">
        <v>0</v>
      </c>
      <c r="E1782" s="94" t="n"/>
    </row>
    <row r="1783">
      <c r="A1783" s="94" t="n"/>
      <c r="B1783" t="n">
        <v>0</v>
      </c>
      <c r="E1783" s="94" t="n"/>
    </row>
    <row r="1784">
      <c r="A1784" s="94" t="n"/>
      <c r="B1784" t="n">
        <v>0</v>
      </c>
      <c r="E1784" s="94" t="n"/>
    </row>
    <row r="1785">
      <c r="A1785" s="94" t="n"/>
      <c r="B1785" t="n">
        <v>0</v>
      </c>
      <c r="E1785" s="94" t="n"/>
    </row>
    <row r="1786">
      <c r="A1786" s="94" t="n"/>
      <c r="B1786" t="n">
        <v>0</v>
      </c>
      <c r="E1786" s="94" t="n"/>
    </row>
    <row r="1787">
      <c r="A1787" s="94" t="n"/>
      <c r="B1787" t="n">
        <v>0</v>
      </c>
      <c r="E1787" s="94" t="n"/>
    </row>
    <row r="1788">
      <c r="A1788" s="94" t="n"/>
      <c r="B1788" t="n">
        <v>0</v>
      </c>
      <c r="E1788" s="94" t="n"/>
    </row>
    <row r="1789">
      <c r="A1789" s="94" t="n"/>
      <c r="B1789" s="99" t="n">
        <v>0</v>
      </c>
      <c r="E1789" s="94" t="n"/>
    </row>
    <row r="1790">
      <c r="A1790" s="94" t="n"/>
      <c r="B1790" s="99" t="n">
        <v>0</v>
      </c>
      <c r="E1790" s="94" t="n"/>
    </row>
    <row r="1791">
      <c r="A1791" s="94" t="n"/>
      <c r="B1791" s="99" t="n"/>
      <c r="C1791" s="99" t="n"/>
      <c r="D1791" s="94" t="n"/>
      <c r="E1791" s="94" t="n"/>
    </row>
    <row r="1792">
      <c r="A1792" s="94" t="n"/>
      <c r="B1792" s="99" t="n"/>
      <c r="C1792" s="99" t="n"/>
      <c r="D1792" s="94" t="n"/>
      <c r="E1792" s="94" t="n"/>
    </row>
    <row r="1793">
      <c r="A1793" s="94" t="n"/>
      <c r="B1793" s="99" t="n"/>
      <c r="C1793" s="99" t="n"/>
      <c r="D1793" s="94" t="n"/>
      <c r="E1793" s="94" t="n"/>
    </row>
    <row r="1794">
      <c r="A1794" s="94" t="n"/>
      <c r="B1794" s="99" t="n"/>
      <c r="C1794" s="99" t="n"/>
      <c r="D1794" s="94" t="n"/>
      <c r="E1794" s="94" t="n"/>
    </row>
    <row r="1795">
      <c r="A1795" s="94" t="n"/>
      <c r="B1795" s="99" t="n"/>
      <c r="C1795" s="99" t="n"/>
      <c r="D1795" s="94" t="n"/>
      <c r="E1795" s="94" t="n"/>
    </row>
    <row r="1796">
      <c r="A1796" s="94" t="n"/>
      <c r="B1796" s="99" t="n"/>
      <c r="C1796" s="99" t="n"/>
      <c r="D1796" s="94" t="n"/>
      <c r="E1796" s="94" t="n"/>
    </row>
    <row r="1797">
      <c r="A1797" s="94" t="n"/>
      <c r="B1797" s="99" t="n"/>
      <c r="C1797" s="99" t="n"/>
      <c r="D1797" s="94" t="n"/>
      <c r="E1797" s="94" t="n"/>
    </row>
    <row r="1798">
      <c r="A1798" s="94" t="n"/>
      <c r="B1798" s="99" t="n"/>
      <c r="C1798" s="99" t="n"/>
      <c r="D1798" s="94" t="n"/>
      <c r="E1798" s="94" t="n"/>
    </row>
    <row r="1799">
      <c r="A1799" s="94" t="n"/>
      <c r="B1799" s="99" t="n"/>
      <c r="C1799" s="99" t="n"/>
      <c r="D1799" s="94" t="n"/>
      <c r="E1799" s="94" t="n"/>
    </row>
    <row r="1800">
      <c r="A1800" s="94" t="n"/>
      <c r="B1800" s="99" t="n"/>
      <c r="C1800" s="99" t="n"/>
      <c r="D1800" s="94" t="n"/>
      <c r="E1800" s="94" t="n"/>
    </row>
    <row r="1801">
      <c r="A1801" s="94" t="n"/>
      <c r="B1801" s="99" t="n"/>
      <c r="C1801" s="99" t="n"/>
      <c r="D1801" s="94" t="n"/>
      <c r="E1801" s="94" t="n"/>
    </row>
    <row r="1802">
      <c r="A1802" s="94" t="n"/>
      <c r="B1802" s="99" t="n"/>
      <c r="C1802" s="99" t="n"/>
      <c r="D1802" s="94" t="n"/>
      <c r="E1802" s="94" t="n"/>
    </row>
    <row r="1803">
      <c r="A1803" s="94" t="n"/>
      <c r="B1803" s="99" t="n"/>
      <c r="C1803" s="99" t="n"/>
      <c r="D1803" s="94" t="n"/>
      <c r="E1803" s="94" t="n"/>
    </row>
    <row r="1804">
      <c r="A1804" s="94" t="n"/>
      <c r="B1804" s="99" t="n"/>
      <c r="C1804" s="99" t="n"/>
      <c r="D1804" s="94" t="n"/>
      <c r="E1804" s="94" t="n"/>
    </row>
    <row r="1805">
      <c r="A1805" s="94" t="n"/>
      <c r="B1805" s="99" t="n"/>
      <c r="C1805" s="99" t="n"/>
      <c r="D1805" s="94" t="n"/>
      <c r="E1805" s="94" t="n"/>
    </row>
    <row r="1806">
      <c r="A1806" s="94" t="n"/>
      <c r="B1806" s="99" t="n"/>
      <c r="C1806" s="99" t="n"/>
      <c r="D1806" s="94" t="n"/>
      <c r="E1806" s="94" t="n"/>
    </row>
    <row r="1807">
      <c r="A1807" s="94" t="n"/>
      <c r="B1807" s="99" t="n"/>
      <c r="C1807" s="99" t="n"/>
      <c r="D1807" s="94" t="n"/>
      <c r="E1807" s="94" t="n"/>
    </row>
    <row r="1808">
      <c r="A1808" s="94" t="n"/>
      <c r="B1808" s="99" t="n"/>
      <c r="C1808" s="99" t="n"/>
      <c r="D1808" s="94" t="n"/>
      <c r="E1808" s="94" t="n"/>
    </row>
    <row r="1809">
      <c r="A1809" s="94" t="n"/>
      <c r="B1809" s="99" t="n"/>
      <c r="C1809" s="99" t="n"/>
      <c r="D1809" s="94" t="n"/>
      <c r="E1809" s="94" t="n"/>
    </row>
    <row r="1810">
      <c r="A1810" s="98" t="n"/>
      <c r="B1810" s="100" t="n"/>
      <c r="C1810" s="100" t="n"/>
      <c r="D1810" s="94" t="n"/>
      <c r="E1810" s="94" t="n"/>
    </row>
    <row r="1811">
      <c r="A1811" s="94" t="n"/>
      <c r="B1811" s="99" t="n"/>
      <c r="C1811" s="99" t="n"/>
      <c r="D1811" s="94" t="n"/>
      <c r="E1811" s="94" t="n"/>
    </row>
    <row r="1812">
      <c r="A1812" s="94" t="n"/>
      <c r="B1812" s="99" t="n"/>
      <c r="C1812" s="99" t="n"/>
      <c r="D1812" s="94" t="n"/>
      <c r="E1812" s="94" t="n"/>
    </row>
    <row r="1813">
      <c r="A1813" s="94" t="n"/>
      <c r="B1813" s="99" t="n"/>
      <c r="C1813" s="99" t="n"/>
      <c r="D1813" s="94" t="n"/>
      <c r="E1813" s="94" t="n"/>
    </row>
    <row r="1814">
      <c r="A1814" s="94" t="n"/>
      <c r="B1814" s="99" t="n"/>
      <c r="C1814" s="99" t="n"/>
      <c r="D1814" s="94" t="n"/>
      <c r="E1814" s="94" t="n"/>
    </row>
    <row r="1815">
      <c r="A1815" s="94" t="n"/>
      <c r="B1815" s="99" t="n"/>
      <c r="C1815" s="99" t="n"/>
      <c r="D1815" s="94" t="n"/>
      <c r="E1815" s="94" t="n"/>
    </row>
    <row r="1816">
      <c r="A1816" s="94" t="n"/>
      <c r="B1816" s="99" t="n"/>
      <c r="C1816" s="99" t="n"/>
      <c r="D1816" s="94" t="n"/>
      <c r="E1816" s="94" t="n"/>
    </row>
    <row r="1817">
      <c r="A1817" s="94" t="n"/>
      <c r="B1817" s="99" t="n"/>
      <c r="C1817" s="99" t="n"/>
      <c r="D1817" s="94" t="n"/>
      <c r="E1817" s="94" t="n"/>
    </row>
    <row r="1818">
      <c r="A1818" s="98" t="inlineStr">
        <is>
          <t>TOTALI</t>
        </is>
      </c>
      <c r="B1818" s="100">
        <f>SUM(B1770:B1817)</f>
        <v/>
      </c>
      <c r="C1818" s="100" t="n"/>
      <c r="D1818" s="94" t="n"/>
      <c r="E1818" s="94" t="n"/>
    </row>
    <row r="1821">
      <c r="A1821" s="94" t="inlineStr">
        <is>
          <t>DATA</t>
        </is>
      </c>
      <c r="B1821" s="99" t="inlineStr">
        <is>
          <t>IMPORTO</t>
        </is>
      </c>
      <c r="C1821" s="99" t="inlineStr">
        <is>
          <t>NUMERO POLZZA</t>
        </is>
      </c>
      <c r="D1821" s="94" t="inlineStr">
        <is>
          <t>CONTRAENTE</t>
        </is>
      </c>
      <c r="E1821" s="94" t="inlineStr">
        <is>
          <t>NOTE</t>
        </is>
      </c>
    </row>
    <row r="1822">
      <c r="A1822" s="95" t="n"/>
      <c r="B1822" s="99" t="n"/>
      <c r="C1822" s="99" t="n"/>
      <c r="D1822" s="94" t="n"/>
      <c r="E1822" s="94" t="n"/>
    </row>
    <row r="1823">
      <c r="A1823" s="94" t="n"/>
      <c r="B1823" t="n">
        <v>0</v>
      </c>
      <c r="E1823" s="94" t="n"/>
    </row>
    <row r="1824">
      <c r="A1824" s="94" t="n"/>
      <c r="B1824" t="n">
        <v>0</v>
      </c>
      <c r="E1824" s="94" t="n"/>
    </row>
    <row r="1825">
      <c r="A1825" s="94" t="n"/>
      <c r="B1825" t="n">
        <v>0</v>
      </c>
      <c r="E1825" s="94" t="n"/>
    </row>
    <row r="1826">
      <c r="A1826" s="94" t="n"/>
      <c r="B1826" t="n">
        <v>0</v>
      </c>
      <c r="E1826" s="94" t="n"/>
    </row>
    <row r="1827">
      <c r="A1827" s="94" t="n"/>
      <c r="B1827" t="n">
        <v>0</v>
      </c>
      <c r="E1827" s="94" t="n"/>
    </row>
    <row r="1828">
      <c r="A1828" s="94" t="n"/>
      <c r="B1828" t="n">
        <v>0</v>
      </c>
      <c r="E1828" s="94" t="n"/>
    </row>
    <row r="1829">
      <c r="A1829" s="94" t="n"/>
      <c r="B1829" t="n">
        <v>0</v>
      </c>
      <c r="E1829" s="94" t="n"/>
    </row>
    <row r="1830">
      <c r="A1830" s="94" t="n"/>
      <c r="B1830" s="96" t="n">
        <v>0</v>
      </c>
      <c r="E1830" s="94" t="n"/>
    </row>
    <row r="1831">
      <c r="A1831" s="94" t="n"/>
      <c r="B1831" t="n">
        <v>0</v>
      </c>
      <c r="E1831" s="94" t="n"/>
    </row>
    <row r="1832">
      <c r="A1832" s="94" t="n"/>
      <c r="B1832" t="n">
        <v>0</v>
      </c>
      <c r="E1832" s="94" t="n"/>
    </row>
    <row r="1833">
      <c r="A1833" s="94" t="n"/>
      <c r="B1833" t="n">
        <v>0</v>
      </c>
      <c r="E1833" s="94" t="n"/>
    </row>
    <row r="1834">
      <c r="A1834" s="94" t="n"/>
      <c r="B1834" t="n">
        <v>0</v>
      </c>
      <c r="E1834" s="94" t="n"/>
    </row>
    <row r="1835">
      <c r="A1835" s="94" t="n"/>
      <c r="B1835" t="n">
        <v>0</v>
      </c>
      <c r="E1835" s="94" t="n"/>
    </row>
    <row r="1836">
      <c r="A1836" s="94" t="n"/>
      <c r="B1836" t="n">
        <v>0</v>
      </c>
      <c r="E1836" s="94" t="n"/>
    </row>
    <row r="1837">
      <c r="A1837" s="94" t="n"/>
      <c r="B1837" t="n">
        <v>0</v>
      </c>
      <c r="E1837" s="94" t="n"/>
    </row>
    <row r="1838">
      <c r="A1838" s="94" t="n"/>
      <c r="B1838" t="n">
        <v>0</v>
      </c>
      <c r="E1838" s="94" t="n"/>
    </row>
    <row r="1839">
      <c r="A1839" s="94" t="n"/>
      <c r="B1839" t="n">
        <v>0</v>
      </c>
      <c r="E1839" s="94" t="n"/>
    </row>
    <row r="1840">
      <c r="A1840" s="94" t="n"/>
      <c r="B1840" t="n">
        <v>0</v>
      </c>
      <c r="E1840" s="94" t="n"/>
    </row>
    <row r="1841">
      <c r="A1841" s="94" t="n"/>
      <c r="B1841" s="99" t="n">
        <v>0</v>
      </c>
      <c r="E1841" s="94" t="n"/>
    </row>
    <row r="1842">
      <c r="A1842" s="94" t="n"/>
      <c r="B1842" s="99" t="n">
        <v>0</v>
      </c>
      <c r="E1842" s="94" t="n"/>
    </row>
    <row r="1843">
      <c r="A1843" s="94" t="n"/>
      <c r="B1843" s="99" t="n"/>
      <c r="C1843" s="99" t="n"/>
      <c r="D1843" s="94" t="n"/>
      <c r="E1843" s="94" t="n"/>
    </row>
    <row r="1844">
      <c r="A1844" s="94" t="n"/>
      <c r="B1844" s="99" t="n"/>
      <c r="C1844" s="99" t="n"/>
      <c r="D1844" s="94" t="n"/>
      <c r="E1844" s="94" t="n"/>
    </row>
    <row r="1845">
      <c r="A1845" s="94" t="n"/>
      <c r="B1845" s="99" t="n"/>
      <c r="C1845" s="99" t="n"/>
      <c r="D1845" s="94" t="n"/>
      <c r="E1845" s="94" t="n"/>
    </row>
    <row r="1846">
      <c r="A1846" s="94" t="n"/>
      <c r="B1846" s="99" t="n"/>
      <c r="C1846" s="99" t="n"/>
      <c r="D1846" s="94" t="n"/>
      <c r="E1846" s="94" t="n"/>
    </row>
    <row r="1847">
      <c r="A1847" s="94" t="n"/>
      <c r="B1847" s="99" t="n"/>
      <c r="C1847" s="99" t="n"/>
      <c r="D1847" s="94" t="n"/>
      <c r="E1847" s="94" t="n"/>
    </row>
    <row r="1848">
      <c r="A1848" s="94" t="n"/>
      <c r="B1848" s="99" t="n"/>
      <c r="C1848" s="99" t="n"/>
      <c r="D1848" s="94" t="n"/>
      <c r="E1848" s="94" t="n"/>
    </row>
    <row r="1849">
      <c r="A1849" s="94" t="n"/>
      <c r="B1849" s="99" t="n"/>
      <c r="C1849" s="99" t="n"/>
      <c r="D1849" s="94" t="n"/>
      <c r="E1849" s="94" t="n"/>
    </row>
    <row r="1850">
      <c r="A1850" s="94" t="n"/>
      <c r="B1850" s="99" t="n"/>
      <c r="C1850" s="99" t="n"/>
      <c r="D1850" s="94" t="n"/>
      <c r="E1850" s="94" t="n"/>
    </row>
    <row r="1851">
      <c r="A1851" s="94" t="n"/>
      <c r="B1851" s="99" t="n"/>
      <c r="C1851" s="99" t="n"/>
      <c r="D1851" s="94" t="n"/>
      <c r="E1851" s="94" t="n"/>
    </row>
    <row r="1852">
      <c r="A1852" s="94" t="n"/>
      <c r="B1852" s="99" t="n"/>
      <c r="C1852" s="99" t="n"/>
      <c r="D1852" s="94" t="n"/>
      <c r="E1852" s="94" t="n"/>
    </row>
    <row r="1853">
      <c r="A1853" s="94" t="n"/>
      <c r="B1853" s="99" t="n"/>
      <c r="C1853" s="99" t="n"/>
      <c r="D1853" s="94" t="n"/>
      <c r="E1853" s="94" t="n"/>
    </row>
    <row r="1854">
      <c r="A1854" s="94" t="n"/>
      <c r="B1854" s="99" t="n"/>
      <c r="C1854" s="99" t="n"/>
      <c r="D1854" s="94" t="n"/>
      <c r="E1854" s="94" t="n"/>
    </row>
    <row r="1855">
      <c r="A1855" s="94" t="n"/>
      <c r="B1855" s="99" t="n"/>
      <c r="C1855" s="99" t="n"/>
      <c r="D1855" s="94" t="n"/>
      <c r="E1855" s="94" t="n"/>
    </row>
    <row r="1856">
      <c r="A1856" s="94" t="n"/>
      <c r="B1856" s="99" t="n"/>
      <c r="C1856" s="99" t="n"/>
      <c r="D1856" s="94" t="n"/>
      <c r="E1856" s="94" t="n"/>
    </row>
    <row r="1857">
      <c r="A1857" s="94" t="n"/>
      <c r="B1857" s="99" t="n"/>
      <c r="C1857" s="99" t="n"/>
      <c r="D1857" s="94" t="n"/>
      <c r="E1857" s="94" t="n"/>
    </row>
    <row r="1858">
      <c r="A1858" s="94" t="n"/>
      <c r="B1858" s="99" t="n"/>
      <c r="C1858" s="99" t="n"/>
      <c r="D1858" s="94" t="n"/>
      <c r="E1858" s="94" t="n"/>
    </row>
    <row r="1859">
      <c r="A1859" s="94" t="n"/>
      <c r="B1859" s="99" t="n"/>
      <c r="C1859" s="99" t="n"/>
      <c r="D1859" s="94" t="n"/>
      <c r="E1859" s="94" t="n"/>
    </row>
    <row r="1860">
      <c r="A1860" s="94" t="n"/>
      <c r="B1860" s="99" t="n"/>
      <c r="C1860" s="99" t="n"/>
      <c r="D1860" s="94" t="n"/>
      <c r="E1860" s="94" t="n"/>
    </row>
    <row r="1861">
      <c r="A1861" s="94" t="n"/>
      <c r="B1861" s="99" t="n"/>
      <c r="C1861" s="99" t="n"/>
      <c r="D1861" s="94" t="n"/>
      <c r="E1861" s="94" t="n"/>
    </row>
    <row r="1862">
      <c r="A1862" s="98" t="n"/>
      <c r="B1862" s="100" t="n"/>
      <c r="C1862" s="100" t="n"/>
      <c r="D1862" s="94" t="n"/>
      <c r="E1862" s="94" t="n"/>
    </row>
    <row r="1863">
      <c r="A1863" s="94" t="n"/>
      <c r="B1863" s="99" t="n"/>
      <c r="C1863" s="99" t="n"/>
      <c r="D1863" s="94" t="n"/>
      <c r="E1863" s="94" t="n"/>
    </row>
    <row r="1864">
      <c r="A1864" s="94" t="n"/>
      <c r="B1864" s="99" t="n"/>
      <c r="C1864" s="99" t="n"/>
      <c r="D1864" s="94" t="n"/>
      <c r="E1864" s="94" t="n"/>
    </row>
    <row r="1865">
      <c r="A1865" s="94" t="n"/>
      <c r="B1865" s="99" t="n"/>
      <c r="C1865" s="99" t="n"/>
      <c r="D1865" s="94" t="n"/>
      <c r="E1865" s="94" t="n"/>
    </row>
    <row r="1866">
      <c r="A1866" s="94" t="n"/>
      <c r="B1866" s="99" t="n"/>
      <c r="C1866" s="99" t="n"/>
      <c r="D1866" s="94" t="n"/>
      <c r="E1866" s="94" t="n"/>
    </row>
    <row r="1867">
      <c r="A1867" s="94" t="n"/>
      <c r="B1867" s="99" t="n"/>
      <c r="C1867" s="99" t="n"/>
      <c r="D1867" s="94" t="n"/>
      <c r="E1867" s="94" t="n"/>
    </row>
    <row r="1868">
      <c r="A1868" s="94" t="n"/>
      <c r="B1868" s="99" t="n"/>
      <c r="C1868" s="99" t="n"/>
      <c r="D1868" s="94" t="n"/>
      <c r="E1868" s="94" t="n"/>
    </row>
    <row r="1869">
      <c r="A1869" s="94" t="n"/>
      <c r="B1869" s="99" t="n"/>
      <c r="C1869" s="99" t="n"/>
      <c r="D1869" s="94" t="n"/>
      <c r="E1869" s="94" t="n"/>
    </row>
    <row r="1870">
      <c r="A1870" s="98" t="inlineStr">
        <is>
          <t>TOTALI</t>
        </is>
      </c>
      <c r="B1870" s="100">
        <f>SUM(B1822:B1869)</f>
        <v/>
      </c>
      <c r="C1870" s="100" t="n"/>
      <c r="D1870" s="94" t="n"/>
      <c r="E1870" s="94" t="n"/>
    </row>
    <row r="1873">
      <c r="A1873" s="94" t="inlineStr">
        <is>
          <t>DATA</t>
        </is>
      </c>
      <c r="B1873" s="99" t="inlineStr">
        <is>
          <t>IMPORTO</t>
        </is>
      </c>
      <c r="C1873" s="99" t="inlineStr">
        <is>
          <t>NUMERO POLZZA</t>
        </is>
      </c>
      <c r="D1873" s="94" t="inlineStr">
        <is>
          <t>CONTRAENTE</t>
        </is>
      </c>
      <c r="E1873" s="94" t="inlineStr">
        <is>
          <t>NOTE</t>
        </is>
      </c>
    </row>
    <row r="1874">
      <c r="A1874" s="95" t="n"/>
      <c r="B1874" s="99" t="n"/>
      <c r="C1874" s="99" t="n"/>
      <c r="D1874" s="94" t="n"/>
      <c r="E1874" s="94" t="n"/>
    </row>
    <row r="1875">
      <c r="A1875" s="94" t="n"/>
      <c r="B1875" t="n">
        <v>0</v>
      </c>
      <c r="E1875" s="94" t="n"/>
    </row>
    <row r="1876">
      <c r="A1876" s="94" t="n"/>
      <c r="B1876" t="n">
        <v>0</v>
      </c>
      <c r="E1876" s="94" t="n"/>
    </row>
    <row r="1877">
      <c r="A1877" s="94" t="n"/>
      <c r="B1877" t="n">
        <v>0</v>
      </c>
      <c r="E1877" s="94" t="n"/>
    </row>
    <row r="1878">
      <c r="A1878" s="94" t="n"/>
      <c r="B1878" t="n">
        <v>0</v>
      </c>
      <c r="E1878" s="94" t="n"/>
    </row>
    <row r="1879">
      <c r="A1879" s="94" t="n"/>
      <c r="B1879" t="n">
        <v>0</v>
      </c>
      <c r="E1879" s="94" t="n"/>
    </row>
    <row r="1880">
      <c r="A1880" s="94" t="n"/>
      <c r="B1880" t="n">
        <v>0</v>
      </c>
      <c r="E1880" s="94" t="n"/>
    </row>
    <row r="1881">
      <c r="A1881" s="94" t="n"/>
      <c r="B1881" t="n">
        <v>0</v>
      </c>
      <c r="E1881" s="94" t="n"/>
    </row>
    <row r="1882">
      <c r="A1882" s="94" t="n"/>
      <c r="B1882" s="96" t="n">
        <v>0</v>
      </c>
      <c r="E1882" s="94" t="n"/>
    </row>
    <row r="1883">
      <c r="A1883" s="94" t="n"/>
      <c r="B1883" t="n">
        <v>0</v>
      </c>
      <c r="E1883" s="94" t="n"/>
    </row>
    <row r="1884">
      <c r="A1884" s="94" t="n"/>
      <c r="B1884" t="n">
        <v>0</v>
      </c>
      <c r="E1884" s="94" t="n"/>
    </row>
    <row r="1885">
      <c r="A1885" s="94" t="n"/>
      <c r="B1885" t="n">
        <v>0</v>
      </c>
      <c r="E1885" s="94" t="n"/>
    </row>
    <row r="1886">
      <c r="A1886" s="94" t="n"/>
      <c r="B1886" t="n">
        <v>0</v>
      </c>
      <c r="E1886" s="94" t="n"/>
    </row>
    <row r="1887">
      <c r="A1887" s="94" t="n"/>
      <c r="B1887" t="n">
        <v>0</v>
      </c>
      <c r="E1887" s="94" t="n"/>
    </row>
    <row r="1888">
      <c r="A1888" s="94" t="n"/>
      <c r="B1888" t="n">
        <v>0</v>
      </c>
      <c r="E1888" s="94" t="n"/>
    </row>
    <row r="1889">
      <c r="A1889" s="94" t="n"/>
      <c r="B1889" t="n">
        <v>0</v>
      </c>
      <c r="E1889" s="94" t="n"/>
    </row>
    <row r="1890">
      <c r="A1890" s="94" t="n"/>
      <c r="B1890" t="n">
        <v>0</v>
      </c>
      <c r="E1890" s="94" t="n"/>
    </row>
    <row r="1891">
      <c r="A1891" s="94" t="n"/>
      <c r="B1891" t="n">
        <v>0</v>
      </c>
      <c r="E1891" s="94" t="n"/>
    </row>
    <row r="1892">
      <c r="A1892" s="94" t="n"/>
      <c r="B1892" t="n">
        <v>0</v>
      </c>
      <c r="E1892" s="94" t="n"/>
    </row>
    <row r="1893">
      <c r="A1893" s="94" t="n"/>
      <c r="B1893" s="99" t="n">
        <v>0</v>
      </c>
      <c r="E1893" s="94" t="n"/>
    </row>
    <row r="1894">
      <c r="A1894" s="94" t="n"/>
      <c r="B1894" s="99" t="n">
        <v>0</v>
      </c>
      <c r="E1894" s="94" t="n"/>
    </row>
    <row r="1895">
      <c r="A1895" s="94" t="n"/>
      <c r="B1895" s="99" t="n"/>
      <c r="C1895" s="99" t="n"/>
      <c r="D1895" s="94" t="n"/>
      <c r="E1895" s="94" t="n"/>
    </row>
    <row r="1896">
      <c r="A1896" s="94" t="n"/>
      <c r="B1896" s="99" t="n"/>
      <c r="C1896" s="99" t="n"/>
      <c r="D1896" s="94" t="n"/>
      <c r="E1896" s="94" t="n"/>
    </row>
    <row r="1897">
      <c r="A1897" s="94" t="n"/>
      <c r="B1897" s="99" t="n"/>
      <c r="C1897" s="99" t="n"/>
      <c r="D1897" s="94" t="n"/>
      <c r="E1897" s="94" t="n"/>
    </row>
    <row r="1898">
      <c r="A1898" s="94" t="n"/>
      <c r="B1898" s="99" t="n"/>
      <c r="C1898" s="99" t="n"/>
      <c r="D1898" s="94" t="n"/>
      <c r="E1898" s="94" t="n"/>
    </row>
    <row r="1899">
      <c r="A1899" s="94" t="n"/>
      <c r="B1899" s="99" t="n"/>
      <c r="C1899" s="99" t="n"/>
      <c r="D1899" s="94" t="n"/>
      <c r="E1899" s="94" t="n"/>
    </row>
    <row r="1900">
      <c r="A1900" s="94" t="n"/>
      <c r="B1900" s="99" t="n"/>
      <c r="C1900" s="99" t="n"/>
      <c r="D1900" s="94" t="n"/>
      <c r="E1900" s="94" t="n"/>
    </row>
    <row r="1901">
      <c r="A1901" s="94" t="n"/>
      <c r="B1901" s="99" t="n"/>
      <c r="C1901" s="99" t="n"/>
      <c r="D1901" s="94" t="n"/>
      <c r="E1901" s="94" t="n"/>
    </row>
    <row r="1902">
      <c r="A1902" s="94" t="n"/>
      <c r="B1902" s="99" t="n"/>
      <c r="C1902" s="99" t="n"/>
      <c r="D1902" s="94" t="n"/>
      <c r="E1902" s="94" t="n"/>
    </row>
    <row r="1903">
      <c r="A1903" s="94" t="n"/>
      <c r="B1903" s="99" t="n"/>
      <c r="C1903" s="99" t="n"/>
      <c r="D1903" s="94" t="n"/>
      <c r="E1903" s="94" t="n"/>
    </row>
    <row r="1904">
      <c r="A1904" s="94" t="n"/>
      <c r="B1904" s="99" t="n"/>
      <c r="C1904" s="99" t="n"/>
      <c r="D1904" s="94" t="n"/>
      <c r="E1904" s="94" t="n"/>
    </row>
    <row r="1905">
      <c r="A1905" s="94" t="n"/>
      <c r="B1905" s="99" t="n"/>
      <c r="C1905" s="99" t="n"/>
      <c r="D1905" s="94" t="n"/>
      <c r="E1905" s="94" t="n"/>
    </row>
    <row r="1906">
      <c r="A1906" s="94" t="n"/>
      <c r="B1906" s="99" t="n"/>
      <c r="C1906" s="99" t="n"/>
      <c r="D1906" s="94" t="n"/>
      <c r="E1906" s="94" t="n"/>
    </row>
    <row r="1907">
      <c r="A1907" s="94" t="n"/>
      <c r="B1907" s="99" t="n"/>
      <c r="C1907" s="99" t="n"/>
      <c r="D1907" s="94" t="n"/>
      <c r="E1907" s="94" t="n"/>
    </row>
    <row r="1908">
      <c r="A1908" s="94" t="n"/>
      <c r="B1908" s="99" t="n"/>
      <c r="C1908" s="99" t="n"/>
      <c r="D1908" s="94" t="n"/>
      <c r="E1908" s="94" t="n"/>
    </row>
    <row r="1909">
      <c r="A1909" s="94" t="n"/>
      <c r="B1909" s="99" t="n"/>
      <c r="C1909" s="99" t="n"/>
      <c r="D1909" s="94" t="n"/>
      <c r="E1909" s="94" t="n"/>
    </row>
    <row r="1910">
      <c r="A1910" s="94" t="n"/>
      <c r="B1910" s="99" t="n"/>
      <c r="C1910" s="99" t="n"/>
      <c r="D1910" s="94" t="n"/>
      <c r="E1910" s="94" t="n"/>
    </row>
    <row r="1911">
      <c r="A1911" s="94" t="n"/>
      <c r="B1911" s="99" t="n"/>
      <c r="C1911" s="99" t="n"/>
      <c r="D1911" s="94" t="n"/>
      <c r="E1911" s="94" t="n"/>
    </row>
    <row r="1912">
      <c r="A1912" s="94" t="n"/>
      <c r="B1912" s="99" t="n"/>
      <c r="C1912" s="99" t="n"/>
      <c r="D1912" s="94" t="n"/>
      <c r="E1912" s="94" t="n"/>
    </row>
    <row r="1913">
      <c r="A1913" s="94" t="n"/>
      <c r="B1913" s="99" t="n"/>
      <c r="C1913" s="99" t="n"/>
      <c r="D1913" s="94" t="n"/>
      <c r="E1913" s="94" t="n"/>
    </row>
    <row r="1914">
      <c r="A1914" s="98" t="n"/>
      <c r="B1914" s="100" t="n"/>
      <c r="C1914" s="100" t="n"/>
      <c r="D1914" s="94" t="n"/>
      <c r="E1914" s="94" t="n"/>
    </row>
    <row r="1915">
      <c r="A1915" s="94" t="n"/>
      <c r="B1915" s="99" t="n"/>
      <c r="C1915" s="99" t="n"/>
      <c r="D1915" s="94" t="n"/>
      <c r="E1915" s="94" t="n"/>
    </row>
    <row r="1916">
      <c r="A1916" s="94" t="n"/>
      <c r="B1916" s="99" t="n"/>
      <c r="C1916" s="99" t="n"/>
      <c r="D1916" s="94" t="n"/>
      <c r="E1916" s="94" t="n"/>
    </row>
    <row r="1917">
      <c r="A1917" s="94" t="n"/>
      <c r="B1917" s="99" t="n"/>
      <c r="C1917" s="99" t="n"/>
      <c r="D1917" s="94" t="n"/>
      <c r="E1917" s="94" t="n"/>
    </row>
    <row r="1918">
      <c r="A1918" s="94" t="n"/>
      <c r="B1918" s="99" t="n"/>
      <c r="C1918" s="99" t="n"/>
      <c r="D1918" s="94" t="n"/>
      <c r="E1918" s="94" t="n"/>
    </row>
    <row r="1919">
      <c r="A1919" s="94" t="n"/>
      <c r="B1919" s="99" t="n"/>
      <c r="C1919" s="99" t="n"/>
      <c r="D1919" s="94" t="n"/>
      <c r="E1919" s="94" t="n"/>
    </row>
    <row r="1920">
      <c r="A1920" s="94" t="n"/>
      <c r="B1920" s="99" t="n"/>
      <c r="C1920" s="99" t="n"/>
      <c r="D1920" s="94" t="n"/>
      <c r="E1920" s="94" t="n"/>
    </row>
    <row r="1921">
      <c r="A1921" s="94" t="n"/>
      <c r="B1921" s="99" t="n"/>
      <c r="C1921" s="99" t="n"/>
      <c r="D1921" s="94" t="n"/>
      <c r="E1921" s="94" t="n"/>
    </row>
    <row r="1922">
      <c r="A1922" s="98" t="inlineStr">
        <is>
          <t>TOTALI</t>
        </is>
      </c>
      <c r="B1922" s="100">
        <f>SUM(B1874:B1921)</f>
        <v/>
      </c>
      <c r="C1922" s="100" t="n"/>
      <c r="D1922" s="94" t="n"/>
      <c r="E1922" s="94" t="n"/>
    </row>
    <row r="1925">
      <c r="A1925" s="94" t="inlineStr">
        <is>
          <t>DATA</t>
        </is>
      </c>
      <c r="B1925" s="99" t="inlineStr">
        <is>
          <t>IMPORTO</t>
        </is>
      </c>
      <c r="C1925" s="99" t="inlineStr">
        <is>
          <t>NUMERO POLZZA</t>
        </is>
      </c>
      <c r="D1925" s="94" t="inlineStr">
        <is>
          <t>CONTRAENTE</t>
        </is>
      </c>
      <c r="E1925" s="94" t="inlineStr">
        <is>
          <t>NOTE</t>
        </is>
      </c>
    </row>
    <row r="1926">
      <c r="A1926" s="95" t="n"/>
      <c r="B1926" s="99" t="n"/>
      <c r="C1926" s="99" t="n"/>
      <c r="D1926" s="94" t="n"/>
      <c r="E1926" s="94" t="n"/>
    </row>
    <row r="1927">
      <c r="A1927" s="94" t="n"/>
      <c r="B1927" t="n">
        <v>0</v>
      </c>
      <c r="E1927" s="94" t="n"/>
    </row>
    <row r="1928">
      <c r="A1928" s="94" t="n"/>
      <c r="B1928" t="n">
        <v>0</v>
      </c>
      <c r="E1928" s="94" t="n"/>
    </row>
    <row r="1929">
      <c r="A1929" s="94" t="n"/>
      <c r="B1929" t="n">
        <v>0</v>
      </c>
      <c r="E1929" s="94" t="n"/>
    </row>
    <row r="1930">
      <c r="A1930" s="94" t="n"/>
      <c r="B1930" t="n">
        <v>0</v>
      </c>
      <c r="E1930" s="94" t="n"/>
    </row>
    <row r="1931">
      <c r="A1931" s="94" t="n"/>
      <c r="B1931" t="n">
        <v>0</v>
      </c>
      <c r="E1931" s="94" t="n"/>
    </row>
    <row r="1932">
      <c r="A1932" s="94" t="n"/>
      <c r="B1932" t="n">
        <v>0</v>
      </c>
      <c r="E1932" s="94" t="n"/>
    </row>
    <row r="1933">
      <c r="A1933" s="94" t="n"/>
      <c r="B1933" t="n">
        <v>0</v>
      </c>
      <c r="E1933" s="94" t="n"/>
    </row>
    <row r="1934">
      <c r="A1934" s="94" t="n"/>
      <c r="B1934" s="96" t="n">
        <v>0</v>
      </c>
      <c r="E1934" s="94" t="n"/>
    </row>
    <row r="1935">
      <c r="A1935" s="94" t="n"/>
      <c r="B1935" t="n">
        <v>0</v>
      </c>
      <c r="E1935" s="94" t="n"/>
    </row>
    <row r="1936">
      <c r="A1936" s="94" t="n"/>
      <c r="B1936" t="n">
        <v>0</v>
      </c>
      <c r="E1936" s="94" t="n"/>
    </row>
    <row r="1937">
      <c r="A1937" s="94" t="n"/>
      <c r="B1937" t="n">
        <v>0</v>
      </c>
      <c r="E1937" s="94" t="n"/>
    </row>
    <row r="1938">
      <c r="A1938" s="94" t="n"/>
      <c r="B1938" t="n">
        <v>0</v>
      </c>
      <c r="E1938" s="94" t="n"/>
    </row>
    <row r="1939">
      <c r="A1939" s="94" t="n"/>
      <c r="B1939" t="n">
        <v>0</v>
      </c>
      <c r="E1939" s="94" t="n"/>
    </row>
    <row r="1940">
      <c r="A1940" s="94" t="n"/>
      <c r="B1940" t="n">
        <v>0</v>
      </c>
      <c r="E1940" s="94" t="n"/>
    </row>
    <row r="1941">
      <c r="A1941" s="94" t="n"/>
      <c r="B1941" t="n">
        <v>0</v>
      </c>
      <c r="E1941" s="94" t="n"/>
    </row>
    <row r="1942">
      <c r="A1942" s="94" t="n"/>
      <c r="B1942" t="n">
        <v>0</v>
      </c>
      <c r="E1942" s="94" t="n"/>
    </row>
    <row r="1943">
      <c r="A1943" s="94" t="n"/>
      <c r="B1943" t="n">
        <v>0</v>
      </c>
      <c r="E1943" s="94" t="n"/>
    </row>
    <row r="1944">
      <c r="A1944" s="94" t="n"/>
      <c r="B1944" t="n">
        <v>0</v>
      </c>
      <c r="E1944" s="94" t="n"/>
    </row>
    <row r="1945">
      <c r="A1945" s="94" t="n"/>
      <c r="B1945" s="99" t="n">
        <v>0</v>
      </c>
      <c r="E1945" s="94" t="n"/>
    </row>
    <row r="1946">
      <c r="A1946" s="94" t="n"/>
      <c r="B1946" s="99" t="n">
        <v>0</v>
      </c>
      <c r="E1946" s="94" t="n"/>
    </row>
    <row r="1947">
      <c r="A1947" s="94" t="n"/>
      <c r="B1947" s="99" t="n"/>
      <c r="C1947" s="99" t="n"/>
      <c r="D1947" s="94" t="n"/>
      <c r="E1947" s="94" t="n"/>
    </row>
    <row r="1948">
      <c r="A1948" s="94" t="n"/>
      <c r="B1948" s="99" t="n"/>
      <c r="C1948" s="99" t="n"/>
      <c r="D1948" s="94" t="n"/>
      <c r="E1948" s="94" t="n"/>
    </row>
    <row r="1949">
      <c r="A1949" s="94" t="n"/>
      <c r="B1949" s="99" t="n"/>
      <c r="C1949" s="99" t="n"/>
      <c r="D1949" s="94" t="n"/>
      <c r="E1949" s="94" t="n"/>
    </row>
    <row r="1950">
      <c r="A1950" s="94" t="n"/>
      <c r="B1950" s="99" t="n"/>
      <c r="C1950" s="99" t="n"/>
      <c r="D1950" s="94" t="n"/>
      <c r="E1950" s="94" t="n"/>
    </row>
    <row r="1951">
      <c r="A1951" s="94" t="n"/>
      <c r="B1951" s="99" t="n"/>
      <c r="C1951" s="99" t="n"/>
      <c r="D1951" s="94" t="n"/>
      <c r="E1951" s="94" t="n"/>
    </row>
    <row r="1952">
      <c r="A1952" s="94" t="n"/>
      <c r="B1952" s="99" t="n"/>
      <c r="C1952" s="99" t="n"/>
      <c r="D1952" s="94" t="n"/>
      <c r="E1952" s="94" t="n"/>
    </row>
    <row r="1953">
      <c r="A1953" s="94" t="n"/>
      <c r="B1953" s="99" t="n"/>
      <c r="C1953" s="99" t="n"/>
      <c r="D1953" s="94" t="n"/>
      <c r="E1953" s="94" t="n"/>
    </row>
    <row r="1954">
      <c r="A1954" s="94" t="n"/>
      <c r="B1954" s="99" t="n"/>
      <c r="C1954" s="99" t="n"/>
      <c r="D1954" s="94" t="n"/>
      <c r="E1954" s="94" t="n"/>
    </row>
    <row r="1955">
      <c r="A1955" s="94" t="n"/>
      <c r="B1955" s="99" t="n"/>
      <c r="C1955" s="99" t="n"/>
      <c r="D1955" s="94" t="n"/>
      <c r="E1955" s="94" t="n"/>
    </row>
    <row r="1956">
      <c r="A1956" s="94" t="n"/>
      <c r="B1956" s="99" t="n"/>
      <c r="C1956" s="99" t="n"/>
      <c r="D1956" s="94" t="n"/>
      <c r="E1956" s="94" t="n"/>
    </row>
    <row r="1957">
      <c r="A1957" s="94" t="n"/>
      <c r="B1957" s="99" t="n"/>
      <c r="C1957" s="99" t="n"/>
      <c r="D1957" s="94" t="n"/>
      <c r="E1957" s="94" t="n"/>
    </row>
    <row r="1958">
      <c r="A1958" s="94" t="n"/>
      <c r="B1958" s="99" t="n"/>
      <c r="C1958" s="99" t="n"/>
      <c r="D1958" s="94" t="n"/>
      <c r="E1958" s="94" t="n"/>
    </row>
    <row r="1959">
      <c r="A1959" s="94" t="n"/>
      <c r="B1959" s="99" t="n"/>
      <c r="C1959" s="99" t="n"/>
      <c r="D1959" s="94" t="n"/>
      <c r="E1959" s="94" t="n"/>
    </row>
    <row r="1960">
      <c r="A1960" s="94" t="n"/>
      <c r="B1960" s="99" t="n"/>
      <c r="C1960" s="99" t="n"/>
      <c r="D1960" s="94" t="n"/>
      <c r="E1960" s="94" t="n"/>
    </row>
    <row r="1961">
      <c r="A1961" s="94" t="n"/>
      <c r="B1961" s="99" t="n"/>
      <c r="C1961" s="99" t="n"/>
      <c r="D1961" s="94" t="n"/>
      <c r="E1961" s="94" t="n"/>
    </row>
    <row r="1962">
      <c r="A1962" s="94" t="n"/>
      <c r="B1962" s="99" t="n"/>
      <c r="C1962" s="99" t="n"/>
      <c r="D1962" s="94" t="n"/>
      <c r="E1962" s="94" t="n"/>
    </row>
    <row r="1963">
      <c r="A1963" s="94" t="n"/>
      <c r="B1963" s="99" t="n"/>
      <c r="C1963" s="99" t="n"/>
      <c r="D1963" s="94" t="n"/>
      <c r="E1963" s="94" t="n"/>
    </row>
    <row r="1964">
      <c r="A1964" s="94" t="n"/>
      <c r="B1964" s="99" t="n"/>
      <c r="C1964" s="99" t="n"/>
      <c r="D1964" s="94" t="n"/>
      <c r="E1964" s="94" t="n"/>
    </row>
    <row r="1965">
      <c r="A1965" s="94" t="n"/>
      <c r="B1965" s="99" t="n"/>
      <c r="C1965" s="99" t="n"/>
      <c r="D1965" s="94" t="n"/>
      <c r="E1965" s="94" t="n"/>
    </row>
    <row r="1966">
      <c r="A1966" s="98" t="n"/>
      <c r="B1966" s="100" t="n"/>
      <c r="C1966" s="100" t="n"/>
      <c r="D1966" s="94" t="n"/>
      <c r="E1966" s="94" t="n"/>
    </row>
    <row r="1967">
      <c r="A1967" s="94" t="n"/>
      <c r="B1967" s="99" t="n"/>
      <c r="C1967" s="99" t="n"/>
      <c r="D1967" s="94" t="n"/>
      <c r="E1967" s="94" t="n"/>
    </row>
    <row r="1968">
      <c r="A1968" s="94" t="n"/>
      <c r="B1968" s="99" t="n"/>
      <c r="C1968" s="99" t="n"/>
      <c r="D1968" s="94" t="n"/>
      <c r="E1968" s="94" t="n"/>
    </row>
    <row r="1969">
      <c r="A1969" s="94" t="n"/>
      <c r="B1969" s="99" t="n"/>
      <c r="C1969" s="99" t="n"/>
      <c r="D1969" s="94" t="n"/>
      <c r="E1969" s="94" t="n"/>
    </row>
    <row r="1970">
      <c r="A1970" s="94" t="n"/>
      <c r="B1970" s="99" t="n"/>
      <c r="C1970" s="99" t="n"/>
      <c r="D1970" s="94" t="n"/>
      <c r="E1970" s="94" t="n"/>
    </row>
    <row r="1971">
      <c r="A1971" s="94" t="n"/>
      <c r="B1971" s="99" t="n"/>
      <c r="C1971" s="99" t="n"/>
      <c r="D1971" s="94" t="n"/>
      <c r="E1971" s="94" t="n"/>
    </row>
    <row r="1972">
      <c r="A1972" s="94" t="n"/>
      <c r="B1972" s="99" t="n"/>
      <c r="C1972" s="99" t="n"/>
      <c r="D1972" s="94" t="n"/>
      <c r="E1972" s="94" t="n"/>
    </row>
    <row r="1973">
      <c r="A1973" s="94" t="n"/>
      <c r="B1973" s="99" t="n"/>
      <c r="C1973" s="99" t="n"/>
      <c r="D1973" s="94" t="n"/>
      <c r="E1973" s="94" t="n"/>
    </row>
    <row r="1974">
      <c r="A1974" s="98" t="inlineStr">
        <is>
          <t>TOTALI</t>
        </is>
      </c>
      <c r="B1974" s="100">
        <f>SUM(B1926:B1973)</f>
        <v/>
      </c>
      <c r="C1974" s="100" t="n"/>
      <c r="D1974" s="94" t="n"/>
      <c r="E1974" s="94" t="n"/>
    </row>
    <row r="1975">
      <c r="B1975" s="97" t="inlineStr">
        <is>
          <t>COPIA</t>
        </is>
      </c>
    </row>
    <row r="1977">
      <c r="A1977" s="94" t="inlineStr">
        <is>
          <t>DATA</t>
        </is>
      </c>
      <c r="B1977" s="99" t="inlineStr">
        <is>
          <t>IMPORTO</t>
        </is>
      </c>
      <c r="C1977" s="99" t="inlineStr">
        <is>
          <t>NUMERO POLZZA</t>
        </is>
      </c>
      <c r="D1977" s="94" t="inlineStr">
        <is>
          <t>CONTRAENTE</t>
        </is>
      </c>
      <c r="E1977" s="94" t="inlineStr">
        <is>
          <t>NOTE</t>
        </is>
      </c>
    </row>
    <row r="1978">
      <c r="A1978" s="95" t="n"/>
      <c r="B1978" s="99" t="n"/>
      <c r="C1978" s="99" t="n"/>
      <c r="D1978" s="94" t="n"/>
      <c r="E1978" s="94" t="n"/>
    </row>
    <row r="1979">
      <c r="A1979" s="94" t="n"/>
      <c r="B1979" t="n">
        <v>0</v>
      </c>
      <c r="E1979" s="94" t="n"/>
    </row>
    <row r="1980">
      <c r="A1980" s="94" t="n"/>
      <c r="B1980" t="n">
        <v>0</v>
      </c>
      <c r="E1980" s="94" t="n"/>
    </row>
    <row r="1981">
      <c r="A1981" s="94" t="n"/>
      <c r="B1981" t="n">
        <v>0</v>
      </c>
      <c r="E1981" s="94" t="n"/>
    </row>
    <row r="1982">
      <c r="A1982" s="94" t="n"/>
      <c r="B1982" t="n">
        <v>0</v>
      </c>
      <c r="E1982" s="94" t="n"/>
    </row>
    <row r="1983">
      <c r="A1983" s="94" t="n"/>
      <c r="B1983" t="n">
        <v>0</v>
      </c>
      <c r="E1983" s="94" t="n"/>
    </row>
    <row r="1984">
      <c r="A1984" s="94" t="n"/>
      <c r="B1984" t="n">
        <v>0</v>
      </c>
      <c r="E1984" s="94" t="n"/>
    </row>
    <row r="1985">
      <c r="A1985" s="94" t="n"/>
      <c r="B1985" t="n">
        <v>0</v>
      </c>
      <c r="E1985" s="94" t="n"/>
    </row>
    <row r="1986">
      <c r="A1986" s="94" t="n"/>
      <c r="B1986" s="96" t="n">
        <v>0</v>
      </c>
      <c r="E1986" s="94" t="n"/>
    </row>
    <row r="1987">
      <c r="A1987" s="94" t="n"/>
      <c r="B1987" t="n">
        <v>0</v>
      </c>
      <c r="E1987" s="94" t="n"/>
    </row>
    <row r="1988">
      <c r="A1988" s="94" t="n"/>
      <c r="B1988" t="n">
        <v>0</v>
      </c>
      <c r="E1988" s="94" t="n"/>
    </row>
    <row r="1989">
      <c r="A1989" s="94" t="n"/>
      <c r="B1989" t="n">
        <v>0</v>
      </c>
      <c r="E1989" s="94" t="n"/>
    </row>
    <row r="1990">
      <c r="A1990" s="94" t="n"/>
      <c r="B1990" t="n">
        <v>0</v>
      </c>
      <c r="E1990" s="94" t="n"/>
    </row>
    <row r="1991">
      <c r="A1991" s="94" t="n"/>
      <c r="B1991" t="n">
        <v>0</v>
      </c>
      <c r="E1991" s="94" t="n"/>
    </row>
    <row r="1992">
      <c r="A1992" s="94" t="n"/>
      <c r="B1992" t="n">
        <v>0</v>
      </c>
      <c r="E1992" s="94" t="n"/>
    </row>
    <row r="1993">
      <c r="A1993" s="94" t="n"/>
      <c r="B1993" t="n">
        <v>0</v>
      </c>
      <c r="E1993" s="94" t="n"/>
    </row>
    <row r="1994">
      <c r="A1994" s="94" t="n"/>
      <c r="B1994" t="n">
        <v>0</v>
      </c>
      <c r="E1994" s="94" t="n"/>
    </row>
    <row r="1995">
      <c r="A1995" s="94" t="n"/>
      <c r="B1995" t="n">
        <v>0</v>
      </c>
      <c r="E1995" s="94" t="n"/>
    </row>
    <row r="1996">
      <c r="A1996" s="94" t="n"/>
      <c r="B1996" t="n">
        <v>0</v>
      </c>
      <c r="E1996" s="94" t="n"/>
    </row>
    <row r="1997">
      <c r="A1997" s="94" t="n"/>
      <c r="B1997" s="99" t="n">
        <v>0</v>
      </c>
      <c r="E1997" s="94" t="n"/>
    </row>
    <row r="1998">
      <c r="A1998" s="94" t="n"/>
      <c r="B1998" s="99" t="n">
        <v>0</v>
      </c>
      <c r="E1998" s="94" t="n"/>
    </row>
    <row r="1999">
      <c r="A1999" s="94" t="n"/>
      <c r="B1999" s="99" t="n"/>
      <c r="C1999" s="99" t="n"/>
      <c r="D1999" s="94" t="n"/>
      <c r="E1999" s="94" t="n"/>
    </row>
    <row r="2000">
      <c r="A2000" s="94" t="n"/>
      <c r="B2000" s="99" t="n"/>
      <c r="C2000" s="99" t="n"/>
      <c r="D2000" s="94" t="n"/>
      <c r="E2000" s="94" t="n"/>
    </row>
    <row r="2001">
      <c r="A2001" s="94" t="n"/>
      <c r="B2001" s="99" t="n"/>
      <c r="C2001" s="99" t="n"/>
      <c r="D2001" s="94" t="n"/>
      <c r="E2001" s="94" t="n"/>
    </row>
    <row r="2002">
      <c r="A2002" s="94" t="n"/>
      <c r="B2002" s="99" t="n"/>
      <c r="C2002" s="99" t="n"/>
      <c r="D2002" s="94" t="n"/>
      <c r="E2002" s="94" t="n"/>
    </row>
    <row r="2003">
      <c r="A2003" s="94" t="n"/>
      <c r="B2003" s="99" t="n"/>
      <c r="C2003" s="99" t="n"/>
      <c r="D2003" s="94" t="n"/>
      <c r="E2003" s="94" t="n"/>
    </row>
    <row r="2004">
      <c r="A2004" s="94" t="n"/>
      <c r="B2004" s="99" t="n"/>
      <c r="C2004" s="99" t="n"/>
      <c r="D2004" s="94" t="n"/>
      <c r="E2004" s="94" t="n"/>
    </row>
    <row r="2005">
      <c r="A2005" s="94" t="n"/>
      <c r="B2005" s="99" t="n"/>
      <c r="C2005" s="99" t="n"/>
      <c r="D2005" s="94" t="n"/>
      <c r="E2005" s="94" t="n"/>
    </row>
    <row r="2006">
      <c r="A2006" s="94" t="n"/>
      <c r="B2006" s="99" t="n"/>
      <c r="C2006" s="99" t="n"/>
      <c r="D2006" s="94" t="n"/>
      <c r="E2006" s="94" t="n"/>
    </row>
    <row r="2007">
      <c r="A2007" s="94" t="n"/>
      <c r="B2007" s="99" t="n"/>
      <c r="C2007" s="99" t="n"/>
      <c r="D2007" s="94" t="n"/>
      <c r="E2007" s="94" t="n"/>
    </row>
    <row r="2008">
      <c r="A2008" s="94" t="n"/>
      <c r="B2008" s="99" t="n"/>
      <c r="C2008" s="99" t="n"/>
      <c r="D2008" s="94" t="n"/>
      <c r="E2008" s="94" t="n"/>
    </row>
    <row r="2009">
      <c r="A2009" s="94" t="n"/>
      <c r="B2009" s="99" t="n"/>
      <c r="C2009" s="99" t="n"/>
      <c r="D2009" s="94" t="n"/>
      <c r="E2009" s="94" t="n"/>
    </row>
    <row r="2010">
      <c r="A2010" s="94" t="n"/>
      <c r="B2010" s="99" t="n"/>
      <c r="C2010" s="99" t="n"/>
      <c r="D2010" s="94" t="n"/>
      <c r="E2010" s="94" t="n"/>
    </row>
    <row r="2011">
      <c r="A2011" s="94" t="n"/>
      <c r="B2011" s="99" t="n"/>
      <c r="C2011" s="99" t="n"/>
      <c r="D2011" s="94" t="n"/>
      <c r="E2011" s="94" t="n"/>
    </row>
    <row r="2012">
      <c r="A2012" s="94" t="n"/>
      <c r="B2012" s="99" t="n"/>
      <c r="C2012" s="99" t="n"/>
      <c r="D2012" s="94" t="n"/>
      <c r="E2012" s="94" t="n"/>
    </row>
    <row r="2013">
      <c r="A2013" s="94" t="n"/>
      <c r="B2013" s="99" t="n"/>
      <c r="C2013" s="99" t="n"/>
      <c r="D2013" s="94" t="n"/>
      <c r="E2013" s="94" t="n"/>
    </row>
    <row r="2014">
      <c r="A2014" s="94" t="n"/>
      <c r="B2014" s="99" t="n"/>
      <c r="C2014" s="99" t="n"/>
      <c r="D2014" s="94" t="n"/>
      <c r="E2014" s="94" t="n"/>
    </row>
    <row r="2015">
      <c r="A2015" s="94" t="n"/>
      <c r="B2015" s="99" t="n"/>
      <c r="C2015" s="99" t="n"/>
      <c r="D2015" s="94" t="n"/>
      <c r="E2015" s="94" t="n"/>
    </row>
    <row r="2016">
      <c r="A2016" s="94" t="n"/>
      <c r="B2016" s="99" t="n"/>
      <c r="C2016" s="99" t="n"/>
      <c r="D2016" s="94" t="n"/>
      <c r="E2016" s="94" t="n"/>
    </row>
    <row r="2017">
      <c r="A2017" s="94" t="n"/>
      <c r="B2017" s="99" t="n"/>
      <c r="C2017" s="99" t="n"/>
      <c r="D2017" s="94" t="n"/>
      <c r="E2017" s="94" t="n"/>
    </row>
    <row r="2018">
      <c r="A2018" s="98" t="n"/>
      <c r="B2018" s="100" t="n"/>
      <c r="C2018" s="100" t="n"/>
      <c r="D2018" s="94" t="n"/>
      <c r="E2018" s="94" t="n"/>
    </row>
    <row r="2019">
      <c r="A2019" s="94" t="n"/>
      <c r="B2019" s="99" t="n"/>
      <c r="C2019" s="99" t="n"/>
      <c r="D2019" s="94" t="n"/>
      <c r="E2019" s="94" t="n"/>
    </row>
    <row r="2020">
      <c r="A2020" s="94" t="n"/>
      <c r="B2020" s="99" t="n"/>
      <c r="C2020" s="99" t="n"/>
      <c r="D2020" s="94" t="n"/>
      <c r="E2020" s="94" t="n"/>
    </row>
    <row r="2021">
      <c r="A2021" s="94" t="n"/>
      <c r="B2021" s="99" t="n"/>
      <c r="C2021" s="99" t="n"/>
      <c r="D2021" s="94" t="n"/>
      <c r="E2021" s="94" t="n"/>
    </row>
    <row r="2022">
      <c r="A2022" s="94" t="n"/>
      <c r="B2022" s="99" t="n"/>
      <c r="C2022" s="99" t="n"/>
      <c r="D2022" s="94" t="n"/>
      <c r="E2022" s="94" t="n"/>
    </row>
    <row r="2023">
      <c r="A2023" s="94" t="n"/>
      <c r="B2023" s="99" t="n"/>
      <c r="C2023" s="99" t="n"/>
      <c r="D2023" s="94" t="n"/>
      <c r="E2023" s="94" t="n"/>
    </row>
    <row r="2024">
      <c r="A2024" s="94" t="n"/>
      <c r="B2024" s="99" t="n"/>
      <c r="C2024" s="99" t="n"/>
      <c r="D2024" s="94" t="n"/>
      <c r="E2024" s="94" t="n"/>
    </row>
    <row r="2025">
      <c r="A2025" s="94" t="n"/>
      <c r="B2025" s="99" t="n"/>
      <c r="C2025" s="99" t="n"/>
      <c r="D2025" s="94" t="n"/>
      <c r="E2025" s="94" t="n"/>
    </row>
    <row r="2026">
      <c r="A2026" s="98" t="inlineStr">
        <is>
          <t>TOTALI</t>
        </is>
      </c>
      <c r="B2026" s="100">
        <f>SUM(B1978:B2025)</f>
        <v/>
      </c>
      <c r="C2026" s="100" t="n"/>
      <c r="D2026" s="94" t="n"/>
      <c r="E2026" s="94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858"/>
  <sheetViews>
    <sheetView tabSelected="1" topLeftCell="A1120" workbookViewId="0">
      <selection activeCell="D1154" sqref="B1147:D1154"/>
    </sheetView>
  </sheetViews>
  <sheetFormatPr baseColWidth="8" defaultRowHeight="13.2"/>
  <cols>
    <col width="10.109375" bestFit="1" customWidth="1" min="1" max="1"/>
    <col width="14.77734375" customWidth="1" style="96" min="2" max="2"/>
    <col width="17.5546875" customWidth="1" min="3" max="3"/>
    <col width="28.33203125" customWidth="1" min="4" max="4"/>
    <col width="75.5546875" customWidth="1" min="5" max="5"/>
  </cols>
  <sheetData>
    <row r="1">
      <c r="A1" s="98" t="inlineStr">
        <is>
          <t>DATA</t>
        </is>
      </c>
      <c r="B1" s="118" t="inlineStr">
        <is>
          <t xml:space="preserve">IMPORTO </t>
        </is>
      </c>
      <c r="C1" s="98" t="inlineStr">
        <is>
          <t>NUMERO DI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118" t="n">
        <v>740.8</v>
      </c>
      <c r="C2" s="98" t="n">
        <v>33112005401</v>
      </c>
      <c r="D2" s="98" t="inlineStr">
        <is>
          <t>PAOLO DOMENICO BARATTO</t>
        </is>
      </c>
      <c r="E2" s="94" t="n"/>
    </row>
    <row r="3">
      <c r="A3" s="94" t="inlineStr">
        <is>
          <t>OK</t>
        </is>
      </c>
      <c r="B3" s="96" t="n">
        <v>5538.8</v>
      </c>
      <c r="C3" t="n">
        <v>51312301060</v>
      </c>
      <c r="D3" t="inlineStr">
        <is>
          <t>PARR.PREZ.SANGUE NS GESU'CRISTO</t>
        </is>
      </c>
      <c r="E3" s="94" t="n"/>
    </row>
    <row r="4">
      <c r="A4" s="94" t="inlineStr">
        <is>
          <t>OK</t>
        </is>
      </c>
      <c r="B4" s="96" t="n">
        <v>59.06</v>
      </c>
      <c r="C4" t="n">
        <v>9045690</v>
      </c>
      <c r="D4" t="inlineStr">
        <is>
          <t>NICOLA CACCIA</t>
        </is>
      </c>
      <c r="E4" s="94" t="n"/>
    </row>
    <row r="5">
      <c r="A5" s="94" t="inlineStr">
        <is>
          <t>OK</t>
        </is>
      </c>
      <c r="B5" s="96" t="n">
        <v>3966.06</v>
      </c>
      <c r="C5" t="inlineStr">
        <is>
          <t>00033112300343</t>
        </is>
      </c>
      <c r="D5" t="inlineStr">
        <is>
          <t>PARR.MARIA MADRE DELLA CHIESA</t>
        </is>
      </c>
      <c r="E5" s="94" t="n"/>
    </row>
    <row r="6">
      <c r="A6" s="94" t="inlineStr">
        <is>
          <t>OK</t>
        </is>
      </c>
      <c r="B6" s="96" t="n">
        <v>3521.93</v>
      </c>
      <c r="C6" t="inlineStr">
        <is>
          <t>00033123300016</t>
        </is>
      </c>
      <c r="D6" t="inlineStr">
        <is>
          <t>MOLGORA SRL.</t>
        </is>
      </c>
      <c r="E6" s="94" t="n"/>
    </row>
    <row r="7">
      <c r="A7" s="94" t="inlineStr">
        <is>
          <t>OK</t>
        </is>
      </c>
      <c r="B7" s="96" t="n">
        <v>968</v>
      </c>
      <c r="C7" t="n">
        <v>33132300068</v>
      </c>
      <c r="D7" t="inlineStr">
        <is>
          <t>STUDIO ASSOCIATO RIGOBELLO</t>
        </is>
      </c>
      <c r="E7" s="94" t="n"/>
    </row>
    <row r="8">
      <c r="A8" s="94" t="n"/>
      <c r="B8" s="102" t="n"/>
      <c r="C8" s="94" t="n"/>
      <c r="D8" s="94" t="n"/>
      <c r="E8" s="94" t="n"/>
    </row>
    <row r="9">
      <c r="A9" s="94" t="n"/>
      <c r="B9" s="102" t="n"/>
      <c r="C9" s="94" t="n"/>
      <c r="D9" s="94" t="n"/>
      <c r="E9" s="94" t="n"/>
    </row>
    <row r="10">
      <c r="A10" s="94" t="n"/>
      <c r="B10" s="102" t="n"/>
      <c r="C10" s="94" t="n"/>
      <c r="D10" s="94" t="n"/>
      <c r="E10" s="94" t="n"/>
    </row>
    <row r="11">
      <c r="A11" s="94" t="n"/>
      <c r="B11" s="102" t="n"/>
      <c r="C11" s="94" t="n"/>
      <c r="D11" s="94" t="n"/>
      <c r="E11" s="94" t="n"/>
    </row>
    <row r="12">
      <c r="A12" s="94" t="n"/>
      <c r="B12" s="102" t="n"/>
      <c r="C12" s="94" t="n"/>
      <c r="D12" s="94" t="n"/>
      <c r="E12" s="94" t="n"/>
    </row>
    <row r="13">
      <c r="A13" s="94" t="n"/>
      <c r="B13" s="102" t="n"/>
      <c r="C13" s="94" t="n"/>
      <c r="D13" s="94" t="n"/>
      <c r="E13" s="94" t="n"/>
    </row>
    <row r="14">
      <c r="A14" s="94" t="n"/>
      <c r="B14" s="102" t="n"/>
      <c r="C14" s="94" t="n"/>
      <c r="D14" s="94" t="n"/>
      <c r="E14" s="94" t="n"/>
    </row>
    <row r="15">
      <c r="A15" s="94" t="n"/>
      <c r="B15" s="102" t="n"/>
      <c r="C15" s="94" t="n"/>
      <c r="D15" s="94" t="n"/>
      <c r="E15" s="94" t="n"/>
    </row>
    <row r="16">
      <c r="A16" s="94" t="n"/>
      <c r="B16" s="102" t="n"/>
      <c r="C16" s="94" t="n"/>
      <c r="D16" s="94" t="n"/>
      <c r="E16" s="94" t="n"/>
    </row>
    <row r="17">
      <c r="A17" s="94" t="n"/>
      <c r="B17" s="102" t="n"/>
      <c r="C17" s="94" t="n"/>
      <c r="D17" s="94" t="n"/>
      <c r="E17" s="94" t="n"/>
    </row>
    <row r="18">
      <c r="A18" s="94" t="n"/>
      <c r="B18" s="102" t="n"/>
      <c r="C18" s="94" t="n"/>
      <c r="D18" s="94" t="n"/>
      <c r="E18" s="94" t="n"/>
    </row>
    <row r="19">
      <c r="A19" s="94" t="n"/>
      <c r="B19" s="102" t="n"/>
      <c r="C19" s="94" t="n"/>
      <c r="D19" s="94" t="n"/>
      <c r="E19" s="94" t="n"/>
    </row>
    <row r="20">
      <c r="A20" s="94" t="n"/>
      <c r="B20" s="102" t="n"/>
      <c r="C20" s="94" t="n"/>
      <c r="D20" s="94" t="n"/>
      <c r="E20" s="94" t="n"/>
    </row>
    <row r="21">
      <c r="A21" s="94" t="n"/>
      <c r="B21" s="102" t="n"/>
      <c r="C21" s="94" t="n"/>
      <c r="D21" s="94" t="n"/>
      <c r="E21" s="94" t="n"/>
    </row>
    <row r="22">
      <c r="A22" s="94" t="n"/>
      <c r="B22" s="102" t="n"/>
      <c r="C22" s="94" t="n"/>
      <c r="D22" s="94" t="n"/>
      <c r="E22" s="94" t="n"/>
    </row>
    <row r="23">
      <c r="A23" s="94" t="n"/>
      <c r="B23" s="102" t="n"/>
      <c r="C23" s="94" t="n"/>
      <c r="D23" s="94" t="n"/>
      <c r="E23" s="94" t="n"/>
    </row>
    <row r="24">
      <c r="A24" s="94" t="n"/>
      <c r="B24" s="102" t="n"/>
      <c r="C24" s="94" t="n"/>
      <c r="D24" s="94" t="n"/>
      <c r="E24" s="94" t="n"/>
    </row>
    <row r="25">
      <c r="A25" s="94" t="n"/>
      <c r="B25" s="102" t="n"/>
      <c r="C25" s="94" t="n"/>
      <c r="D25" s="94" t="n"/>
      <c r="E25" s="94" t="n"/>
    </row>
    <row r="26">
      <c r="A26" s="94" t="n"/>
      <c r="B26" s="102" t="n"/>
      <c r="C26" s="94" t="n"/>
      <c r="D26" s="94" t="n"/>
      <c r="E26" s="94" t="n"/>
    </row>
    <row r="27">
      <c r="A27" s="94" t="n"/>
      <c r="B27" s="102" t="n"/>
      <c r="C27" s="94" t="n"/>
      <c r="D27" s="94" t="n"/>
      <c r="E27" s="94" t="n"/>
    </row>
    <row r="28">
      <c r="A28" s="94" t="n"/>
      <c r="B28" s="102" t="n"/>
      <c r="C28" s="94" t="n"/>
      <c r="D28" s="94" t="n"/>
      <c r="E28" s="94" t="n"/>
    </row>
    <row r="29">
      <c r="A29" s="94" t="n"/>
      <c r="B29" s="102" t="n"/>
      <c r="C29" s="94" t="n"/>
      <c r="D29" s="94" t="n"/>
      <c r="E29" s="94" t="n"/>
    </row>
    <row r="30">
      <c r="A30" s="94" t="n"/>
      <c r="B30" s="102" t="n"/>
      <c r="C30" s="94" t="n"/>
      <c r="D30" s="94" t="n"/>
      <c r="E30" s="94" t="n"/>
    </row>
    <row r="31">
      <c r="A31" s="94" t="n"/>
      <c r="B31" s="102" t="n"/>
      <c r="C31" s="94" t="n"/>
      <c r="D31" s="94" t="n"/>
      <c r="E31" s="94" t="n"/>
    </row>
    <row r="32">
      <c r="A32" s="94" t="n"/>
      <c r="B32" s="102" t="n"/>
      <c r="C32" s="94" t="n"/>
      <c r="D32" s="94" t="n"/>
      <c r="E32" s="94" t="n"/>
    </row>
    <row r="33">
      <c r="A33" s="94" t="n"/>
      <c r="B33" s="102" t="n"/>
      <c r="C33" s="94" t="n"/>
      <c r="D33" s="94" t="n"/>
      <c r="E33" s="94" t="n"/>
    </row>
    <row r="34">
      <c r="A34" s="94" t="n"/>
      <c r="B34" s="102" t="n"/>
      <c r="C34" s="94" t="n"/>
      <c r="D34" s="94" t="n"/>
      <c r="E34" s="94" t="n"/>
    </row>
    <row r="35">
      <c r="A35" s="94" t="n"/>
      <c r="B35" s="102" t="n"/>
      <c r="C35" s="94" t="n"/>
      <c r="D35" s="94" t="n"/>
      <c r="E35" s="94" t="n"/>
    </row>
    <row r="36">
      <c r="A36" s="94" t="n"/>
      <c r="B36" s="102" t="n"/>
      <c r="C36" s="94" t="n"/>
      <c r="D36" s="94" t="n"/>
      <c r="E36" s="94" t="n"/>
    </row>
    <row r="37">
      <c r="A37" s="94" t="n"/>
      <c r="B37" s="102" t="n"/>
      <c r="C37" s="94" t="n"/>
      <c r="D37" s="94" t="n"/>
      <c r="E37" s="94" t="n"/>
    </row>
    <row r="38">
      <c r="A38" s="94" t="n"/>
      <c r="B38" s="102" t="n"/>
      <c r="C38" s="94" t="n"/>
      <c r="D38" s="94" t="n"/>
      <c r="E38" s="94" t="n"/>
    </row>
    <row r="39">
      <c r="A39" s="94" t="n"/>
      <c r="B39" s="102" t="n"/>
      <c r="C39" s="94" t="n"/>
      <c r="D39" s="94" t="n"/>
      <c r="E39" s="94" t="n"/>
    </row>
    <row r="40">
      <c r="A40" s="94" t="n"/>
      <c r="B40" s="102" t="n"/>
      <c r="C40" s="94" t="n"/>
      <c r="D40" s="94" t="n"/>
      <c r="E40" s="94" t="n"/>
    </row>
    <row r="41">
      <c r="A41" s="94" t="n"/>
      <c r="B41" s="102" t="n"/>
      <c r="C41" s="94" t="n"/>
      <c r="D41" s="94" t="n"/>
      <c r="E41" s="94" t="n"/>
    </row>
    <row r="42">
      <c r="A42" s="94" t="n"/>
      <c r="B42" s="102" t="n"/>
      <c r="C42" s="94" t="n"/>
      <c r="D42" s="94" t="n"/>
      <c r="E42" s="94" t="n"/>
    </row>
    <row r="43">
      <c r="A43" s="94" t="n"/>
      <c r="B43" s="102" t="n"/>
      <c r="C43" s="94" t="n"/>
      <c r="D43" s="94" t="n"/>
      <c r="E43" s="94" t="n"/>
    </row>
    <row r="44">
      <c r="A44" s="94" t="n"/>
      <c r="B44" s="102" t="n"/>
      <c r="C44" s="94" t="n"/>
      <c r="D44" s="94" t="n"/>
      <c r="E44" s="94" t="n"/>
    </row>
    <row r="45">
      <c r="A45" s="94" t="n"/>
      <c r="B45" s="102" t="n"/>
      <c r="C45" s="94" t="n"/>
      <c r="D45" s="94" t="n"/>
      <c r="E45" s="94" t="n"/>
    </row>
    <row r="46">
      <c r="A46" s="94" t="n"/>
      <c r="B46" s="102" t="n"/>
      <c r="C46" s="94" t="n"/>
      <c r="D46" s="94" t="n"/>
      <c r="E46" s="94" t="n"/>
    </row>
    <row r="47">
      <c r="A47" s="94" t="n"/>
      <c r="B47" s="102" t="n"/>
      <c r="C47" s="94" t="n"/>
      <c r="D47" s="94" t="n"/>
      <c r="E47" s="94" t="n"/>
    </row>
    <row r="48">
      <c r="A48" s="94" t="n"/>
      <c r="B48" s="102" t="n"/>
      <c r="C48" s="94" t="n"/>
      <c r="D48" s="94" t="n"/>
      <c r="E48" s="94" t="n"/>
    </row>
    <row r="49">
      <c r="A49" s="94" t="n"/>
      <c r="B49" s="102" t="n"/>
      <c r="C49" s="94" t="n"/>
      <c r="D49" s="94" t="n"/>
      <c r="E49" s="94" t="n"/>
    </row>
    <row r="50">
      <c r="A50" s="98" t="inlineStr">
        <is>
          <t>TOTALE</t>
        </is>
      </c>
      <c r="B50" s="102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118" t="inlineStr">
        <is>
          <t xml:space="preserve">IMPORTO 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45294</v>
      </c>
      <c r="B54" s="118" t="n">
        <v>0</v>
      </c>
      <c r="C54" s="98" t="n"/>
      <c r="D54" s="98" t="n"/>
      <c r="E54" s="94" t="n"/>
    </row>
    <row r="55">
      <c r="A55" s="98" t="inlineStr">
        <is>
          <t>OK</t>
        </is>
      </c>
      <c r="B55" s="96" t="n">
        <v>412</v>
      </c>
      <c r="C55" t="inlineStr">
        <is>
          <t>00025912300437</t>
        </is>
      </c>
      <c r="D55" t="inlineStr">
        <is>
          <t>LISA DE PERON</t>
        </is>
      </c>
      <c r="E55" s="94" t="n"/>
    </row>
    <row r="56">
      <c r="A56" s="98" t="inlineStr">
        <is>
          <t>OK</t>
        </is>
      </c>
      <c r="B56" s="96" t="n">
        <v>11525.67</v>
      </c>
      <c r="C56" t="inlineStr">
        <is>
          <t>00033112300344</t>
        </is>
      </c>
      <c r="D56" t="inlineStr">
        <is>
          <t>PARROCCHIA SAN MARTINO</t>
        </is>
      </c>
      <c r="E56" s="94" t="n"/>
    </row>
    <row r="57">
      <c r="A57" s="98" t="inlineStr">
        <is>
          <t>OK</t>
        </is>
      </c>
      <c r="B57" s="96" t="n">
        <v>5748.03</v>
      </c>
      <c r="C57" t="inlineStr">
        <is>
          <t>00051312301025</t>
        </is>
      </c>
      <c r="D57" t="inlineStr">
        <is>
          <t>PARROCCHIA SAN GIOVANNI BOSCO</t>
        </is>
      </c>
      <c r="E57" s="94" t="n"/>
    </row>
    <row r="58">
      <c r="A58" s="98" t="inlineStr">
        <is>
          <t>OK</t>
        </is>
      </c>
      <c r="B58" s="96" t="n">
        <v>4233.03</v>
      </c>
      <c r="C58" t="inlineStr">
        <is>
          <t>00051312301026</t>
        </is>
      </c>
      <c r="D58" t="inlineStr">
        <is>
          <t>PARROCCHIA S. GIOVANNI BATTISTA</t>
        </is>
      </c>
      <c r="E58" s="94" t="n"/>
    </row>
    <row r="59">
      <c r="A59" s="98" t="inlineStr">
        <is>
          <t>OK</t>
        </is>
      </c>
      <c r="B59" s="96" t="n">
        <v>84</v>
      </c>
      <c r="C59" t="inlineStr">
        <is>
          <t>00058931300566</t>
        </is>
      </c>
      <c r="D59" t="inlineStr">
        <is>
          <t>CRISTINA DE MARIA</t>
        </is>
      </c>
      <c r="E59" s="98" t="inlineStr">
        <is>
          <t>BONIFICO UNICO 389  305,50 + 84 MANCANO 0,50</t>
        </is>
      </c>
    </row>
    <row r="60">
      <c r="A60" s="94" t="n"/>
      <c r="B60" s="102" t="n"/>
      <c r="C60" s="94" t="n"/>
      <c r="D60" s="94" t="n"/>
      <c r="E60" s="94" t="n"/>
      <c r="H60" s="93" t="n"/>
    </row>
    <row r="61">
      <c r="A61" s="94" t="n"/>
      <c r="B61" s="102" t="n"/>
      <c r="C61" s="94" t="n"/>
      <c r="D61" s="94" t="n"/>
      <c r="E61" s="94" t="n"/>
      <c r="H61" s="93" t="n"/>
    </row>
    <row r="62">
      <c r="A62" s="94" t="n"/>
      <c r="B62" s="102" t="n"/>
      <c r="C62" s="94" t="n"/>
      <c r="D62" s="94" t="n"/>
      <c r="E62" s="94" t="n"/>
      <c r="H62" s="93" t="n"/>
    </row>
    <row r="63">
      <c r="A63" s="94" t="n"/>
      <c r="B63" s="102" t="n"/>
      <c r="C63" s="94" t="n"/>
      <c r="D63" s="94" t="n"/>
      <c r="E63" s="94" t="n"/>
    </row>
    <row r="64">
      <c r="A64" s="94" t="n"/>
      <c r="B64" s="102" t="n"/>
      <c r="C64" s="94" t="n"/>
      <c r="D64" s="94" t="n"/>
      <c r="E64" s="94" t="n"/>
    </row>
    <row r="65">
      <c r="A65" s="94" t="n"/>
      <c r="B65" s="102" t="n"/>
      <c r="C65" s="94" t="n"/>
      <c r="D65" s="94" t="n"/>
      <c r="E65" s="94" t="n"/>
    </row>
    <row r="66">
      <c r="A66" s="94" t="n"/>
      <c r="B66" s="102" t="n"/>
      <c r="C66" s="94" t="n"/>
      <c r="D66" s="94" t="n"/>
      <c r="E66" s="94" t="n"/>
    </row>
    <row r="67">
      <c r="A67" s="94" t="n"/>
      <c r="B67" s="102" t="n"/>
      <c r="C67" s="94" t="n"/>
      <c r="D67" s="94" t="n"/>
      <c r="E67" s="94" t="n"/>
    </row>
    <row r="68">
      <c r="A68" s="94" t="n"/>
      <c r="B68" s="102" t="n"/>
      <c r="C68" s="94" t="n"/>
      <c r="D68" s="94" t="n"/>
      <c r="E68" s="94" t="n"/>
    </row>
    <row r="69">
      <c r="A69" s="94" t="n"/>
      <c r="B69" s="102" t="n"/>
      <c r="C69" s="94" t="n"/>
      <c r="D69" s="94" t="n"/>
      <c r="E69" s="94" t="n"/>
    </row>
    <row r="70">
      <c r="A70" s="94" t="n"/>
      <c r="B70" s="102" t="n"/>
      <c r="C70" s="94" t="n"/>
      <c r="D70" s="94" t="n"/>
      <c r="E70" s="94" t="n"/>
    </row>
    <row r="71">
      <c r="A71" s="94" t="n"/>
      <c r="B71" s="102" t="n"/>
      <c r="C71" s="94" t="n"/>
      <c r="D71" s="94" t="n"/>
      <c r="E71" s="94" t="n"/>
    </row>
    <row r="72">
      <c r="A72" s="94" t="n"/>
      <c r="B72" s="102" t="n"/>
      <c r="C72" s="94" t="n"/>
      <c r="D72" s="94" t="n"/>
      <c r="E72" s="94" t="n"/>
    </row>
    <row r="73">
      <c r="A73" s="94" t="n"/>
      <c r="B73" s="102" t="n"/>
      <c r="C73" s="94" t="n"/>
      <c r="D73" s="94" t="n"/>
      <c r="E73" s="94" t="n"/>
    </row>
    <row r="74">
      <c r="A74" s="94" t="n"/>
      <c r="B74" s="102" t="n"/>
      <c r="C74" s="94" t="n"/>
      <c r="D74" s="94" t="n"/>
      <c r="E74" s="94" t="n"/>
    </row>
    <row r="75">
      <c r="A75" s="94" t="n"/>
      <c r="B75" s="102" t="n"/>
      <c r="C75" s="94" t="n"/>
      <c r="D75" s="94" t="n"/>
      <c r="E75" s="94" t="n"/>
    </row>
    <row r="76">
      <c r="A76" s="94" t="n"/>
      <c r="B76" s="102" t="n"/>
      <c r="C76" s="94" t="n"/>
      <c r="D76" s="94" t="n"/>
      <c r="E76" s="94" t="n"/>
    </row>
    <row r="77">
      <c r="A77" s="94" t="n"/>
      <c r="B77" s="102" t="n"/>
      <c r="C77" s="94" t="n"/>
      <c r="D77" s="94" t="n"/>
      <c r="E77" s="94" t="n"/>
    </row>
    <row r="78">
      <c r="A78" s="94" t="n"/>
      <c r="B78" s="102" t="n"/>
      <c r="C78" s="94" t="n"/>
      <c r="D78" s="94" t="n"/>
      <c r="E78" s="94" t="n"/>
    </row>
    <row r="79">
      <c r="A79" s="94" t="n"/>
      <c r="B79" s="102" t="n"/>
      <c r="C79" s="94" t="n"/>
      <c r="D79" s="94" t="n"/>
      <c r="E79" s="94" t="n"/>
    </row>
    <row r="80">
      <c r="A80" s="94" t="n"/>
      <c r="B80" s="102" t="n"/>
      <c r="C80" s="94" t="n"/>
      <c r="D80" s="94" t="n"/>
      <c r="E80" s="94" t="n"/>
    </row>
    <row r="81">
      <c r="A81" s="94" t="n"/>
      <c r="B81" s="102" t="n"/>
      <c r="C81" s="94" t="n"/>
      <c r="D81" s="94" t="n"/>
      <c r="E81" s="94" t="n"/>
    </row>
    <row r="82">
      <c r="A82" s="94" t="n"/>
      <c r="B82" s="102" t="n"/>
      <c r="C82" s="94" t="n"/>
      <c r="D82" s="94" t="n"/>
      <c r="E82" s="94" t="n"/>
    </row>
    <row r="83">
      <c r="A83" s="94" t="n"/>
      <c r="B83" s="102" t="n"/>
      <c r="C83" s="94" t="n"/>
      <c r="D83" s="94" t="n"/>
      <c r="E83" s="94" t="n"/>
    </row>
    <row r="84">
      <c r="A84" s="94" t="n"/>
      <c r="B84" s="102" t="n"/>
      <c r="C84" s="94" t="n"/>
      <c r="D84" s="94" t="n"/>
      <c r="E84" s="94" t="n"/>
    </row>
    <row r="85">
      <c r="A85" s="94" t="n"/>
      <c r="B85" s="102" t="n"/>
      <c r="C85" s="94" t="n"/>
      <c r="D85" s="94" t="n"/>
      <c r="E85" s="94" t="n"/>
    </row>
    <row r="86">
      <c r="A86" s="94" t="n"/>
      <c r="B86" s="102" t="n"/>
      <c r="C86" s="94" t="n"/>
      <c r="D86" s="94" t="n"/>
      <c r="E86" s="94" t="n"/>
    </row>
    <row r="87">
      <c r="A87" s="94" t="n"/>
      <c r="B87" s="102" t="n"/>
      <c r="C87" s="94" t="n"/>
      <c r="D87" s="94" t="n"/>
      <c r="E87" s="94" t="n"/>
    </row>
    <row r="88">
      <c r="A88" s="94" t="n"/>
      <c r="B88" s="102" t="n"/>
      <c r="C88" s="94" t="n"/>
      <c r="D88" s="94" t="n"/>
      <c r="E88" s="94" t="n"/>
    </row>
    <row r="89">
      <c r="A89" s="94" t="n"/>
      <c r="B89" s="102" t="n"/>
      <c r="C89" s="94" t="n"/>
      <c r="D89" s="94" t="n"/>
      <c r="E89" s="94" t="n"/>
    </row>
    <row r="90">
      <c r="A90" s="94" t="n"/>
      <c r="B90" s="102" t="n"/>
      <c r="C90" s="94" t="n"/>
      <c r="D90" s="94" t="n"/>
      <c r="E90" s="94" t="n"/>
    </row>
    <row r="91">
      <c r="A91" s="94" t="n"/>
      <c r="B91" s="102" t="n"/>
      <c r="C91" s="94" t="n"/>
      <c r="D91" s="94" t="n"/>
      <c r="E91" s="94" t="n"/>
    </row>
    <row r="92">
      <c r="A92" s="94" t="n"/>
      <c r="B92" s="102" t="n"/>
      <c r="C92" s="94" t="n"/>
      <c r="D92" s="94" t="n"/>
      <c r="E92" s="94" t="n"/>
    </row>
    <row r="93">
      <c r="A93" s="94" t="n"/>
      <c r="B93" s="102" t="n"/>
      <c r="C93" s="94" t="n"/>
      <c r="D93" s="94" t="n"/>
      <c r="E93" s="94" t="n"/>
    </row>
    <row r="94">
      <c r="A94" s="94" t="n"/>
      <c r="B94" s="102" t="n"/>
      <c r="C94" s="94" t="n"/>
      <c r="D94" s="94" t="n"/>
      <c r="E94" s="94" t="n"/>
    </row>
    <row r="95">
      <c r="A95" s="94" t="n"/>
      <c r="B95" s="102" t="n"/>
      <c r="C95" s="94" t="n"/>
      <c r="D95" s="94" t="n"/>
      <c r="E95" s="94" t="n"/>
    </row>
    <row r="96">
      <c r="A96" s="94" t="n"/>
      <c r="B96" s="102" t="n"/>
      <c r="C96" s="94" t="n"/>
      <c r="D96" s="94" t="n"/>
      <c r="E96" s="94" t="n"/>
    </row>
    <row r="97">
      <c r="A97" s="94" t="n"/>
      <c r="B97" s="102" t="n"/>
      <c r="C97" s="94" t="n"/>
      <c r="D97" s="94" t="n"/>
      <c r="E97" s="94" t="n"/>
    </row>
    <row r="98">
      <c r="A98" s="94" t="n"/>
      <c r="B98" s="102" t="n"/>
      <c r="C98" s="94" t="n"/>
      <c r="D98" s="94" t="n"/>
      <c r="E98" s="94" t="n"/>
    </row>
    <row r="99">
      <c r="A99" s="94" t="n"/>
      <c r="B99" s="102" t="n"/>
      <c r="C99" s="94" t="n"/>
      <c r="D99" s="94" t="n"/>
      <c r="E99" s="94" t="n"/>
    </row>
    <row r="100">
      <c r="A100" s="94" t="n"/>
      <c r="B100" s="102" t="n"/>
      <c r="C100" s="94" t="n"/>
      <c r="D100" s="94" t="n"/>
      <c r="E100" s="94" t="n"/>
    </row>
    <row r="101">
      <c r="A101" s="94" t="n"/>
      <c r="B101" s="102" t="n"/>
      <c r="C101" s="94" t="n"/>
      <c r="D101" s="94" t="n"/>
      <c r="E101" s="94" t="n"/>
    </row>
    <row r="102">
      <c r="A102" s="98" t="inlineStr">
        <is>
          <t>TOTALE</t>
        </is>
      </c>
      <c r="B102" s="102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118" t="inlineStr">
        <is>
          <t xml:space="preserve">IMPORTO 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>
        <v>45295</v>
      </c>
      <c r="B106" s="118" t="n">
        <v>0</v>
      </c>
      <c r="C106" s="98" t="n"/>
      <c r="D106" s="98" t="n"/>
      <c r="E106" s="94" t="n"/>
    </row>
    <row r="107">
      <c r="A107" s="94" t="inlineStr">
        <is>
          <t>*</t>
        </is>
      </c>
      <c r="B107" s="102" t="n">
        <v>1300</v>
      </c>
      <c r="C107" s="94" t="n"/>
      <c r="D107" s="94" t="inlineStr">
        <is>
          <t>FORMICOLA OLIMPIA</t>
        </is>
      </c>
      <c r="E107" s="94" t="n"/>
    </row>
    <row r="108">
      <c r="A108" s="94" t="n"/>
      <c r="B108" s="102" t="n">
        <v>0</v>
      </c>
      <c r="C108" s="101" t="n"/>
      <c r="D108" s="94" t="n"/>
      <c r="E108" s="94" t="n"/>
    </row>
    <row r="109">
      <c r="A109" s="94" t="n"/>
      <c r="B109" s="102" t="n">
        <v>0</v>
      </c>
      <c r="C109" s="94" t="n"/>
      <c r="D109" s="94" t="n"/>
      <c r="E109" s="94" t="n"/>
    </row>
    <row r="110">
      <c r="A110" s="94" t="n"/>
      <c r="B110" s="102" t="n"/>
      <c r="C110" s="94" t="n"/>
      <c r="D110" s="94" t="n"/>
      <c r="E110" s="94" t="n"/>
    </row>
    <row r="111">
      <c r="A111" s="94" t="n"/>
      <c r="B111" s="102" t="n"/>
      <c r="C111" s="94" t="n"/>
      <c r="D111" s="94" t="n"/>
      <c r="E111" s="94" t="n"/>
    </row>
    <row r="112">
      <c r="A112" s="94" t="n"/>
      <c r="B112" s="102" t="n"/>
      <c r="C112" s="94" t="n"/>
      <c r="D112" s="94" t="n"/>
      <c r="E112" s="94" t="n"/>
    </row>
    <row r="113">
      <c r="A113" s="94" t="n"/>
      <c r="B113" s="102" t="n"/>
      <c r="C113" s="94" t="n"/>
      <c r="D113" s="94" t="n"/>
      <c r="E113" s="94" t="n"/>
    </row>
    <row r="114">
      <c r="A114" s="94" t="n"/>
      <c r="B114" s="102" t="n"/>
      <c r="C114" s="94" t="n"/>
      <c r="D114" s="94" t="n"/>
      <c r="E114" s="94" t="n"/>
    </row>
    <row r="115">
      <c r="A115" s="94" t="n"/>
      <c r="B115" s="102" t="n"/>
      <c r="C115" s="94" t="n"/>
      <c r="D115" s="94" t="n"/>
      <c r="E115" s="94" t="n"/>
    </row>
    <row r="116">
      <c r="A116" s="94" t="n"/>
      <c r="B116" s="102" t="n"/>
      <c r="C116" s="94" t="n"/>
      <c r="D116" s="94" t="n"/>
      <c r="E116" s="94" t="n"/>
    </row>
    <row r="117">
      <c r="A117" s="94" t="n"/>
      <c r="B117" s="102" t="n"/>
      <c r="C117" s="94" t="n"/>
      <c r="D117" s="94" t="n"/>
      <c r="E117" s="94" t="n"/>
    </row>
    <row r="118">
      <c r="A118" s="94" t="n"/>
      <c r="B118" s="102" t="n"/>
      <c r="C118" s="94" t="n"/>
      <c r="D118" s="94" t="n"/>
      <c r="E118" s="94" t="n"/>
    </row>
    <row r="119">
      <c r="A119" s="94" t="n"/>
      <c r="B119" s="102" t="n"/>
      <c r="C119" s="94" t="n"/>
      <c r="D119" s="94" t="n"/>
      <c r="E119" s="94" t="n"/>
    </row>
    <row r="120">
      <c r="A120" s="94" t="n"/>
      <c r="B120" s="102" t="n"/>
      <c r="C120" s="94" t="n"/>
      <c r="D120" s="94" t="n"/>
      <c r="E120" s="94" t="n"/>
    </row>
    <row r="121">
      <c r="A121" s="94" t="n"/>
      <c r="B121" s="102" t="n"/>
      <c r="C121" s="94" t="n"/>
      <c r="D121" s="94" t="n"/>
      <c r="E121" s="94" t="n"/>
    </row>
    <row r="122">
      <c r="A122" s="94" t="n"/>
      <c r="B122" s="102" t="n"/>
      <c r="C122" s="94" t="n"/>
      <c r="D122" s="94" t="n"/>
      <c r="E122" s="94" t="n"/>
    </row>
    <row r="123">
      <c r="A123" s="94" t="n"/>
      <c r="B123" s="102" t="n"/>
      <c r="C123" s="94" t="n"/>
      <c r="D123" s="94" t="n"/>
      <c r="E123" s="94" t="n"/>
    </row>
    <row r="124">
      <c r="A124" s="94" t="n"/>
      <c r="B124" s="102" t="n"/>
      <c r="C124" s="94" t="n"/>
      <c r="D124" s="94" t="n"/>
      <c r="E124" s="94" t="n"/>
    </row>
    <row r="125">
      <c r="A125" s="94" t="n"/>
      <c r="B125" s="102" t="n"/>
      <c r="C125" s="94" t="n"/>
      <c r="D125" s="94" t="n"/>
      <c r="E125" s="94" t="n"/>
    </row>
    <row r="126">
      <c r="A126" s="94" t="n"/>
      <c r="B126" s="102" t="n"/>
      <c r="C126" s="94" t="n"/>
      <c r="D126" s="94" t="n"/>
      <c r="E126" s="94" t="n"/>
    </row>
    <row r="127">
      <c r="A127" s="94" t="n"/>
      <c r="B127" s="102" t="n"/>
      <c r="C127" s="94" t="n"/>
      <c r="D127" s="94" t="n"/>
      <c r="E127" s="94" t="n"/>
    </row>
    <row r="128">
      <c r="A128" s="94" t="n"/>
      <c r="B128" s="102" t="n"/>
      <c r="C128" s="94" t="n"/>
      <c r="D128" s="94" t="n"/>
      <c r="E128" s="94" t="n"/>
    </row>
    <row r="129">
      <c r="A129" s="94" t="n"/>
      <c r="B129" s="102" t="n"/>
      <c r="C129" s="94" t="n"/>
      <c r="D129" s="94" t="n"/>
      <c r="E129" s="94" t="n"/>
    </row>
    <row r="130">
      <c r="A130" s="94" t="n"/>
      <c r="B130" s="102" t="n"/>
      <c r="C130" s="94" t="n"/>
      <c r="D130" s="94" t="n"/>
      <c r="E130" s="94" t="n"/>
    </row>
    <row r="131">
      <c r="A131" s="94" t="n"/>
      <c r="B131" s="102" t="n"/>
      <c r="C131" s="94" t="n"/>
      <c r="D131" s="94" t="n"/>
      <c r="E131" s="94" t="n"/>
    </row>
    <row r="132">
      <c r="A132" s="94" t="n"/>
      <c r="B132" s="102" t="n"/>
      <c r="C132" s="94" t="n"/>
      <c r="D132" s="94" t="n"/>
      <c r="E132" s="94" t="n"/>
    </row>
    <row r="133">
      <c r="A133" s="94" t="n"/>
      <c r="B133" s="102" t="n"/>
      <c r="C133" s="94" t="n"/>
      <c r="D133" s="94" t="n"/>
      <c r="E133" s="94" t="n"/>
    </row>
    <row r="134">
      <c r="A134" s="94" t="n"/>
      <c r="B134" s="102" t="n"/>
      <c r="C134" s="94" t="n"/>
      <c r="D134" s="94" t="n"/>
      <c r="E134" s="94" t="n"/>
    </row>
    <row r="135">
      <c r="A135" s="94" t="n"/>
      <c r="B135" s="102" t="n"/>
      <c r="C135" s="94" t="n"/>
      <c r="D135" s="94" t="n"/>
      <c r="E135" s="94" t="n"/>
    </row>
    <row r="136">
      <c r="A136" s="94" t="n"/>
      <c r="B136" s="102" t="n"/>
      <c r="C136" s="94" t="n"/>
      <c r="D136" s="94" t="n"/>
      <c r="E136" s="94" t="n"/>
    </row>
    <row r="137">
      <c r="A137" s="94" t="n"/>
      <c r="B137" s="102" t="n"/>
      <c r="C137" s="94" t="n"/>
      <c r="D137" s="94" t="n"/>
      <c r="E137" s="94" t="n"/>
    </row>
    <row r="138">
      <c r="A138" s="94" t="n"/>
      <c r="B138" s="102" t="n"/>
      <c r="C138" s="94" t="n"/>
      <c r="D138" s="94" t="n"/>
      <c r="E138" s="94" t="n"/>
    </row>
    <row r="139">
      <c r="A139" s="94" t="n"/>
      <c r="B139" s="102" t="n"/>
      <c r="C139" s="94" t="n"/>
      <c r="D139" s="94" t="n"/>
      <c r="E139" s="94" t="n"/>
    </row>
    <row r="140">
      <c r="A140" s="94" t="n"/>
      <c r="B140" s="102" t="n"/>
      <c r="C140" s="94" t="n"/>
      <c r="D140" s="94" t="n"/>
      <c r="E140" s="94" t="n"/>
    </row>
    <row r="141">
      <c r="A141" s="94" t="n"/>
      <c r="B141" s="102" t="n"/>
      <c r="C141" s="94" t="n"/>
      <c r="D141" s="94" t="n"/>
      <c r="E141" s="94" t="n"/>
    </row>
    <row r="142">
      <c r="A142" s="94" t="n"/>
      <c r="B142" s="102" t="n"/>
      <c r="C142" s="94" t="n"/>
      <c r="D142" s="94" t="n"/>
      <c r="E142" s="94" t="n"/>
    </row>
    <row r="143">
      <c r="A143" s="94" t="n"/>
      <c r="B143" s="102" t="n"/>
      <c r="C143" s="94" t="n"/>
      <c r="D143" s="94" t="n"/>
      <c r="E143" s="94" t="n"/>
    </row>
    <row r="144">
      <c r="A144" s="94" t="n"/>
      <c r="B144" s="102" t="n"/>
      <c r="C144" s="94" t="n"/>
      <c r="D144" s="94" t="n"/>
      <c r="E144" s="94" t="n"/>
    </row>
    <row r="145">
      <c r="A145" s="94" t="n"/>
      <c r="B145" s="102" t="n"/>
      <c r="C145" s="94" t="n"/>
      <c r="D145" s="94" t="n"/>
      <c r="E145" s="94" t="n"/>
    </row>
    <row r="146">
      <c r="A146" s="94" t="n"/>
      <c r="B146" s="102" t="n"/>
      <c r="C146" s="94" t="n"/>
      <c r="D146" s="94" t="n"/>
      <c r="E146" s="94" t="n"/>
    </row>
    <row r="147">
      <c r="A147" s="94" t="n"/>
      <c r="B147" s="102" t="n"/>
      <c r="C147" s="94" t="n"/>
      <c r="D147" s="94" t="n"/>
      <c r="E147" s="94" t="n"/>
    </row>
    <row r="148">
      <c r="A148" s="94" t="n"/>
      <c r="B148" s="102" t="n"/>
      <c r="C148" s="94" t="n"/>
      <c r="D148" s="94" t="n"/>
      <c r="E148" s="94" t="n"/>
    </row>
    <row r="149">
      <c r="A149" s="94" t="n"/>
      <c r="B149" s="102" t="n"/>
      <c r="C149" s="94" t="n"/>
      <c r="D149" s="94" t="n"/>
      <c r="E149" s="94" t="n"/>
    </row>
    <row r="150">
      <c r="A150" s="94" t="n"/>
      <c r="B150" s="102" t="n"/>
      <c r="C150" s="94" t="n"/>
      <c r="D150" s="94" t="n"/>
      <c r="E150" s="94" t="n"/>
    </row>
    <row r="151">
      <c r="A151" s="94" t="n"/>
      <c r="B151" s="102" t="n"/>
      <c r="C151" s="94" t="n"/>
      <c r="D151" s="94" t="n"/>
      <c r="E151" s="94" t="n"/>
    </row>
    <row r="152">
      <c r="A152" s="94" t="n"/>
      <c r="B152" s="102" t="n"/>
      <c r="C152" s="94" t="n"/>
      <c r="D152" s="94" t="n"/>
      <c r="E152" s="94" t="n"/>
    </row>
    <row r="153">
      <c r="A153" s="94" t="n"/>
      <c r="B153" s="102" t="n"/>
      <c r="C153" s="94" t="n"/>
      <c r="D153" s="94" t="n"/>
      <c r="E153" s="94" t="n"/>
    </row>
    <row r="154">
      <c r="A154" s="98" t="inlineStr">
        <is>
          <t>TOTALE</t>
        </is>
      </c>
      <c r="B154" s="102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118" t="inlineStr">
        <is>
          <t xml:space="preserve">IMPORTO 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>
        <v>45296</v>
      </c>
      <c r="B158" s="118" t="n">
        <v>0</v>
      </c>
      <c r="C158" s="98" t="n"/>
      <c r="D158" s="98" t="n"/>
      <c r="E158" s="94" t="n"/>
    </row>
    <row r="159">
      <c r="A159" s="94" t="inlineStr">
        <is>
          <t>*</t>
        </is>
      </c>
      <c r="B159" s="96" t="n">
        <v>1881.75</v>
      </c>
      <c r="C159" t="inlineStr">
        <is>
          <t>00025912300368</t>
        </is>
      </c>
      <c r="D159" t="inlineStr">
        <is>
          <t>PARROCCHIA GESU' DIVIN LAVORATORE</t>
        </is>
      </c>
      <c r="E159" s="94" t="n"/>
    </row>
    <row r="160">
      <c r="A160" s="94" t="n"/>
      <c r="B160" s="96" t="n">
        <v>0</v>
      </c>
      <c r="E160" s="94" t="n"/>
    </row>
    <row r="161">
      <c r="A161" s="94" t="inlineStr">
        <is>
          <t>*</t>
        </is>
      </c>
      <c r="B161" s="96" t="n">
        <v>8805.530000000001</v>
      </c>
      <c r="C161" t="inlineStr">
        <is>
          <t>00033112300339</t>
        </is>
      </c>
      <c r="D161" t="inlineStr">
        <is>
          <t>PARROCCHIA DEI S.S. MARTIRI</t>
        </is>
      </c>
      <c r="E161" s="94" t="inlineStr">
        <is>
          <t>BONIFICO RICEVUTO IN DUE MOMENTI DIVERSI UNO IL 3/1/4405,53+ 4400 RICEVUTO IL 5/1</t>
        </is>
      </c>
    </row>
    <row r="162">
      <c r="A162" s="94" t="n"/>
      <c r="B162" s="102" t="n"/>
      <c r="C162" s="94" t="n"/>
      <c r="D162" s="94" t="n"/>
      <c r="E162" s="94" t="n"/>
    </row>
    <row r="163">
      <c r="A163" s="94" t="n"/>
      <c r="B163" s="102" t="n"/>
      <c r="C163" s="94" t="n"/>
      <c r="D163" s="94" t="n"/>
      <c r="E163" s="94" t="n"/>
    </row>
    <row r="164">
      <c r="A164" s="94" t="n"/>
      <c r="B164" s="102" t="n"/>
      <c r="C164" s="94" t="n"/>
      <c r="D164" s="94" t="n"/>
      <c r="E164" s="94" t="n"/>
    </row>
    <row r="165">
      <c r="A165" s="94" t="n"/>
      <c r="B165" s="102" t="n"/>
      <c r="C165" s="94" t="n"/>
      <c r="D165" s="94" t="n"/>
      <c r="E165" s="94" t="n"/>
    </row>
    <row r="166">
      <c r="A166" s="94" t="n"/>
      <c r="B166" s="102" t="n"/>
      <c r="C166" s="94" t="n"/>
      <c r="D166" s="94" t="n"/>
      <c r="E166" s="94" t="n"/>
    </row>
    <row r="167">
      <c r="A167" s="94" t="n"/>
      <c r="B167" s="102" t="n"/>
      <c r="C167" s="94" t="n"/>
      <c r="D167" s="94" t="n"/>
      <c r="E167" s="94" t="n"/>
    </row>
    <row r="168">
      <c r="A168" s="94" t="n"/>
      <c r="B168" s="102" t="n"/>
      <c r="C168" s="94" t="n"/>
      <c r="D168" s="94" t="n"/>
      <c r="E168" s="94" t="n"/>
    </row>
    <row r="169">
      <c r="A169" s="94" t="n"/>
      <c r="B169" s="102" t="n"/>
      <c r="C169" s="94" t="n"/>
      <c r="D169" s="94" t="n"/>
      <c r="E169" s="94" t="n"/>
    </row>
    <row r="170">
      <c r="A170" s="94" t="n"/>
      <c r="B170" s="102" t="n"/>
      <c r="C170" s="94" t="n"/>
      <c r="D170" s="94" t="n"/>
      <c r="E170" s="94" t="n"/>
    </row>
    <row r="171">
      <c r="A171" s="94" t="n"/>
      <c r="B171" s="102" t="n"/>
      <c r="C171" s="94" t="n"/>
      <c r="D171" s="94" t="n"/>
      <c r="E171" s="94" t="n"/>
    </row>
    <row r="172">
      <c r="A172" s="94" t="n"/>
      <c r="B172" s="102" t="n"/>
      <c r="C172" s="94" t="n"/>
      <c r="D172" s="94" t="n"/>
      <c r="E172" s="94" t="n"/>
    </row>
    <row r="173">
      <c r="A173" s="94" t="n"/>
      <c r="B173" s="102" t="n"/>
      <c r="C173" s="94" t="n"/>
      <c r="D173" s="94" t="n"/>
      <c r="E173" s="94" t="n"/>
    </row>
    <row r="174">
      <c r="A174" s="94" t="n"/>
      <c r="B174" s="102" t="n"/>
      <c r="C174" s="94" t="n"/>
      <c r="D174" s="94" t="n"/>
      <c r="E174" s="94" t="n"/>
    </row>
    <row r="175">
      <c r="A175" s="94" t="n"/>
      <c r="B175" s="102" t="n"/>
      <c r="C175" s="94" t="n"/>
      <c r="D175" s="94" t="n"/>
      <c r="E175" s="94" t="n"/>
    </row>
    <row r="176">
      <c r="A176" s="94" t="n"/>
      <c r="B176" s="102" t="n"/>
      <c r="C176" s="94" t="n"/>
      <c r="D176" s="94" t="n"/>
      <c r="E176" s="94" t="n"/>
    </row>
    <row r="177">
      <c r="A177" s="94" t="n"/>
      <c r="B177" s="102" t="n"/>
      <c r="C177" s="94" t="n"/>
      <c r="D177" s="94" t="n"/>
      <c r="E177" s="94" t="n"/>
    </row>
    <row r="178">
      <c r="A178" s="94" t="n"/>
      <c r="B178" s="102" t="n"/>
      <c r="C178" s="94" t="n"/>
      <c r="D178" s="94" t="n"/>
      <c r="E178" s="94" t="n"/>
    </row>
    <row r="179">
      <c r="A179" s="94" t="n"/>
      <c r="B179" s="102" t="n"/>
      <c r="C179" s="94" t="n"/>
      <c r="D179" s="94" t="n"/>
      <c r="E179" s="94" t="n"/>
    </row>
    <row r="180">
      <c r="A180" s="94" t="n"/>
      <c r="B180" s="102" t="n"/>
      <c r="C180" s="94" t="n"/>
      <c r="D180" s="94" t="n"/>
      <c r="E180" s="94" t="n"/>
    </row>
    <row r="181">
      <c r="A181" s="94" t="n"/>
      <c r="B181" s="102" t="n"/>
      <c r="C181" s="94" t="n"/>
      <c r="D181" s="94" t="n"/>
      <c r="E181" s="94" t="n"/>
    </row>
    <row r="182">
      <c r="A182" s="94" t="n"/>
      <c r="B182" s="102" t="n"/>
      <c r="C182" s="94" t="n"/>
      <c r="D182" s="94" t="n"/>
      <c r="E182" s="94" t="n"/>
    </row>
    <row r="183">
      <c r="A183" s="94" t="n"/>
      <c r="B183" s="102" t="n"/>
      <c r="C183" s="94" t="n"/>
      <c r="D183" s="94" t="n"/>
      <c r="E183" s="94" t="n"/>
    </row>
    <row r="184">
      <c r="A184" s="94" t="n"/>
      <c r="B184" s="102" t="n"/>
      <c r="C184" s="94" t="n"/>
      <c r="D184" s="94" t="n"/>
      <c r="E184" s="94" t="n"/>
    </row>
    <row r="185">
      <c r="A185" s="94" t="n"/>
      <c r="B185" s="102" t="n"/>
      <c r="C185" s="94" t="n"/>
      <c r="D185" s="94" t="n"/>
      <c r="E185" s="94" t="n"/>
    </row>
    <row r="186">
      <c r="A186" s="94" t="n"/>
      <c r="B186" s="102" t="n"/>
      <c r="C186" s="94" t="n"/>
      <c r="D186" s="94" t="n"/>
      <c r="E186" s="94" t="n"/>
    </row>
    <row r="187">
      <c r="A187" s="94" t="n"/>
      <c r="B187" s="102" t="n"/>
      <c r="C187" s="94" t="n"/>
      <c r="D187" s="94" t="n"/>
      <c r="E187" s="94" t="n"/>
    </row>
    <row r="188">
      <c r="A188" s="94" t="n"/>
      <c r="B188" s="102" t="n"/>
      <c r="C188" s="94" t="n"/>
      <c r="D188" s="94" t="n"/>
      <c r="E188" s="94" t="n"/>
    </row>
    <row r="189">
      <c r="A189" s="94" t="n"/>
      <c r="B189" s="102" t="n"/>
      <c r="C189" s="94" t="n"/>
      <c r="D189" s="94" t="n"/>
      <c r="E189" s="94" t="n"/>
    </row>
    <row r="190">
      <c r="A190" s="94" t="n"/>
      <c r="B190" s="102" t="n"/>
      <c r="C190" s="94" t="n"/>
      <c r="D190" s="94" t="n"/>
      <c r="E190" s="94" t="n"/>
    </row>
    <row r="191">
      <c r="A191" s="94" t="n"/>
      <c r="B191" s="102" t="n"/>
      <c r="C191" s="94" t="n"/>
      <c r="D191" s="94" t="n"/>
      <c r="E191" s="94" t="n"/>
    </row>
    <row r="192">
      <c r="A192" s="94" t="n"/>
      <c r="B192" s="102" t="n"/>
      <c r="C192" s="94" t="n"/>
      <c r="D192" s="94" t="n"/>
      <c r="E192" s="94" t="n"/>
    </row>
    <row r="193">
      <c r="A193" s="94" t="n"/>
      <c r="B193" s="102" t="n"/>
      <c r="C193" s="94" t="n"/>
      <c r="D193" s="94" t="n"/>
      <c r="E193" s="94" t="n"/>
    </row>
    <row r="194">
      <c r="A194" s="94" t="n"/>
      <c r="B194" s="102" t="n"/>
      <c r="C194" s="94" t="n"/>
      <c r="D194" s="94" t="n"/>
      <c r="E194" s="94" t="n"/>
    </row>
    <row r="195">
      <c r="A195" s="94" t="n"/>
      <c r="B195" s="102" t="n"/>
      <c r="C195" s="94" t="n"/>
      <c r="D195" s="94" t="n"/>
      <c r="E195" s="94" t="n"/>
    </row>
    <row r="196">
      <c r="A196" s="94" t="n"/>
      <c r="B196" s="102" t="n"/>
      <c r="C196" s="94" t="n"/>
      <c r="D196" s="94" t="n"/>
      <c r="E196" s="94" t="n"/>
    </row>
    <row r="197">
      <c r="A197" s="94" t="n"/>
      <c r="B197" s="102" t="n"/>
      <c r="C197" s="94" t="n"/>
      <c r="D197" s="94" t="n"/>
      <c r="E197" s="94" t="n"/>
    </row>
    <row r="198">
      <c r="A198" s="94" t="n"/>
      <c r="B198" s="102" t="n"/>
      <c r="C198" s="94" t="n"/>
      <c r="D198" s="94" t="n"/>
      <c r="E198" s="94" t="n"/>
    </row>
    <row r="199">
      <c r="A199" s="94" t="n"/>
      <c r="B199" s="102" t="n"/>
      <c r="C199" s="94" t="n"/>
      <c r="D199" s="94" t="n"/>
      <c r="E199" s="94" t="n"/>
    </row>
    <row r="200">
      <c r="A200" s="94" t="n"/>
      <c r="B200" s="102" t="n"/>
      <c r="C200" s="94" t="n"/>
      <c r="D200" s="94" t="n"/>
      <c r="E200" s="94" t="n"/>
    </row>
    <row r="201">
      <c r="A201" s="94" t="n"/>
      <c r="B201" s="102" t="n"/>
      <c r="C201" s="94" t="n"/>
      <c r="D201" s="94" t="n"/>
      <c r="E201" s="94" t="n"/>
    </row>
    <row r="202">
      <c r="A202" s="94" t="n"/>
      <c r="B202" s="102" t="n"/>
      <c r="C202" s="94" t="n"/>
      <c r="D202" s="94" t="n"/>
      <c r="E202" s="94" t="n"/>
    </row>
    <row r="203">
      <c r="A203" s="94" t="n"/>
      <c r="B203" s="102" t="n"/>
      <c r="C203" s="94" t="n"/>
      <c r="D203" s="94" t="n"/>
      <c r="E203" s="94" t="n"/>
    </row>
    <row r="204">
      <c r="A204" s="94" t="n"/>
      <c r="B204" s="102" t="n"/>
      <c r="C204" s="94" t="n"/>
      <c r="D204" s="94" t="n"/>
      <c r="E204" s="94" t="n"/>
    </row>
    <row r="205">
      <c r="A205" s="94" t="n"/>
      <c r="B205" s="102" t="n"/>
      <c r="C205" s="94" t="n"/>
      <c r="D205" s="94" t="n"/>
      <c r="E205" s="94" t="n"/>
    </row>
    <row r="206">
      <c r="A206" s="98" t="inlineStr">
        <is>
          <t>TOTALE</t>
        </is>
      </c>
      <c r="B206" s="102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118" t="inlineStr">
        <is>
          <t xml:space="preserve">IMPORTO 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>
        <v>45299</v>
      </c>
      <c r="B210" s="118" t="n">
        <v>0</v>
      </c>
      <c r="C210" s="98" t="n"/>
      <c r="D210" s="98" t="n"/>
      <c r="E210" s="94" t="n"/>
    </row>
    <row r="211">
      <c r="A211" s="94" t="inlineStr">
        <is>
          <t>*</t>
        </is>
      </c>
      <c r="B211" s="96" t="n">
        <v>12927.02</v>
      </c>
      <c r="C211" t="inlineStr">
        <is>
          <t>00033112300347</t>
        </is>
      </c>
      <c r="D211" t="inlineStr">
        <is>
          <t>PARROCCHIA SAN VITTORE MARTIRE</t>
        </is>
      </c>
      <c r="E211" s="94" t="n"/>
    </row>
    <row r="212">
      <c r="A212" s="94" t="inlineStr">
        <is>
          <t>*</t>
        </is>
      </c>
      <c r="B212" s="96" t="n">
        <v>4968.77</v>
      </c>
      <c r="C212" t="inlineStr">
        <is>
          <t>00033112300355</t>
        </is>
      </c>
      <c r="D212" t="inlineStr">
        <is>
          <t>PARROCCHIA SS. PIETRO E PAOLO</t>
        </is>
      </c>
      <c r="E212" s="94" t="n"/>
    </row>
    <row r="213">
      <c r="A213" s="94" t="inlineStr">
        <is>
          <t>*</t>
        </is>
      </c>
      <c r="B213" s="96" t="n">
        <v>4400.33</v>
      </c>
      <c r="C213" t="inlineStr">
        <is>
          <t>00051312301044</t>
        </is>
      </c>
      <c r="D213" t="inlineStr">
        <is>
          <t>PARROCCHIA S.GIORGIO</t>
        </is>
      </c>
      <c r="E213" s="94" t="n"/>
    </row>
    <row r="214">
      <c r="A214" s="94" t="n"/>
      <c r="B214" s="102" t="n"/>
      <c r="C214" s="94" t="n"/>
      <c r="D214" s="94" t="n"/>
      <c r="E214" s="94" t="n"/>
    </row>
    <row r="215">
      <c r="A215" s="94" t="n"/>
      <c r="B215" s="102" t="n"/>
      <c r="C215" s="94" t="n"/>
      <c r="D215" s="94" t="n"/>
      <c r="E215" s="94" t="n"/>
    </row>
    <row r="216">
      <c r="A216" s="94" t="n"/>
      <c r="B216" s="102" t="n"/>
      <c r="C216" s="94" t="n"/>
      <c r="D216" s="94" t="n"/>
      <c r="E216" s="94" t="n"/>
    </row>
    <row r="217">
      <c r="A217" s="94" t="n"/>
      <c r="B217" s="102" t="n"/>
      <c r="C217" s="94" t="n"/>
      <c r="D217" s="94" t="n"/>
      <c r="E217" s="94" t="n"/>
    </row>
    <row r="218">
      <c r="A218" s="94" t="n"/>
      <c r="B218" s="102" t="n"/>
      <c r="C218" s="94" t="n"/>
      <c r="D218" s="94" t="n"/>
      <c r="E218" s="94" t="n"/>
    </row>
    <row r="219">
      <c r="A219" s="94" t="n"/>
      <c r="B219" s="102" t="n"/>
      <c r="C219" s="94" t="n"/>
      <c r="D219" s="94" t="n"/>
      <c r="E219" s="94" t="n"/>
    </row>
    <row r="220">
      <c r="A220" s="94" t="n"/>
      <c r="B220" s="102" t="n"/>
      <c r="C220" s="94" t="n"/>
      <c r="D220" s="94" t="n"/>
      <c r="E220" s="94" t="n"/>
    </row>
    <row r="221">
      <c r="A221" s="94" t="n"/>
      <c r="B221" s="102" t="n"/>
      <c r="C221" s="94" t="n"/>
      <c r="D221" s="94" t="n"/>
      <c r="E221" s="94" t="n"/>
    </row>
    <row r="222">
      <c r="A222" s="94" t="n"/>
      <c r="B222" s="102" t="n"/>
      <c r="C222" s="94" t="n"/>
      <c r="D222" s="94" t="n"/>
      <c r="E222" s="94" t="n"/>
    </row>
    <row r="223">
      <c r="A223" s="94" t="n"/>
      <c r="B223" s="102" t="n"/>
      <c r="C223" s="94" t="n"/>
      <c r="D223" s="94" t="n"/>
      <c r="E223" s="94" t="n"/>
    </row>
    <row r="224">
      <c r="A224" s="94" t="n"/>
      <c r="B224" s="102" t="n"/>
      <c r="C224" s="94" t="n"/>
      <c r="D224" s="94" t="n"/>
      <c r="E224" s="94" t="n"/>
    </row>
    <row r="225">
      <c r="A225" s="94" t="n"/>
      <c r="B225" s="102" t="n"/>
      <c r="C225" s="94" t="n"/>
      <c r="D225" s="94" t="n"/>
      <c r="E225" s="94" t="n"/>
    </row>
    <row r="226">
      <c r="A226" s="94" t="n"/>
      <c r="B226" s="102" t="n"/>
      <c r="C226" s="94" t="n"/>
      <c r="D226" s="94" t="n"/>
      <c r="E226" s="94" t="n"/>
    </row>
    <row r="227">
      <c r="A227" s="94" t="n"/>
      <c r="B227" s="102" t="n"/>
      <c r="C227" s="94" t="n"/>
      <c r="D227" s="94" t="n"/>
      <c r="E227" s="94" t="n"/>
    </row>
    <row r="228">
      <c r="A228" s="94" t="n"/>
      <c r="B228" s="102" t="n"/>
      <c r="C228" s="94" t="n"/>
      <c r="D228" s="94" t="n"/>
      <c r="E228" s="94" t="n"/>
    </row>
    <row r="229">
      <c r="A229" s="94" t="n"/>
      <c r="B229" s="102" t="n"/>
      <c r="C229" s="94" t="n"/>
      <c r="D229" s="94" t="n"/>
      <c r="E229" s="94" t="n"/>
    </row>
    <row r="230">
      <c r="A230" s="94" t="n"/>
      <c r="B230" s="102" t="n"/>
      <c r="C230" s="94" t="n"/>
      <c r="D230" s="94" t="n"/>
      <c r="E230" s="94" t="n"/>
    </row>
    <row r="231">
      <c r="A231" s="94" t="n"/>
      <c r="B231" s="102" t="n"/>
      <c r="C231" s="94" t="n"/>
      <c r="D231" s="94" t="n"/>
      <c r="E231" s="94" t="n"/>
    </row>
    <row r="232">
      <c r="A232" s="94" t="n"/>
      <c r="B232" s="102" t="n"/>
      <c r="C232" s="94" t="n"/>
      <c r="D232" s="94" t="n"/>
      <c r="E232" s="94" t="n"/>
    </row>
    <row r="233">
      <c r="A233" s="94" t="n"/>
      <c r="B233" s="102" t="n"/>
      <c r="C233" s="94" t="n"/>
      <c r="D233" s="94" t="n"/>
      <c r="E233" s="94" t="n"/>
    </row>
    <row r="234">
      <c r="A234" s="94" t="n"/>
      <c r="B234" s="102" t="n"/>
      <c r="C234" s="94" t="n"/>
      <c r="D234" s="94" t="n"/>
      <c r="E234" s="94" t="n"/>
    </row>
    <row r="235">
      <c r="A235" s="94" t="n"/>
      <c r="B235" s="102" t="n"/>
      <c r="C235" s="94" t="n"/>
      <c r="D235" s="94" t="n"/>
      <c r="E235" s="94" t="n"/>
    </row>
    <row r="236">
      <c r="A236" s="94" t="n"/>
      <c r="B236" s="102" t="n"/>
      <c r="C236" s="94" t="n"/>
      <c r="D236" s="94" t="n"/>
      <c r="E236" s="94" t="n"/>
    </row>
    <row r="237">
      <c r="A237" s="94" t="n"/>
      <c r="B237" s="102" t="n"/>
      <c r="C237" s="94" t="n"/>
      <c r="D237" s="94" t="n"/>
      <c r="E237" s="94" t="n"/>
    </row>
    <row r="238">
      <c r="A238" s="94" t="n"/>
      <c r="B238" s="102" t="n"/>
      <c r="C238" s="94" t="n"/>
      <c r="D238" s="94" t="n"/>
      <c r="E238" s="94" t="n"/>
    </row>
    <row r="239">
      <c r="A239" s="94" t="n"/>
      <c r="B239" s="102" t="n"/>
      <c r="C239" s="94" t="n"/>
      <c r="D239" s="94" t="n"/>
      <c r="E239" s="94" t="n"/>
    </row>
    <row r="240">
      <c r="A240" s="94" t="n"/>
      <c r="B240" s="102" t="n"/>
      <c r="C240" s="94" t="n"/>
      <c r="D240" s="94" t="n"/>
      <c r="E240" s="94" t="n"/>
    </row>
    <row r="241">
      <c r="A241" s="94" t="n"/>
      <c r="B241" s="102" t="n"/>
      <c r="C241" s="94" t="n"/>
      <c r="D241" s="94" t="n"/>
      <c r="E241" s="94" t="n"/>
    </row>
    <row r="242">
      <c r="A242" s="94" t="n"/>
      <c r="B242" s="102" t="n"/>
      <c r="C242" s="94" t="n"/>
      <c r="D242" s="94" t="n"/>
      <c r="E242" s="94" t="n"/>
    </row>
    <row r="243">
      <c r="A243" s="94" t="n"/>
      <c r="B243" s="102" t="n"/>
      <c r="C243" s="94" t="n"/>
      <c r="D243" s="94" t="n"/>
      <c r="E243" s="94" t="n"/>
    </row>
    <row r="244">
      <c r="A244" s="94" t="n"/>
      <c r="B244" s="102" t="n"/>
      <c r="C244" s="94" t="n"/>
      <c r="D244" s="94" t="n"/>
      <c r="E244" s="94" t="n"/>
    </row>
    <row r="245">
      <c r="A245" s="94" t="n"/>
      <c r="B245" s="102" t="n"/>
      <c r="C245" s="94" t="n"/>
      <c r="D245" s="94" t="n"/>
      <c r="E245" s="94" t="n"/>
    </row>
    <row r="246">
      <c r="A246" s="94" t="n"/>
      <c r="B246" s="102" t="n"/>
      <c r="C246" s="94" t="n"/>
      <c r="D246" s="94" t="n"/>
      <c r="E246" s="94" t="n"/>
    </row>
    <row r="247">
      <c r="A247" s="94" t="n"/>
      <c r="B247" s="102" t="n"/>
      <c r="C247" s="94" t="n"/>
      <c r="D247" s="94" t="n"/>
      <c r="E247" s="94" t="n"/>
    </row>
    <row r="248">
      <c r="A248" s="94" t="n"/>
      <c r="B248" s="102" t="n"/>
      <c r="C248" s="94" t="n"/>
      <c r="D248" s="94" t="n"/>
      <c r="E248" s="94" t="n"/>
    </row>
    <row r="249">
      <c r="A249" s="94" t="n"/>
      <c r="B249" s="102" t="n"/>
      <c r="C249" s="94" t="n"/>
      <c r="D249" s="94" t="n"/>
      <c r="E249" s="94" t="n"/>
    </row>
    <row r="250">
      <c r="A250" s="94" t="n"/>
      <c r="B250" s="102" t="n"/>
      <c r="C250" s="94" t="n"/>
      <c r="D250" s="94" t="n"/>
      <c r="E250" s="94" t="n"/>
    </row>
    <row r="251">
      <c r="A251" s="94" t="n"/>
      <c r="B251" s="102" t="n"/>
      <c r="C251" s="94" t="n"/>
      <c r="D251" s="94" t="n"/>
      <c r="E251" s="94" t="n"/>
    </row>
    <row r="252">
      <c r="A252" s="94" t="n"/>
      <c r="B252" s="102" t="n"/>
      <c r="C252" s="94" t="n"/>
      <c r="D252" s="94" t="n"/>
      <c r="E252" s="94" t="n"/>
    </row>
    <row r="253">
      <c r="A253" s="94" t="n"/>
      <c r="B253" s="102" t="n"/>
      <c r="C253" s="94" t="n"/>
      <c r="D253" s="94" t="n"/>
      <c r="E253" s="94" t="n"/>
    </row>
    <row r="254">
      <c r="A254" s="94" t="n"/>
      <c r="B254" s="102" t="n"/>
      <c r="C254" s="94" t="n"/>
      <c r="D254" s="94" t="n"/>
      <c r="E254" s="94" t="n"/>
    </row>
    <row r="255">
      <c r="A255" s="94" t="n"/>
      <c r="B255" s="102" t="n"/>
      <c r="C255" s="94" t="n"/>
      <c r="D255" s="94" t="n"/>
      <c r="E255" s="94" t="n"/>
    </row>
    <row r="256">
      <c r="A256" s="94" t="n"/>
      <c r="B256" s="102" t="n"/>
      <c r="C256" s="94" t="n"/>
      <c r="D256" s="94" t="n"/>
      <c r="E256" s="94" t="n"/>
    </row>
    <row r="257">
      <c r="A257" s="94" t="n"/>
      <c r="B257" s="102" t="n"/>
      <c r="C257" s="94" t="n"/>
      <c r="D257" s="94" t="n"/>
      <c r="E257" s="94" t="n"/>
    </row>
    <row r="258">
      <c r="A258" s="98" t="inlineStr">
        <is>
          <t>TOTALE</t>
        </is>
      </c>
      <c r="B258" s="102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118" t="inlineStr">
        <is>
          <t xml:space="preserve">IMPORTO 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>
        <v>44935</v>
      </c>
      <c r="B262" s="118" t="n">
        <v>0</v>
      </c>
      <c r="C262" s="98" t="n"/>
      <c r="D262" s="98" t="n"/>
      <c r="E262" s="94" t="n"/>
    </row>
    <row r="263">
      <c r="A263" s="94" t="inlineStr">
        <is>
          <t>*</t>
        </is>
      </c>
      <c r="B263" s="96" t="n">
        <v>4387.5</v>
      </c>
      <c r="C263" t="inlineStr">
        <is>
          <t>00025912300375</t>
        </is>
      </c>
      <c r="D263" t="inlineStr">
        <is>
          <t>PARROCCHIA BEATA VERGINE ASSUNTA E SAN ILARIO</t>
        </is>
      </c>
      <c r="E263" s="94" t="n"/>
    </row>
    <row r="264">
      <c r="A264" s="94" t="inlineStr">
        <is>
          <t>*</t>
        </is>
      </c>
      <c r="B264" s="96" t="n">
        <v>551</v>
      </c>
      <c r="C264" t="inlineStr">
        <is>
          <t>00025912300441</t>
        </is>
      </c>
      <c r="D264" t="inlineStr">
        <is>
          <t>ALESSANDRO PANZERA</t>
        </is>
      </c>
      <c r="E264" s="94" t="n"/>
    </row>
    <row r="265">
      <c r="A265" s="94" t="inlineStr">
        <is>
          <t>*</t>
        </is>
      </c>
      <c r="B265" s="96" t="n">
        <v>0</v>
      </c>
      <c r="C265" t="inlineStr">
        <is>
          <t>00025933404494</t>
        </is>
      </c>
      <c r="D265" t="inlineStr">
        <is>
          <t>LINA PIACENTE</t>
        </is>
      </c>
      <c r="E265" s="94" t="n"/>
    </row>
    <row r="266">
      <c r="A266" s="94" t="inlineStr">
        <is>
          <t>*</t>
        </is>
      </c>
      <c r="B266" s="96" t="n">
        <v>350</v>
      </c>
      <c r="C266" t="inlineStr">
        <is>
          <t>00033132300043</t>
        </is>
      </c>
      <c r="D266" t="inlineStr">
        <is>
          <t>FONDAZIONE A. GATTINONI</t>
        </is>
      </c>
      <c r="E266" s="94" t="inlineStr">
        <is>
          <t>BONIFICO UNICO DI EUROI 2011,00  550,01+733,5+255,5+122+ 350 IN CATTOLICA</t>
        </is>
      </c>
    </row>
    <row r="267">
      <c r="A267" s="94" t="inlineStr">
        <is>
          <t>*</t>
        </is>
      </c>
      <c r="B267" s="96" t="n">
        <v>3347.29</v>
      </c>
      <c r="C267" t="inlineStr">
        <is>
          <t>00051312301059</t>
        </is>
      </c>
      <c r="D267" t="inlineStr">
        <is>
          <t>PARROCCHIA S. ANTONIO DI PADOVA</t>
        </is>
      </c>
      <c r="E267" s="94" t="n"/>
    </row>
    <row r="268">
      <c r="A268" s="94" t="n"/>
      <c r="B268" s="102" t="n"/>
      <c r="C268" s="94" t="n"/>
      <c r="D268" s="94" t="n"/>
      <c r="E268" s="94" t="n"/>
    </row>
    <row r="269">
      <c r="A269" s="94" t="n"/>
      <c r="B269" s="102" t="n"/>
      <c r="C269" s="94" t="n"/>
      <c r="D269" s="94" t="n"/>
      <c r="E269" s="94" t="n"/>
    </row>
    <row r="270">
      <c r="A270" s="94" t="n"/>
      <c r="B270" s="102" t="n"/>
      <c r="C270" s="94" t="n"/>
      <c r="D270" s="94" t="n"/>
      <c r="E270" s="94" t="n"/>
    </row>
    <row r="271">
      <c r="A271" s="94" t="n"/>
      <c r="B271" s="102" t="n"/>
      <c r="C271" s="94" t="n"/>
      <c r="D271" s="94" t="n"/>
      <c r="E271" s="94" t="n"/>
    </row>
    <row r="272">
      <c r="A272" s="94" t="n"/>
      <c r="B272" s="102" t="n"/>
      <c r="C272" s="94" t="n"/>
      <c r="D272" s="94" t="n"/>
      <c r="E272" s="94" t="n"/>
    </row>
    <row r="273">
      <c r="A273" s="94" t="n"/>
      <c r="B273" s="102" t="n"/>
      <c r="C273" s="94" t="n"/>
      <c r="D273" s="94" t="n"/>
      <c r="E273" s="94" t="n"/>
    </row>
    <row r="274">
      <c r="A274" s="94" t="n"/>
      <c r="B274" s="102" t="n"/>
      <c r="C274" s="94" t="n"/>
      <c r="D274" s="94" t="n"/>
      <c r="E274" s="94" t="n"/>
    </row>
    <row r="275">
      <c r="A275" s="94" t="n"/>
      <c r="B275" s="102" t="n"/>
      <c r="C275" s="94" t="n"/>
      <c r="D275" s="94" t="n"/>
      <c r="E275" s="94" t="n"/>
    </row>
    <row r="276">
      <c r="A276" s="94" t="n"/>
      <c r="B276" s="102" t="n"/>
      <c r="C276" s="94" t="n"/>
      <c r="D276" s="94" t="n"/>
      <c r="E276" s="94" t="n"/>
    </row>
    <row r="277">
      <c r="A277" s="94" t="n"/>
      <c r="B277" s="102" t="n"/>
      <c r="C277" s="94" t="n"/>
      <c r="D277" s="94" t="n"/>
      <c r="E277" s="94" t="n"/>
    </row>
    <row r="278">
      <c r="A278" s="94" t="n"/>
      <c r="B278" s="102" t="n"/>
      <c r="C278" s="94" t="n"/>
      <c r="D278" s="94" t="n"/>
      <c r="E278" s="94" t="n"/>
    </row>
    <row r="279">
      <c r="A279" s="94" t="n"/>
      <c r="B279" s="102" t="n"/>
      <c r="C279" s="94" t="n"/>
      <c r="D279" s="94" t="n"/>
      <c r="E279" s="94" t="n"/>
    </row>
    <row r="280">
      <c r="A280" s="94" t="n"/>
      <c r="B280" s="102" t="n"/>
      <c r="C280" s="94" t="n"/>
      <c r="D280" s="94" t="n"/>
      <c r="E280" s="94" t="n"/>
    </row>
    <row r="281">
      <c r="A281" s="94" t="n"/>
      <c r="B281" s="102" t="n"/>
      <c r="C281" s="94" t="n"/>
      <c r="D281" s="94" t="n"/>
      <c r="E281" s="94" t="n"/>
    </row>
    <row r="282">
      <c r="A282" s="94" t="n"/>
      <c r="B282" s="102" t="n"/>
      <c r="C282" s="94" t="n"/>
      <c r="D282" s="94" t="n"/>
      <c r="E282" s="94" t="n"/>
    </row>
    <row r="283">
      <c r="A283" s="94" t="n"/>
      <c r="B283" s="102" t="n"/>
      <c r="C283" s="94" t="n"/>
      <c r="D283" s="94" t="n"/>
      <c r="E283" s="94" t="n"/>
    </row>
    <row r="284">
      <c r="A284" s="94" t="n"/>
      <c r="B284" s="102" t="n"/>
      <c r="C284" s="94" t="n"/>
      <c r="D284" s="94" t="n"/>
      <c r="E284" s="94" t="n"/>
    </row>
    <row r="285">
      <c r="A285" s="94" t="n"/>
      <c r="B285" s="102" t="n"/>
      <c r="C285" s="94" t="n"/>
      <c r="D285" s="94" t="n"/>
      <c r="E285" s="94" t="n"/>
    </row>
    <row r="286">
      <c r="A286" s="94" t="n"/>
      <c r="B286" s="102" t="n"/>
      <c r="C286" s="94" t="n"/>
      <c r="D286" s="94" t="n"/>
      <c r="E286" s="94" t="n"/>
    </row>
    <row r="287">
      <c r="A287" s="94" t="n"/>
      <c r="B287" s="102" t="n"/>
      <c r="C287" s="94" t="n"/>
      <c r="D287" s="94" t="n"/>
      <c r="E287" s="94" t="n"/>
    </row>
    <row r="288">
      <c r="A288" s="94" t="n"/>
      <c r="B288" s="102" t="n"/>
      <c r="C288" s="94" t="n"/>
      <c r="D288" s="94" t="n"/>
      <c r="E288" s="94" t="n"/>
    </row>
    <row r="289">
      <c r="A289" s="94" t="n"/>
      <c r="B289" s="102" t="n"/>
      <c r="C289" s="94" t="n"/>
      <c r="D289" s="94" t="n"/>
      <c r="E289" s="94" t="n"/>
    </row>
    <row r="290">
      <c r="A290" s="94" t="n"/>
      <c r="B290" s="102" t="n"/>
      <c r="C290" s="94" t="n"/>
      <c r="D290" s="94" t="n"/>
      <c r="E290" s="94" t="n"/>
    </row>
    <row r="291">
      <c r="A291" s="94" t="n"/>
      <c r="B291" s="102" t="n"/>
      <c r="C291" s="94" t="n"/>
      <c r="D291" s="94" t="n"/>
      <c r="E291" s="94" t="n"/>
    </row>
    <row r="292">
      <c r="A292" s="94" t="n"/>
      <c r="B292" s="102" t="n"/>
      <c r="C292" s="94" t="n"/>
      <c r="D292" s="94" t="n"/>
      <c r="E292" s="94" t="n"/>
    </row>
    <row r="293">
      <c r="A293" s="94" t="n"/>
      <c r="B293" s="102" t="n"/>
      <c r="C293" s="94" t="n"/>
      <c r="D293" s="94" t="n"/>
      <c r="E293" s="94" t="n"/>
    </row>
    <row r="294">
      <c r="A294" s="94" t="n"/>
      <c r="B294" s="102" t="n"/>
      <c r="C294" s="94" t="n"/>
      <c r="D294" s="94" t="n"/>
      <c r="E294" s="94" t="n"/>
    </row>
    <row r="295">
      <c r="A295" s="94" t="n"/>
      <c r="B295" s="102" t="n"/>
      <c r="C295" s="94" t="n"/>
      <c r="D295" s="94" t="n"/>
      <c r="E295" s="94" t="n"/>
    </row>
    <row r="296">
      <c r="A296" s="94" t="n"/>
      <c r="B296" s="102" t="n"/>
      <c r="C296" s="94" t="n"/>
      <c r="D296" s="94" t="n"/>
      <c r="E296" s="94" t="n"/>
    </row>
    <row r="297">
      <c r="A297" s="94" t="n"/>
      <c r="B297" s="102" t="n"/>
      <c r="C297" s="94" t="n"/>
      <c r="D297" s="94" t="n"/>
      <c r="E297" s="94" t="n"/>
    </row>
    <row r="298">
      <c r="A298" s="94" t="n"/>
      <c r="B298" s="102" t="n"/>
      <c r="C298" s="94" t="n"/>
      <c r="D298" s="94" t="n"/>
      <c r="E298" s="94" t="n"/>
    </row>
    <row r="299">
      <c r="A299" s="94" t="n"/>
      <c r="B299" s="102" t="n"/>
      <c r="C299" s="94" t="n"/>
      <c r="D299" s="94" t="n"/>
      <c r="E299" s="94" t="n"/>
    </row>
    <row r="300">
      <c r="A300" s="94" t="n"/>
      <c r="B300" s="102" t="n"/>
      <c r="C300" s="94" t="n"/>
      <c r="D300" s="94" t="n"/>
      <c r="E300" s="94" t="n"/>
    </row>
    <row r="301">
      <c r="A301" s="94" t="n"/>
      <c r="B301" s="102" t="n"/>
      <c r="C301" s="94" t="n"/>
      <c r="D301" s="94" t="n"/>
      <c r="E301" s="94" t="n"/>
    </row>
    <row r="302">
      <c r="A302" s="94" t="n"/>
      <c r="B302" s="102" t="n"/>
      <c r="C302" s="94" t="n"/>
      <c r="D302" s="94" t="n"/>
      <c r="E302" s="94" t="n"/>
    </row>
    <row r="303">
      <c r="A303" s="94" t="n"/>
      <c r="B303" s="102" t="n"/>
      <c r="C303" s="94" t="n"/>
      <c r="D303" s="94" t="n"/>
      <c r="E303" s="94" t="n"/>
    </row>
    <row r="304">
      <c r="A304" s="94" t="n"/>
      <c r="B304" s="102" t="n"/>
      <c r="C304" s="94" t="n"/>
      <c r="D304" s="94" t="n"/>
      <c r="E304" s="94" t="n"/>
    </row>
    <row r="305">
      <c r="A305" s="94" t="n"/>
      <c r="B305" s="102" t="n"/>
      <c r="C305" s="94" t="n"/>
      <c r="D305" s="94" t="n"/>
      <c r="E305" s="94" t="n"/>
    </row>
    <row r="306">
      <c r="A306" s="94" t="n"/>
      <c r="B306" s="102" t="n"/>
      <c r="C306" s="94" t="n"/>
      <c r="D306" s="94" t="n"/>
      <c r="E306" s="94" t="n"/>
    </row>
    <row r="307">
      <c r="A307" s="94" t="n"/>
      <c r="B307" s="102" t="n"/>
      <c r="C307" s="94" t="n"/>
      <c r="D307" s="94" t="n"/>
      <c r="E307" s="94" t="n"/>
    </row>
    <row r="308">
      <c r="A308" s="94" t="n"/>
      <c r="B308" s="102" t="n"/>
      <c r="C308" s="94" t="n"/>
      <c r="D308" s="94" t="n"/>
      <c r="E308" s="94" t="n"/>
    </row>
    <row r="309">
      <c r="A309" s="94" t="n"/>
      <c r="B309" s="102" t="n"/>
      <c r="C309" s="94" t="n"/>
      <c r="D309" s="94" t="n"/>
      <c r="E309" s="94" t="n"/>
    </row>
    <row r="310">
      <c r="A310" s="98" t="inlineStr">
        <is>
          <t>TOTALE</t>
        </is>
      </c>
      <c r="B310" s="102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118" t="inlineStr">
        <is>
          <t xml:space="preserve">IMPORTO 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>
        <v>45301</v>
      </c>
      <c r="B314" s="118" t="n">
        <v>0</v>
      </c>
      <c r="C314" s="98" t="n"/>
      <c r="D314" s="98" t="n"/>
      <c r="E314" s="94" t="n"/>
    </row>
    <row r="315">
      <c r="A315" s="94" t="inlineStr">
        <is>
          <t>*</t>
        </is>
      </c>
      <c r="B315" s="96" t="n">
        <v>390</v>
      </c>
      <c r="C315" t="inlineStr">
        <is>
          <t>00051312300879</t>
        </is>
      </c>
      <c r="D315" t="inlineStr">
        <is>
          <t>MADDALENA ROTONDI</t>
        </is>
      </c>
      <c r="E315" s="94" t="inlineStr">
        <is>
          <t>BONIFICO UNICO DI EURO 490  100+390</t>
        </is>
      </c>
    </row>
    <row r="316">
      <c r="A316" s="94" t="inlineStr">
        <is>
          <t>*</t>
        </is>
      </c>
      <c r="B316" s="96" t="n">
        <v>100</v>
      </c>
      <c r="C316" t="inlineStr">
        <is>
          <t>00051312300880</t>
        </is>
      </c>
      <c r="D316" t="inlineStr">
        <is>
          <t>FRANCESCA SORA</t>
        </is>
      </c>
      <c r="E316" s="94" t="inlineStr">
        <is>
          <t>BONIFICO UNICO DI EURO 490  100+390</t>
        </is>
      </c>
    </row>
    <row r="317">
      <c r="A317" s="94" t="inlineStr">
        <is>
          <t>*</t>
        </is>
      </c>
      <c r="B317" s="96" t="n">
        <v>5268.78</v>
      </c>
      <c r="C317" t="inlineStr">
        <is>
          <t>00051312301035</t>
        </is>
      </c>
      <c r="D317" t="inlineStr">
        <is>
          <t>PARROCCHIA S.FRANCESCO D'ASSISI</t>
        </is>
      </c>
      <c r="E317" s="94" t="n"/>
    </row>
    <row r="318">
      <c r="A318" s="94" t="inlineStr">
        <is>
          <t>*</t>
        </is>
      </c>
      <c r="B318" s="96" t="n">
        <v>6315.75</v>
      </c>
      <c r="C318" t="inlineStr">
        <is>
          <t>00051312301046</t>
        </is>
      </c>
      <c r="D318" t="inlineStr">
        <is>
          <t>PARROCCHIA SAN PAOLO</t>
        </is>
      </c>
      <c r="E318" s="94" t="n"/>
    </row>
    <row r="319">
      <c r="A319" s="94" t="n"/>
      <c r="B319" s="96" t="n">
        <v>0</v>
      </c>
      <c r="E319" s="94" t="n"/>
    </row>
    <row r="320">
      <c r="A320" s="94" t="n"/>
      <c r="B320" s="102" t="n"/>
      <c r="C320" s="94" t="n"/>
      <c r="D320" s="94" t="n"/>
      <c r="E320" s="94" t="n"/>
    </row>
    <row r="321">
      <c r="A321" s="94" t="n"/>
      <c r="B321" s="102" t="n"/>
      <c r="C321" s="94" t="n"/>
      <c r="D321" s="94" t="n"/>
      <c r="E321" s="94" t="n"/>
    </row>
    <row r="322">
      <c r="A322" s="94" t="n"/>
      <c r="B322" s="102" t="n"/>
      <c r="C322" s="94" t="n"/>
      <c r="D322" s="94" t="n"/>
      <c r="E322" s="94" t="n"/>
    </row>
    <row r="323">
      <c r="A323" s="94" t="n"/>
      <c r="B323" s="102" t="n"/>
      <c r="C323" s="94" t="n"/>
      <c r="D323" s="94" t="n"/>
      <c r="E323" s="94" t="n"/>
    </row>
    <row r="324">
      <c r="A324" s="94" t="n"/>
      <c r="B324" s="102" t="n"/>
      <c r="C324" s="94" t="n"/>
      <c r="D324" s="94" t="n"/>
      <c r="E324" s="94" t="n"/>
    </row>
    <row r="325">
      <c r="A325" s="94" t="n"/>
      <c r="B325" s="102" t="n"/>
      <c r="C325" s="94" t="n"/>
      <c r="D325" s="94" t="n"/>
      <c r="E325" s="94" t="n"/>
    </row>
    <row r="326">
      <c r="A326" s="94" t="n"/>
      <c r="B326" s="102" t="n"/>
      <c r="C326" s="94" t="n"/>
      <c r="D326" s="94" t="n"/>
      <c r="E326" s="94" t="n"/>
    </row>
    <row r="327">
      <c r="A327" s="94" t="n"/>
      <c r="B327" s="102" t="n"/>
      <c r="C327" s="94" t="n"/>
      <c r="D327" s="94" t="n"/>
      <c r="E327" s="94" t="n"/>
    </row>
    <row r="328">
      <c r="A328" s="94" t="n"/>
      <c r="B328" s="102" t="n"/>
      <c r="C328" s="94" t="n"/>
      <c r="D328" s="94" t="n"/>
      <c r="E328" s="94" t="n"/>
    </row>
    <row r="329">
      <c r="A329" s="94" t="n"/>
      <c r="B329" s="102" t="n"/>
      <c r="C329" s="94" t="n"/>
      <c r="D329" s="94" t="n"/>
      <c r="E329" s="94" t="n"/>
    </row>
    <row r="330">
      <c r="A330" s="94" t="n"/>
      <c r="B330" s="102" t="n"/>
      <c r="C330" s="94" t="n"/>
      <c r="D330" s="94" t="n"/>
      <c r="E330" s="94" t="n"/>
    </row>
    <row r="331">
      <c r="A331" s="94" t="n"/>
      <c r="B331" s="102" t="n"/>
      <c r="C331" s="94" t="n"/>
      <c r="D331" s="94" t="n"/>
      <c r="E331" s="94" t="n"/>
    </row>
    <row r="332">
      <c r="A332" s="94" t="n"/>
      <c r="B332" s="102" t="n"/>
      <c r="C332" s="94" t="n"/>
      <c r="D332" s="94" t="n"/>
      <c r="E332" s="94" t="n"/>
    </row>
    <row r="333">
      <c r="A333" s="94" t="n"/>
      <c r="B333" s="102" t="n"/>
      <c r="C333" s="94" t="n"/>
      <c r="D333" s="94" t="n"/>
      <c r="E333" s="94" t="n"/>
    </row>
    <row r="334">
      <c r="A334" s="94" t="n"/>
      <c r="B334" s="102" t="n"/>
      <c r="C334" s="94" t="n"/>
      <c r="D334" s="94" t="n"/>
      <c r="E334" s="94" t="n"/>
    </row>
    <row r="335">
      <c r="A335" s="94" t="n"/>
      <c r="B335" s="102" t="n"/>
      <c r="C335" s="94" t="n"/>
      <c r="D335" s="94" t="n"/>
      <c r="E335" s="94" t="n"/>
    </row>
    <row r="336">
      <c r="A336" s="94" t="n"/>
      <c r="B336" s="102" t="n"/>
      <c r="C336" s="94" t="n"/>
      <c r="D336" s="94" t="n"/>
      <c r="E336" s="94" t="n"/>
    </row>
    <row r="337">
      <c r="A337" s="94" t="n"/>
      <c r="B337" s="102" t="n"/>
      <c r="C337" s="94" t="n"/>
      <c r="D337" s="94" t="n"/>
      <c r="E337" s="94" t="n"/>
    </row>
    <row r="338">
      <c r="A338" s="94" t="n"/>
      <c r="B338" s="102" t="n"/>
      <c r="C338" s="94" t="n"/>
      <c r="D338" s="94" t="n"/>
      <c r="E338" s="94" t="n"/>
    </row>
    <row r="339">
      <c r="A339" s="94" t="n"/>
      <c r="B339" s="102" t="n"/>
      <c r="C339" s="94" t="n"/>
      <c r="D339" s="94" t="n"/>
      <c r="E339" s="94" t="n"/>
    </row>
    <row r="340">
      <c r="A340" s="94" t="n"/>
      <c r="B340" s="102" t="n"/>
      <c r="C340" s="94" t="n"/>
      <c r="D340" s="94" t="n"/>
      <c r="E340" s="94" t="n"/>
    </row>
    <row r="341">
      <c r="A341" s="94" t="n"/>
      <c r="B341" s="102" t="n"/>
      <c r="C341" s="94" t="n"/>
      <c r="D341" s="94" t="n"/>
      <c r="E341" s="94" t="n"/>
    </row>
    <row r="342">
      <c r="A342" s="94" t="n"/>
      <c r="B342" s="102" t="n"/>
      <c r="C342" s="94" t="n"/>
      <c r="D342" s="94" t="n"/>
      <c r="E342" s="94" t="n"/>
    </row>
    <row r="343">
      <c r="A343" s="94" t="n"/>
      <c r="B343" s="102" t="n"/>
      <c r="C343" s="94" t="n"/>
      <c r="D343" s="94" t="n"/>
      <c r="E343" s="94" t="n"/>
    </row>
    <row r="344">
      <c r="A344" s="94" t="n"/>
      <c r="B344" s="102" t="n"/>
      <c r="C344" s="94" t="n"/>
      <c r="D344" s="94" t="n"/>
      <c r="E344" s="94" t="n"/>
    </row>
    <row r="345">
      <c r="A345" s="94" t="n"/>
      <c r="B345" s="102" t="n"/>
      <c r="C345" s="94" t="n"/>
      <c r="D345" s="94" t="n"/>
      <c r="E345" s="94" t="n"/>
    </row>
    <row r="346">
      <c r="A346" s="94" t="n"/>
      <c r="B346" s="102" t="n"/>
      <c r="C346" s="94" t="n"/>
      <c r="D346" s="94" t="n"/>
      <c r="E346" s="94" t="n"/>
    </row>
    <row r="347">
      <c r="A347" s="94" t="n"/>
      <c r="B347" s="102" t="n"/>
      <c r="C347" s="94" t="n"/>
      <c r="D347" s="94" t="n"/>
      <c r="E347" s="94" t="n"/>
    </row>
    <row r="348">
      <c r="A348" s="94" t="n"/>
      <c r="B348" s="102" t="n"/>
      <c r="C348" s="94" t="n"/>
      <c r="D348" s="94" t="n"/>
      <c r="E348" s="94" t="n"/>
    </row>
    <row r="349">
      <c r="A349" s="94" t="n"/>
      <c r="B349" s="102" t="n"/>
      <c r="C349" s="94" t="n"/>
      <c r="D349" s="94" t="n"/>
      <c r="E349" s="94" t="n"/>
    </row>
    <row r="350">
      <c r="A350" s="94" t="n"/>
      <c r="B350" s="102" t="n"/>
      <c r="C350" s="94" t="n"/>
      <c r="D350" s="94" t="n"/>
      <c r="E350" s="94" t="n"/>
    </row>
    <row r="351">
      <c r="A351" s="94" t="n"/>
      <c r="B351" s="102" t="n"/>
      <c r="C351" s="94" t="n"/>
      <c r="D351" s="94" t="n"/>
      <c r="E351" s="94" t="n"/>
    </row>
    <row r="352">
      <c r="A352" s="94" t="n"/>
      <c r="B352" s="102" t="n"/>
      <c r="C352" s="94" t="n"/>
      <c r="D352" s="94" t="n"/>
      <c r="E352" s="94" t="n"/>
    </row>
    <row r="353">
      <c r="A353" s="94" t="n"/>
      <c r="B353" s="102" t="n"/>
      <c r="C353" s="94" t="n"/>
      <c r="D353" s="94" t="n"/>
      <c r="E353" s="94" t="n"/>
    </row>
    <row r="354">
      <c r="A354" s="94" t="n"/>
      <c r="B354" s="102" t="n"/>
      <c r="C354" s="94" t="n"/>
      <c r="D354" s="94" t="n"/>
      <c r="E354" s="94" t="n"/>
    </row>
    <row r="355">
      <c r="A355" s="94" t="n"/>
      <c r="B355" s="102" t="n"/>
      <c r="C355" s="94" t="n"/>
      <c r="D355" s="94" t="n"/>
      <c r="E355" s="94" t="n"/>
    </row>
    <row r="356">
      <c r="A356" s="94" t="n"/>
      <c r="B356" s="102" t="n"/>
      <c r="C356" s="94" t="n"/>
      <c r="D356" s="94" t="n"/>
      <c r="E356" s="94" t="n"/>
    </row>
    <row r="357">
      <c r="A357" s="94" t="n"/>
      <c r="B357" s="102" t="n"/>
      <c r="C357" s="94" t="n"/>
      <c r="D357" s="94" t="n"/>
      <c r="E357" s="94" t="n"/>
    </row>
    <row r="358">
      <c r="A358" s="94" t="n"/>
      <c r="B358" s="102" t="n"/>
      <c r="C358" s="94" t="n"/>
      <c r="D358" s="94" t="n"/>
      <c r="E358" s="94" t="n"/>
    </row>
    <row r="359">
      <c r="A359" s="94" t="n"/>
      <c r="B359" s="102" t="n"/>
      <c r="C359" s="94" t="n"/>
      <c r="D359" s="94" t="n"/>
      <c r="E359" s="94" t="n"/>
    </row>
    <row r="360">
      <c r="A360" s="94" t="n"/>
      <c r="B360" s="102" t="n"/>
      <c r="C360" s="94" t="n"/>
      <c r="D360" s="94" t="n"/>
      <c r="E360" s="94" t="n"/>
    </row>
    <row r="361">
      <c r="A361" s="94" t="n"/>
      <c r="B361" s="102" t="n"/>
      <c r="C361" s="94" t="n"/>
      <c r="D361" s="94" t="n"/>
      <c r="E361" s="94" t="n"/>
    </row>
    <row r="362">
      <c r="A362" s="98" t="inlineStr">
        <is>
          <t>TOTALE</t>
        </is>
      </c>
      <c r="B362" s="102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118" t="inlineStr">
        <is>
          <t xml:space="preserve">IMPORTO 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>
        <v>45302</v>
      </c>
      <c r="B366" s="118" t="n">
        <v>0</v>
      </c>
      <c r="C366" s="98" t="n"/>
      <c r="D366" s="98" t="n"/>
      <c r="E366" s="94" t="n"/>
    </row>
    <row r="367">
      <c r="A367" s="94" t="inlineStr">
        <is>
          <t>*</t>
        </is>
      </c>
      <c r="B367" s="102" t="n">
        <v>5359.53</v>
      </c>
      <c r="C367" s="94" t="n">
        <v>25912300378</v>
      </c>
      <c r="D367" s="94" t="inlineStr">
        <is>
          <t>PARR. SS. NAZARO E CELSO</t>
        </is>
      </c>
      <c r="E367" s="94" t="n"/>
    </row>
    <row r="368">
      <c r="A368" s="94" t="inlineStr">
        <is>
          <t>*</t>
        </is>
      </c>
      <c r="B368" s="102" t="n">
        <v>614</v>
      </c>
      <c r="C368" s="94" t="n">
        <v>51312300730</v>
      </c>
      <c r="D368" s="94" t="inlineStr">
        <is>
          <t xml:space="preserve">CATMEX </t>
        </is>
      </c>
      <c r="E368" s="94" t="inlineStr">
        <is>
          <t>BONIFICO UNICO DI EURO 1647,00 614+433   + 600 EURO POLIZZA VITA  GENERTEL</t>
        </is>
      </c>
    </row>
    <row r="369">
      <c r="A369" s="94" t="inlineStr">
        <is>
          <t>*</t>
        </is>
      </c>
      <c r="B369" s="102" t="n">
        <v>433</v>
      </c>
      <c r="C369" s="94" t="n">
        <v>51312300181</v>
      </c>
      <c r="D369" s="94" t="inlineStr">
        <is>
          <t xml:space="preserve">CATMEX </t>
        </is>
      </c>
      <c r="E369" s="94" t="inlineStr">
        <is>
          <t>BONIFICO UNICO DI EURO 1647,00 614+433   + 600 EURO POLIZZA VITA  GENERTEL</t>
        </is>
      </c>
    </row>
    <row r="370">
      <c r="A370" s="94" t="inlineStr">
        <is>
          <t>*</t>
        </is>
      </c>
      <c r="B370" s="102" t="n">
        <v>1200</v>
      </c>
      <c r="C370" s="94" t="n">
        <v>116573791</v>
      </c>
      <c r="D370" s="94" t="inlineStr">
        <is>
          <t>CRIVELLI STEFANO</t>
        </is>
      </c>
      <c r="E370" s="94" t="n"/>
    </row>
    <row r="371">
      <c r="A371" s="94" t="n"/>
      <c r="B371" s="102" t="n"/>
      <c r="C371" s="94" t="n"/>
      <c r="D371" s="94" t="n"/>
      <c r="E371" s="94" t="n"/>
    </row>
    <row r="372">
      <c r="A372" s="94" t="n"/>
      <c r="B372" s="102" t="n"/>
      <c r="C372" s="94" t="n"/>
      <c r="D372" s="94" t="n"/>
      <c r="E372" s="94" t="n"/>
    </row>
    <row r="373">
      <c r="A373" s="94" t="n"/>
      <c r="B373" s="102" t="n"/>
      <c r="C373" s="94" t="n"/>
      <c r="D373" s="94" t="n"/>
      <c r="E373" s="94" t="n"/>
    </row>
    <row r="374">
      <c r="A374" s="94" t="n"/>
      <c r="B374" s="102" t="n"/>
      <c r="C374" s="94" t="n"/>
      <c r="D374" s="94" t="n"/>
      <c r="E374" s="94" t="n"/>
    </row>
    <row r="375">
      <c r="A375" s="94" t="n"/>
      <c r="B375" s="102" t="n"/>
      <c r="C375" s="94" t="n"/>
      <c r="D375" s="94" t="n"/>
      <c r="E375" s="94" t="n"/>
    </row>
    <row r="376">
      <c r="A376" s="94" t="n"/>
      <c r="B376" s="102" t="n"/>
      <c r="C376" s="94" t="n"/>
      <c r="D376" s="94" t="n"/>
      <c r="E376" s="94" t="n"/>
    </row>
    <row r="377">
      <c r="A377" s="94" t="n"/>
      <c r="B377" s="102" t="n"/>
      <c r="C377" s="94" t="n"/>
      <c r="D377" s="94" t="n"/>
      <c r="E377" s="94" t="n"/>
    </row>
    <row r="378">
      <c r="A378" s="94" t="n"/>
      <c r="B378" s="102" t="n"/>
      <c r="C378" s="94" t="n"/>
      <c r="D378" s="94" t="n"/>
      <c r="E378" s="94" t="n"/>
    </row>
    <row r="379">
      <c r="A379" s="94" t="n"/>
      <c r="B379" s="102" t="n"/>
      <c r="C379" s="94" t="n"/>
      <c r="D379" s="94" t="n"/>
      <c r="E379" s="94" t="n"/>
    </row>
    <row r="380">
      <c r="A380" s="94" t="n"/>
      <c r="B380" s="102" t="n"/>
      <c r="C380" s="94" t="n"/>
      <c r="D380" s="94" t="n"/>
      <c r="E380" s="94" t="n"/>
    </row>
    <row r="381">
      <c r="A381" s="94" t="n"/>
      <c r="B381" s="102" t="n"/>
      <c r="C381" s="94" t="n"/>
      <c r="D381" s="94" t="n"/>
      <c r="E381" s="94" t="n"/>
    </row>
    <row r="382">
      <c r="A382" s="94" t="n"/>
      <c r="B382" s="102" t="n"/>
      <c r="C382" s="94" t="n"/>
      <c r="D382" s="94" t="n"/>
      <c r="E382" s="94" t="n"/>
    </row>
    <row r="383">
      <c r="A383" s="94" t="n"/>
      <c r="B383" s="102" t="n"/>
      <c r="C383" s="94" t="n"/>
      <c r="D383" s="94" t="n"/>
      <c r="E383" s="94" t="n"/>
    </row>
    <row r="384">
      <c r="A384" s="94" t="n"/>
      <c r="B384" s="102" t="n"/>
      <c r="C384" s="94" t="n"/>
      <c r="D384" s="94" t="n"/>
      <c r="E384" s="94" t="n"/>
    </row>
    <row r="385">
      <c r="A385" s="94" t="n"/>
      <c r="B385" s="102" t="n"/>
      <c r="C385" s="94" t="n"/>
      <c r="D385" s="94" t="n"/>
      <c r="E385" s="94" t="n"/>
    </row>
    <row r="386">
      <c r="A386" s="94" t="n"/>
      <c r="B386" s="102" t="n"/>
      <c r="C386" s="94" t="n"/>
      <c r="D386" s="94" t="n"/>
      <c r="E386" s="94" t="n"/>
    </row>
    <row r="387">
      <c r="A387" s="94" t="n"/>
      <c r="B387" s="102" t="n"/>
      <c r="C387" s="94" t="n"/>
      <c r="D387" s="94" t="n"/>
      <c r="E387" s="94" t="n"/>
    </row>
    <row r="388">
      <c r="A388" s="94" t="n"/>
      <c r="B388" s="102" t="n"/>
      <c r="C388" s="94" t="n"/>
      <c r="D388" s="94" t="n"/>
      <c r="E388" s="94" t="n"/>
    </row>
    <row r="389">
      <c r="A389" s="94" t="n"/>
      <c r="B389" s="102" t="n"/>
      <c r="C389" s="94" t="n"/>
      <c r="D389" s="94" t="n"/>
      <c r="E389" s="94" t="n"/>
    </row>
    <row r="390">
      <c r="A390" s="94" t="n"/>
      <c r="B390" s="102" t="n"/>
      <c r="C390" s="94" t="n"/>
      <c r="D390" s="94" t="n"/>
      <c r="E390" s="94" t="n"/>
    </row>
    <row r="391">
      <c r="A391" s="94" t="n"/>
      <c r="B391" s="102" t="n"/>
      <c r="C391" s="94" t="n"/>
      <c r="D391" s="94" t="n"/>
      <c r="E391" s="94" t="n"/>
    </row>
    <row r="392">
      <c r="A392" s="94" t="n"/>
      <c r="B392" s="102" t="n"/>
      <c r="C392" s="94" t="n"/>
      <c r="D392" s="94" t="n"/>
      <c r="E392" s="94" t="n"/>
    </row>
    <row r="393">
      <c r="A393" s="94" t="n"/>
      <c r="B393" s="102" t="n"/>
      <c r="C393" s="94" t="n"/>
      <c r="D393" s="94" t="n"/>
      <c r="E393" s="94" t="n"/>
    </row>
    <row r="394">
      <c r="A394" s="94" t="n"/>
      <c r="B394" s="102" t="n"/>
      <c r="C394" s="94" t="n"/>
      <c r="D394" s="94" t="n"/>
      <c r="E394" s="94" t="n"/>
    </row>
    <row r="395">
      <c r="A395" s="94" t="n"/>
      <c r="B395" s="102" t="n"/>
      <c r="C395" s="94" t="n"/>
      <c r="D395" s="94" t="n"/>
      <c r="E395" s="94" t="n"/>
    </row>
    <row r="396">
      <c r="A396" s="94" t="n"/>
      <c r="B396" s="102" t="n"/>
      <c r="C396" s="94" t="n"/>
      <c r="D396" s="94" t="n"/>
      <c r="E396" s="94" t="n"/>
    </row>
    <row r="397">
      <c r="A397" s="94" t="n"/>
      <c r="B397" s="102" t="n"/>
      <c r="C397" s="94" t="n"/>
      <c r="D397" s="94" t="n"/>
      <c r="E397" s="94" t="n"/>
    </row>
    <row r="398">
      <c r="A398" s="94" t="n"/>
      <c r="B398" s="102" t="n"/>
      <c r="C398" s="94" t="n"/>
      <c r="D398" s="94" t="n"/>
      <c r="E398" s="94" t="n"/>
    </row>
    <row r="399">
      <c r="A399" s="94" t="n"/>
      <c r="B399" s="102" t="n"/>
      <c r="C399" s="94" t="n"/>
      <c r="D399" s="94" t="n"/>
      <c r="E399" s="94" t="n"/>
    </row>
    <row r="400">
      <c r="A400" s="94" t="n"/>
      <c r="B400" s="102" t="n"/>
      <c r="C400" s="94" t="n"/>
      <c r="D400" s="94" t="n"/>
      <c r="E400" s="94" t="n"/>
    </row>
    <row r="401">
      <c r="A401" s="94" t="n"/>
      <c r="B401" s="102" t="n"/>
      <c r="C401" s="94" t="n"/>
      <c r="D401" s="94" t="n"/>
      <c r="E401" s="94" t="n"/>
    </row>
    <row r="402">
      <c r="A402" s="94" t="n"/>
      <c r="B402" s="102" t="n"/>
      <c r="C402" s="94" t="n"/>
      <c r="D402" s="94" t="n"/>
      <c r="E402" s="94" t="n"/>
    </row>
    <row r="403">
      <c r="A403" s="94" t="n"/>
      <c r="B403" s="102" t="n"/>
      <c r="C403" s="94" t="n"/>
      <c r="D403" s="94" t="n"/>
      <c r="E403" s="94" t="n"/>
    </row>
    <row r="404">
      <c r="A404" s="94" t="n"/>
      <c r="B404" s="102" t="n"/>
      <c r="C404" s="94" t="n"/>
      <c r="D404" s="94" t="n"/>
      <c r="E404" s="94" t="n"/>
    </row>
    <row r="405">
      <c r="A405" s="94" t="n"/>
      <c r="B405" s="102" t="n"/>
      <c r="C405" s="94" t="n"/>
      <c r="D405" s="94" t="n"/>
      <c r="E405" s="94" t="n"/>
    </row>
    <row r="406">
      <c r="A406" s="94" t="n"/>
      <c r="B406" s="102" t="n"/>
      <c r="C406" s="94" t="n"/>
      <c r="D406" s="94" t="n"/>
      <c r="E406" s="94" t="n"/>
    </row>
    <row r="407">
      <c r="A407" s="94" t="n"/>
      <c r="B407" s="102" t="n"/>
      <c r="C407" s="94" t="n"/>
      <c r="D407" s="94" t="n"/>
      <c r="E407" s="94" t="n"/>
    </row>
    <row r="408">
      <c r="A408" s="94" t="n"/>
      <c r="B408" s="102" t="n"/>
      <c r="C408" s="94" t="n"/>
      <c r="D408" s="94" t="n"/>
      <c r="E408" s="94" t="n"/>
    </row>
    <row r="409">
      <c r="A409" s="94" t="n"/>
      <c r="B409" s="102" t="n"/>
      <c r="C409" s="94" t="n"/>
      <c r="D409" s="94" t="n"/>
      <c r="E409" s="94" t="n"/>
    </row>
    <row r="410">
      <c r="A410" s="94" t="n"/>
      <c r="B410" s="102" t="n"/>
      <c r="C410" s="94" t="n"/>
      <c r="D410" s="94" t="n"/>
      <c r="E410" s="94" t="n"/>
    </row>
    <row r="411">
      <c r="A411" s="94" t="n"/>
      <c r="B411" s="102" t="n"/>
      <c r="C411" s="94" t="n"/>
      <c r="D411" s="94" t="n"/>
      <c r="E411" s="94" t="n"/>
    </row>
    <row r="412">
      <c r="A412" s="94" t="n"/>
      <c r="B412" s="102" t="n"/>
      <c r="C412" s="94" t="n"/>
      <c r="D412" s="94" t="n"/>
      <c r="E412" s="94" t="n"/>
    </row>
    <row r="413">
      <c r="A413" s="94" t="n"/>
      <c r="B413" s="102" t="n"/>
      <c r="C413" s="94" t="n"/>
      <c r="D413" s="94" t="n"/>
      <c r="E413" s="94" t="n"/>
    </row>
    <row r="414">
      <c r="A414" s="98" t="inlineStr">
        <is>
          <t>TOTALE</t>
        </is>
      </c>
      <c r="B414" s="102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118" t="inlineStr">
        <is>
          <t xml:space="preserve">IMPORTO 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>
        <v>45303</v>
      </c>
      <c r="B418" s="118" t="n">
        <v>0</v>
      </c>
      <c r="C418" s="98" t="n"/>
      <c r="D418" s="98" t="n"/>
      <c r="E418" s="94" t="n"/>
    </row>
    <row r="419">
      <c r="A419" s="94" t="inlineStr">
        <is>
          <t>*</t>
        </is>
      </c>
      <c r="B419" s="96" t="n">
        <v>7619.32</v>
      </c>
      <c r="C419" t="inlineStr">
        <is>
          <t>00025912300367</t>
        </is>
      </c>
      <c r="D419" t="inlineStr">
        <is>
          <t>PARROCCHIA SANT'ANASTASIO MARTIRE</t>
        </is>
      </c>
      <c r="E419" s="94" t="n"/>
    </row>
    <row r="420">
      <c r="A420" s="94" t="inlineStr">
        <is>
          <t>*</t>
        </is>
      </c>
      <c r="B420" s="96" t="n">
        <v>3677.29</v>
      </c>
      <c r="C420" t="inlineStr">
        <is>
          <t>00025912300373</t>
        </is>
      </c>
      <c r="D420" t="inlineStr">
        <is>
          <t>MADONNA DELLA SPERANZA</t>
        </is>
      </c>
      <c r="E420" s="94" t="n"/>
    </row>
    <row r="421">
      <c r="A421" s="94" t="inlineStr">
        <is>
          <t>*</t>
        </is>
      </c>
      <c r="B421" s="96" t="n">
        <v>3914.98</v>
      </c>
      <c r="C421" t="inlineStr">
        <is>
          <t>00025912300382</t>
        </is>
      </c>
      <c r="D421" t="inlineStr">
        <is>
          <t>PARROCCHIA SAN GIORGIO</t>
        </is>
      </c>
      <c r="E421" s="94" t="n"/>
    </row>
    <row r="422">
      <c r="A422" s="94" t="inlineStr">
        <is>
          <t>*</t>
        </is>
      </c>
      <c r="B422" s="96" t="n">
        <v>8224.610000000001</v>
      </c>
      <c r="C422" t="inlineStr">
        <is>
          <t>00025912300413</t>
        </is>
      </c>
      <c r="D422" t="inlineStr">
        <is>
          <t>PARROCCHIA SANTA MARIA ASSUNTA</t>
        </is>
      </c>
      <c r="E422" s="94" t="n"/>
    </row>
    <row r="423">
      <c r="A423" s="94" t="inlineStr">
        <is>
          <t>*</t>
        </is>
      </c>
      <c r="B423" s="96" t="n">
        <v>50</v>
      </c>
      <c r="C423" t="inlineStr">
        <is>
          <t>00033131300013</t>
        </is>
      </c>
      <c r="D423" t="inlineStr">
        <is>
          <t>GIORGIO CROCI CANDIANI</t>
        </is>
      </c>
      <c r="E423" s="94" t="inlineStr">
        <is>
          <t>BONIFICO UNICO 50 + 136,29</t>
        </is>
      </c>
    </row>
    <row r="424">
      <c r="A424" s="94" t="inlineStr">
        <is>
          <t>*</t>
        </is>
      </c>
      <c r="B424" s="96" t="n">
        <v>543</v>
      </c>
      <c r="C424" t="inlineStr">
        <is>
          <t>00051331300315</t>
        </is>
      </c>
      <c r="D424" t="inlineStr">
        <is>
          <t>DI VITO VINCENZO</t>
        </is>
      </c>
      <c r="E424" s="94" t="inlineStr">
        <is>
          <t>BONIFICO UNICO DI VITO  1896,00  543+277+1.076</t>
        </is>
      </c>
    </row>
    <row r="425">
      <c r="A425" s="94" t="n"/>
      <c r="B425" s="96" t="n">
        <v>0</v>
      </c>
      <c r="E425" s="94" t="n"/>
    </row>
    <row r="426">
      <c r="A426" s="94" t="inlineStr">
        <is>
          <t>*</t>
        </is>
      </c>
      <c r="B426" s="96" t="n">
        <v>644.2</v>
      </c>
      <c r="C426" t="inlineStr">
        <is>
          <t>111034189</t>
        </is>
      </c>
      <c r="D426" t="inlineStr">
        <is>
          <t>DANILO COLOMBO</t>
        </is>
      </c>
      <c r="E426" s="94" t="n"/>
    </row>
    <row r="427">
      <c r="A427" s="94" t="n"/>
      <c r="B427" s="102" t="n"/>
      <c r="C427" s="94" t="n"/>
      <c r="D427" s="94" t="n"/>
      <c r="E427" s="94" t="n"/>
    </row>
    <row r="428">
      <c r="A428" s="94" t="n"/>
      <c r="B428" s="102" t="n"/>
      <c r="C428" s="94" t="n"/>
      <c r="D428" s="94" t="n"/>
      <c r="E428" s="94" t="n"/>
    </row>
    <row r="429">
      <c r="A429" s="94" t="n"/>
      <c r="B429" s="102" t="n"/>
      <c r="C429" s="94" t="n"/>
      <c r="D429" s="94" t="n"/>
      <c r="E429" s="94" t="n"/>
    </row>
    <row r="430">
      <c r="A430" s="94" t="n"/>
      <c r="B430" s="102" t="n"/>
      <c r="C430" s="94" t="n"/>
      <c r="D430" s="94" t="n"/>
      <c r="E430" s="94" t="n"/>
    </row>
    <row r="431">
      <c r="A431" s="94" t="n"/>
      <c r="B431" s="102" t="n"/>
      <c r="C431" s="94" t="n"/>
      <c r="D431" s="94" t="n"/>
      <c r="E431" s="94" t="n"/>
    </row>
    <row r="432">
      <c r="A432" s="94" t="n"/>
      <c r="B432" s="102" t="n"/>
      <c r="C432" s="94" t="n"/>
      <c r="D432" s="94" t="n"/>
      <c r="E432" s="94" t="n"/>
    </row>
    <row r="433">
      <c r="A433" s="94" t="n"/>
      <c r="B433" s="102" t="n"/>
      <c r="C433" s="94" t="n"/>
      <c r="D433" s="94" t="n"/>
      <c r="E433" s="94" t="n"/>
    </row>
    <row r="434">
      <c r="A434" s="94" t="n"/>
      <c r="B434" s="102" t="n"/>
      <c r="C434" s="94" t="n"/>
      <c r="D434" s="94" t="n"/>
      <c r="E434" s="94" t="n"/>
    </row>
    <row r="435">
      <c r="A435" s="94" t="n"/>
      <c r="B435" s="102" t="n"/>
      <c r="C435" s="94" t="n"/>
      <c r="D435" s="94" t="n"/>
      <c r="E435" s="94" t="n"/>
    </row>
    <row r="436">
      <c r="A436" s="94" t="n"/>
      <c r="B436" s="102" t="n"/>
      <c r="C436" s="94" t="n"/>
      <c r="D436" s="94" t="n"/>
      <c r="E436" s="94" t="n"/>
    </row>
    <row r="437">
      <c r="A437" s="94" t="n"/>
      <c r="B437" s="102" t="n"/>
      <c r="C437" s="94" t="n"/>
      <c r="D437" s="94" t="n"/>
      <c r="E437" s="94" t="n"/>
    </row>
    <row r="438">
      <c r="A438" s="94" t="n"/>
      <c r="B438" s="102" t="n"/>
      <c r="C438" s="94" t="n"/>
      <c r="D438" s="94" t="n"/>
      <c r="E438" s="94" t="n"/>
    </row>
    <row r="439">
      <c r="A439" s="94" t="n"/>
      <c r="B439" s="102" t="n"/>
      <c r="C439" s="94" t="n"/>
      <c r="D439" s="94" t="n"/>
      <c r="E439" s="94" t="n"/>
    </row>
    <row r="440">
      <c r="A440" s="94" t="n"/>
      <c r="B440" s="102" t="n"/>
      <c r="C440" s="94" t="n"/>
      <c r="D440" s="94" t="n"/>
      <c r="E440" s="94" t="n"/>
    </row>
    <row r="441">
      <c r="A441" s="94" t="n"/>
      <c r="B441" s="102" t="n"/>
      <c r="C441" s="94" t="n"/>
      <c r="D441" s="94" t="n"/>
      <c r="E441" s="94" t="n"/>
    </row>
    <row r="442">
      <c r="A442" s="94" t="n"/>
      <c r="B442" s="102" t="n"/>
      <c r="C442" s="94" t="n"/>
      <c r="D442" s="94" t="n"/>
      <c r="E442" s="94" t="n"/>
    </row>
    <row r="443">
      <c r="A443" s="94" t="n"/>
      <c r="B443" s="102" t="n"/>
      <c r="C443" s="94" t="n"/>
      <c r="D443" s="94" t="n"/>
      <c r="E443" s="94" t="n"/>
    </row>
    <row r="444">
      <c r="A444" s="94" t="n"/>
      <c r="B444" s="102" t="n"/>
      <c r="C444" s="94" t="n"/>
      <c r="D444" s="94" t="n"/>
      <c r="E444" s="94" t="n"/>
    </row>
    <row r="445">
      <c r="A445" s="94" t="n"/>
      <c r="B445" s="102" t="n"/>
      <c r="C445" s="94" t="n"/>
      <c r="D445" s="94" t="n"/>
      <c r="E445" s="94" t="n"/>
    </row>
    <row r="446">
      <c r="A446" s="94" t="n"/>
      <c r="B446" s="102" t="n"/>
      <c r="C446" s="94" t="n"/>
      <c r="D446" s="94" t="n"/>
      <c r="E446" s="94" t="n"/>
    </row>
    <row r="447">
      <c r="A447" s="94" t="n"/>
      <c r="B447" s="102" t="n"/>
      <c r="C447" s="94" t="n"/>
      <c r="D447" s="94" t="n"/>
      <c r="E447" s="94" t="n"/>
    </row>
    <row r="448">
      <c r="A448" s="94" t="n"/>
      <c r="B448" s="102" t="n"/>
      <c r="C448" s="94" t="n"/>
      <c r="D448" s="94" t="n"/>
      <c r="E448" s="94" t="n"/>
    </row>
    <row r="449">
      <c r="A449" s="94" t="n"/>
      <c r="B449" s="102" t="n"/>
      <c r="C449" s="94" t="n"/>
      <c r="D449" s="94" t="n"/>
      <c r="E449" s="94" t="n"/>
    </row>
    <row r="450">
      <c r="A450" s="94" t="n"/>
      <c r="B450" s="102" t="n"/>
      <c r="C450" s="94" t="n"/>
      <c r="D450" s="94" t="n"/>
      <c r="E450" s="94" t="n"/>
    </row>
    <row r="451">
      <c r="A451" s="94" t="n"/>
      <c r="B451" s="102" t="n"/>
      <c r="C451" s="94" t="n"/>
      <c r="D451" s="94" t="n"/>
      <c r="E451" s="94" t="n"/>
    </row>
    <row r="452">
      <c r="A452" s="94" t="n"/>
      <c r="B452" s="102" t="n"/>
      <c r="C452" s="94" t="n"/>
      <c r="D452" s="94" t="n"/>
      <c r="E452" s="94" t="n"/>
    </row>
    <row r="453">
      <c r="A453" s="94" t="n"/>
      <c r="B453" s="102" t="n"/>
      <c r="C453" s="94" t="n"/>
      <c r="D453" s="94" t="n"/>
      <c r="E453" s="94" t="n"/>
    </row>
    <row r="454">
      <c r="A454" s="94" t="n"/>
      <c r="B454" s="102" t="n"/>
      <c r="C454" s="94" t="n"/>
      <c r="D454" s="94" t="n"/>
      <c r="E454" s="94" t="n"/>
    </row>
    <row r="455">
      <c r="A455" s="94" t="n"/>
      <c r="B455" s="102" t="n"/>
      <c r="C455" s="94" t="n"/>
      <c r="D455" s="94" t="n"/>
      <c r="E455" s="94" t="n"/>
    </row>
    <row r="456">
      <c r="A456" s="94" t="n"/>
      <c r="B456" s="102" t="n"/>
      <c r="C456" s="94" t="n"/>
      <c r="D456" s="94" t="n"/>
      <c r="E456" s="94" t="n"/>
    </row>
    <row r="457">
      <c r="A457" s="94" t="n"/>
      <c r="B457" s="102" t="n"/>
      <c r="C457" s="94" t="n"/>
      <c r="D457" s="94" t="n"/>
      <c r="E457" s="94" t="n"/>
    </row>
    <row r="458">
      <c r="A458" s="94" t="n"/>
      <c r="B458" s="102" t="n"/>
      <c r="C458" s="94" t="n"/>
      <c r="D458" s="94" t="n"/>
      <c r="E458" s="94" t="n"/>
    </row>
    <row r="459">
      <c r="A459" s="94" t="n"/>
      <c r="B459" s="102" t="n"/>
      <c r="C459" s="94" t="n"/>
      <c r="D459" s="94" t="n"/>
      <c r="E459" s="94" t="n"/>
    </row>
    <row r="460">
      <c r="A460" s="94" t="n"/>
      <c r="B460" s="102" t="n"/>
      <c r="C460" s="94" t="n"/>
      <c r="D460" s="94" t="n"/>
      <c r="E460" s="94" t="n"/>
    </row>
    <row r="461">
      <c r="A461" s="94" t="n"/>
      <c r="B461" s="102" t="n"/>
      <c r="C461" s="94" t="n"/>
      <c r="D461" s="94" t="n"/>
      <c r="E461" s="94" t="n"/>
    </row>
    <row r="462">
      <c r="A462" s="94" t="n"/>
      <c r="B462" s="102" t="n"/>
      <c r="C462" s="94" t="n"/>
      <c r="D462" s="94" t="n"/>
      <c r="E462" s="94" t="n"/>
    </row>
    <row r="463">
      <c r="A463" s="94" t="n"/>
      <c r="B463" s="102" t="n"/>
      <c r="C463" s="94" t="n"/>
      <c r="D463" s="94" t="n"/>
      <c r="E463" s="94" t="n"/>
    </row>
    <row r="464">
      <c r="A464" s="94" t="n"/>
      <c r="B464" s="102" t="n"/>
      <c r="C464" s="94" t="n"/>
      <c r="D464" s="94" t="n"/>
      <c r="E464" s="94" t="n"/>
    </row>
    <row r="465">
      <c r="A465" s="94" t="n"/>
      <c r="B465" s="102" t="n"/>
      <c r="C465" s="94" t="n"/>
      <c r="D465" s="94" t="n"/>
      <c r="E465" s="94" t="n"/>
    </row>
    <row r="466">
      <c r="A466" s="98" t="inlineStr">
        <is>
          <t>TOTALE</t>
        </is>
      </c>
      <c r="B466" s="102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118" t="inlineStr">
        <is>
          <t xml:space="preserve">IMPORTO 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>
        <v>45306</v>
      </c>
      <c r="B470" s="118" t="n">
        <v>0</v>
      </c>
      <c r="C470" s="98" t="n"/>
      <c r="D470" s="98" t="n"/>
      <c r="E470" s="94" t="n"/>
    </row>
    <row r="471">
      <c r="A471" s="94" t="n"/>
      <c r="B471" s="96" t="n">
        <v>3129.04</v>
      </c>
      <c r="C471" t="inlineStr">
        <is>
          <t>00025912300387</t>
        </is>
      </c>
      <c r="D471" t="inlineStr">
        <is>
          <t>PARROCCHIA SAN PAOLO APOSTOLO</t>
        </is>
      </c>
      <c r="E471" s="94" t="n"/>
    </row>
    <row r="472">
      <c r="A472" s="94" t="n"/>
      <c r="B472" s="96" t="n">
        <v>5967.04</v>
      </c>
      <c r="C472" t="inlineStr">
        <is>
          <t>00033112300333</t>
        </is>
      </c>
      <c r="D472" t="inlineStr">
        <is>
          <t>PARR. SS.IPPOLITO E CASSIANO</t>
        </is>
      </c>
      <c r="E472" s="94" t="n"/>
    </row>
    <row r="473">
      <c r="A473" s="94" t="n"/>
      <c r="B473" s="96" t="n">
        <v>2401.57</v>
      </c>
      <c r="C473" t="inlineStr">
        <is>
          <t>00051312301118</t>
        </is>
      </c>
      <c r="D473" t="inlineStr">
        <is>
          <t>PARROCCHIA SANTI FILIPPO E GIACOMO</t>
        </is>
      </c>
      <c r="E473" s="94" t="n"/>
    </row>
    <row r="474">
      <c r="A474" s="94" t="n"/>
      <c r="B474" s="96" t="n">
        <v>1291.15</v>
      </c>
      <c r="C474" t="inlineStr">
        <is>
          <t>00058921300006</t>
        </is>
      </c>
      <c r="D474" t="inlineStr">
        <is>
          <t>FABIO COLOMBO</t>
        </is>
      </c>
      <c r="E474" s="94" t="n"/>
    </row>
    <row r="475">
      <c r="A475" s="94" t="n"/>
      <c r="B475" s="102" t="n"/>
      <c r="C475" s="94" t="n"/>
      <c r="D475" s="94" t="n"/>
      <c r="E475" s="94" t="n"/>
    </row>
    <row r="476">
      <c r="A476" s="94" t="n"/>
      <c r="B476" s="102" t="n"/>
      <c r="C476" s="94" t="n"/>
      <c r="D476" s="94" t="n"/>
      <c r="E476" s="94" t="n"/>
    </row>
    <row r="477">
      <c r="A477" s="94" t="n"/>
      <c r="B477" s="102" t="n"/>
      <c r="C477" s="94" t="n"/>
      <c r="D477" s="94" t="n"/>
      <c r="E477" s="94" t="n"/>
    </row>
    <row r="478">
      <c r="A478" s="94" t="n"/>
      <c r="B478" s="102" t="n"/>
      <c r="C478" s="94" t="n"/>
      <c r="D478" s="94" t="n"/>
      <c r="E478" s="94" t="n"/>
    </row>
    <row r="479">
      <c r="A479" s="94" t="n"/>
      <c r="B479" s="102" t="n"/>
      <c r="C479" s="94" t="n"/>
      <c r="D479" s="94" t="n"/>
      <c r="E479" s="94" t="n"/>
    </row>
    <row r="480">
      <c r="A480" s="94" t="n"/>
      <c r="B480" s="102" t="n"/>
      <c r="C480" s="94" t="n"/>
      <c r="D480" s="94" t="n"/>
      <c r="E480" s="94" t="n"/>
    </row>
    <row r="481">
      <c r="A481" s="94" t="n"/>
      <c r="B481" s="102" t="n"/>
      <c r="C481" s="94" t="n"/>
      <c r="D481" s="94" t="n"/>
      <c r="E481" s="94" t="n"/>
    </row>
    <row r="482">
      <c r="A482" s="94" t="n"/>
      <c r="B482" s="102" t="n"/>
      <c r="C482" s="94" t="n"/>
      <c r="D482" s="94" t="n"/>
      <c r="E482" s="94" t="n"/>
    </row>
    <row r="483">
      <c r="A483" s="94" t="n"/>
      <c r="B483" s="102" t="n"/>
      <c r="C483" s="94" t="n"/>
      <c r="D483" s="94" t="n"/>
      <c r="E483" s="94" t="n"/>
    </row>
    <row r="484">
      <c r="A484" s="94" t="n"/>
      <c r="B484" s="102" t="n"/>
      <c r="C484" s="94" t="n"/>
      <c r="D484" s="94" t="n"/>
      <c r="E484" s="94" t="n"/>
    </row>
    <row r="485">
      <c r="A485" s="94" t="n"/>
      <c r="B485" s="102" t="n"/>
      <c r="C485" s="94" t="n"/>
      <c r="D485" s="94" t="n"/>
      <c r="E485" s="94" t="n"/>
    </row>
    <row r="486">
      <c r="A486" s="94" t="n"/>
      <c r="B486" s="102" t="n"/>
      <c r="C486" s="94" t="n"/>
      <c r="D486" s="94" t="n"/>
      <c r="E486" s="94" t="n"/>
    </row>
    <row r="487">
      <c r="A487" s="94" t="n"/>
      <c r="B487" s="102" t="n"/>
      <c r="C487" s="94" t="n"/>
      <c r="D487" s="94" t="n"/>
      <c r="E487" s="94" t="n"/>
    </row>
    <row r="488">
      <c r="A488" s="94" t="n"/>
      <c r="B488" s="102" t="n"/>
      <c r="C488" s="94" t="n"/>
      <c r="D488" s="94" t="n"/>
      <c r="E488" s="94" t="n"/>
    </row>
    <row r="489">
      <c r="A489" s="94" t="n"/>
      <c r="B489" s="102" t="n"/>
      <c r="C489" s="94" t="n"/>
      <c r="D489" s="94" t="n"/>
      <c r="E489" s="94" t="n"/>
    </row>
    <row r="490">
      <c r="A490" s="94" t="n"/>
      <c r="B490" s="102" t="n"/>
      <c r="C490" s="94" t="n"/>
      <c r="D490" s="94" t="n"/>
      <c r="E490" s="94" t="n"/>
    </row>
    <row r="491">
      <c r="A491" s="94" t="n"/>
      <c r="B491" s="102" t="n"/>
      <c r="C491" s="94" t="n"/>
      <c r="D491" s="94" t="n"/>
      <c r="E491" s="94" t="n"/>
    </row>
    <row r="492">
      <c r="A492" s="94" t="n"/>
      <c r="B492" s="102" t="n"/>
      <c r="C492" s="94" t="n"/>
      <c r="D492" s="94" t="n"/>
      <c r="E492" s="94" t="n"/>
    </row>
    <row r="493">
      <c r="A493" s="94" t="n"/>
      <c r="B493" s="102" t="n"/>
      <c r="C493" s="94" t="n"/>
      <c r="D493" s="94" t="n"/>
      <c r="E493" s="94" t="n"/>
    </row>
    <row r="494">
      <c r="A494" s="94" t="n"/>
      <c r="B494" s="102" t="n"/>
      <c r="C494" s="94" t="n"/>
      <c r="D494" s="94" t="n"/>
      <c r="E494" s="94" t="n"/>
    </row>
    <row r="495">
      <c r="A495" s="94" t="n"/>
      <c r="B495" s="102" t="n"/>
      <c r="C495" s="94" t="n"/>
      <c r="D495" s="94" t="n"/>
      <c r="E495" s="94" t="n"/>
    </row>
    <row r="496">
      <c r="A496" s="94" t="n"/>
      <c r="B496" s="102" t="n"/>
      <c r="C496" s="94" t="n"/>
      <c r="D496" s="94" t="n"/>
      <c r="E496" s="94" t="n"/>
    </row>
    <row r="497">
      <c r="A497" s="94" t="n"/>
      <c r="B497" s="102" t="n"/>
      <c r="C497" s="94" t="n"/>
      <c r="D497" s="94" t="n"/>
      <c r="E497" s="94" t="n"/>
    </row>
    <row r="498">
      <c r="A498" s="94" t="n"/>
      <c r="B498" s="102" t="n"/>
      <c r="C498" s="94" t="n"/>
      <c r="D498" s="94" t="n"/>
      <c r="E498" s="94" t="n"/>
    </row>
    <row r="499">
      <c r="A499" s="94" t="n"/>
      <c r="B499" s="102" t="n"/>
      <c r="C499" s="94" t="n"/>
      <c r="D499" s="94" t="n"/>
      <c r="E499" s="94" t="n"/>
    </row>
    <row r="500">
      <c r="A500" s="94" t="n"/>
      <c r="B500" s="102" t="n"/>
      <c r="C500" s="94" t="n"/>
      <c r="D500" s="94" t="n"/>
      <c r="E500" s="94" t="n"/>
    </row>
    <row r="501">
      <c r="A501" s="94" t="n"/>
      <c r="B501" s="102" t="n"/>
      <c r="C501" s="94" t="n"/>
      <c r="D501" s="94" t="n"/>
      <c r="E501" s="94" t="n"/>
    </row>
    <row r="502">
      <c r="A502" s="94" t="n"/>
      <c r="B502" s="102" t="n"/>
      <c r="C502" s="94" t="n"/>
      <c r="D502" s="94" t="n"/>
      <c r="E502" s="94" t="n"/>
    </row>
    <row r="503">
      <c r="A503" s="94" t="n"/>
      <c r="B503" s="102" t="n"/>
      <c r="C503" s="94" t="n"/>
      <c r="D503" s="94" t="n"/>
      <c r="E503" s="94" t="n"/>
    </row>
    <row r="504">
      <c r="A504" s="94" t="n"/>
      <c r="B504" s="102" t="n"/>
      <c r="C504" s="94" t="n"/>
      <c r="D504" s="94" t="n"/>
      <c r="E504" s="94" t="n"/>
    </row>
    <row r="505">
      <c r="A505" s="94" t="n"/>
      <c r="B505" s="102" t="n"/>
      <c r="C505" s="94" t="n"/>
      <c r="D505" s="94" t="n"/>
      <c r="E505" s="94" t="n"/>
    </row>
    <row r="506">
      <c r="A506" s="94" t="n"/>
      <c r="B506" s="102" t="n"/>
      <c r="C506" s="94" t="n"/>
      <c r="D506" s="94" t="n"/>
      <c r="E506" s="94" t="n"/>
    </row>
    <row r="507">
      <c r="A507" s="94" t="n"/>
      <c r="B507" s="102" t="n"/>
      <c r="C507" s="94" t="n"/>
      <c r="D507" s="94" t="n"/>
      <c r="E507" s="94" t="n"/>
    </row>
    <row r="508">
      <c r="A508" s="94" t="n"/>
      <c r="B508" s="102" t="n"/>
      <c r="C508" s="94" t="n"/>
      <c r="D508" s="94" t="n"/>
      <c r="E508" s="94" t="n"/>
    </row>
    <row r="509">
      <c r="A509" s="94" t="n"/>
      <c r="B509" s="102" t="n"/>
      <c r="C509" s="94" t="n"/>
      <c r="D509" s="94" t="n"/>
      <c r="E509" s="94" t="n"/>
    </row>
    <row r="510">
      <c r="A510" s="94" t="n"/>
      <c r="B510" s="102" t="n"/>
      <c r="C510" s="94" t="n"/>
      <c r="D510" s="94" t="n"/>
      <c r="E510" s="94" t="n"/>
    </row>
    <row r="511">
      <c r="A511" s="94" t="n"/>
      <c r="B511" s="102" t="n"/>
      <c r="C511" s="94" t="n"/>
      <c r="D511" s="94" t="n"/>
      <c r="E511" s="94" t="n"/>
    </row>
    <row r="512">
      <c r="A512" s="94" t="n"/>
      <c r="B512" s="102" t="n"/>
      <c r="C512" s="94" t="n"/>
      <c r="D512" s="94" t="n"/>
      <c r="E512" s="94" t="n"/>
    </row>
    <row r="513">
      <c r="A513" s="94" t="n"/>
      <c r="B513" s="102" t="n"/>
      <c r="C513" s="94" t="n"/>
      <c r="D513" s="94" t="n"/>
      <c r="E513" s="94" t="n"/>
    </row>
    <row r="514">
      <c r="A514" s="94" t="n"/>
      <c r="B514" s="102" t="n"/>
      <c r="C514" s="94" t="n"/>
      <c r="D514" s="94" t="n"/>
      <c r="E514" s="94" t="n"/>
    </row>
    <row r="515">
      <c r="A515" s="94" t="n"/>
      <c r="B515" s="102" t="n"/>
      <c r="C515" s="94" t="n"/>
      <c r="D515" s="94" t="n"/>
      <c r="E515" s="94" t="n"/>
    </row>
    <row r="516">
      <c r="A516" s="94" t="n"/>
      <c r="B516" s="102" t="n"/>
      <c r="C516" s="94" t="n"/>
      <c r="D516" s="94" t="n"/>
      <c r="E516" s="94" t="n"/>
    </row>
    <row r="517">
      <c r="A517" s="94" t="n"/>
      <c r="B517" s="102" t="n"/>
      <c r="C517" s="94" t="n"/>
      <c r="D517" s="94" t="n"/>
      <c r="E517" s="94" t="n"/>
    </row>
    <row r="518">
      <c r="A518" s="98" t="inlineStr">
        <is>
          <t>TOTALE</t>
        </is>
      </c>
      <c r="B518" s="102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118" t="inlineStr">
        <is>
          <t xml:space="preserve">IMPORTO 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>
        <v>45307</v>
      </c>
      <c r="B522" s="118" t="n">
        <v>0</v>
      </c>
      <c r="C522" s="98" t="n"/>
      <c r="D522" s="98" t="n"/>
      <c r="E522" s="94" t="n"/>
    </row>
    <row r="523">
      <c r="A523" s="94" t="n"/>
      <c r="B523" s="96" t="n">
        <v>9056.65</v>
      </c>
      <c r="C523" t="inlineStr">
        <is>
          <t>00025912300369</t>
        </is>
      </c>
      <c r="D523" t="inlineStr">
        <is>
          <t>PARROCCHIA SAN ZENONE</t>
        </is>
      </c>
      <c r="E523" s="94" t="n"/>
    </row>
    <row r="524">
      <c r="A524" s="94" t="n"/>
      <c r="B524" s="96" t="n">
        <v>3821.29</v>
      </c>
      <c r="C524" t="inlineStr">
        <is>
          <t>00025912300370</t>
        </is>
      </c>
      <c r="D524" t="inlineStr">
        <is>
          <t>PARROCCHIA NATIVITA' DI MARIA VERGINE</t>
        </is>
      </c>
      <c r="E524" s="94" t="n"/>
    </row>
    <row r="525">
      <c r="A525" s="94" t="n"/>
      <c r="B525" s="96" t="n">
        <v>3626.24</v>
      </c>
      <c r="C525" t="inlineStr">
        <is>
          <t>00025912300376</t>
        </is>
      </c>
      <c r="D525" t="inlineStr">
        <is>
          <t>PARROCCHIA DI S. VITTORE</t>
        </is>
      </c>
      <c r="E525" s="94" t="n"/>
    </row>
    <row r="526">
      <c r="A526" s="94" t="n"/>
      <c r="B526" s="96" t="n">
        <v>774</v>
      </c>
      <c r="C526" t="inlineStr">
        <is>
          <t>00025931300070</t>
        </is>
      </c>
      <c r="D526" t="inlineStr">
        <is>
          <t>DAVIDE ALBANESI</t>
        </is>
      </c>
      <c r="E526" s="94" t="n"/>
    </row>
    <row r="527">
      <c r="A527" s="94" t="n"/>
      <c r="B527" s="96" t="n">
        <v>3926.48</v>
      </c>
      <c r="C527" t="inlineStr">
        <is>
          <t>00033112300341</t>
        </is>
      </c>
      <c r="D527" t="inlineStr">
        <is>
          <t>PARROCCHIA SAN GIOVANNI BOSCO</t>
        </is>
      </c>
      <c r="E527" s="94" t="n"/>
    </row>
    <row r="528">
      <c r="A528" s="94" t="n"/>
      <c r="B528" s="96" t="n">
        <v>1800</v>
      </c>
      <c r="C528" t="inlineStr">
        <is>
          <t>00051311300010</t>
        </is>
      </c>
      <c r="D528" t="inlineStr">
        <is>
          <t>PARROCCHIA S.GIOVANNI BATTISTA</t>
        </is>
      </c>
      <c r="E528" s="94" t="n"/>
    </row>
    <row r="529">
      <c r="A529" s="94" t="n"/>
      <c r="B529" s="96" t="n">
        <v>6288.76</v>
      </c>
      <c r="C529" t="inlineStr">
        <is>
          <t>00051312301028</t>
        </is>
      </c>
      <c r="D529" t="inlineStr">
        <is>
          <t>PARROCCHIA S.GIOVANNI BATTISTA</t>
        </is>
      </c>
      <c r="E529" s="94" t="n"/>
    </row>
    <row r="530">
      <c r="A530" s="94" t="n"/>
      <c r="B530" s="96" t="n">
        <v>10300.04</v>
      </c>
      <c r="C530" t="inlineStr">
        <is>
          <t>00051312301045</t>
        </is>
      </c>
      <c r="D530" t="inlineStr">
        <is>
          <t>PARROCCHIA SANTI GIACOMO E FILIPPO</t>
        </is>
      </c>
      <c r="E530" s="94" t="n"/>
    </row>
    <row r="531">
      <c r="A531" s="94" t="n"/>
      <c r="B531" s="96" t="n">
        <v>4666.57</v>
      </c>
      <c r="C531" t="inlineStr">
        <is>
          <t>00051312301124</t>
        </is>
      </c>
      <c r="D531" t="inlineStr">
        <is>
          <t>PARROCCHIA SAN PIETRO</t>
        </is>
      </c>
      <c r="E531" s="94" t="n"/>
    </row>
    <row r="532">
      <c r="A532" s="94" t="n"/>
      <c r="B532" s="96" t="n">
        <v>140</v>
      </c>
      <c r="C532" t="inlineStr">
        <is>
          <t>00058912300364</t>
        </is>
      </c>
      <c r="D532" t="inlineStr">
        <is>
          <t>PLUS VERDE DI SAMUELE MACRI'</t>
        </is>
      </c>
      <c r="E532" s="94" t="n"/>
    </row>
    <row r="533">
      <c r="A533" s="94" t="n"/>
      <c r="B533" s="96" t="n">
        <v>193</v>
      </c>
      <c r="C533" t="inlineStr">
        <is>
          <t>00058931300659</t>
        </is>
      </c>
      <c r="D533" t="inlineStr">
        <is>
          <t>SAMUELE MACRI'</t>
        </is>
      </c>
      <c r="E533" s="94" t="n"/>
    </row>
    <row r="534">
      <c r="A534" s="94" t="n"/>
      <c r="B534" s="102" t="n"/>
      <c r="E534" s="94" t="n"/>
    </row>
    <row r="535">
      <c r="A535" s="94" t="n"/>
      <c r="B535" s="102" t="n"/>
      <c r="E535" s="94" t="n"/>
    </row>
    <row r="536">
      <c r="A536" s="94" t="n"/>
      <c r="B536" s="102" t="n"/>
      <c r="C536" s="94" t="n"/>
      <c r="D536" s="94" t="n"/>
      <c r="E536" s="94" t="n"/>
    </row>
    <row r="537">
      <c r="A537" s="94" t="n"/>
      <c r="B537" s="102" t="n"/>
      <c r="C537" s="94" t="n"/>
      <c r="D537" s="94" t="n"/>
      <c r="E537" s="94" t="n"/>
    </row>
    <row r="538">
      <c r="A538" s="94" t="n"/>
      <c r="B538" s="102" t="n"/>
      <c r="C538" s="94" t="n"/>
      <c r="D538" s="94" t="n"/>
      <c r="E538" s="94" t="n"/>
    </row>
    <row r="539">
      <c r="A539" s="94" t="n"/>
      <c r="B539" s="102" t="n"/>
      <c r="C539" s="94" t="n"/>
      <c r="D539" s="94" t="n"/>
      <c r="E539" s="94" t="n"/>
    </row>
    <row r="540">
      <c r="A540" s="94" t="n"/>
      <c r="B540" s="102" t="n"/>
      <c r="C540" s="94" t="n"/>
      <c r="D540" s="94" t="n"/>
      <c r="E540" s="94" t="n"/>
    </row>
    <row r="541">
      <c r="A541" s="94" t="n"/>
      <c r="B541" s="102" t="n"/>
      <c r="C541" s="94" t="n"/>
      <c r="D541" s="94" t="n"/>
      <c r="E541" s="94" t="n"/>
    </row>
    <row r="542">
      <c r="A542" s="94" t="n"/>
      <c r="B542" s="102" t="n"/>
      <c r="C542" s="94" t="n"/>
      <c r="D542" s="94" t="n"/>
      <c r="E542" s="94" t="n"/>
    </row>
    <row r="543">
      <c r="A543" s="94" t="n"/>
      <c r="B543" s="102" t="n"/>
      <c r="C543" s="94" t="n"/>
      <c r="D543" s="94" t="n"/>
      <c r="E543" s="94" t="n"/>
    </row>
    <row r="544">
      <c r="A544" s="94" t="n"/>
      <c r="B544" s="102" t="n"/>
      <c r="C544" s="94" t="n"/>
      <c r="D544" s="94" t="n"/>
      <c r="E544" s="94" t="n"/>
    </row>
    <row r="545">
      <c r="A545" s="94" t="n"/>
      <c r="B545" s="102" t="n"/>
      <c r="C545" s="94" t="n"/>
      <c r="D545" s="94" t="n"/>
      <c r="E545" s="94" t="n"/>
    </row>
    <row r="546">
      <c r="A546" s="94" t="n"/>
      <c r="B546" s="102" t="n"/>
      <c r="C546" s="94" t="n"/>
      <c r="D546" s="94" t="n"/>
      <c r="E546" s="94" t="n"/>
    </row>
    <row r="547">
      <c r="A547" s="94" t="n"/>
      <c r="B547" s="102" t="n"/>
      <c r="C547" s="94" t="n"/>
      <c r="D547" s="94" t="n"/>
      <c r="E547" s="94" t="n"/>
    </row>
    <row r="548">
      <c r="A548" s="94" t="n"/>
      <c r="B548" s="102" t="n"/>
      <c r="C548" s="94" t="n"/>
      <c r="D548" s="94" t="n"/>
      <c r="E548" s="94" t="n"/>
    </row>
    <row r="549">
      <c r="A549" s="94" t="n"/>
      <c r="B549" s="102" t="n"/>
      <c r="C549" s="94" t="n"/>
      <c r="D549" s="94" t="n"/>
      <c r="E549" s="94" t="n"/>
    </row>
    <row r="550">
      <c r="A550" s="94" t="n"/>
      <c r="B550" s="102" t="n"/>
      <c r="C550" s="94" t="n"/>
      <c r="D550" s="94" t="n"/>
      <c r="E550" s="94" t="n"/>
    </row>
    <row r="551">
      <c r="A551" s="94" t="n"/>
      <c r="B551" s="102" t="n"/>
      <c r="C551" s="94" t="n"/>
      <c r="D551" s="94" t="n"/>
      <c r="E551" s="94" t="n"/>
    </row>
    <row r="552">
      <c r="A552" s="94" t="n"/>
      <c r="B552" s="102" t="n"/>
      <c r="C552" s="94" t="n"/>
      <c r="D552" s="94" t="n"/>
      <c r="E552" s="94" t="n"/>
    </row>
    <row r="553">
      <c r="A553" s="94" t="n"/>
      <c r="B553" s="102" t="n"/>
      <c r="C553" s="94" t="n"/>
      <c r="D553" s="94" t="n"/>
      <c r="E553" s="94" t="n"/>
    </row>
    <row r="554">
      <c r="A554" s="94" t="n"/>
      <c r="B554" s="102" t="n"/>
      <c r="C554" s="94" t="n"/>
      <c r="D554" s="94" t="n"/>
      <c r="E554" s="94" t="n"/>
    </row>
    <row r="555">
      <c r="A555" s="94" t="n"/>
      <c r="B555" s="102" t="n"/>
      <c r="C555" s="94" t="n"/>
      <c r="D555" s="94" t="n"/>
      <c r="E555" s="94" t="n"/>
    </row>
    <row r="556">
      <c r="A556" s="94" t="n"/>
      <c r="B556" s="102" t="n"/>
      <c r="C556" s="94" t="n"/>
      <c r="D556" s="94" t="n"/>
      <c r="E556" s="94" t="n"/>
    </row>
    <row r="557">
      <c r="A557" s="94" t="n"/>
      <c r="B557" s="102" t="n"/>
      <c r="C557" s="94" t="n"/>
      <c r="D557" s="94" t="n"/>
      <c r="E557" s="94" t="n"/>
    </row>
    <row r="558">
      <c r="A558" s="94" t="n"/>
      <c r="B558" s="102" t="n"/>
      <c r="C558" s="94" t="n"/>
      <c r="D558" s="94" t="n"/>
      <c r="E558" s="94" t="n"/>
    </row>
    <row r="559">
      <c r="A559" s="94" t="n"/>
      <c r="B559" s="102" t="n"/>
      <c r="C559" s="94" t="n"/>
      <c r="D559" s="94" t="n"/>
      <c r="E559" s="94" t="n"/>
    </row>
    <row r="560">
      <c r="A560" s="94" t="n"/>
      <c r="B560" s="102" t="n"/>
      <c r="C560" s="94" t="n"/>
      <c r="D560" s="94" t="n"/>
      <c r="E560" s="94" t="n"/>
    </row>
    <row r="561">
      <c r="A561" s="94" t="n"/>
      <c r="B561" s="102" t="n"/>
      <c r="C561" s="94" t="n"/>
      <c r="D561" s="94" t="n"/>
      <c r="E561" s="94" t="n"/>
    </row>
    <row r="562">
      <c r="A562" s="94" t="n"/>
      <c r="B562" s="102" t="n"/>
      <c r="C562" s="94" t="n"/>
      <c r="D562" s="94" t="n"/>
      <c r="E562" s="94" t="n"/>
    </row>
    <row r="563">
      <c r="A563" s="94" t="n"/>
      <c r="B563" s="102" t="n"/>
      <c r="C563" s="94" t="n"/>
      <c r="D563" s="94" t="n"/>
      <c r="E563" s="94" t="n"/>
    </row>
    <row r="564">
      <c r="A564" s="94" t="n"/>
      <c r="B564" s="102" t="n"/>
      <c r="C564" s="94" t="n"/>
      <c r="D564" s="94" t="n"/>
      <c r="E564" s="94" t="n"/>
    </row>
    <row r="565">
      <c r="A565" s="94" t="n"/>
      <c r="B565" s="102" t="n"/>
      <c r="C565" s="94" t="n"/>
      <c r="D565" s="94" t="n"/>
      <c r="E565" s="94" t="n"/>
    </row>
    <row r="566">
      <c r="A566" s="94" t="n"/>
      <c r="B566" s="102" t="n"/>
      <c r="C566" s="94" t="n"/>
      <c r="D566" s="94" t="n"/>
      <c r="E566" s="94" t="n"/>
    </row>
    <row r="567">
      <c r="A567" s="94" t="n"/>
      <c r="B567" s="102" t="n"/>
      <c r="C567" s="94" t="n"/>
      <c r="D567" s="94" t="n"/>
      <c r="E567" s="94" t="n"/>
    </row>
    <row r="568">
      <c r="A568" s="94" t="n"/>
      <c r="B568" s="102" t="n"/>
      <c r="C568" s="94" t="n"/>
      <c r="D568" s="94" t="n"/>
      <c r="E568" s="94" t="n"/>
    </row>
    <row r="569">
      <c r="A569" s="94" t="n"/>
      <c r="B569" s="102" t="n"/>
      <c r="C569" s="94" t="n"/>
      <c r="D569" s="94" t="n"/>
      <c r="E569" s="94" t="n"/>
    </row>
    <row r="570">
      <c r="A570" s="98" t="inlineStr">
        <is>
          <t>TOTALE</t>
        </is>
      </c>
      <c r="B570" s="102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118" t="inlineStr">
        <is>
          <t xml:space="preserve">IMPORTO 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>
        <v>45308</v>
      </c>
      <c r="B574" s="118" t="n">
        <v>0</v>
      </c>
      <c r="C574" s="98" t="n"/>
      <c r="D574" s="98" t="n"/>
      <c r="E574" s="94" t="n"/>
    </row>
    <row r="575">
      <c r="A575" s="94" t="n"/>
      <c r="B575" s="102" t="n">
        <v>9844.68</v>
      </c>
      <c r="C575" s="94" t="inlineStr">
        <is>
          <t>00051312301042</t>
        </is>
      </c>
      <c r="D575" s="94" t="inlineStr">
        <is>
          <t>PARROCCHIA SAN VITTORE</t>
        </is>
      </c>
      <c r="E575" s="94" t="n"/>
    </row>
    <row r="576">
      <c r="A576" s="94" t="n"/>
      <c r="B576" s="102" t="n">
        <v>0</v>
      </c>
      <c r="C576" s="98" t="n"/>
      <c r="D576" s="98" t="n"/>
      <c r="E576" s="94" t="n"/>
    </row>
    <row r="577">
      <c r="A577" s="94" t="n"/>
      <c r="B577" s="102" t="n">
        <v>0</v>
      </c>
      <c r="C577" s="94" t="n"/>
      <c r="D577" s="94" t="n"/>
      <c r="E577" s="94" t="n"/>
    </row>
    <row r="578">
      <c r="A578" s="94" t="n"/>
      <c r="B578" s="102" t="n"/>
      <c r="C578" s="94" t="n"/>
      <c r="D578" s="94" t="n"/>
      <c r="E578" s="94" t="n"/>
    </row>
    <row r="579">
      <c r="A579" s="94" t="n"/>
      <c r="B579" s="102" t="n"/>
      <c r="C579" s="94" t="n"/>
      <c r="D579" s="94" t="n"/>
      <c r="E579" s="94" t="n"/>
    </row>
    <row r="580">
      <c r="A580" s="94" t="n"/>
      <c r="B580" s="102" t="n"/>
      <c r="C580" s="94" t="n"/>
      <c r="D580" s="94" t="n"/>
      <c r="E580" s="94" t="n"/>
    </row>
    <row r="581">
      <c r="A581" s="94" t="n"/>
      <c r="B581" s="102" t="n"/>
      <c r="C581" s="94" t="n"/>
      <c r="D581" s="94" t="n"/>
      <c r="E581" s="94" t="n"/>
    </row>
    <row r="582">
      <c r="A582" s="94" t="n"/>
      <c r="B582" s="102" t="n"/>
      <c r="C582" s="94" t="n"/>
      <c r="D582" s="94" t="n"/>
      <c r="E582" s="94" t="n"/>
    </row>
    <row r="583">
      <c r="A583" s="94" t="n"/>
      <c r="B583" s="102" t="n"/>
      <c r="C583" s="94" t="n"/>
      <c r="D583" s="94" t="n"/>
      <c r="E583" s="94" t="n"/>
    </row>
    <row r="584">
      <c r="A584" s="94" t="n"/>
      <c r="B584" s="102" t="n"/>
      <c r="C584" s="94" t="n"/>
      <c r="D584" s="94" t="n"/>
      <c r="E584" s="94" t="n"/>
    </row>
    <row r="585">
      <c r="A585" s="94" t="n"/>
      <c r="B585" s="102" t="n"/>
      <c r="C585" s="94" t="n"/>
      <c r="D585" s="94" t="n"/>
      <c r="E585" s="94" t="n"/>
    </row>
    <row r="586">
      <c r="A586" s="94" t="n"/>
      <c r="B586" s="102" t="n"/>
      <c r="C586" s="94" t="n"/>
      <c r="D586" s="94" t="n"/>
      <c r="E586" s="94" t="n"/>
    </row>
    <row r="587">
      <c r="A587" s="94" t="n"/>
      <c r="B587" s="102" t="n"/>
      <c r="C587" s="94" t="n"/>
      <c r="D587" s="94" t="n"/>
      <c r="E587" s="94" t="n"/>
    </row>
    <row r="588">
      <c r="A588" s="94" t="n"/>
      <c r="B588" s="102" t="n"/>
      <c r="C588" s="94" t="n"/>
      <c r="D588" s="94" t="n"/>
      <c r="E588" s="94" t="n"/>
    </row>
    <row r="589">
      <c r="A589" s="94" t="n"/>
      <c r="B589" s="102" t="n"/>
      <c r="C589" s="94" t="n"/>
      <c r="D589" s="94" t="n"/>
      <c r="E589" s="94" t="n"/>
    </row>
    <row r="590">
      <c r="A590" s="94" t="n"/>
      <c r="B590" s="102" t="n"/>
      <c r="C590" s="94" t="n"/>
      <c r="D590" s="94" t="n"/>
      <c r="E590" s="94" t="n"/>
    </row>
    <row r="591">
      <c r="A591" s="94" t="n"/>
      <c r="B591" s="102" t="n"/>
      <c r="C591" s="94" t="n"/>
      <c r="D591" s="94" t="n"/>
      <c r="E591" s="94" t="n"/>
    </row>
    <row r="592">
      <c r="A592" s="94" t="n"/>
      <c r="B592" s="102" t="n"/>
      <c r="C592" s="94" t="n"/>
      <c r="D592" s="94" t="n"/>
      <c r="E592" s="94" t="n"/>
    </row>
    <row r="593">
      <c r="A593" s="94" t="n"/>
      <c r="B593" s="102" t="n"/>
      <c r="C593" s="94" t="n"/>
      <c r="D593" s="94" t="n"/>
      <c r="E593" s="94" t="n"/>
    </row>
    <row r="594">
      <c r="A594" s="94" t="n"/>
      <c r="B594" s="102" t="n"/>
      <c r="C594" s="94" t="n"/>
      <c r="D594" s="94" t="n"/>
      <c r="E594" s="94" t="n"/>
    </row>
    <row r="595">
      <c r="A595" s="94" t="n"/>
      <c r="B595" s="102" t="n"/>
      <c r="C595" s="94" t="n"/>
      <c r="D595" s="94" t="n"/>
      <c r="E595" s="94" t="n"/>
    </row>
    <row r="596">
      <c r="A596" s="94" t="n"/>
      <c r="B596" s="102" t="n"/>
      <c r="C596" s="94" t="n"/>
      <c r="D596" s="94" t="n"/>
      <c r="E596" s="94" t="n"/>
    </row>
    <row r="597">
      <c r="A597" s="94" t="n"/>
      <c r="B597" s="102" t="n"/>
      <c r="C597" s="94" t="n"/>
      <c r="D597" s="94" t="n"/>
      <c r="E597" s="94" t="n"/>
    </row>
    <row r="598">
      <c r="A598" s="94" t="n"/>
      <c r="B598" s="102" t="n"/>
      <c r="C598" s="94" t="n"/>
      <c r="D598" s="94" t="n"/>
      <c r="E598" s="94" t="n"/>
    </row>
    <row r="599">
      <c r="A599" s="94" t="n"/>
      <c r="B599" s="102" t="n"/>
      <c r="C599" s="94" t="n"/>
      <c r="D599" s="94" t="n"/>
      <c r="E599" s="94" t="n"/>
    </row>
    <row r="600">
      <c r="A600" s="94" t="n"/>
      <c r="B600" s="102" t="n"/>
      <c r="C600" s="94" t="n"/>
      <c r="D600" s="94" t="n"/>
      <c r="E600" s="94" t="n"/>
    </row>
    <row r="601">
      <c r="A601" s="94" t="n"/>
      <c r="B601" s="102" t="n"/>
      <c r="C601" s="94" t="n"/>
      <c r="D601" s="94" t="n"/>
      <c r="E601" s="94" t="n"/>
    </row>
    <row r="602">
      <c r="A602" s="94" t="n"/>
      <c r="B602" s="102" t="n"/>
      <c r="C602" s="94" t="n"/>
      <c r="D602" s="94" t="n"/>
      <c r="E602" s="94" t="n"/>
    </row>
    <row r="603">
      <c r="A603" s="94" t="n"/>
      <c r="B603" s="102" t="n"/>
      <c r="C603" s="94" t="n"/>
      <c r="D603" s="94" t="n"/>
      <c r="E603" s="94" t="n"/>
    </row>
    <row r="604">
      <c r="A604" s="94" t="n"/>
      <c r="B604" s="102" t="n"/>
      <c r="C604" s="94" t="n"/>
      <c r="D604" s="94" t="n"/>
      <c r="E604" s="94" t="n"/>
    </row>
    <row r="605">
      <c r="A605" s="94" t="n"/>
      <c r="B605" s="102" t="n"/>
      <c r="C605" s="94" t="n"/>
      <c r="D605" s="94" t="n"/>
      <c r="E605" s="94" t="n"/>
    </row>
    <row r="606">
      <c r="A606" s="94" t="n"/>
      <c r="B606" s="102" t="n"/>
      <c r="C606" s="94" t="n"/>
      <c r="D606" s="94" t="n"/>
      <c r="E606" s="94" t="n"/>
    </row>
    <row r="607">
      <c r="A607" s="94" t="n"/>
      <c r="B607" s="102" t="n"/>
      <c r="C607" s="94" t="n"/>
      <c r="D607" s="94" t="n"/>
      <c r="E607" s="94" t="n"/>
    </row>
    <row r="608">
      <c r="A608" s="94" t="n"/>
      <c r="B608" s="102" t="n"/>
      <c r="C608" s="94" t="n"/>
      <c r="D608" s="94" t="n"/>
      <c r="E608" s="94" t="n"/>
    </row>
    <row r="609">
      <c r="A609" s="94" t="n"/>
      <c r="B609" s="102" t="n"/>
      <c r="C609" s="94" t="n"/>
      <c r="D609" s="94" t="n"/>
      <c r="E609" s="94" t="n"/>
    </row>
    <row r="610">
      <c r="A610" s="94" t="n"/>
      <c r="B610" s="102" t="n"/>
      <c r="C610" s="94" t="n"/>
      <c r="D610" s="94" t="n"/>
      <c r="E610" s="94" t="n"/>
    </row>
    <row r="611">
      <c r="A611" s="94" t="n"/>
      <c r="B611" s="102" t="n"/>
      <c r="C611" s="94" t="n"/>
      <c r="D611" s="94" t="n"/>
      <c r="E611" s="94" t="n"/>
      <c r="G611" s="93" t="n"/>
    </row>
    <row r="612">
      <c r="A612" s="94" t="n"/>
      <c r="B612" s="102" t="n"/>
      <c r="C612" s="94" t="n"/>
      <c r="D612" s="94" t="n"/>
      <c r="E612" s="94" t="n"/>
      <c r="G612" s="93" t="n"/>
      <c r="H612" s="93" t="n"/>
    </row>
    <row r="613">
      <c r="A613" s="94" t="n"/>
      <c r="B613" s="102" t="n"/>
      <c r="C613" s="94" t="n"/>
      <c r="D613" s="94" t="n"/>
      <c r="E613" s="94" t="n"/>
      <c r="G613" s="93" t="n"/>
      <c r="H613" s="93" t="n"/>
    </row>
    <row r="614">
      <c r="A614" s="94" t="n"/>
      <c r="B614" s="102" t="n"/>
      <c r="C614" s="94" t="n"/>
      <c r="D614" s="94" t="n"/>
      <c r="E614" s="94" t="n"/>
      <c r="G614" s="93" t="n"/>
    </row>
    <row r="615">
      <c r="A615" s="94" t="n"/>
      <c r="B615" s="102" t="n"/>
      <c r="C615" s="94" t="n"/>
      <c r="D615" s="94" t="n"/>
      <c r="E615" s="94" t="n"/>
    </row>
    <row r="616">
      <c r="A616" s="94" t="n"/>
      <c r="B616" s="102" t="n"/>
      <c r="C616" s="94" t="n"/>
      <c r="D616" s="94" t="n"/>
      <c r="E616" s="94" t="n"/>
    </row>
    <row r="617">
      <c r="A617" s="94" t="n"/>
      <c r="B617" s="102" t="n"/>
      <c r="C617" s="94" t="n"/>
      <c r="D617" s="94" t="n"/>
      <c r="E617" s="94" t="n"/>
    </row>
    <row r="618">
      <c r="A618" s="94" t="n"/>
      <c r="B618" s="102" t="n"/>
      <c r="C618" s="94" t="n"/>
      <c r="D618" s="94" t="n"/>
      <c r="E618" s="94" t="n"/>
    </row>
    <row r="619">
      <c r="A619" s="94" t="n"/>
      <c r="B619" s="102" t="n"/>
      <c r="C619" s="94" t="n"/>
      <c r="D619" s="94" t="n"/>
      <c r="E619" s="94" t="n"/>
    </row>
    <row r="620">
      <c r="A620" s="94" t="n"/>
      <c r="B620" s="102" t="n"/>
      <c r="C620" s="94" t="n"/>
      <c r="D620" s="94" t="n"/>
      <c r="E620" s="94" t="n"/>
    </row>
    <row r="621">
      <c r="A621" s="94" t="n"/>
      <c r="B621" s="102" t="n"/>
      <c r="C621" s="94" t="n"/>
      <c r="D621" s="94" t="n"/>
      <c r="E621" s="94" t="n"/>
    </row>
    <row r="622">
      <c r="A622" s="98" t="inlineStr">
        <is>
          <t>TOTALE</t>
        </is>
      </c>
      <c r="B622" s="102">
        <f>SUM(B574:B621)</f>
        <v/>
      </c>
      <c r="C622" s="94" t="n"/>
      <c r="D622" s="94" t="n"/>
      <c r="E622" s="94" t="n"/>
    </row>
    <row r="625">
      <c r="A625" s="98" t="inlineStr">
        <is>
          <t>DATA</t>
        </is>
      </c>
      <c r="B625" s="118" t="inlineStr">
        <is>
          <t xml:space="preserve">IMPORTO </t>
        </is>
      </c>
      <c r="C625" s="98" t="inlineStr">
        <is>
          <t>NUMERO POLIZZA</t>
        </is>
      </c>
      <c r="D625" s="98" t="inlineStr">
        <is>
          <t>CONTRAENTE</t>
        </is>
      </c>
      <c r="E625" s="98" t="inlineStr">
        <is>
          <t>NOTE</t>
        </is>
      </c>
    </row>
    <row r="626">
      <c r="A626" s="95" t="n">
        <v>45309</v>
      </c>
      <c r="B626" s="118" t="n">
        <v>0</v>
      </c>
      <c r="C626" s="98" t="n"/>
      <c r="D626" s="98" t="n"/>
      <c r="E626" s="94" t="n"/>
    </row>
    <row r="627">
      <c r="A627" s="94" t="inlineStr">
        <is>
          <t>*</t>
        </is>
      </c>
      <c r="B627" s="96" t="n">
        <v>7102.87</v>
      </c>
      <c r="C627" t="inlineStr">
        <is>
          <t>00033112300336</t>
        </is>
      </c>
      <c r="D627" t="inlineStr">
        <is>
          <t>PARROCCHIA S.STEFANO</t>
        </is>
      </c>
      <c r="E627" s="94" t="n"/>
    </row>
    <row r="628">
      <c r="A628" s="94" t="inlineStr">
        <is>
          <t>*</t>
        </is>
      </c>
      <c r="B628" s="96" t="n">
        <v>8914.389999999999</v>
      </c>
      <c r="C628" t="inlineStr">
        <is>
          <t>00033132300069</t>
        </is>
      </c>
      <c r="D628" t="inlineStr">
        <is>
          <t>FIAS SRL</t>
        </is>
      </c>
      <c r="E628" s="94" t="n"/>
    </row>
    <row r="629">
      <c r="A629" s="94" t="inlineStr">
        <is>
          <t>*</t>
        </is>
      </c>
      <c r="B629" s="96" t="n">
        <v>6071.4</v>
      </c>
      <c r="C629" t="inlineStr">
        <is>
          <t>00051312301052</t>
        </is>
      </c>
      <c r="D629" t="inlineStr">
        <is>
          <t>PARR.SS.FERMO E RUSTICO</t>
        </is>
      </c>
      <c r="E629" s="94" t="n"/>
    </row>
    <row r="630">
      <c r="A630" s="94" t="n"/>
      <c r="B630" s="102" t="n"/>
      <c r="C630" s="94" t="n"/>
      <c r="D630" s="94" t="n"/>
      <c r="E630" s="94" t="n"/>
    </row>
    <row r="631">
      <c r="A631" s="94" t="n"/>
      <c r="B631" s="102" t="n"/>
      <c r="C631" s="94" t="n"/>
      <c r="D631" s="94" t="n"/>
      <c r="E631" s="94" t="n"/>
    </row>
    <row r="632">
      <c r="A632" s="94" t="n"/>
      <c r="B632" s="102" t="n"/>
      <c r="C632" s="94" t="n"/>
      <c r="D632" s="94" t="n"/>
      <c r="E632" s="94" t="n"/>
    </row>
    <row r="633">
      <c r="A633" s="94" t="n"/>
      <c r="B633" s="102" t="n"/>
      <c r="C633" s="94" t="n"/>
      <c r="D633" s="94" t="n"/>
      <c r="E633" s="94" t="n"/>
    </row>
    <row r="634">
      <c r="A634" s="94" t="n"/>
      <c r="B634" s="102" t="n"/>
      <c r="C634" s="94" t="n"/>
      <c r="D634" s="94" t="n"/>
      <c r="E634" s="94" t="n"/>
    </row>
    <row r="635">
      <c r="A635" s="94" t="n"/>
      <c r="B635" s="102" t="n"/>
      <c r="C635" s="94" t="n"/>
      <c r="D635" s="94" t="n"/>
      <c r="E635" s="94" t="n"/>
    </row>
    <row r="636">
      <c r="A636" s="94" t="n"/>
      <c r="B636" s="102" t="n"/>
      <c r="C636" s="94" t="n"/>
      <c r="D636" s="94" t="n"/>
      <c r="E636" s="94" t="n"/>
    </row>
    <row r="637">
      <c r="A637" s="94" t="n"/>
      <c r="B637" s="102" t="n"/>
      <c r="C637" s="94" t="n"/>
      <c r="D637" s="94" t="n"/>
      <c r="E637" s="94" t="n"/>
    </row>
    <row r="638">
      <c r="A638" s="94" t="n"/>
      <c r="B638" s="102" t="n"/>
      <c r="C638" s="94" t="n"/>
      <c r="D638" s="94" t="n"/>
      <c r="E638" s="94" t="n"/>
    </row>
    <row r="639">
      <c r="A639" s="94" t="n"/>
      <c r="B639" s="102" t="n"/>
      <c r="C639" s="94" t="n"/>
      <c r="D639" s="94" t="n"/>
      <c r="E639" s="94" t="n"/>
    </row>
    <row r="640">
      <c r="A640" s="94" t="n"/>
      <c r="B640" s="102" t="n"/>
      <c r="C640" s="94" t="n"/>
      <c r="D640" s="94" t="n"/>
      <c r="E640" s="94" t="n"/>
    </row>
    <row r="641">
      <c r="A641" s="94" t="n"/>
      <c r="B641" s="102" t="n"/>
      <c r="C641" s="94" t="n"/>
      <c r="D641" s="94" t="n"/>
      <c r="E641" s="94" t="n"/>
    </row>
    <row r="642">
      <c r="A642" s="94" t="n"/>
      <c r="B642" s="102" t="n"/>
      <c r="C642" s="94" t="n"/>
      <c r="D642" s="94" t="n"/>
      <c r="E642" s="94" t="n"/>
    </row>
    <row r="643">
      <c r="A643" s="94" t="n"/>
      <c r="B643" s="102" t="n"/>
      <c r="C643" s="94" t="n"/>
      <c r="D643" s="94" t="n"/>
      <c r="E643" s="94" t="n"/>
    </row>
    <row r="644">
      <c r="A644" s="94" t="n"/>
      <c r="B644" s="102" t="n"/>
      <c r="C644" s="94" t="n"/>
      <c r="D644" s="94" t="n"/>
      <c r="E644" s="94" t="n"/>
    </row>
    <row r="645">
      <c r="A645" s="94" t="n"/>
      <c r="B645" s="102" t="n"/>
      <c r="C645" s="94" t="n"/>
      <c r="D645" s="94" t="n"/>
      <c r="E645" s="94" t="n"/>
    </row>
    <row r="646">
      <c r="A646" s="94" t="n"/>
      <c r="B646" s="102" t="n"/>
      <c r="C646" s="94" t="n"/>
      <c r="D646" s="94" t="n"/>
      <c r="E646" s="94" t="n"/>
    </row>
    <row r="647">
      <c r="A647" s="94" t="n"/>
      <c r="B647" s="102" t="n"/>
      <c r="C647" s="94" t="n"/>
      <c r="D647" s="94" t="n"/>
      <c r="E647" s="94" t="n"/>
    </row>
    <row r="648">
      <c r="A648" s="94" t="n"/>
      <c r="B648" s="102" t="n"/>
      <c r="C648" s="94" t="n"/>
      <c r="D648" s="94" t="n"/>
      <c r="E648" s="94" t="n"/>
    </row>
    <row r="649">
      <c r="A649" s="94" t="n"/>
      <c r="B649" s="102" t="n"/>
      <c r="C649" s="94" t="n"/>
      <c r="D649" s="94" t="n"/>
      <c r="E649" s="94" t="n"/>
    </row>
    <row r="650">
      <c r="A650" s="94" t="n"/>
      <c r="B650" s="102" t="n"/>
      <c r="C650" s="94" t="n"/>
      <c r="D650" s="94" t="n"/>
      <c r="E650" s="94" t="n"/>
    </row>
    <row r="651">
      <c r="A651" s="94" t="n"/>
      <c r="B651" s="102" t="n"/>
      <c r="C651" s="94" t="n"/>
      <c r="D651" s="94" t="n"/>
      <c r="E651" s="94" t="n"/>
    </row>
    <row r="652">
      <c r="A652" s="94" t="n"/>
      <c r="B652" s="102" t="n"/>
      <c r="C652" s="94" t="n"/>
      <c r="D652" s="94" t="n"/>
      <c r="E652" s="94" t="n"/>
    </row>
    <row r="653">
      <c r="A653" s="94" t="n"/>
      <c r="B653" s="102" t="n"/>
      <c r="C653" s="94" t="n"/>
      <c r="D653" s="94" t="n"/>
      <c r="E653" s="94" t="n"/>
    </row>
    <row r="654">
      <c r="A654" s="94" t="n"/>
      <c r="B654" s="102" t="n"/>
      <c r="C654" s="94" t="n"/>
      <c r="D654" s="94" t="n"/>
      <c r="E654" s="94" t="n"/>
    </row>
    <row r="655">
      <c r="A655" s="94" t="n"/>
      <c r="B655" s="102" t="n"/>
      <c r="C655" s="94" t="n"/>
      <c r="D655" s="94" t="n"/>
      <c r="E655" s="94" t="n"/>
    </row>
    <row r="656">
      <c r="A656" s="94" t="n"/>
      <c r="B656" s="102" t="n"/>
      <c r="C656" s="94" t="n"/>
      <c r="D656" s="94" t="n"/>
      <c r="E656" s="94" t="n"/>
    </row>
    <row r="657">
      <c r="A657" s="94" t="n"/>
      <c r="B657" s="102" t="n"/>
      <c r="C657" s="94" t="n"/>
      <c r="D657" s="94" t="n"/>
      <c r="E657" s="94" t="n"/>
    </row>
    <row r="658">
      <c r="A658" s="94" t="n"/>
      <c r="B658" s="102" t="n"/>
      <c r="C658" s="94" t="n"/>
      <c r="D658" s="94" t="n"/>
      <c r="E658" s="94" t="n"/>
    </row>
    <row r="659">
      <c r="A659" s="94" t="n"/>
      <c r="B659" s="102" t="n"/>
      <c r="C659" s="94" t="n"/>
      <c r="D659" s="94" t="n"/>
      <c r="E659" s="94" t="n"/>
    </row>
    <row r="660">
      <c r="A660" s="94" t="n"/>
      <c r="B660" s="102" t="n"/>
      <c r="C660" s="94" t="n"/>
      <c r="D660" s="94" t="n"/>
      <c r="E660" s="94" t="n"/>
    </row>
    <row r="661">
      <c r="A661" s="94" t="n"/>
      <c r="B661" s="102" t="n"/>
      <c r="C661" s="94" t="n"/>
      <c r="D661" s="94" t="n"/>
      <c r="E661" s="94" t="n"/>
    </row>
    <row r="662">
      <c r="A662" s="94" t="n"/>
      <c r="B662" s="102" t="n"/>
      <c r="C662" s="94" t="n"/>
      <c r="D662" s="94" t="n"/>
      <c r="E662" s="94" t="n"/>
    </row>
    <row r="663">
      <c r="A663" s="94" t="n"/>
      <c r="B663" s="102" t="n"/>
      <c r="C663" s="94" t="n"/>
      <c r="D663" s="94" t="n"/>
      <c r="E663" s="94" t="n"/>
    </row>
    <row r="664">
      <c r="A664" s="94" t="n"/>
      <c r="B664" s="102" t="n"/>
      <c r="C664" s="94" t="n"/>
      <c r="D664" s="94" t="n"/>
      <c r="E664" s="94" t="n"/>
    </row>
    <row r="665">
      <c r="A665" s="94" t="n"/>
      <c r="B665" s="102" t="n"/>
      <c r="C665" s="94" t="n"/>
      <c r="D665" s="94" t="n"/>
      <c r="E665" s="94" t="n"/>
    </row>
    <row r="666">
      <c r="A666" s="94" t="n"/>
      <c r="B666" s="102" t="n"/>
      <c r="C666" s="94" t="n"/>
      <c r="D666" s="94" t="n"/>
      <c r="E666" s="94" t="n"/>
    </row>
    <row r="667">
      <c r="A667" s="94" t="n"/>
      <c r="B667" s="102" t="n"/>
      <c r="C667" s="94" t="n"/>
      <c r="D667" s="94" t="n"/>
      <c r="E667" s="94" t="n"/>
    </row>
    <row r="668">
      <c r="A668" s="94" t="n"/>
      <c r="B668" s="102" t="n"/>
      <c r="C668" s="94" t="n"/>
      <c r="D668" s="94" t="n"/>
      <c r="E668" s="94" t="n"/>
    </row>
    <row r="669">
      <c r="A669" s="94" t="n"/>
      <c r="B669" s="102" t="n"/>
      <c r="C669" s="94" t="n"/>
      <c r="D669" s="94" t="n"/>
      <c r="E669" s="94" t="n"/>
    </row>
    <row r="670">
      <c r="A670" s="94" t="n"/>
      <c r="B670" s="102" t="n"/>
      <c r="C670" s="94" t="n"/>
      <c r="D670" s="94" t="n"/>
      <c r="E670" s="94" t="n"/>
    </row>
    <row r="671">
      <c r="A671" s="94" t="n"/>
      <c r="B671" s="102" t="n"/>
      <c r="C671" s="94" t="n"/>
      <c r="D671" s="94" t="n"/>
      <c r="E671" s="94" t="n"/>
    </row>
    <row r="672">
      <c r="A672" s="94" t="n"/>
      <c r="B672" s="102" t="n"/>
      <c r="C672" s="94" t="n"/>
      <c r="D672" s="94" t="n"/>
      <c r="E672" s="94" t="n"/>
    </row>
    <row r="673">
      <c r="A673" s="94" t="n"/>
      <c r="B673" s="102" t="n"/>
      <c r="C673" s="94" t="n"/>
      <c r="D673" s="94" t="n"/>
      <c r="E673" s="94" t="n"/>
    </row>
    <row r="674">
      <c r="A674" s="98" t="inlineStr">
        <is>
          <t>TOTALE</t>
        </is>
      </c>
      <c r="B674" s="102">
        <f>SUM(B626:B673)</f>
        <v/>
      </c>
      <c r="C674" s="94" t="n"/>
      <c r="D674" s="94" t="n"/>
      <c r="E674" s="94" t="n"/>
    </row>
    <row r="677">
      <c r="A677" s="98" t="inlineStr">
        <is>
          <t>DATA</t>
        </is>
      </c>
      <c r="B677" s="118" t="inlineStr">
        <is>
          <t xml:space="preserve">IMPORTO </t>
        </is>
      </c>
      <c r="C677" s="98" t="inlineStr">
        <is>
          <t>NUMERO POLIZZA</t>
        </is>
      </c>
      <c r="D677" s="98" t="inlineStr">
        <is>
          <t>CONTRAENTE</t>
        </is>
      </c>
      <c r="E677" s="98" t="inlineStr">
        <is>
          <t>NOTE</t>
        </is>
      </c>
    </row>
    <row r="678">
      <c r="A678" s="95" t="n">
        <v>45310</v>
      </c>
      <c r="B678" s="118" t="n">
        <v>0</v>
      </c>
      <c r="C678" s="98" t="n"/>
      <c r="D678" s="98" t="n"/>
      <c r="E678" s="94" t="n"/>
    </row>
    <row r="679">
      <c r="A679" s="94" t="n"/>
      <c r="B679" s="96" t="n">
        <v>253</v>
      </c>
      <c r="C679" t="inlineStr">
        <is>
          <t>000259000114</t>
        </is>
      </c>
      <c r="D679" t="inlineStr">
        <is>
          <t>FRANCESCA SICLARI</t>
        </is>
      </c>
      <c r="E679" s="94" t="n"/>
    </row>
    <row r="680">
      <c r="A680" s="94" t="n"/>
      <c r="B680" s="96" t="n">
        <v>145</v>
      </c>
      <c r="C680" t="inlineStr">
        <is>
          <t>000259331301</t>
        </is>
      </c>
      <c r="D680" t="inlineStr">
        <is>
          <t>DANILO COLOMBO</t>
        </is>
      </c>
      <c r="E680" s="94" t="n"/>
    </row>
    <row r="681">
      <c r="A681" s="94" t="n"/>
      <c r="B681" s="96" t="n">
        <v>450</v>
      </c>
      <c r="C681" t="inlineStr">
        <is>
          <t>000259513501</t>
        </is>
      </c>
      <c r="D681" t="inlineStr">
        <is>
          <t>ANNA FONTANA</t>
        </is>
      </c>
      <c r="E681" s="94" t="n"/>
    </row>
    <row r="682">
      <c r="A682" s="94" t="n"/>
      <c r="B682" s="96" t="n">
        <v>50</v>
      </c>
      <c r="C682" t="inlineStr">
        <is>
          <t>000259589581</t>
        </is>
      </c>
      <c r="D682" t="inlineStr">
        <is>
          <t>ROBERTO BULEGATO</t>
        </is>
      </c>
      <c r="E682" s="94" t="n"/>
    </row>
    <row r="683">
      <c r="A683" s="94" t="n"/>
      <c r="B683" s="102" t="n"/>
      <c r="C683" s="94" t="n"/>
      <c r="D683" s="94" t="n"/>
      <c r="E683" s="94" t="n"/>
    </row>
    <row r="684">
      <c r="A684" s="94" t="n"/>
      <c r="B684" s="102" t="n"/>
      <c r="C684" s="94" t="n"/>
      <c r="D684" s="94" t="n"/>
      <c r="E684" s="94" t="n"/>
    </row>
    <row r="685">
      <c r="A685" s="94" t="n"/>
      <c r="B685" s="102" t="n"/>
      <c r="C685" s="94" t="n"/>
      <c r="D685" s="94" t="n"/>
      <c r="E685" s="94" t="n"/>
    </row>
    <row r="686">
      <c r="A686" s="94" t="n"/>
      <c r="B686" s="102" t="n"/>
      <c r="C686" s="94" t="n"/>
      <c r="D686" s="94" t="n"/>
      <c r="E686" s="94" t="n"/>
    </row>
    <row r="687">
      <c r="A687" s="94" t="n"/>
      <c r="B687" s="102" t="n"/>
      <c r="C687" s="94" t="n"/>
      <c r="D687" s="94" t="n"/>
      <c r="E687" s="94" t="n"/>
    </row>
    <row r="688">
      <c r="A688" s="94" t="n"/>
      <c r="B688" s="102" t="n"/>
      <c r="C688" s="94" t="n"/>
      <c r="D688" s="94" t="n"/>
      <c r="E688" s="94" t="n"/>
    </row>
    <row r="689">
      <c r="A689" s="94" t="n"/>
      <c r="B689" s="102" t="n"/>
      <c r="C689" s="94" t="n"/>
      <c r="D689" s="94" t="n"/>
      <c r="E689" s="94" t="n"/>
    </row>
    <row r="690">
      <c r="A690" s="94" t="n"/>
      <c r="B690" s="102" t="n"/>
      <c r="C690" s="94" t="n"/>
      <c r="D690" s="94" t="n"/>
      <c r="E690" s="94" t="n"/>
    </row>
    <row r="691">
      <c r="A691" s="94" t="n"/>
      <c r="B691" s="102" t="n"/>
      <c r="C691" s="94" t="n"/>
      <c r="D691" s="94" t="n"/>
      <c r="E691" s="94" t="n"/>
    </row>
    <row r="692">
      <c r="A692" s="94" t="n"/>
      <c r="B692" s="102" t="n"/>
      <c r="C692" s="94" t="n"/>
      <c r="D692" s="94" t="n"/>
      <c r="E692" s="94" t="n"/>
    </row>
    <row r="693">
      <c r="A693" s="94" t="n"/>
      <c r="B693" s="102" t="n"/>
      <c r="C693" s="94" t="n"/>
      <c r="D693" s="94" t="n"/>
      <c r="E693" s="94" t="n"/>
    </row>
    <row r="694">
      <c r="A694" s="94" t="n"/>
      <c r="B694" s="102" t="n"/>
      <c r="C694" s="94" t="n"/>
      <c r="D694" s="94" t="n"/>
      <c r="E694" s="94" t="n"/>
    </row>
    <row r="695">
      <c r="A695" s="94" t="n"/>
      <c r="B695" s="102" t="n"/>
      <c r="C695" s="94" t="n"/>
      <c r="D695" s="94" t="n"/>
      <c r="E695" s="94" t="n"/>
    </row>
    <row r="696">
      <c r="A696" s="94" t="n"/>
      <c r="B696" s="102" t="n"/>
      <c r="C696" s="94" t="n"/>
      <c r="D696" s="94" t="n"/>
      <c r="E696" s="94" t="n"/>
    </row>
    <row r="697">
      <c r="A697" s="94" t="n"/>
      <c r="B697" s="102" t="n"/>
      <c r="C697" s="94" t="n"/>
      <c r="D697" s="94" t="n"/>
      <c r="E697" s="94" t="n"/>
    </row>
    <row r="698">
      <c r="A698" s="94" t="n"/>
      <c r="B698" s="102" t="n"/>
      <c r="C698" s="94" t="n"/>
      <c r="D698" s="94" t="n"/>
      <c r="E698" s="94" t="n"/>
    </row>
    <row r="699">
      <c r="A699" s="94" t="n"/>
      <c r="B699" s="102" t="n"/>
      <c r="C699" s="94" t="n"/>
      <c r="D699" s="94" t="n"/>
      <c r="E699" s="94" t="n"/>
    </row>
    <row r="700">
      <c r="A700" s="94" t="n"/>
      <c r="B700" s="102" t="n"/>
      <c r="C700" s="94" t="n"/>
      <c r="D700" s="94" t="n"/>
      <c r="E700" s="94" t="n"/>
    </row>
    <row r="701">
      <c r="A701" s="94" t="n"/>
      <c r="B701" s="102" t="n"/>
      <c r="C701" s="94" t="n"/>
      <c r="D701" s="94" t="n"/>
      <c r="E701" s="94" t="n"/>
    </row>
    <row r="702">
      <c r="A702" s="94" t="n"/>
      <c r="B702" s="102" t="n"/>
      <c r="C702" s="94" t="n"/>
      <c r="D702" s="94" t="n"/>
      <c r="E702" s="94" t="n"/>
    </row>
    <row r="703">
      <c r="A703" s="94" t="n"/>
      <c r="B703" s="102" t="n"/>
      <c r="C703" s="94" t="n"/>
      <c r="D703" s="94" t="n"/>
      <c r="E703" s="94" t="n"/>
    </row>
    <row r="704">
      <c r="A704" s="94" t="n"/>
      <c r="B704" s="102" t="n"/>
      <c r="C704" s="94" t="n"/>
      <c r="D704" s="94" t="n"/>
      <c r="E704" s="94" t="n"/>
    </row>
    <row r="705">
      <c r="A705" s="94" t="n"/>
      <c r="B705" s="102" t="n"/>
      <c r="C705" s="94" t="n"/>
      <c r="D705" s="94" t="n"/>
      <c r="E705" s="94" t="n"/>
    </row>
    <row r="706">
      <c r="A706" s="94" t="n"/>
      <c r="B706" s="102" t="n"/>
      <c r="C706" s="94" t="n"/>
      <c r="D706" s="94" t="n"/>
      <c r="E706" s="94" t="n"/>
    </row>
    <row r="707">
      <c r="A707" s="94" t="n"/>
      <c r="B707" s="102" t="n"/>
      <c r="C707" s="94" t="n"/>
      <c r="D707" s="94" t="n"/>
      <c r="E707" s="94" t="n"/>
    </row>
    <row r="708">
      <c r="A708" s="94" t="n"/>
      <c r="B708" s="102" t="n"/>
      <c r="C708" s="94" t="n"/>
      <c r="D708" s="94" t="n"/>
      <c r="E708" s="94" t="n"/>
    </row>
    <row r="709">
      <c r="A709" s="94" t="n"/>
      <c r="B709" s="102" t="n"/>
      <c r="C709" s="94" t="n"/>
      <c r="D709" s="94" t="n"/>
      <c r="E709" s="94" t="n"/>
    </row>
    <row r="710">
      <c r="A710" s="94" t="n"/>
      <c r="B710" s="102" t="n"/>
      <c r="C710" s="94" t="n"/>
      <c r="D710" s="94" t="n"/>
      <c r="E710" s="94" t="n"/>
    </row>
    <row r="711">
      <c r="A711" s="94" t="n"/>
      <c r="B711" s="102" t="n"/>
      <c r="C711" s="94" t="n"/>
      <c r="D711" s="94" t="n"/>
      <c r="E711" s="94" t="n"/>
    </row>
    <row r="712">
      <c r="A712" s="94" t="n"/>
      <c r="B712" s="102" t="n"/>
      <c r="C712" s="94" t="n"/>
      <c r="D712" s="94" t="n"/>
      <c r="E712" s="94" t="n"/>
    </row>
    <row r="713">
      <c r="A713" s="94" t="n"/>
      <c r="B713" s="102" t="n"/>
      <c r="C713" s="94" t="n"/>
      <c r="D713" s="94" t="n"/>
      <c r="E713" s="94" t="n"/>
    </row>
    <row r="714">
      <c r="A714" s="94" t="n"/>
      <c r="B714" s="102" t="n"/>
      <c r="C714" s="94" t="n"/>
      <c r="D714" s="94" t="n"/>
      <c r="E714" s="94" t="n"/>
    </row>
    <row r="715">
      <c r="A715" s="94" t="n"/>
      <c r="B715" s="102" t="n"/>
      <c r="C715" s="94" t="n"/>
      <c r="D715" s="94" t="n"/>
      <c r="E715" s="94" t="n"/>
    </row>
    <row r="716">
      <c r="A716" s="94" t="n"/>
      <c r="B716" s="102" t="n"/>
      <c r="C716" s="94" t="n"/>
      <c r="D716" s="94" t="n"/>
      <c r="E716" s="94" t="n"/>
    </row>
    <row r="717">
      <c r="A717" s="94" t="n"/>
      <c r="B717" s="102" t="n"/>
      <c r="C717" s="94" t="n"/>
      <c r="D717" s="94" t="n"/>
      <c r="E717" s="94" t="n"/>
    </row>
    <row r="718">
      <c r="A718" s="94" t="n"/>
      <c r="B718" s="102" t="n"/>
      <c r="C718" s="94" t="n"/>
      <c r="D718" s="94" t="n"/>
      <c r="E718" s="94" t="n"/>
    </row>
    <row r="719">
      <c r="A719" s="94" t="n"/>
      <c r="B719" s="102" t="n"/>
      <c r="C719" s="94" t="n"/>
      <c r="D719" s="94" t="n"/>
      <c r="E719" s="94" t="n"/>
    </row>
    <row r="720">
      <c r="A720" s="94" t="n"/>
      <c r="B720" s="102" t="n"/>
      <c r="C720" s="94" t="n"/>
      <c r="D720" s="94" t="n"/>
      <c r="E720" s="94" t="n"/>
    </row>
    <row r="721">
      <c r="A721" s="94" t="n"/>
      <c r="B721" s="102" t="n"/>
      <c r="C721" s="94" t="n"/>
      <c r="D721" s="94" t="n"/>
      <c r="E721" s="94" t="n"/>
    </row>
    <row r="722">
      <c r="A722" s="94" t="n"/>
      <c r="B722" s="102" t="n"/>
      <c r="C722" s="94" t="n"/>
      <c r="D722" s="94" t="n"/>
      <c r="E722" s="94" t="n"/>
    </row>
    <row r="723">
      <c r="A723" s="94" t="n"/>
      <c r="B723" s="102" t="n"/>
      <c r="C723" s="94" t="n"/>
      <c r="D723" s="94" t="n"/>
      <c r="E723" s="94" t="n"/>
    </row>
    <row r="724">
      <c r="A724" s="94" t="n"/>
      <c r="B724" s="102" t="n"/>
      <c r="C724" s="94" t="n"/>
      <c r="D724" s="94" t="n"/>
      <c r="E724" s="94" t="n"/>
    </row>
    <row r="725">
      <c r="A725" s="94" t="n"/>
      <c r="B725" s="102" t="n"/>
      <c r="C725" s="94" t="n"/>
      <c r="D725" s="94" t="n"/>
      <c r="E725" s="94" t="n"/>
    </row>
    <row r="726">
      <c r="A726" s="98" t="inlineStr">
        <is>
          <t>TOTALE</t>
        </is>
      </c>
      <c r="B726" s="102">
        <f>SUM(B678:B725)</f>
        <v/>
      </c>
      <c r="C726" s="94" t="n"/>
      <c r="D726" s="94" t="n"/>
      <c r="E726" s="94" t="n"/>
    </row>
    <row r="729">
      <c r="A729" s="98" t="inlineStr">
        <is>
          <t>DATA</t>
        </is>
      </c>
      <c r="B729" s="118" t="inlineStr">
        <is>
          <t xml:space="preserve">IMPORTO </t>
        </is>
      </c>
      <c r="C729" s="98" t="inlineStr">
        <is>
          <t>NUMERO POLIZZA</t>
        </is>
      </c>
      <c r="D729" s="98" t="inlineStr">
        <is>
          <t>CONTRAENTE</t>
        </is>
      </c>
      <c r="E729" s="98" t="inlineStr">
        <is>
          <t>NOTE</t>
        </is>
      </c>
    </row>
    <row r="730">
      <c r="A730" s="95" t="n">
        <v>45313</v>
      </c>
      <c r="B730" s="118" t="n">
        <v>0</v>
      </c>
      <c r="C730" s="98" t="n"/>
      <c r="D730" s="98" t="n"/>
      <c r="E730" s="94" t="n"/>
    </row>
    <row r="731">
      <c r="A731" s="94" t="n"/>
      <c r="B731" s="102" t="n">
        <v>1391.01</v>
      </c>
      <c r="C731" t="n">
        <v>51332004224</v>
      </c>
      <c r="D731" t="inlineStr">
        <is>
          <t>IMPRESA DI COSTRUZIONI CIEMME S</t>
        </is>
      </c>
      <c r="E731" s="94" t="n"/>
    </row>
    <row r="732">
      <c r="A732" s="94" t="n"/>
      <c r="B732" s="102" t="n">
        <v>0</v>
      </c>
      <c r="C732" s="101" t="n"/>
      <c r="D732" s="94" t="n"/>
      <c r="E732" s="94" t="n"/>
    </row>
    <row r="733">
      <c r="A733" s="94" t="n"/>
      <c r="B733" s="102" t="n">
        <v>0</v>
      </c>
      <c r="C733" s="94" t="n"/>
      <c r="D733" s="94" t="n"/>
      <c r="E733" s="94" t="n"/>
    </row>
    <row r="734">
      <c r="A734" s="94" t="n"/>
      <c r="B734" s="102" t="n"/>
      <c r="C734" s="94" t="n"/>
      <c r="D734" s="94" t="n"/>
      <c r="E734" s="94" t="n"/>
    </row>
    <row r="735">
      <c r="A735" s="94" t="n"/>
      <c r="B735" s="102" t="n"/>
      <c r="C735" s="94" t="n"/>
      <c r="D735" s="94" t="n"/>
      <c r="E735" s="94" t="n"/>
    </row>
    <row r="736">
      <c r="A736" s="94" t="n"/>
      <c r="B736" s="102" t="n"/>
      <c r="C736" s="94" t="n"/>
      <c r="D736" s="94" t="n"/>
      <c r="E736" s="94" t="n"/>
    </row>
    <row r="737">
      <c r="A737" s="94" t="n"/>
      <c r="B737" s="102" t="n"/>
      <c r="C737" s="94" t="n"/>
      <c r="D737" s="94" t="n"/>
      <c r="E737" s="94" t="n"/>
    </row>
    <row r="738">
      <c r="A738" s="94" t="n"/>
      <c r="B738" s="102" t="n"/>
      <c r="C738" s="94" t="n"/>
      <c r="D738" s="94" t="n"/>
      <c r="E738" s="94" t="n"/>
    </row>
    <row r="739">
      <c r="A739" s="94" t="n"/>
      <c r="B739" s="102" t="n"/>
      <c r="C739" s="94" t="n"/>
      <c r="D739" s="94" t="n"/>
      <c r="E739" s="94" t="n"/>
    </row>
    <row r="740">
      <c r="A740" s="94" t="n"/>
      <c r="B740" s="102" t="n"/>
      <c r="C740" s="94" t="n"/>
      <c r="D740" s="94" t="n"/>
      <c r="E740" s="94" t="n"/>
    </row>
    <row r="741">
      <c r="A741" s="94" t="n"/>
      <c r="B741" s="102" t="n"/>
      <c r="C741" s="94" t="n"/>
      <c r="D741" s="94" t="n"/>
      <c r="E741" s="94" t="n"/>
    </row>
    <row r="742">
      <c r="A742" s="94" t="n"/>
      <c r="B742" s="102" t="n"/>
      <c r="C742" s="94" t="n"/>
      <c r="D742" s="94" t="n"/>
      <c r="E742" s="94" t="n"/>
    </row>
    <row r="743">
      <c r="A743" s="94" t="n"/>
      <c r="B743" s="102" t="n"/>
      <c r="C743" s="94" t="n"/>
      <c r="D743" s="94" t="n"/>
      <c r="E743" s="94" t="n"/>
    </row>
    <row r="744">
      <c r="A744" s="94" t="n"/>
      <c r="B744" s="102" t="n"/>
      <c r="C744" s="94" t="n"/>
      <c r="D744" s="94" t="n"/>
      <c r="E744" s="94" t="n"/>
    </row>
    <row r="745">
      <c r="A745" s="94" t="n"/>
      <c r="B745" s="102" t="n"/>
      <c r="C745" s="94" t="n"/>
      <c r="D745" s="94" t="n"/>
      <c r="E745" s="94" t="n"/>
    </row>
    <row r="746">
      <c r="A746" s="94" t="n"/>
      <c r="B746" s="102" t="n"/>
      <c r="C746" s="94" t="n"/>
      <c r="D746" s="94" t="n"/>
      <c r="E746" s="94" t="n"/>
    </row>
    <row r="747">
      <c r="A747" s="94" t="n"/>
      <c r="B747" s="102" t="n"/>
      <c r="C747" s="94" t="n"/>
      <c r="D747" s="94" t="n"/>
      <c r="E747" s="94" t="n"/>
    </row>
    <row r="748">
      <c r="A748" s="94" t="n"/>
      <c r="B748" s="102" t="n"/>
      <c r="C748" s="94" t="n"/>
      <c r="D748" s="94" t="n"/>
      <c r="E748" s="94" t="n"/>
    </row>
    <row r="749">
      <c r="A749" s="94" t="n"/>
      <c r="B749" s="102" t="n"/>
      <c r="C749" s="94" t="n"/>
      <c r="D749" s="94" t="n"/>
      <c r="E749" s="94" t="n"/>
    </row>
    <row r="750">
      <c r="A750" s="94" t="n"/>
      <c r="B750" s="102" t="n"/>
      <c r="C750" s="94" t="n"/>
      <c r="D750" s="94" t="n"/>
      <c r="E750" s="94" t="n"/>
    </row>
    <row r="751">
      <c r="A751" s="94" t="n"/>
      <c r="B751" s="102" t="n"/>
      <c r="C751" s="94" t="n"/>
      <c r="D751" s="94" t="n"/>
      <c r="E751" s="94" t="n"/>
    </row>
    <row r="752">
      <c r="A752" s="94" t="n"/>
      <c r="B752" s="102" t="n"/>
      <c r="C752" s="94" t="n"/>
      <c r="D752" s="94" t="n"/>
      <c r="E752" s="94" t="n"/>
    </row>
    <row r="753">
      <c r="A753" s="94" t="n"/>
      <c r="B753" s="102" t="n"/>
      <c r="C753" s="94" t="n"/>
      <c r="D753" s="94" t="n"/>
      <c r="E753" s="94" t="n"/>
    </row>
    <row r="754">
      <c r="A754" s="94" t="n"/>
      <c r="B754" s="102" t="n"/>
      <c r="C754" s="94" t="n"/>
      <c r="D754" s="94" t="n"/>
      <c r="E754" s="94" t="n"/>
    </row>
    <row r="755">
      <c r="A755" s="94" t="n"/>
      <c r="B755" s="102" t="n"/>
      <c r="C755" s="94" t="n"/>
      <c r="D755" s="94" t="n"/>
      <c r="E755" s="94" t="n"/>
    </row>
    <row r="756">
      <c r="A756" s="94" t="n"/>
      <c r="B756" s="102" t="n"/>
      <c r="C756" s="94" t="n"/>
      <c r="D756" s="94" t="n"/>
      <c r="E756" s="94" t="n"/>
    </row>
    <row r="757">
      <c r="A757" s="94" t="n"/>
      <c r="B757" s="102" t="n"/>
      <c r="C757" s="94" t="n"/>
      <c r="D757" s="94" t="n"/>
      <c r="E757" s="94" t="n"/>
    </row>
    <row r="758">
      <c r="A758" s="94" t="n"/>
      <c r="B758" s="102" t="n"/>
      <c r="C758" s="94" t="n"/>
      <c r="D758" s="94" t="n"/>
      <c r="E758" s="94" t="n"/>
    </row>
    <row r="759">
      <c r="A759" s="94" t="n"/>
      <c r="B759" s="102" t="n"/>
      <c r="C759" s="94" t="n"/>
      <c r="D759" s="94" t="n"/>
      <c r="E759" s="94" t="n"/>
    </row>
    <row r="760">
      <c r="A760" s="94" t="n"/>
      <c r="B760" s="102" t="n"/>
      <c r="C760" s="94" t="n"/>
      <c r="D760" s="94" t="n"/>
      <c r="E760" s="94" t="n"/>
    </row>
    <row r="761">
      <c r="A761" s="94" t="n"/>
      <c r="B761" s="102" t="n"/>
      <c r="C761" s="94" t="n"/>
      <c r="D761" s="94" t="n"/>
      <c r="E761" s="94" t="n"/>
    </row>
    <row r="762">
      <c r="A762" s="94" t="n"/>
      <c r="B762" s="102" t="n"/>
      <c r="C762" s="94" t="n"/>
      <c r="D762" s="94" t="n"/>
      <c r="E762" s="94" t="n"/>
    </row>
    <row r="763">
      <c r="A763" s="94" t="n"/>
      <c r="B763" s="102" t="n"/>
      <c r="C763" s="94" t="n"/>
      <c r="D763" s="94" t="n"/>
      <c r="E763" s="94" t="n"/>
    </row>
    <row r="764">
      <c r="A764" s="94" t="n"/>
      <c r="B764" s="102" t="n"/>
      <c r="C764" s="94" t="n"/>
      <c r="D764" s="94" t="n"/>
      <c r="E764" s="94" t="n"/>
    </row>
    <row r="765">
      <c r="A765" s="94" t="n"/>
      <c r="B765" s="102" t="n"/>
      <c r="C765" s="94" t="n"/>
      <c r="D765" s="94" t="n"/>
      <c r="E765" s="94" t="n"/>
    </row>
    <row r="766">
      <c r="A766" s="94" t="n"/>
      <c r="B766" s="102" t="n"/>
      <c r="C766" s="94" t="n"/>
      <c r="D766" s="94" t="n"/>
      <c r="E766" s="94" t="n"/>
    </row>
    <row r="767">
      <c r="A767" s="94" t="n"/>
      <c r="B767" s="102" t="n"/>
      <c r="C767" s="94" t="n"/>
      <c r="D767" s="94" t="n"/>
      <c r="E767" s="94" t="n"/>
    </row>
    <row r="768">
      <c r="A768" s="94" t="n"/>
      <c r="B768" s="102" t="n"/>
      <c r="C768" s="94" t="n"/>
      <c r="D768" s="94" t="n"/>
      <c r="E768" s="94" t="n"/>
    </row>
    <row r="769">
      <c r="A769" s="94" t="n"/>
      <c r="B769" s="102" t="n"/>
      <c r="C769" s="94" t="n"/>
      <c r="D769" s="94" t="n"/>
      <c r="E769" s="94" t="n"/>
    </row>
    <row r="770">
      <c r="A770" s="94" t="n"/>
      <c r="B770" s="102" t="n"/>
      <c r="C770" s="94" t="n"/>
      <c r="D770" s="94" t="n"/>
      <c r="E770" s="94" t="n"/>
    </row>
    <row r="771">
      <c r="A771" s="94" t="n"/>
      <c r="B771" s="102" t="n"/>
      <c r="C771" s="94" t="n"/>
      <c r="D771" s="94" t="n"/>
      <c r="E771" s="94" t="n"/>
    </row>
    <row r="772">
      <c r="A772" s="94" t="n"/>
      <c r="B772" s="102" t="n"/>
      <c r="C772" s="94" t="n"/>
      <c r="D772" s="94" t="n"/>
      <c r="E772" s="94" t="n"/>
    </row>
    <row r="773">
      <c r="A773" s="94" t="n"/>
      <c r="B773" s="102" t="n"/>
      <c r="C773" s="94" t="n"/>
      <c r="D773" s="94" t="n"/>
      <c r="E773" s="94" t="n"/>
    </row>
    <row r="774">
      <c r="A774" s="94" t="n"/>
      <c r="B774" s="102" t="n"/>
      <c r="C774" s="94" t="n"/>
      <c r="D774" s="94" t="n"/>
      <c r="E774" s="94" t="n"/>
    </row>
    <row r="775">
      <c r="A775" s="94" t="n"/>
      <c r="B775" s="102" t="n"/>
      <c r="C775" s="94" t="n"/>
      <c r="D775" s="94" t="n"/>
      <c r="E775" s="94" t="n"/>
    </row>
    <row r="776">
      <c r="A776" s="94" t="n"/>
      <c r="B776" s="102" t="n"/>
      <c r="C776" s="94" t="n"/>
      <c r="D776" s="94" t="n"/>
      <c r="E776" s="94" t="n"/>
    </row>
    <row r="777">
      <c r="A777" s="94" t="n"/>
      <c r="B777" s="102" t="n"/>
      <c r="C777" s="94" t="n"/>
      <c r="D777" s="94" t="n"/>
      <c r="E777" s="94" t="n"/>
    </row>
    <row r="778">
      <c r="A778" s="98" t="inlineStr">
        <is>
          <t>TOTALE</t>
        </is>
      </c>
      <c r="B778" s="102">
        <f>SUM(B730:B777)</f>
        <v/>
      </c>
      <c r="C778" s="94" t="n"/>
      <c r="D778" s="94" t="n"/>
      <c r="E778" s="94" t="n"/>
    </row>
    <row r="781">
      <c r="A781" s="98" t="inlineStr">
        <is>
          <t>DATA</t>
        </is>
      </c>
      <c r="B781" s="118" t="inlineStr">
        <is>
          <t xml:space="preserve">IMPORTO </t>
        </is>
      </c>
      <c r="C781" s="98" t="inlineStr">
        <is>
          <t>NUMERO POLIZZA</t>
        </is>
      </c>
      <c r="D781" s="98" t="inlineStr">
        <is>
          <t>CONTRAENTE</t>
        </is>
      </c>
      <c r="E781" s="98" t="inlineStr">
        <is>
          <t>NOTE</t>
        </is>
      </c>
    </row>
    <row r="782">
      <c r="A782" s="95" t="n">
        <v>45315</v>
      </c>
      <c r="B782" s="118" t="n">
        <v>0</v>
      </c>
      <c r="C782" s="98" t="n"/>
      <c r="D782" s="98" t="n"/>
      <c r="E782" s="94" t="n"/>
    </row>
    <row r="783">
      <c r="A783" s="94" t="inlineStr">
        <is>
          <t>*</t>
        </is>
      </c>
      <c r="B783" s="96" t="n">
        <v>1891.03</v>
      </c>
      <c r="C783" t="inlineStr">
        <is>
          <t>00025932300001</t>
        </is>
      </c>
      <c r="D783" t="inlineStr">
        <is>
          <t>ANGELO COLOMBO S.R.L.</t>
        </is>
      </c>
      <c r="E783" s="94" t="n"/>
    </row>
    <row r="784">
      <c r="A784" s="94" t="inlineStr">
        <is>
          <t>*</t>
        </is>
      </c>
      <c r="B784" s="96" t="n">
        <v>77</v>
      </c>
      <c r="C784" t="inlineStr">
        <is>
          <t>00033112300169</t>
        </is>
      </c>
      <c r="D784" t="inlineStr">
        <is>
          <t>FABIO BONINI</t>
        </is>
      </c>
      <c r="E784" s="94" t="n"/>
    </row>
    <row r="785">
      <c r="A785" s="94" t="inlineStr">
        <is>
          <t>*</t>
        </is>
      </c>
      <c r="B785" s="96" t="n">
        <v>50</v>
      </c>
      <c r="C785" t="inlineStr">
        <is>
          <t>00058931300672</t>
        </is>
      </c>
      <c r="D785" t="inlineStr">
        <is>
          <t>ROBERTO BULEGATO</t>
        </is>
      </c>
      <c r="E785" s="94" t="n"/>
    </row>
    <row r="786">
      <c r="A786" s="94" t="inlineStr">
        <is>
          <t>*</t>
        </is>
      </c>
      <c r="B786" s="96" t="n">
        <v>1535.7</v>
      </c>
      <c r="C786" t="inlineStr">
        <is>
          <t>110419354</t>
        </is>
      </c>
      <c r="D786" t="inlineStr">
        <is>
          <t>ROBERTO NOLLI</t>
        </is>
      </c>
      <c r="E786" s="94" t="n"/>
    </row>
    <row r="787">
      <c r="A787" s="94" t="n"/>
      <c r="B787" s="102" t="n"/>
      <c r="C787" s="94" t="n"/>
      <c r="D787" s="94" t="n"/>
      <c r="E787" s="94" t="n"/>
    </row>
    <row r="788">
      <c r="A788" s="94" t="n"/>
      <c r="B788" s="102" t="n"/>
      <c r="C788" s="94" t="n"/>
      <c r="D788" s="94" t="n"/>
      <c r="E788" s="94" t="n"/>
    </row>
    <row r="789">
      <c r="A789" s="94" t="n"/>
      <c r="B789" s="102" t="n"/>
      <c r="C789" s="94" t="n"/>
      <c r="D789" s="94" t="n"/>
      <c r="E789" s="94" t="n"/>
    </row>
    <row r="790">
      <c r="A790" s="94" t="n"/>
      <c r="B790" s="102" t="n"/>
      <c r="C790" s="94" t="n"/>
      <c r="D790" s="94" t="n"/>
      <c r="E790" s="94" t="n"/>
    </row>
    <row r="791">
      <c r="A791" s="94" t="n"/>
      <c r="B791" s="102" t="n"/>
      <c r="C791" s="94" t="n"/>
      <c r="D791" s="94" t="n"/>
      <c r="E791" s="94" t="n"/>
    </row>
    <row r="792">
      <c r="A792" s="94" t="n"/>
      <c r="B792" s="102" t="n"/>
      <c r="C792" s="94" t="n"/>
      <c r="D792" s="94" t="n"/>
      <c r="E792" s="94" t="n"/>
    </row>
    <row r="793">
      <c r="A793" s="94" t="n"/>
      <c r="B793" s="102" t="n"/>
      <c r="C793" s="94" t="n"/>
      <c r="D793" s="94" t="n"/>
      <c r="E793" s="94" t="n"/>
    </row>
    <row r="794">
      <c r="A794" s="94" t="n"/>
      <c r="B794" s="102" t="n"/>
      <c r="C794" s="94" t="n"/>
      <c r="D794" s="94" t="n"/>
      <c r="E794" s="94" t="n"/>
    </row>
    <row r="795">
      <c r="A795" s="94" t="n"/>
      <c r="B795" s="102" t="n"/>
      <c r="C795" s="94" t="n"/>
      <c r="D795" s="94" t="n"/>
      <c r="E795" s="94" t="n"/>
    </row>
    <row r="796">
      <c r="A796" s="94" t="n"/>
      <c r="B796" s="102" t="n"/>
      <c r="C796" s="94" t="n"/>
      <c r="D796" s="94" t="n"/>
      <c r="E796" s="94" t="n"/>
    </row>
    <row r="797">
      <c r="A797" s="94" t="n"/>
      <c r="B797" s="102" t="n"/>
      <c r="C797" s="94" t="n"/>
      <c r="D797" s="94" t="n"/>
      <c r="E797" s="94" t="n"/>
    </row>
    <row r="798">
      <c r="A798" s="94" t="n"/>
      <c r="B798" s="102" t="n"/>
      <c r="C798" s="94" t="n"/>
      <c r="D798" s="94" t="n"/>
      <c r="E798" s="94" t="n"/>
    </row>
    <row r="799">
      <c r="A799" s="94" t="n"/>
      <c r="B799" s="102" t="n"/>
      <c r="C799" s="94" t="n"/>
      <c r="D799" s="94" t="n"/>
      <c r="E799" s="94" t="n"/>
    </row>
    <row r="800">
      <c r="A800" s="94" t="n"/>
      <c r="B800" s="102" t="n"/>
      <c r="C800" s="94" t="n"/>
      <c r="D800" s="94" t="n"/>
      <c r="E800" s="94" t="n"/>
    </row>
    <row r="801">
      <c r="A801" s="94" t="n"/>
      <c r="B801" s="102" t="n"/>
      <c r="C801" s="94" t="n"/>
      <c r="D801" s="94" t="n"/>
      <c r="E801" s="94" t="n"/>
    </row>
    <row r="802">
      <c r="A802" s="94" t="n"/>
      <c r="B802" s="102" t="n"/>
      <c r="C802" s="94" t="n"/>
      <c r="D802" s="94" t="n"/>
      <c r="E802" s="94" t="n"/>
    </row>
    <row r="803">
      <c r="A803" s="94" t="n"/>
      <c r="B803" s="102" t="n"/>
      <c r="C803" s="94" t="n"/>
      <c r="D803" s="94" t="n"/>
      <c r="E803" s="94" t="n"/>
    </row>
    <row r="804">
      <c r="A804" s="94" t="n"/>
      <c r="B804" s="102" t="n"/>
      <c r="C804" s="94" t="n"/>
      <c r="D804" s="94" t="n"/>
      <c r="E804" s="94" t="n"/>
    </row>
    <row r="805">
      <c r="A805" s="94" t="n"/>
      <c r="B805" s="102" t="n"/>
      <c r="C805" s="94" t="n"/>
      <c r="D805" s="94" t="n"/>
      <c r="E805" s="94" t="n"/>
    </row>
    <row r="806">
      <c r="A806" s="94" t="n"/>
      <c r="B806" s="102" t="n"/>
      <c r="C806" s="94" t="n"/>
      <c r="D806" s="94" t="n"/>
      <c r="E806" s="94" t="n"/>
    </row>
    <row r="807">
      <c r="A807" s="94" t="n"/>
      <c r="B807" s="102" t="n"/>
      <c r="C807" s="94" t="n"/>
      <c r="D807" s="94" t="n"/>
      <c r="E807" s="94" t="n"/>
    </row>
    <row r="808">
      <c r="A808" s="94" t="n"/>
      <c r="B808" s="102" t="n"/>
      <c r="C808" s="94" t="n"/>
      <c r="D808" s="94" t="n"/>
      <c r="E808" s="94" t="n"/>
    </row>
    <row r="809">
      <c r="A809" s="94" t="n"/>
      <c r="B809" s="102" t="n"/>
      <c r="C809" s="94" t="n"/>
      <c r="D809" s="94" t="n"/>
      <c r="E809" s="94" t="n"/>
    </row>
    <row r="810">
      <c r="A810" s="94" t="n"/>
      <c r="B810" s="102" t="n"/>
      <c r="C810" s="94" t="n"/>
      <c r="D810" s="94" t="n"/>
      <c r="E810" s="94" t="n"/>
    </row>
    <row r="811">
      <c r="A811" s="94" t="n"/>
      <c r="B811" s="102" t="n"/>
      <c r="C811" s="94" t="n"/>
      <c r="D811" s="94" t="n"/>
      <c r="E811" s="94" t="n"/>
    </row>
    <row r="812">
      <c r="A812" s="94" t="n"/>
      <c r="B812" s="102" t="n"/>
      <c r="C812" s="94" t="n"/>
      <c r="D812" s="94" t="n"/>
      <c r="E812" s="94" t="n"/>
    </row>
    <row r="813">
      <c r="A813" s="94" t="n"/>
      <c r="B813" s="102" t="n"/>
      <c r="C813" s="94" t="n"/>
      <c r="D813" s="94" t="n"/>
      <c r="E813" s="94" t="n"/>
    </row>
    <row r="814">
      <c r="A814" s="94" t="n"/>
      <c r="B814" s="102" t="n"/>
      <c r="C814" s="94" t="n"/>
      <c r="D814" s="94" t="n"/>
      <c r="E814" s="94" t="n"/>
    </row>
    <row r="815">
      <c r="A815" s="94" t="n"/>
      <c r="B815" s="102" t="n"/>
      <c r="C815" s="94" t="n"/>
      <c r="D815" s="94" t="n"/>
      <c r="E815" s="94" t="n"/>
    </row>
    <row r="816">
      <c r="A816" s="94" t="n"/>
      <c r="B816" s="102" t="n"/>
      <c r="C816" s="94" t="n"/>
      <c r="D816" s="94" t="n"/>
      <c r="E816" s="94" t="n"/>
    </row>
    <row r="817">
      <c r="A817" s="94" t="n"/>
      <c r="B817" s="102" t="n"/>
      <c r="C817" s="94" t="n"/>
      <c r="D817" s="94" t="n"/>
      <c r="E817" s="94" t="n"/>
    </row>
    <row r="818">
      <c r="A818" s="94" t="n"/>
      <c r="B818" s="102" t="n"/>
      <c r="C818" s="94" t="n"/>
      <c r="D818" s="94" t="n"/>
      <c r="E818" s="94" t="n"/>
    </row>
    <row r="819">
      <c r="A819" s="94" t="n"/>
      <c r="B819" s="102" t="n"/>
      <c r="C819" s="94" t="n"/>
      <c r="D819" s="94" t="n"/>
      <c r="E819" s="94" t="n"/>
    </row>
    <row r="820">
      <c r="A820" s="94" t="n"/>
      <c r="B820" s="102" t="n"/>
      <c r="C820" s="94" t="n"/>
      <c r="D820" s="94" t="n"/>
      <c r="E820" s="94" t="n"/>
    </row>
    <row r="821">
      <c r="A821" s="94" t="n"/>
      <c r="B821" s="102" t="n"/>
      <c r="C821" s="94" t="n"/>
      <c r="D821" s="94" t="n"/>
      <c r="E821" s="94" t="n"/>
    </row>
    <row r="822">
      <c r="A822" s="94" t="n"/>
      <c r="B822" s="102" t="n"/>
      <c r="C822" s="94" t="n"/>
      <c r="D822" s="94" t="n"/>
      <c r="E822" s="94" t="n"/>
    </row>
    <row r="823">
      <c r="A823" s="94" t="n"/>
      <c r="B823" s="102" t="n"/>
      <c r="C823" s="94" t="n"/>
      <c r="D823" s="94" t="n"/>
      <c r="E823" s="94" t="n"/>
    </row>
    <row r="824">
      <c r="A824" s="94" t="n"/>
      <c r="B824" s="102" t="n"/>
      <c r="C824" s="94" t="n"/>
      <c r="D824" s="94" t="n"/>
      <c r="E824" s="94" t="n"/>
    </row>
    <row r="825">
      <c r="A825" s="94" t="n"/>
      <c r="B825" s="102" t="n"/>
      <c r="C825" s="94" t="n"/>
      <c r="D825" s="94" t="n"/>
      <c r="E825" s="94" t="n"/>
    </row>
    <row r="826">
      <c r="A826" s="94" t="n"/>
      <c r="B826" s="102" t="n"/>
      <c r="C826" s="94" t="n"/>
      <c r="D826" s="94" t="n"/>
      <c r="E826" s="94" t="n"/>
    </row>
    <row r="827">
      <c r="A827" s="94" t="n"/>
      <c r="B827" s="102" t="n"/>
      <c r="C827" s="94" t="n"/>
      <c r="D827" s="94" t="n"/>
      <c r="E827" s="94" t="n"/>
    </row>
    <row r="828">
      <c r="A828" s="94" t="n"/>
      <c r="B828" s="102" t="n"/>
      <c r="C828" s="94" t="n"/>
      <c r="D828" s="94" t="n"/>
      <c r="E828" s="94" t="n"/>
    </row>
    <row r="829">
      <c r="A829" s="94" t="n"/>
      <c r="B829" s="102" t="n"/>
      <c r="C829" s="94" t="n"/>
      <c r="D829" s="94" t="n"/>
      <c r="E829" s="94" t="n"/>
    </row>
    <row r="830">
      <c r="A830" s="98" t="inlineStr">
        <is>
          <t>TOTALE</t>
        </is>
      </c>
      <c r="B830" s="102">
        <f>SUM(B782:B829)</f>
        <v/>
      </c>
      <c r="C830" s="94" t="n"/>
      <c r="D830" s="94" t="n"/>
      <c r="E830" s="94" t="n"/>
    </row>
    <row r="833">
      <c r="A833" s="98" t="inlineStr">
        <is>
          <t>DATA</t>
        </is>
      </c>
      <c r="B833" s="118" t="inlineStr">
        <is>
          <t xml:space="preserve">IMPORTO </t>
        </is>
      </c>
      <c r="C833" s="98" t="inlineStr">
        <is>
          <t>NUMERO POLIZZA</t>
        </is>
      </c>
      <c r="D833" s="98" t="inlineStr">
        <is>
          <t>CONTRAENTE</t>
        </is>
      </c>
      <c r="E833" s="98" t="inlineStr">
        <is>
          <t>NOTE</t>
        </is>
      </c>
    </row>
    <row r="834">
      <c r="A834" s="95" t="n">
        <v>45315</v>
      </c>
      <c r="B834" s="118" t="n">
        <v>0</v>
      </c>
      <c r="C834" s="98" t="n"/>
      <c r="D834" s="98" t="n"/>
      <c r="E834" s="94" t="n"/>
    </row>
    <row r="835">
      <c r="A835" s="94" t="inlineStr">
        <is>
          <t>*</t>
        </is>
      </c>
      <c r="B835" s="96" t="n">
        <v>5000.04</v>
      </c>
      <c r="C835" t="inlineStr">
        <is>
          <t>00051312301050</t>
        </is>
      </c>
      <c r="D835" t="inlineStr">
        <is>
          <t>PARROCCHIA S.MICHELE ARCANGELO</t>
        </is>
      </c>
      <c r="E835" s="94" t="n"/>
    </row>
    <row r="836">
      <c r="A836" s="94" t="inlineStr">
        <is>
          <t>*</t>
        </is>
      </c>
      <c r="B836" s="96" t="n">
        <v>150</v>
      </c>
      <c r="C836" t="inlineStr">
        <is>
          <t>00051332300116</t>
        </is>
      </c>
      <c r="D836" t="inlineStr">
        <is>
          <t>FIRST SOLUTION SRL</t>
        </is>
      </c>
      <c r="E836" s="94" t="n"/>
    </row>
    <row r="837">
      <c r="A837" s="94" t="inlineStr">
        <is>
          <t>*</t>
        </is>
      </c>
      <c r="B837" s="102" t="n">
        <v>52</v>
      </c>
      <c r="C837" t="inlineStr">
        <is>
          <t>00058931300246</t>
        </is>
      </c>
      <c r="D837" t="inlineStr">
        <is>
          <t>NICHOLAS CHIARI</t>
        </is>
      </c>
      <c r="E837" s="94" t="n"/>
    </row>
    <row r="838">
      <c r="A838" s="94" t="n"/>
      <c r="B838" s="102" t="n"/>
      <c r="C838" s="94" t="n"/>
      <c r="D838" s="94" t="n"/>
      <c r="E838" s="94" t="n"/>
    </row>
    <row r="839">
      <c r="A839" s="94" t="n"/>
      <c r="B839" s="102" t="n"/>
      <c r="C839" s="94" t="n"/>
      <c r="D839" s="94" t="n"/>
      <c r="E839" s="94" t="n"/>
    </row>
    <row r="840">
      <c r="A840" s="94" t="n"/>
      <c r="B840" s="102" t="n"/>
      <c r="C840" s="94" t="n"/>
      <c r="D840" s="94" t="n"/>
      <c r="E840" s="94" t="n"/>
    </row>
    <row r="841">
      <c r="A841" s="94" t="n"/>
      <c r="B841" s="102" t="n"/>
      <c r="C841" s="94" t="n"/>
      <c r="D841" s="94" t="n"/>
      <c r="E841" s="94" t="n"/>
    </row>
    <row r="842">
      <c r="A842" s="94" t="n"/>
      <c r="B842" s="102" t="n"/>
      <c r="C842" s="94" t="n"/>
      <c r="D842" s="94" t="n"/>
      <c r="E842" s="94" t="n"/>
    </row>
    <row r="843">
      <c r="A843" s="94" t="n"/>
      <c r="B843" s="102" t="n"/>
      <c r="C843" s="94" t="n"/>
      <c r="D843" s="94" t="n"/>
      <c r="E843" s="94" t="n"/>
    </row>
    <row r="844">
      <c r="A844" s="94" t="n"/>
      <c r="B844" s="102" t="n"/>
      <c r="C844" s="94" t="n"/>
      <c r="D844" s="94" t="n"/>
      <c r="E844" s="94" t="n"/>
    </row>
    <row r="845">
      <c r="A845" s="94" t="n"/>
      <c r="B845" s="102" t="n"/>
      <c r="C845" s="94" t="n"/>
      <c r="D845" s="94" t="n"/>
      <c r="E845" s="94" t="n"/>
    </row>
    <row r="846">
      <c r="A846" s="94" t="n"/>
      <c r="B846" s="102" t="n"/>
      <c r="C846" s="94" t="n"/>
      <c r="D846" s="94" t="n"/>
      <c r="E846" s="94" t="n"/>
    </row>
    <row r="847">
      <c r="A847" s="94" t="n"/>
      <c r="B847" s="102" t="n"/>
      <c r="C847" s="94" t="n"/>
      <c r="D847" s="94" t="n"/>
      <c r="E847" s="94" t="n"/>
    </row>
    <row r="848">
      <c r="A848" s="94" t="n"/>
      <c r="B848" s="102" t="n"/>
      <c r="C848" s="94" t="n"/>
      <c r="D848" s="94" t="n"/>
      <c r="E848" s="94" t="n"/>
    </row>
    <row r="849">
      <c r="A849" s="94" t="n"/>
      <c r="B849" s="102" t="n"/>
      <c r="C849" s="94" t="n"/>
      <c r="D849" s="94" t="n"/>
      <c r="E849" s="94" t="n"/>
    </row>
    <row r="850">
      <c r="A850" s="94" t="n"/>
      <c r="B850" s="102" t="n"/>
      <c r="C850" s="94" t="n"/>
      <c r="D850" s="94" t="n"/>
      <c r="E850" s="94" t="n"/>
    </row>
    <row r="851">
      <c r="A851" s="94" t="n"/>
      <c r="B851" s="102" t="n"/>
      <c r="C851" s="94" t="n"/>
      <c r="D851" s="94" t="n"/>
      <c r="E851" s="94" t="n"/>
    </row>
    <row r="852">
      <c r="A852" s="94" t="n"/>
      <c r="B852" s="102" t="n"/>
      <c r="C852" s="94" t="n"/>
      <c r="D852" s="94" t="n"/>
      <c r="E852" s="94" t="n"/>
    </row>
    <row r="853">
      <c r="A853" s="94" t="n"/>
      <c r="B853" s="102" t="n"/>
      <c r="C853" s="94" t="n"/>
      <c r="D853" s="94" t="n"/>
      <c r="E853" s="94" t="n"/>
    </row>
    <row r="854">
      <c r="A854" s="94" t="n"/>
      <c r="B854" s="102" t="n"/>
      <c r="C854" s="94" t="n"/>
      <c r="D854" s="94" t="n"/>
      <c r="E854" s="94" t="n"/>
    </row>
    <row r="855">
      <c r="A855" s="94" t="n"/>
      <c r="B855" s="102" t="n"/>
      <c r="C855" s="94" t="n"/>
      <c r="D855" s="94" t="n"/>
      <c r="E855" s="94" t="n"/>
    </row>
    <row r="856">
      <c r="A856" s="94" t="n"/>
      <c r="B856" s="102" t="n"/>
      <c r="C856" s="94" t="n"/>
      <c r="D856" s="94" t="n"/>
      <c r="E856" s="94" t="n"/>
    </row>
    <row r="857">
      <c r="A857" s="94" t="n"/>
      <c r="B857" s="102" t="n"/>
      <c r="C857" s="94" t="n"/>
      <c r="D857" s="94" t="n"/>
      <c r="E857" s="94" t="n"/>
    </row>
    <row r="858">
      <c r="A858" s="94" t="n"/>
      <c r="B858" s="102" t="n"/>
      <c r="C858" s="94" t="n"/>
      <c r="D858" s="94" t="n"/>
      <c r="E858" s="94" t="n"/>
    </row>
    <row r="859">
      <c r="A859" s="94" t="n"/>
      <c r="B859" s="102" t="n"/>
      <c r="C859" s="94" t="n"/>
      <c r="D859" s="94" t="n"/>
      <c r="E859" s="94" t="n"/>
    </row>
    <row r="860">
      <c r="A860" s="94" t="n"/>
      <c r="B860" s="102" t="n"/>
      <c r="C860" s="94" t="n"/>
      <c r="D860" s="94" t="n"/>
      <c r="E860" s="94" t="n"/>
    </row>
    <row r="861">
      <c r="A861" s="94" t="n"/>
      <c r="B861" s="102" t="n"/>
      <c r="C861" s="94" t="n"/>
      <c r="D861" s="94" t="n"/>
      <c r="E861" s="94" t="n"/>
    </row>
    <row r="862">
      <c r="A862" s="94" t="n"/>
      <c r="B862" s="102" t="n"/>
      <c r="C862" s="94" t="n"/>
      <c r="D862" s="94" t="n"/>
      <c r="E862" s="94" t="n"/>
    </row>
    <row r="863">
      <c r="A863" s="94" t="n"/>
      <c r="B863" s="102" t="n"/>
      <c r="C863" s="94" t="n"/>
      <c r="D863" s="94" t="n"/>
      <c r="E863" s="94" t="n"/>
    </row>
    <row r="864">
      <c r="A864" s="94" t="n"/>
      <c r="B864" s="102" t="n"/>
      <c r="C864" s="94" t="n"/>
      <c r="D864" s="94" t="n"/>
      <c r="E864" s="94" t="n"/>
    </row>
    <row r="865">
      <c r="A865" s="94" t="n"/>
      <c r="B865" s="102" t="n"/>
      <c r="C865" s="94" t="n"/>
      <c r="D865" s="94" t="n"/>
      <c r="E865" s="94" t="n"/>
    </row>
    <row r="866">
      <c r="A866" s="94" t="n"/>
      <c r="B866" s="102" t="n"/>
      <c r="C866" s="94" t="n"/>
      <c r="D866" s="94" t="n"/>
      <c r="E866" s="94" t="n"/>
    </row>
    <row r="867">
      <c r="A867" s="94" t="n"/>
      <c r="B867" s="102" t="n"/>
      <c r="C867" s="94" t="n"/>
      <c r="D867" s="94" t="n"/>
      <c r="E867" s="94" t="n"/>
    </row>
    <row r="868">
      <c r="A868" s="94" t="n"/>
      <c r="B868" s="102" t="n"/>
      <c r="C868" s="94" t="n"/>
      <c r="D868" s="94" t="n"/>
      <c r="E868" s="94" t="n"/>
    </row>
    <row r="869">
      <c r="A869" s="94" t="n"/>
      <c r="B869" s="102" t="n"/>
      <c r="C869" s="94" t="n"/>
      <c r="D869" s="94" t="n"/>
      <c r="E869" s="94" t="n"/>
    </row>
    <row r="870">
      <c r="A870" s="94" t="n"/>
      <c r="B870" s="102" t="n"/>
      <c r="C870" s="94" t="n"/>
      <c r="D870" s="94" t="n"/>
      <c r="E870" s="94" t="n"/>
    </row>
    <row r="871">
      <c r="A871" s="94" t="n"/>
      <c r="B871" s="102" t="n"/>
      <c r="C871" s="94" t="n"/>
      <c r="D871" s="94" t="n"/>
      <c r="E871" s="94" t="n"/>
    </row>
    <row r="872">
      <c r="A872" s="94" t="n"/>
      <c r="B872" s="102" t="n"/>
      <c r="C872" s="94" t="n"/>
      <c r="D872" s="94" t="n"/>
      <c r="E872" s="94" t="n"/>
    </row>
    <row r="873">
      <c r="A873" s="94" t="n"/>
      <c r="B873" s="102" t="n"/>
      <c r="C873" s="94" t="n"/>
      <c r="D873" s="94" t="n"/>
      <c r="E873" s="94" t="n"/>
    </row>
    <row r="874">
      <c r="A874" s="94" t="n"/>
      <c r="B874" s="102" t="n"/>
      <c r="C874" s="94" t="n"/>
      <c r="D874" s="94" t="n"/>
      <c r="E874" s="94" t="n"/>
    </row>
    <row r="875">
      <c r="A875" s="94" t="n"/>
      <c r="B875" s="102" t="n"/>
      <c r="C875" s="94" t="n"/>
      <c r="D875" s="94" t="n"/>
      <c r="E875" s="94" t="n"/>
    </row>
    <row r="876">
      <c r="A876" s="94" t="n"/>
      <c r="B876" s="102" t="n"/>
      <c r="C876" s="94" t="n"/>
      <c r="D876" s="94" t="n"/>
      <c r="E876" s="94" t="n"/>
    </row>
    <row r="877">
      <c r="A877" s="94" t="n"/>
      <c r="B877" s="102" t="n"/>
      <c r="C877" s="94" t="n"/>
      <c r="D877" s="94" t="n"/>
      <c r="E877" s="94" t="n"/>
    </row>
    <row r="878">
      <c r="A878" s="94" t="n"/>
      <c r="B878" s="102" t="n"/>
      <c r="C878" s="94" t="n"/>
      <c r="D878" s="94" t="n"/>
      <c r="E878" s="94" t="n"/>
    </row>
    <row r="879">
      <c r="A879" s="94" t="n"/>
      <c r="B879" s="102" t="n"/>
      <c r="C879" s="94" t="n"/>
      <c r="D879" s="94" t="n"/>
      <c r="E879" s="94" t="n"/>
    </row>
    <row r="880">
      <c r="A880" s="94" t="n"/>
      <c r="B880" s="102" t="n"/>
      <c r="C880" s="94" t="n"/>
      <c r="D880" s="94" t="n"/>
      <c r="E880" s="94" t="n"/>
    </row>
    <row r="881">
      <c r="A881" s="94" t="n"/>
      <c r="B881" s="102" t="n"/>
      <c r="C881" s="94" t="n"/>
      <c r="D881" s="94" t="n"/>
      <c r="E881" s="94" t="n"/>
    </row>
    <row r="882">
      <c r="A882" s="98" t="inlineStr">
        <is>
          <t>TOTALE</t>
        </is>
      </c>
      <c r="B882" s="102">
        <f>SUM(B834:B881)</f>
        <v/>
      </c>
      <c r="C882" s="94" t="n"/>
      <c r="D882" s="94" t="n"/>
      <c r="E882" s="94" t="n"/>
    </row>
    <row r="883">
      <c r="C883" s="125" t="n"/>
    </row>
    <row r="885">
      <c r="A885" s="98" t="inlineStr">
        <is>
          <t>DATA</t>
        </is>
      </c>
      <c r="B885" s="118" t="inlineStr">
        <is>
          <t xml:space="preserve">IMPORTO </t>
        </is>
      </c>
      <c r="C885" s="98" t="inlineStr">
        <is>
          <t>NUMERO POLIZZA</t>
        </is>
      </c>
      <c r="D885" s="98" t="inlineStr">
        <is>
          <t>CONTRAENTE</t>
        </is>
      </c>
      <c r="E885" s="98" t="inlineStr">
        <is>
          <t>NOTE</t>
        </is>
      </c>
    </row>
    <row r="886">
      <c r="A886" s="95" t="n">
        <v>45316</v>
      </c>
      <c r="B886" s="118" t="n">
        <v>0</v>
      </c>
      <c r="C886" s="98" t="n"/>
      <c r="D886" s="98" t="n"/>
      <c r="E886" s="94" t="n"/>
    </row>
    <row r="887">
      <c r="A887" s="94" t="inlineStr">
        <is>
          <t>*</t>
        </is>
      </c>
      <c r="B887" s="96" t="n">
        <v>345</v>
      </c>
      <c r="C887" t="inlineStr">
        <is>
          <t>00025931300315</t>
        </is>
      </c>
      <c r="D887" t="inlineStr">
        <is>
          <t>LA FIONDA DI DAVIDE ODV</t>
        </is>
      </c>
      <c r="E887" s="94" t="n"/>
    </row>
    <row r="888">
      <c r="A888" s="94" t="inlineStr">
        <is>
          <t>*</t>
        </is>
      </c>
      <c r="B888" s="96" t="n">
        <v>5264.28</v>
      </c>
      <c r="C888" t="inlineStr">
        <is>
          <t>00051312301053</t>
        </is>
      </c>
      <c r="D888" t="inlineStr">
        <is>
          <t>PARROCCHIA S.VITTORE AL CORPO</t>
        </is>
      </c>
      <c r="E888" s="94" t="n"/>
    </row>
    <row r="889">
      <c r="A889" s="94" t="inlineStr">
        <is>
          <t>*</t>
        </is>
      </c>
      <c r="B889" s="96" t="n">
        <v>5550.29</v>
      </c>
      <c r="C889" t="inlineStr">
        <is>
          <t>00051312301111</t>
        </is>
      </c>
      <c r="D889" t="inlineStr">
        <is>
          <t>PARR. SAN VINCENZO IN PRATO</t>
        </is>
      </c>
      <c r="E889" s="94" t="n"/>
    </row>
    <row r="890">
      <c r="A890" s="94" t="inlineStr">
        <is>
          <t>*</t>
        </is>
      </c>
      <c r="B890" s="96" t="n">
        <v>1500</v>
      </c>
      <c r="C890" t="inlineStr">
        <is>
          <t>9127606</t>
        </is>
      </c>
      <c r="D890" t="inlineStr">
        <is>
          <t>GAETANO CATTANEO</t>
        </is>
      </c>
      <c r="E890" s="94" t="n"/>
    </row>
    <row r="891">
      <c r="A891" s="94" t="n"/>
      <c r="B891" s="102" t="n"/>
      <c r="C891" s="94" t="n"/>
      <c r="D891" s="94" t="n"/>
      <c r="E891" s="94" t="n"/>
    </row>
    <row r="892">
      <c r="A892" s="94" t="n"/>
      <c r="B892" s="102" t="n"/>
      <c r="C892" s="94" t="n"/>
      <c r="D892" s="94" t="n"/>
      <c r="E892" s="94" t="n"/>
    </row>
    <row r="893">
      <c r="A893" s="94" t="n"/>
      <c r="B893" s="102" t="n"/>
      <c r="C893" s="94" t="n"/>
      <c r="D893" s="94" t="n"/>
      <c r="E893" s="94" t="n"/>
    </row>
    <row r="894">
      <c r="A894" s="94" t="n"/>
      <c r="B894" s="102" t="n"/>
      <c r="C894" s="94" t="n"/>
      <c r="D894" s="94" t="n"/>
      <c r="E894" s="94" t="n"/>
    </row>
    <row r="895">
      <c r="A895" s="94" t="n"/>
      <c r="B895" s="102" t="n"/>
      <c r="C895" s="94" t="n"/>
      <c r="D895" s="94" t="n"/>
      <c r="E895" s="94" t="n"/>
    </row>
    <row r="896">
      <c r="A896" s="94" t="n"/>
      <c r="B896" s="102" t="n"/>
      <c r="C896" s="94" t="n"/>
      <c r="D896" s="94" t="n"/>
      <c r="E896" s="94" t="n"/>
    </row>
    <row r="897">
      <c r="A897" s="94" t="n"/>
      <c r="B897" s="102" t="n"/>
      <c r="C897" s="94" t="n"/>
      <c r="D897" s="94" t="n"/>
      <c r="E897" s="94" t="n"/>
    </row>
    <row r="898">
      <c r="A898" s="94" t="n"/>
      <c r="B898" s="102" t="n"/>
      <c r="C898" s="94" t="n"/>
      <c r="D898" s="94" t="n"/>
      <c r="E898" s="94" t="n"/>
    </row>
    <row r="899">
      <c r="A899" s="94" t="n"/>
      <c r="B899" s="102" t="n"/>
      <c r="C899" s="94" t="n"/>
      <c r="D899" s="94" t="n"/>
      <c r="E899" s="94" t="n"/>
    </row>
    <row r="900">
      <c r="A900" s="94" t="n"/>
      <c r="B900" s="102" t="n"/>
      <c r="C900" s="94" t="n"/>
      <c r="D900" s="94" t="n"/>
      <c r="E900" s="94" t="n"/>
    </row>
    <row r="901">
      <c r="A901" s="94" t="n"/>
      <c r="B901" s="102" t="n"/>
      <c r="C901" s="94" t="n"/>
      <c r="D901" s="94" t="n"/>
      <c r="E901" s="94" t="n"/>
    </row>
    <row r="902">
      <c r="A902" s="94" t="n"/>
      <c r="B902" s="102" t="n"/>
      <c r="C902" s="94" t="n"/>
      <c r="D902" s="94" t="n"/>
      <c r="E902" s="94" t="n"/>
    </row>
    <row r="903">
      <c r="A903" s="94" t="n"/>
      <c r="B903" s="102" t="n"/>
      <c r="C903" s="94" t="n"/>
      <c r="D903" s="94" t="n"/>
      <c r="E903" s="94" t="n"/>
    </row>
    <row r="904">
      <c r="A904" s="94" t="n"/>
      <c r="B904" s="102" t="n"/>
      <c r="C904" s="94" t="n"/>
      <c r="D904" s="94" t="n"/>
      <c r="E904" s="94" t="n"/>
    </row>
    <row r="905">
      <c r="A905" s="94" t="n"/>
      <c r="B905" s="102" t="n"/>
      <c r="C905" s="94" t="n"/>
      <c r="D905" s="94" t="n"/>
      <c r="E905" s="94" t="n"/>
    </row>
    <row r="906">
      <c r="A906" s="94" t="n"/>
      <c r="B906" s="102" t="n"/>
      <c r="C906" s="94" t="n"/>
      <c r="D906" s="94" t="n"/>
      <c r="E906" s="94" t="n"/>
    </row>
    <row r="907">
      <c r="A907" s="94" t="n"/>
      <c r="B907" s="102" t="n"/>
      <c r="C907" s="94" t="n"/>
      <c r="D907" s="94" t="n"/>
      <c r="E907" s="94" t="n"/>
    </row>
    <row r="908">
      <c r="A908" s="94" t="n"/>
      <c r="B908" s="102" t="n"/>
      <c r="C908" s="94" t="n"/>
      <c r="D908" s="94" t="n"/>
      <c r="E908" s="94" t="n"/>
    </row>
    <row r="909">
      <c r="A909" s="94" t="n"/>
      <c r="B909" s="102" t="n"/>
      <c r="C909" s="94" t="n"/>
      <c r="D909" s="94" t="n"/>
      <c r="E909" s="94" t="n"/>
    </row>
    <row r="910">
      <c r="A910" s="94" t="n"/>
      <c r="B910" s="102" t="n"/>
      <c r="C910" s="94" t="n"/>
      <c r="D910" s="94" t="n"/>
      <c r="E910" s="94" t="n"/>
    </row>
    <row r="911">
      <c r="A911" s="94" t="n"/>
      <c r="B911" s="102" t="n"/>
      <c r="C911" s="94" t="n"/>
      <c r="D911" s="94" t="n"/>
      <c r="E911" s="94" t="n"/>
    </row>
    <row r="912">
      <c r="A912" s="94" t="n"/>
      <c r="B912" s="102" t="n"/>
      <c r="C912" s="94" t="n"/>
      <c r="D912" s="94" t="n"/>
      <c r="E912" s="94" t="n"/>
    </row>
    <row r="913">
      <c r="A913" s="94" t="n"/>
      <c r="B913" s="102" t="n"/>
      <c r="C913" s="94" t="n"/>
      <c r="D913" s="94" t="n"/>
      <c r="E913" s="94" t="n"/>
    </row>
    <row r="914">
      <c r="A914" s="94" t="n"/>
      <c r="B914" s="102" t="n"/>
      <c r="C914" s="94" t="n"/>
      <c r="D914" s="94" t="n"/>
      <c r="E914" s="94" t="n"/>
    </row>
    <row r="915">
      <c r="A915" s="94" t="n"/>
      <c r="B915" s="102" t="n"/>
      <c r="C915" s="94" t="n"/>
      <c r="D915" s="94" t="n"/>
      <c r="E915" s="94" t="n"/>
    </row>
    <row r="916">
      <c r="A916" s="94" t="n"/>
      <c r="B916" s="102" t="n"/>
      <c r="C916" s="94" t="n"/>
      <c r="D916" s="94" t="n"/>
      <c r="E916" s="94" t="n"/>
    </row>
    <row r="917">
      <c r="A917" s="94" t="n"/>
      <c r="B917" s="102" t="n"/>
      <c r="C917" s="94" t="n"/>
      <c r="D917" s="94" t="n"/>
      <c r="E917" s="94" t="n"/>
    </row>
    <row r="918">
      <c r="A918" s="94" t="n"/>
      <c r="B918" s="102" t="n"/>
      <c r="C918" s="94" t="n"/>
      <c r="D918" s="94" t="n"/>
      <c r="E918" s="94" t="n"/>
    </row>
    <row r="919">
      <c r="A919" s="94" t="n"/>
      <c r="B919" s="102" t="n"/>
      <c r="C919" s="94" t="n"/>
      <c r="D919" s="94" t="n"/>
      <c r="E919" s="94" t="n"/>
    </row>
    <row r="920">
      <c r="A920" s="94" t="n"/>
      <c r="B920" s="102" t="n"/>
      <c r="C920" s="94" t="n"/>
      <c r="D920" s="94" t="n"/>
      <c r="E920" s="94" t="n"/>
    </row>
    <row r="921">
      <c r="A921" s="94" t="n"/>
      <c r="B921" s="102" t="n"/>
      <c r="C921" s="94" t="n"/>
      <c r="D921" s="94" t="n"/>
      <c r="E921" s="94" t="n"/>
    </row>
    <row r="922">
      <c r="A922" s="94" t="n"/>
      <c r="B922" s="102" t="n"/>
      <c r="C922" s="94" t="n"/>
      <c r="D922" s="94" t="n"/>
      <c r="E922" s="94" t="n"/>
    </row>
    <row r="923">
      <c r="A923" s="94" t="n"/>
      <c r="B923" s="102" t="n"/>
      <c r="C923" s="94" t="n"/>
      <c r="D923" s="94" t="n"/>
      <c r="E923" s="94" t="n"/>
    </row>
    <row r="924">
      <c r="A924" s="94" t="n"/>
      <c r="B924" s="102" t="n"/>
      <c r="C924" s="94" t="n"/>
      <c r="D924" s="94" t="n"/>
      <c r="E924" s="94" t="n"/>
    </row>
    <row r="925">
      <c r="A925" s="94" t="n"/>
      <c r="B925" s="102" t="n"/>
      <c r="C925" s="94" t="n"/>
      <c r="D925" s="94" t="n"/>
      <c r="E925" s="94" t="n"/>
    </row>
    <row r="926">
      <c r="A926" s="94" t="n"/>
      <c r="B926" s="102" t="n"/>
      <c r="C926" s="94" t="n"/>
      <c r="D926" s="94" t="n"/>
      <c r="E926" s="94" t="n"/>
    </row>
    <row r="927">
      <c r="A927" s="94" t="n"/>
      <c r="B927" s="102" t="n"/>
      <c r="C927" s="94" t="n"/>
      <c r="D927" s="94" t="n"/>
      <c r="E927" s="94" t="n"/>
    </row>
    <row r="928">
      <c r="A928" s="94" t="n"/>
      <c r="B928" s="102" t="n"/>
      <c r="C928" s="94" t="n"/>
      <c r="D928" s="94" t="n"/>
      <c r="E928" s="94" t="n"/>
    </row>
    <row r="929">
      <c r="A929" s="94" t="n"/>
      <c r="B929" s="102" t="n"/>
      <c r="C929" s="94" t="n"/>
      <c r="D929" s="94" t="n"/>
      <c r="E929" s="94" t="n"/>
    </row>
    <row r="930">
      <c r="A930" s="94" t="n"/>
      <c r="B930" s="102" t="n"/>
      <c r="C930" s="94" t="n"/>
      <c r="D930" s="94" t="n"/>
      <c r="E930" s="94" t="n"/>
    </row>
    <row r="931">
      <c r="A931" s="94" t="n"/>
      <c r="B931" s="102" t="n"/>
      <c r="C931" s="94" t="n"/>
      <c r="D931" s="94" t="n"/>
      <c r="E931" s="94" t="n"/>
    </row>
    <row r="932">
      <c r="A932" s="94" t="n"/>
      <c r="B932" s="102" t="n"/>
      <c r="C932" s="94" t="n"/>
      <c r="D932" s="94" t="n"/>
      <c r="E932" s="94" t="n"/>
    </row>
    <row r="933">
      <c r="A933" s="94" t="n"/>
      <c r="B933" s="102" t="n"/>
      <c r="C933" s="94" t="n"/>
      <c r="D933" s="94" t="n"/>
      <c r="E933" s="94" t="n"/>
    </row>
    <row r="934">
      <c r="A934" s="98" t="inlineStr">
        <is>
          <t>TOTALE</t>
        </is>
      </c>
      <c r="B934" s="102">
        <f>SUM(B886:B933)</f>
        <v/>
      </c>
      <c r="C934" s="94" t="n"/>
      <c r="D934" s="94" t="n"/>
      <c r="E934" s="94" t="n"/>
    </row>
    <row r="937">
      <c r="A937" s="98" t="inlineStr">
        <is>
          <t>DATA</t>
        </is>
      </c>
      <c r="B937" s="118" t="inlineStr">
        <is>
          <t xml:space="preserve">IMPORTO </t>
        </is>
      </c>
      <c r="C937" s="98" t="inlineStr">
        <is>
          <t>NUMERO POLIZZA</t>
        </is>
      </c>
      <c r="D937" s="98" t="inlineStr">
        <is>
          <t>CONTRAENTE</t>
        </is>
      </c>
      <c r="E937" s="98" t="inlineStr">
        <is>
          <t>NOTE</t>
        </is>
      </c>
    </row>
    <row r="938">
      <c r="A938" s="95" t="n">
        <v>45317</v>
      </c>
      <c r="B938" s="118" t="n">
        <v>0</v>
      </c>
      <c r="C938" s="98" t="n"/>
      <c r="D938" s="98" t="n"/>
      <c r="E938" s="94" t="n"/>
    </row>
    <row r="939">
      <c r="A939" s="94" t="inlineStr">
        <is>
          <t>*</t>
        </is>
      </c>
      <c r="B939" s="102" t="n">
        <v>103.01</v>
      </c>
      <c r="C939" s="94" t="n"/>
      <c r="D939" s="94" t="inlineStr">
        <is>
          <t>SENSO RAFFAELE</t>
        </is>
      </c>
      <c r="E939" s="94" t="n"/>
    </row>
    <row r="940">
      <c r="A940" s="94" t="n"/>
      <c r="B940" s="102" t="n">
        <v>0</v>
      </c>
      <c r="C940" s="101" t="n"/>
      <c r="D940" s="94" t="n"/>
      <c r="E940" s="94" t="n"/>
    </row>
    <row r="941">
      <c r="A941" s="94" t="n"/>
      <c r="B941" s="102" t="n">
        <v>0</v>
      </c>
      <c r="C941" s="94" t="n"/>
      <c r="D941" s="94" t="n"/>
      <c r="E941" s="94" t="n"/>
    </row>
    <row r="942">
      <c r="A942" s="94" t="n"/>
      <c r="B942" s="102" t="n"/>
      <c r="C942" s="94" t="n"/>
      <c r="D942" s="94" t="n"/>
      <c r="E942" s="94" t="n"/>
    </row>
    <row r="943">
      <c r="A943" s="94" t="n"/>
      <c r="B943" s="102" t="n"/>
      <c r="C943" s="94" t="n"/>
      <c r="D943" s="94" t="n"/>
      <c r="E943" s="94" t="n"/>
    </row>
    <row r="944">
      <c r="A944" s="94" t="n"/>
      <c r="B944" s="102" t="n"/>
      <c r="C944" s="94" t="n"/>
      <c r="D944" s="94" t="n"/>
      <c r="E944" s="94" t="n"/>
    </row>
    <row r="945">
      <c r="A945" s="94" t="n"/>
      <c r="B945" s="102" t="n"/>
      <c r="C945" s="94" t="n"/>
      <c r="D945" s="94" t="n"/>
      <c r="E945" s="94" t="n"/>
    </row>
    <row r="946">
      <c r="A946" s="94" t="n"/>
      <c r="B946" s="102" t="n"/>
      <c r="C946" s="94" t="n"/>
      <c r="D946" s="94" t="n"/>
      <c r="E946" s="94" t="n"/>
    </row>
    <row r="947">
      <c r="A947" s="94" t="n"/>
      <c r="B947" s="102" t="n"/>
      <c r="C947" s="94" t="n"/>
      <c r="D947" s="94" t="n"/>
      <c r="E947" s="94" t="n"/>
    </row>
    <row r="948">
      <c r="A948" s="94" t="n"/>
      <c r="B948" s="102" t="n"/>
      <c r="C948" s="94" t="n"/>
      <c r="D948" s="94" t="n"/>
      <c r="E948" s="94" t="n"/>
    </row>
    <row r="949">
      <c r="A949" s="94" t="n"/>
      <c r="B949" s="102" t="n"/>
      <c r="C949" s="94" t="n"/>
      <c r="D949" s="94" t="n"/>
      <c r="E949" s="94" t="n"/>
    </row>
    <row r="950">
      <c r="A950" s="94" t="n"/>
      <c r="B950" s="102" t="n"/>
      <c r="C950" s="94" t="n"/>
      <c r="D950" s="94" t="n"/>
      <c r="E950" s="94" t="n"/>
    </row>
    <row r="951">
      <c r="A951" s="94" t="n"/>
      <c r="B951" s="102" t="n"/>
      <c r="C951" s="94" t="n"/>
      <c r="D951" s="94" t="n"/>
      <c r="E951" s="94" t="n"/>
    </row>
    <row r="952">
      <c r="A952" s="94" t="n"/>
      <c r="B952" s="102" t="n"/>
      <c r="C952" s="94" t="n"/>
      <c r="D952" s="94" t="n"/>
      <c r="E952" s="94" t="n"/>
    </row>
    <row r="953">
      <c r="A953" s="94" t="n"/>
      <c r="B953" s="102" t="n"/>
      <c r="C953" s="94" t="n"/>
      <c r="D953" s="94" t="n"/>
      <c r="E953" s="94" t="n"/>
    </row>
    <row r="954">
      <c r="A954" s="94" t="n"/>
      <c r="B954" s="102" t="n"/>
      <c r="C954" s="94" t="n"/>
      <c r="D954" s="94" t="n"/>
      <c r="E954" s="94" t="n"/>
    </row>
    <row r="955">
      <c r="A955" s="94" t="n"/>
      <c r="B955" s="102" t="n"/>
      <c r="C955" s="94" t="n"/>
      <c r="D955" s="94" t="n"/>
      <c r="E955" s="94" t="n"/>
    </row>
    <row r="956">
      <c r="A956" s="94" t="n"/>
      <c r="B956" s="102" t="n"/>
      <c r="C956" s="94" t="n"/>
      <c r="D956" s="94" t="n"/>
      <c r="E956" s="94" t="n"/>
    </row>
    <row r="957">
      <c r="A957" s="94" t="n"/>
      <c r="B957" s="102" t="n"/>
      <c r="C957" s="94" t="n"/>
      <c r="D957" s="94" t="n"/>
      <c r="E957" s="94" t="n"/>
    </row>
    <row r="958">
      <c r="A958" s="94" t="n"/>
      <c r="B958" s="102" t="n"/>
      <c r="C958" s="94" t="n"/>
      <c r="D958" s="94" t="n"/>
      <c r="E958" s="94" t="n"/>
    </row>
    <row r="959">
      <c r="A959" s="94" t="n"/>
      <c r="B959" s="102" t="n"/>
      <c r="C959" s="94" t="n"/>
      <c r="D959" s="94" t="n"/>
      <c r="E959" s="94" t="n"/>
    </row>
    <row r="960">
      <c r="A960" s="94" t="n"/>
      <c r="B960" s="102" t="n"/>
      <c r="C960" s="94" t="n"/>
      <c r="D960" s="94" t="n"/>
      <c r="E960" s="94" t="n"/>
    </row>
    <row r="961">
      <c r="A961" s="94" t="n"/>
      <c r="B961" s="102" t="n"/>
      <c r="C961" s="94" t="n"/>
      <c r="D961" s="94" t="n"/>
      <c r="E961" s="94" t="n"/>
    </row>
    <row r="962">
      <c r="A962" s="94" t="n"/>
      <c r="B962" s="102" t="n"/>
      <c r="C962" s="94" t="n"/>
      <c r="D962" s="94" t="n"/>
      <c r="E962" s="94" t="n"/>
    </row>
    <row r="963">
      <c r="A963" s="94" t="n"/>
      <c r="B963" s="102" t="n"/>
      <c r="C963" s="94" t="n"/>
      <c r="D963" s="94" t="n"/>
      <c r="E963" s="94" t="n"/>
    </row>
    <row r="964">
      <c r="A964" s="94" t="n"/>
      <c r="B964" s="102" t="n"/>
      <c r="C964" s="94" t="n"/>
      <c r="D964" s="94" t="n"/>
      <c r="E964" s="94" t="n"/>
    </row>
    <row r="965">
      <c r="A965" s="94" t="n"/>
      <c r="B965" s="102" t="n"/>
      <c r="C965" s="94" t="n"/>
      <c r="D965" s="94" t="n"/>
      <c r="E965" s="94" t="n"/>
    </row>
    <row r="966">
      <c r="A966" s="94" t="n"/>
      <c r="B966" s="102" t="n"/>
      <c r="C966" s="94" t="n"/>
      <c r="D966" s="94" t="n"/>
      <c r="E966" s="94" t="n"/>
    </row>
    <row r="967">
      <c r="A967" s="94" t="n"/>
      <c r="B967" s="102" t="n"/>
      <c r="C967" s="94" t="n"/>
      <c r="D967" s="94" t="n"/>
      <c r="E967" s="94" t="n"/>
    </row>
    <row r="968">
      <c r="A968" s="94" t="n"/>
      <c r="B968" s="102" t="n"/>
      <c r="C968" s="94" t="n"/>
      <c r="D968" s="94" t="n"/>
      <c r="E968" s="94" t="n"/>
    </row>
    <row r="969">
      <c r="A969" s="94" t="n"/>
      <c r="B969" s="102" t="n"/>
      <c r="C969" s="94" t="n"/>
      <c r="D969" s="94" t="n"/>
      <c r="E969" s="94" t="n"/>
    </row>
    <row r="970">
      <c r="A970" s="94" t="n"/>
      <c r="B970" s="102" t="n"/>
      <c r="C970" s="94" t="n"/>
      <c r="D970" s="94" t="n"/>
      <c r="E970" s="94" t="n"/>
    </row>
    <row r="971">
      <c r="A971" s="94" t="n"/>
      <c r="B971" s="102" t="n"/>
      <c r="C971" s="94" t="n"/>
      <c r="D971" s="94" t="n"/>
      <c r="E971" s="94" t="n"/>
    </row>
    <row r="972">
      <c r="A972" s="94" t="n"/>
      <c r="B972" s="102" t="n"/>
      <c r="C972" s="94" t="n"/>
      <c r="D972" s="94" t="n"/>
      <c r="E972" s="94" t="n"/>
    </row>
    <row r="973">
      <c r="A973" s="94" t="n"/>
      <c r="B973" s="102" t="n"/>
      <c r="C973" s="94" t="n"/>
      <c r="D973" s="94" t="n"/>
      <c r="E973" s="94" t="n"/>
    </row>
    <row r="974">
      <c r="A974" s="94" t="n"/>
      <c r="B974" s="102" t="n"/>
      <c r="C974" s="94" t="n"/>
      <c r="D974" s="94" t="n"/>
      <c r="E974" s="94" t="n"/>
    </row>
    <row r="975">
      <c r="A975" s="94" t="n"/>
      <c r="B975" s="102" t="n"/>
      <c r="C975" s="94" t="n"/>
      <c r="D975" s="94" t="n"/>
      <c r="E975" s="94" t="n"/>
    </row>
    <row r="976">
      <c r="A976" s="94" t="n"/>
      <c r="B976" s="102" t="n"/>
      <c r="C976" s="94" t="n"/>
      <c r="D976" s="94" t="n"/>
      <c r="E976" s="94" t="n"/>
    </row>
    <row r="977">
      <c r="A977" s="94" t="n"/>
      <c r="B977" s="102" t="n"/>
      <c r="C977" s="94" t="n"/>
      <c r="D977" s="94" t="n"/>
      <c r="E977" s="94" t="n"/>
    </row>
    <row r="978">
      <c r="A978" s="94" t="n"/>
      <c r="B978" s="102" t="n"/>
      <c r="C978" s="94" t="n"/>
      <c r="D978" s="94" t="n"/>
      <c r="E978" s="94" t="n"/>
    </row>
    <row r="979">
      <c r="A979" s="94" t="n"/>
      <c r="B979" s="102" t="n"/>
      <c r="C979" s="94" t="n"/>
      <c r="D979" s="94" t="n"/>
      <c r="E979" s="94" t="n"/>
    </row>
    <row r="980">
      <c r="A980" s="94" t="n"/>
      <c r="B980" s="102" t="n"/>
      <c r="C980" s="94" t="n"/>
      <c r="D980" s="94" t="n"/>
      <c r="E980" s="94" t="n"/>
    </row>
    <row r="981">
      <c r="A981" s="94" t="n"/>
      <c r="B981" s="102" t="n"/>
      <c r="C981" s="94" t="n"/>
      <c r="D981" s="94" t="n"/>
      <c r="E981" s="94" t="n"/>
    </row>
    <row r="982">
      <c r="A982" s="94" t="n"/>
      <c r="B982" s="102" t="n"/>
      <c r="C982" s="94" t="n"/>
      <c r="D982" s="94" t="n"/>
      <c r="E982" s="94" t="n"/>
    </row>
    <row r="983">
      <c r="A983" s="94" t="n"/>
      <c r="B983" s="102" t="n"/>
      <c r="C983" s="94" t="n"/>
      <c r="D983" s="94" t="n"/>
      <c r="E983" s="94" t="n"/>
    </row>
    <row r="984">
      <c r="A984" s="94" t="n"/>
      <c r="B984" s="102" t="n"/>
      <c r="C984" s="94" t="n"/>
      <c r="D984" s="94" t="n"/>
      <c r="E984" s="94" t="n"/>
    </row>
    <row r="985">
      <c r="A985" s="94" t="n"/>
      <c r="B985" s="102" t="n"/>
      <c r="C985" s="94" t="n"/>
      <c r="D985" s="94" t="n"/>
      <c r="E985" s="94" t="n"/>
    </row>
    <row r="986">
      <c r="A986" s="98" t="inlineStr">
        <is>
          <t>TOTALE</t>
        </is>
      </c>
      <c r="B986" s="102">
        <f>SUM(B938:B985)</f>
        <v/>
      </c>
      <c r="C986" s="94" t="n"/>
      <c r="D986" s="94" t="n"/>
      <c r="E986" s="94" t="n"/>
    </row>
    <row r="989">
      <c r="A989" s="98" t="inlineStr">
        <is>
          <t>DATA</t>
        </is>
      </c>
      <c r="B989" s="118" t="inlineStr">
        <is>
          <t xml:space="preserve">IMPORTO </t>
        </is>
      </c>
      <c r="C989" s="98" t="inlineStr">
        <is>
          <t>NUMERO POLIZZA</t>
        </is>
      </c>
      <c r="D989" s="98" t="inlineStr">
        <is>
          <t>CONTRAENTE</t>
        </is>
      </c>
      <c r="E989" s="98" t="inlineStr">
        <is>
          <t>NOTE</t>
        </is>
      </c>
    </row>
    <row r="990">
      <c r="A990" s="95" t="n">
        <v>45320</v>
      </c>
      <c r="B990" s="118" t="n">
        <v>0</v>
      </c>
      <c r="C990" s="98" t="n"/>
      <c r="D990" s="98" t="n"/>
      <c r="E990" s="94" t="n"/>
    </row>
    <row r="991">
      <c r="A991" s="94" t="inlineStr">
        <is>
          <t>*</t>
        </is>
      </c>
      <c r="B991" s="96" t="n">
        <v>4473.73</v>
      </c>
      <c r="C991" t="inlineStr">
        <is>
          <t>00033112300340</t>
        </is>
      </c>
      <c r="D991" t="inlineStr">
        <is>
          <t>PARROCCHIA SS.PIETRO E PAOLO</t>
        </is>
      </c>
      <c r="E991" s="94" t="n"/>
    </row>
    <row r="992">
      <c r="A992" s="94" t="inlineStr">
        <is>
          <t>*</t>
        </is>
      </c>
      <c r="B992" s="96" t="n">
        <v>1755.77</v>
      </c>
      <c r="C992" t="inlineStr">
        <is>
          <t>00033112300349</t>
        </is>
      </c>
      <c r="D992" t="inlineStr">
        <is>
          <t>PARROCCHIA SS.MAGI</t>
        </is>
      </c>
      <c r="E992" s="94" t="n"/>
    </row>
    <row r="993">
      <c r="A993" s="94" t="inlineStr">
        <is>
          <t>*</t>
        </is>
      </c>
      <c r="B993" s="96" t="n">
        <v>5051.31</v>
      </c>
      <c r="C993" t="inlineStr">
        <is>
          <t>00033112300350</t>
        </is>
      </c>
      <c r="D993" t="inlineStr">
        <is>
          <t>PARROCCHIA S.REDENTORE</t>
        </is>
      </c>
      <c r="E993" s="94" t="n"/>
    </row>
    <row r="994">
      <c r="A994" s="94" t="inlineStr">
        <is>
          <t>*</t>
        </is>
      </c>
      <c r="B994" s="96" t="n">
        <v>2120.28</v>
      </c>
      <c r="C994" t="inlineStr">
        <is>
          <t>00051312301047</t>
        </is>
      </c>
      <c r="D994" t="inlineStr">
        <is>
          <t>PARROCCHIA SANTA RITA DA CASCIA</t>
        </is>
      </c>
      <c r="E994" s="94" t="n"/>
    </row>
    <row r="995">
      <c r="A995" s="94" t="inlineStr">
        <is>
          <t>*</t>
        </is>
      </c>
      <c r="B995" s="96" t="n">
        <v>618</v>
      </c>
      <c r="C995" t="inlineStr">
        <is>
          <t>00058912300047</t>
        </is>
      </c>
      <c r="D995" t="inlineStr">
        <is>
          <t>ANDREA ERCOLINO NOVARESE</t>
        </is>
      </c>
      <c r="E995" s="94" t="inlineStr">
        <is>
          <t>BONIFICO UNICO 2067,50   581+54+814,5 + 618</t>
        </is>
      </c>
    </row>
    <row r="996">
      <c r="A996" s="94" t="n"/>
      <c r="B996" s="102" t="n"/>
      <c r="C996" s="94" t="n"/>
      <c r="D996" s="94" t="n"/>
      <c r="E996" s="94" t="n"/>
    </row>
    <row r="997">
      <c r="A997" s="94" t="n"/>
      <c r="B997" s="102" t="n"/>
      <c r="C997" s="94" t="n"/>
      <c r="D997" s="94" t="n"/>
      <c r="E997" s="94" t="n"/>
    </row>
    <row r="998">
      <c r="A998" s="94" t="n"/>
      <c r="B998" s="102" t="n"/>
      <c r="C998" s="94" t="n"/>
      <c r="D998" s="94" t="n"/>
      <c r="E998" s="94" t="n"/>
    </row>
    <row r="999">
      <c r="A999" s="94" t="n"/>
      <c r="B999" s="102" t="n"/>
      <c r="C999" s="94" t="n"/>
      <c r="D999" s="94" t="n"/>
      <c r="E999" s="94" t="n"/>
    </row>
    <row r="1000">
      <c r="A1000" s="94" t="n"/>
      <c r="B1000" s="102" t="n"/>
      <c r="C1000" s="94" t="n"/>
      <c r="D1000" s="94" t="n"/>
      <c r="E1000" s="94" t="n"/>
    </row>
    <row r="1001">
      <c r="A1001" s="94" t="n"/>
      <c r="B1001" s="102" t="n"/>
      <c r="C1001" s="94" t="n"/>
      <c r="D1001" s="94" t="n"/>
      <c r="E1001" s="94" t="n"/>
    </row>
    <row r="1002">
      <c r="A1002" s="94" t="n"/>
      <c r="B1002" s="102" t="n"/>
      <c r="C1002" s="94" t="n"/>
      <c r="D1002" s="94" t="n"/>
      <c r="E1002" s="94" t="n"/>
    </row>
    <row r="1003">
      <c r="A1003" s="94" t="n"/>
      <c r="B1003" s="102" t="n"/>
      <c r="C1003" s="94" t="n"/>
      <c r="D1003" s="94" t="n"/>
      <c r="E1003" s="94" t="n"/>
    </row>
    <row r="1004">
      <c r="A1004" s="94" t="n"/>
      <c r="B1004" s="102" t="n"/>
      <c r="C1004" s="94" t="n"/>
      <c r="D1004" s="94" t="n"/>
      <c r="E1004" s="94" t="n"/>
    </row>
    <row r="1005">
      <c r="A1005" s="94" t="n"/>
      <c r="B1005" s="102" t="n"/>
      <c r="C1005" s="94" t="n"/>
      <c r="D1005" s="94" t="n"/>
      <c r="E1005" s="94" t="n"/>
    </row>
    <row r="1006">
      <c r="A1006" s="94" t="n"/>
      <c r="B1006" s="102" t="n"/>
      <c r="C1006" s="94" t="n"/>
      <c r="D1006" s="94" t="n"/>
      <c r="E1006" s="94" t="n"/>
    </row>
    <row r="1007">
      <c r="A1007" s="94" t="n"/>
      <c r="B1007" s="102" t="n"/>
      <c r="C1007" s="94" t="n"/>
      <c r="D1007" s="94" t="n"/>
      <c r="E1007" s="94" t="n"/>
    </row>
    <row r="1008">
      <c r="A1008" s="94" t="n"/>
      <c r="B1008" s="102" t="n"/>
      <c r="C1008" s="94" t="n"/>
      <c r="D1008" s="94" t="n"/>
      <c r="E1008" s="94" t="n"/>
    </row>
    <row r="1009">
      <c r="A1009" s="94" t="n"/>
      <c r="B1009" s="102" t="n"/>
      <c r="C1009" s="94" t="n"/>
      <c r="D1009" s="94" t="n"/>
      <c r="E1009" s="94" t="n"/>
    </row>
    <row r="1010">
      <c r="A1010" s="94" t="n"/>
      <c r="B1010" s="102" t="n"/>
      <c r="C1010" s="94" t="n"/>
      <c r="D1010" s="94" t="n"/>
      <c r="E1010" s="94" t="n"/>
    </row>
    <row r="1011">
      <c r="A1011" s="94" t="n"/>
      <c r="B1011" s="102" t="n"/>
      <c r="C1011" s="94" t="n"/>
      <c r="D1011" s="94" t="n"/>
      <c r="E1011" s="94" t="n"/>
    </row>
    <row r="1012">
      <c r="A1012" s="94" t="n"/>
      <c r="B1012" s="102" t="n"/>
      <c r="C1012" s="94" t="n"/>
      <c r="D1012" s="94" t="n"/>
      <c r="E1012" s="94" t="n"/>
    </row>
    <row r="1013">
      <c r="A1013" s="94" t="n"/>
      <c r="B1013" s="102" t="n"/>
      <c r="C1013" s="94" t="n"/>
      <c r="D1013" s="94" t="n"/>
      <c r="E1013" s="94" t="n"/>
    </row>
    <row r="1014">
      <c r="A1014" s="94" t="n"/>
      <c r="B1014" s="102" t="n"/>
      <c r="C1014" s="94" t="n"/>
      <c r="D1014" s="94" t="n"/>
      <c r="E1014" s="94" t="n"/>
    </row>
    <row r="1015">
      <c r="A1015" s="94" t="n"/>
      <c r="B1015" s="102" t="n"/>
      <c r="C1015" s="94" t="n"/>
      <c r="D1015" s="94" t="n"/>
      <c r="E1015" s="94" t="n"/>
    </row>
    <row r="1016">
      <c r="A1016" s="94" t="n"/>
      <c r="B1016" s="102" t="n"/>
      <c r="C1016" s="94" t="n"/>
      <c r="D1016" s="94" t="n"/>
      <c r="E1016" s="94" t="n"/>
    </row>
    <row r="1017">
      <c r="A1017" s="94" t="n"/>
      <c r="B1017" s="102" t="n"/>
      <c r="C1017" s="94" t="n"/>
      <c r="D1017" s="94" t="n"/>
      <c r="E1017" s="94" t="n"/>
    </row>
    <row r="1018">
      <c r="A1018" s="94" t="n"/>
      <c r="B1018" s="102" t="n"/>
      <c r="C1018" s="94" t="n"/>
      <c r="D1018" s="94" t="n"/>
      <c r="E1018" s="94" t="n"/>
    </row>
    <row r="1019">
      <c r="A1019" s="94" t="n"/>
      <c r="B1019" s="102" t="n"/>
      <c r="C1019" s="94" t="n"/>
      <c r="D1019" s="94" t="n"/>
      <c r="E1019" s="94" t="n"/>
    </row>
    <row r="1020">
      <c r="A1020" s="94" t="n"/>
      <c r="B1020" s="102" t="n"/>
      <c r="C1020" s="94" t="n"/>
      <c r="D1020" s="94" t="n"/>
      <c r="E1020" s="94" t="n"/>
    </row>
    <row r="1021">
      <c r="A1021" s="94" t="n"/>
      <c r="B1021" s="102" t="n"/>
      <c r="C1021" s="94" t="n"/>
      <c r="D1021" s="94" t="n"/>
      <c r="E1021" s="94" t="n"/>
    </row>
    <row r="1022">
      <c r="A1022" s="94" t="n"/>
      <c r="B1022" s="102" t="n"/>
      <c r="C1022" s="94" t="n"/>
      <c r="D1022" s="94" t="n"/>
      <c r="E1022" s="94" t="n"/>
    </row>
    <row r="1023">
      <c r="A1023" s="94" t="n"/>
      <c r="B1023" s="102" t="n"/>
      <c r="C1023" s="94" t="n"/>
      <c r="D1023" s="94" t="n"/>
      <c r="E1023" s="94" t="n"/>
    </row>
    <row r="1024">
      <c r="A1024" s="94" t="n"/>
      <c r="B1024" s="102" t="n"/>
      <c r="C1024" s="94" t="n"/>
      <c r="D1024" s="94" t="n"/>
      <c r="E1024" s="94" t="n"/>
    </row>
    <row r="1025">
      <c r="A1025" s="94" t="n"/>
      <c r="B1025" s="102" t="n"/>
      <c r="C1025" s="94" t="n"/>
      <c r="D1025" s="94" t="n"/>
      <c r="E1025" s="94" t="n"/>
    </row>
    <row r="1026">
      <c r="A1026" s="94" t="n"/>
      <c r="B1026" s="102" t="n"/>
      <c r="C1026" s="94" t="n"/>
      <c r="D1026" s="94" t="n"/>
      <c r="E1026" s="94" t="n"/>
    </row>
    <row r="1027">
      <c r="A1027" s="94" t="n"/>
      <c r="B1027" s="102" t="n"/>
      <c r="C1027" s="94" t="n"/>
      <c r="D1027" s="94" t="n"/>
      <c r="E1027" s="94" t="n"/>
    </row>
    <row r="1028">
      <c r="A1028" s="94" t="n"/>
      <c r="B1028" s="102" t="n"/>
      <c r="C1028" s="94" t="n"/>
      <c r="D1028" s="94" t="n"/>
      <c r="E1028" s="94" t="n"/>
    </row>
    <row r="1029">
      <c r="A1029" s="94" t="n"/>
      <c r="B1029" s="102" t="n"/>
      <c r="C1029" s="94" t="n"/>
      <c r="D1029" s="94" t="n"/>
      <c r="E1029" s="94" t="n"/>
    </row>
    <row r="1030">
      <c r="A1030" s="94" t="n"/>
      <c r="B1030" s="102" t="n"/>
      <c r="C1030" s="94" t="n"/>
      <c r="D1030" s="94" t="n"/>
      <c r="E1030" s="94" t="n"/>
    </row>
    <row r="1031">
      <c r="A1031" s="94" t="n"/>
      <c r="B1031" s="102" t="n"/>
      <c r="C1031" s="94" t="n"/>
      <c r="D1031" s="94" t="n"/>
      <c r="E1031" s="94" t="n"/>
    </row>
    <row r="1032">
      <c r="A1032" s="94" t="n"/>
      <c r="B1032" s="102" t="n"/>
      <c r="C1032" s="94" t="n"/>
      <c r="D1032" s="94" t="n"/>
      <c r="E1032" s="94" t="n"/>
    </row>
    <row r="1033">
      <c r="A1033" s="94" t="n"/>
      <c r="B1033" s="102" t="n"/>
      <c r="C1033" s="94" t="n"/>
      <c r="D1033" s="94" t="n"/>
      <c r="E1033" s="94" t="n"/>
    </row>
    <row r="1034">
      <c r="A1034" s="94" t="n"/>
      <c r="B1034" s="102" t="n"/>
      <c r="C1034" s="94" t="n"/>
      <c r="D1034" s="94" t="n"/>
      <c r="E1034" s="94" t="n"/>
    </row>
    <row r="1035">
      <c r="A1035" s="94" t="n"/>
      <c r="B1035" s="102" t="n"/>
      <c r="C1035" s="94" t="n"/>
      <c r="D1035" s="94" t="n"/>
      <c r="E1035" s="94" t="n"/>
    </row>
    <row r="1036">
      <c r="A1036" s="94" t="n"/>
      <c r="B1036" s="102" t="n"/>
      <c r="C1036" s="94" t="n"/>
      <c r="D1036" s="94" t="n"/>
      <c r="E1036" s="94" t="n"/>
    </row>
    <row r="1037">
      <c r="A1037" s="94" t="n"/>
      <c r="B1037" s="102" t="n"/>
      <c r="C1037" s="94" t="n"/>
      <c r="D1037" s="94" t="n"/>
      <c r="E1037" s="94" t="n"/>
    </row>
    <row r="1038">
      <c r="A1038" s="98" t="inlineStr">
        <is>
          <t>TOTALE</t>
        </is>
      </c>
      <c r="B1038" s="102">
        <f>SUM(B990:B1037)</f>
        <v/>
      </c>
      <c r="C1038" s="94" t="n"/>
      <c r="D1038" s="94" t="n"/>
      <c r="E1038" s="94" t="n"/>
    </row>
    <row r="1041">
      <c r="A1041" s="98" t="inlineStr">
        <is>
          <t>DATA</t>
        </is>
      </c>
      <c r="B1041" s="118" t="inlineStr">
        <is>
          <t xml:space="preserve">IMPORTO </t>
        </is>
      </c>
      <c r="C1041" s="98" t="inlineStr">
        <is>
          <t>NUMERO POLIZZA</t>
        </is>
      </c>
      <c r="D1041" s="98" t="inlineStr">
        <is>
          <t>CONTRAENTE</t>
        </is>
      </c>
      <c r="E1041" s="98" t="inlineStr">
        <is>
          <t>NOTE</t>
        </is>
      </c>
    </row>
    <row r="1042">
      <c r="A1042" s="95" t="n">
        <v>45321</v>
      </c>
      <c r="B1042" s="118" t="n">
        <v>0</v>
      </c>
      <c r="C1042" s="98" t="n"/>
      <c r="D1042" s="98" t="n"/>
      <c r="E1042" s="94" t="n"/>
    </row>
    <row r="1043">
      <c r="A1043" s="94" t="inlineStr">
        <is>
          <t>*</t>
        </is>
      </c>
      <c r="B1043" s="96" t="n">
        <v>499.56</v>
      </c>
      <c r="C1043" t="inlineStr">
        <is>
          <t>00025912300310</t>
        </is>
      </c>
      <c r="D1043" t="inlineStr">
        <is>
          <t>BONICALZI S.N.C. DI BONICALZI MAURIZIO &amp; ALESSANDRO</t>
        </is>
      </c>
      <c r="E1043" s="94" t="n"/>
    </row>
    <row r="1044">
      <c r="A1044" s="94" t="inlineStr">
        <is>
          <t>*</t>
        </is>
      </c>
      <c r="B1044" s="96" t="n">
        <v>123</v>
      </c>
      <c r="C1044" t="inlineStr">
        <is>
          <t>00025931300320</t>
        </is>
      </c>
      <c r="D1044" t="inlineStr">
        <is>
          <t>DAVIDE ALBANESI</t>
        </is>
      </c>
      <c r="E1044" s="94" t="n"/>
    </row>
    <row r="1045">
      <c r="A1045" s="94" t="inlineStr">
        <is>
          <t>*</t>
        </is>
      </c>
      <c r="B1045" s="96" t="n">
        <v>1090</v>
      </c>
      <c r="C1045" t="inlineStr">
        <is>
          <t>00051312300647</t>
        </is>
      </c>
      <c r="D1045" t="inlineStr">
        <is>
          <t>DISTEFANO MICHELE</t>
        </is>
      </c>
      <c r="E1045" s="140" t="inlineStr">
        <is>
          <t>BONIFICO UNICO 1485,00   1090+197,50   E HA SBAGLIATO PERCHE HA PAGATO DUWE VLTE 197,50</t>
        </is>
      </c>
    </row>
    <row r="1046">
      <c r="A1046" s="94" t="inlineStr">
        <is>
          <t>*</t>
        </is>
      </c>
      <c r="B1046" s="96" t="n">
        <v>1213</v>
      </c>
      <c r="C1046" t="inlineStr">
        <is>
          <t>00051321300034</t>
        </is>
      </c>
      <c r="D1046" t="inlineStr">
        <is>
          <t>CONDOMINIO MATTEOTTI EDIFICIO C D</t>
        </is>
      </c>
      <c r="E1046" s="94" t="n"/>
    </row>
    <row r="1047">
      <c r="A1047" s="94" t="inlineStr">
        <is>
          <t>*</t>
        </is>
      </c>
      <c r="B1047" s="96" t="n">
        <v>52</v>
      </c>
      <c r="C1047" t="inlineStr">
        <is>
          <t>00058931300231</t>
        </is>
      </c>
      <c r="D1047" t="inlineStr">
        <is>
          <t>SILVIA FURLAN</t>
        </is>
      </c>
      <c r="E1047" s="94" t="n"/>
    </row>
    <row r="1048">
      <c r="A1048" s="94" t="inlineStr">
        <is>
          <t>*</t>
        </is>
      </c>
      <c r="B1048" s="96" t="n">
        <v>32</v>
      </c>
      <c r="C1048" t="inlineStr">
        <is>
          <t>00058931300623</t>
        </is>
      </c>
      <c r="D1048" t="inlineStr">
        <is>
          <t>BELLISSIMA TERRA COOP. SOC ARL</t>
        </is>
      </c>
      <c r="E1048" s="94" t="inlineStr">
        <is>
          <t>BONIFICO UNICO  755,5 + 32+32</t>
        </is>
      </c>
    </row>
    <row r="1049">
      <c r="A1049" s="94" t="inlineStr">
        <is>
          <t>*</t>
        </is>
      </c>
      <c r="B1049" s="96" t="n">
        <v>32</v>
      </c>
      <c r="C1049" t="inlineStr">
        <is>
          <t>00058931300691</t>
        </is>
      </c>
      <c r="D1049" t="inlineStr">
        <is>
          <t>BELLISSIMA TERRA COOP. SOC ARL</t>
        </is>
      </c>
      <c r="E1049" s="94" t="inlineStr">
        <is>
          <t>BONIFICO UNICO  755,5 + 32+32</t>
        </is>
      </c>
    </row>
    <row r="1050">
      <c r="A1050" s="94" t="n"/>
      <c r="B1050" s="102" t="n"/>
      <c r="C1050" s="94" t="n"/>
      <c r="D1050" s="94" t="n"/>
      <c r="E1050" s="94" t="n"/>
    </row>
    <row r="1051">
      <c r="A1051" s="94" t="n"/>
      <c r="B1051" s="102" t="n"/>
      <c r="C1051" s="94" t="n"/>
      <c r="D1051" s="94" t="n"/>
      <c r="E1051" s="94" t="n"/>
    </row>
    <row r="1052">
      <c r="A1052" s="94" t="n"/>
      <c r="B1052" s="102" t="n"/>
      <c r="C1052" s="94" t="n"/>
      <c r="D1052" s="94" t="n"/>
      <c r="E1052" s="94" t="n"/>
    </row>
    <row r="1053">
      <c r="A1053" s="94" t="n"/>
      <c r="B1053" s="102" t="n"/>
      <c r="C1053" s="94" t="n"/>
      <c r="D1053" s="94" t="n"/>
      <c r="E1053" s="94" t="n"/>
    </row>
    <row r="1054">
      <c r="A1054" s="94" t="n"/>
      <c r="B1054" s="102" t="n"/>
      <c r="C1054" s="94" t="n"/>
      <c r="D1054" s="94" t="n"/>
      <c r="E1054" s="94" t="n"/>
    </row>
    <row r="1055">
      <c r="A1055" s="94" t="n"/>
      <c r="B1055" s="102" t="n"/>
      <c r="C1055" s="94" t="n"/>
      <c r="D1055" s="94" t="n"/>
      <c r="E1055" s="94" t="n"/>
    </row>
    <row r="1056">
      <c r="A1056" s="94" t="n"/>
      <c r="B1056" s="102" t="n"/>
      <c r="C1056" s="94" t="n"/>
      <c r="D1056" s="94" t="n"/>
      <c r="E1056" s="94" t="n"/>
    </row>
    <row r="1057">
      <c r="A1057" s="94" t="n"/>
      <c r="B1057" s="102" t="n"/>
      <c r="C1057" s="94" t="n"/>
      <c r="D1057" s="94" t="n"/>
      <c r="E1057" s="94" t="n"/>
    </row>
    <row r="1058">
      <c r="A1058" s="94" t="n"/>
      <c r="B1058" s="102" t="n"/>
      <c r="C1058" s="94" t="n"/>
      <c r="D1058" s="94" t="n"/>
      <c r="E1058" s="94" t="n"/>
    </row>
    <row r="1059">
      <c r="A1059" s="94" t="n"/>
      <c r="B1059" s="102" t="n"/>
      <c r="C1059" s="94" t="n"/>
      <c r="D1059" s="94" t="n"/>
      <c r="E1059" s="94" t="n"/>
    </row>
    <row r="1060">
      <c r="A1060" s="94" t="n"/>
      <c r="B1060" s="102" t="n"/>
      <c r="C1060" s="94" t="n"/>
      <c r="D1060" s="94" t="n"/>
      <c r="E1060" s="94" t="n"/>
    </row>
    <row r="1061">
      <c r="A1061" s="94" t="n"/>
      <c r="B1061" s="102" t="n"/>
      <c r="C1061" s="94" t="n"/>
      <c r="D1061" s="94" t="n"/>
      <c r="E1061" s="94" t="n"/>
    </row>
    <row r="1062">
      <c r="A1062" s="94" t="n"/>
      <c r="B1062" s="102" t="n"/>
      <c r="C1062" s="94" t="n"/>
      <c r="D1062" s="94" t="n"/>
      <c r="E1062" s="94" t="n"/>
    </row>
    <row r="1063">
      <c r="A1063" s="94" t="n"/>
      <c r="B1063" s="102" t="n"/>
      <c r="C1063" s="94" t="n"/>
      <c r="D1063" s="94" t="n"/>
      <c r="E1063" s="94" t="n"/>
    </row>
    <row r="1064">
      <c r="A1064" s="94" t="n"/>
      <c r="B1064" s="102" t="n"/>
      <c r="C1064" s="94" t="n"/>
      <c r="D1064" s="94" t="n"/>
      <c r="E1064" s="94" t="n"/>
    </row>
    <row r="1065">
      <c r="A1065" s="94" t="n"/>
      <c r="B1065" s="102" t="n"/>
      <c r="C1065" s="94" t="n"/>
      <c r="D1065" s="94" t="n"/>
      <c r="E1065" s="94" t="n"/>
    </row>
    <row r="1066">
      <c r="A1066" s="94" t="n"/>
      <c r="B1066" s="102" t="n"/>
      <c r="C1066" s="94" t="n"/>
      <c r="D1066" s="94" t="n"/>
      <c r="E1066" s="94" t="n"/>
    </row>
    <row r="1067">
      <c r="A1067" s="94" t="n"/>
      <c r="B1067" s="102" t="n"/>
      <c r="C1067" s="94" t="n"/>
      <c r="D1067" s="94" t="n"/>
      <c r="E1067" s="94" t="n"/>
    </row>
    <row r="1068">
      <c r="A1068" s="94" t="n"/>
      <c r="B1068" s="102" t="n"/>
      <c r="C1068" s="94" t="n"/>
      <c r="D1068" s="94" t="n"/>
      <c r="E1068" s="94" t="n"/>
    </row>
    <row r="1069">
      <c r="A1069" s="94" t="n"/>
      <c r="B1069" s="102" t="n"/>
      <c r="C1069" s="94" t="n"/>
      <c r="D1069" s="94" t="n"/>
      <c r="E1069" s="94" t="n"/>
    </row>
    <row r="1070">
      <c r="A1070" s="94" t="n"/>
      <c r="B1070" s="102" t="n"/>
      <c r="C1070" s="94" t="n"/>
      <c r="D1070" s="94" t="n"/>
      <c r="E1070" s="94" t="n"/>
    </row>
    <row r="1071">
      <c r="A1071" s="94" t="n"/>
      <c r="B1071" s="102" t="n"/>
      <c r="C1071" s="94" t="n"/>
      <c r="D1071" s="94" t="n"/>
      <c r="E1071" s="94" t="n"/>
    </row>
    <row r="1072">
      <c r="A1072" s="94" t="n"/>
      <c r="B1072" s="102" t="n"/>
      <c r="C1072" s="94" t="n"/>
      <c r="D1072" s="94" t="n"/>
      <c r="E1072" s="94" t="n"/>
    </row>
    <row r="1073">
      <c r="A1073" s="94" t="n"/>
      <c r="B1073" s="102" t="n"/>
      <c r="C1073" s="94" t="n"/>
      <c r="D1073" s="94" t="n"/>
      <c r="E1073" s="94" t="n"/>
    </row>
    <row r="1074">
      <c r="A1074" s="94" t="n"/>
      <c r="B1074" s="102" t="n"/>
      <c r="C1074" s="94" t="n"/>
      <c r="D1074" s="94" t="n"/>
      <c r="E1074" s="94" t="n"/>
    </row>
    <row r="1075">
      <c r="A1075" s="94" t="n"/>
      <c r="B1075" s="102" t="n"/>
      <c r="C1075" s="94" t="n"/>
      <c r="D1075" s="94" t="n"/>
      <c r="E1075" s="94" t="n"/>
    </row>
    <row r="1076">
      <c r="A1076" s="94" t="n"/>
      <c r="B1076" s="102" t="n"/>
      <c r="C1076" s="94" t="n"/>
      <c r="D1076" s="94" t="n"/>
      <c r="E1076" s="94" t="n"/>
    </row>
    <row r="1077">
      <c r="A1077" s="94" t="n"/>
      <c r="B1077" s="102" t="n"/>
      <c r="C1077" s="94" t="n"/>
      <c r="D1077" s="94" t="n"/>
      <c r="E1077" s="94" t="n"/>
    </row>
    <row r="1078">
      <c r="A1078" s="94" t="n"/>
      <c r="B1078" s="102" t="n"/>
      <c r="C1078" s="94" t="n"/>
      <c r="D1078" s="94" t="n"/>
      <c r="E1078" s="94" t="n"/>
    </row>
    <row r="1079">
      <c r="A1079" s="94" t="n"/>
      <c r="B1079" s="102" t="n"/>
      <c r="C1079" s="94" t="n"/>
      <c r="D1079" s="94" t="n"/>
      <c r="E1079" s="94" t="n"/>
    </row>
    <row r="1080">
      <c r="A1080" s="94" t="n"/>
      <c r="B1080" s="102" t="n"/>
      <c r="C1080" s="94" t="n"/>
      <c r="D1080" s="94" t="n"/>
      <c r="E1080" s="94" t="n"/>
    </row>
    <row r="1081">
      <c r="A1081" s="94" t="n"/>
      <c r="B1081" s="102" t="n"/>
      <c r="C1081" s="94" t="n"/>
      <c r="D1081" s="94" t="n"/>
      <c r="E1081" s="94" t="n"/>
    </row>
    <row r="1082">
      <c r="A1082" s="94" t="n"/>
      <c r="B1082" s="102" t="n"/>
      <c r="C1082" s="94" t="n"/>
      <c r="D1082" s="94" t="n"/>
      <c r="E1082" s="94" t="n"/>
    </row>
    <row r="1083">
      <c r="A1083" s="94" t="n"/>
      <c r="B1083" s="102" t="n"/>
      <c r="C1083" s="94" t="n"/>
      <c r="D1083" s="94" t="n"/>
      <c r="E1083" s="94" t="n"/>
    </row>
    <row r="1084">
      <c r="A1084" s="94" t="n"/>
      <c r="B1084" s="102" t="n"/>
      <c r="C1084" s="94" t="n"/>
      <c r="D1084" s="94" t="n"/>
      <c r="E1084" s="94" t="n"/>
    </row>
    <row r="1085">
      <c r="A1085" s="94" t="n"/>
      <c r="B1085" s="102" t="n"/>
      <c r="C1085" s="94" t="n"/>
      <c r="D1085" s="94" t="n"/>
      <c r="E1085" s="94" t="n"/>
    </row>
    <row r="1086">
      <c r="A1086" s="94" t="n"/>
      <c r="B1086" s="102" t="n"/>
      <c r="C1086" s="94" t="n"/>
      <c r="D1086" s="94" t="n"/>
      <c r="E1086" s="94" t="n"/>
    </row>
    <row r="1087">
      <c r="A1087" s="94" t="n"/>
      <c r="B1087" s="102" t="n"/>
      <c r="C1087" s="94" t="n"/>
      <c r="D1087" s="94" t="n"/>
      <c r="E1087" s="94" t="n"/>
    </row>
    <row r="1088">
      <c r="A1088" s="94" t="n"/>
      <c r="B1088" s="102" t="n"/>
      <c r="C1088" s="94" t="n"/>
      <c r="D1088" s="94" t="n"/>
      <c r="E1088" s="94" t="n"/>
    </row>
    <row r="1089">
      <c r="A1089" s="94" t="n"/>
      <c r="B1089" s="102" t="n"/>
      <c r="C1089" s="94" t="n"/>
      <c r="D1089" s="94" t="n"/>
      <c r="E1089" s="94" t="n"/>
    </row>
    <row r="1090">
      <c r="A1090" s="98" t="inlineStr">
        <is>
          <t>TOTALE</t>
        </is>
      </c>
      <c r="B1090" s="102">
        <f>SUM(B1042:B1089)</f>
        <v/>
      </c>
      <c r="C1090" s="94" t="n"/>
      <c r="D1090" s="94" t="n"/>
      <c r="E1090" s="94" t="n"/>
    </row>
    <row r="1093">
      <c r="A1093" s="98" t="inlineStr">
        <is>
          <t>DATA</t>
        </is>
      </c>
      <c r="B1093" s="118" t="inlineStr">
        <is>
          <t xml:space="preserve">IMPORTO </t>
        </is>
      </c>
      <c r="C1093" s="98" t="inlineStr">
        <is>
          <t>NUMERO POLIZZA</t>
        </is>
      </c>
      <c r="D1093" s="98" t="inlineStr">
        <is>
          <t>CONTRAENTE</t>
        </is>
      </c>
      <c r="E1093" s="98" t="inlineStr">
        <is>
          <t>NOTE</t>
        </is>
      </c>
    </row>
    <row r="1094">
      <c r="A1094" s="95" t="inlineStr">
        <is>
          <t xml:space="preserve"> 31/1/2024</t>
        </is>
      </c>
      <c r="B1094" s="118" t="n">
        <v>0</v>
      </c>
      <c r="C1094" s="98" t="n"/>
      <c r="D1094" s="98" t="n"/>
      <c r="E1094" s="94" t="n"/>
    </row>
    <row r="1095">
      <c r="A1095" s="94" t="inlineStr">
        <is>
          <t>*</t>
        </is>
      </c>
      <c r="B1095" s="102" t="n">
        <v>2495.29</v>
      </c>
      <c r="C1095" s="94" t="n">
        <v>300348</v>
      </c>
      <c r="D1095" s="94" t="inlineStr">
        <is>
          <t>PARROCCHIA S. PIETRO</t>
        </is>
      </c>
      <c r="E1095" s="94" t="n"/>
    </row>
    <row r="1096">
      <c r="A1096" s="94" t="n"/>
      <c r="B1096" s="102" t="n">
        <v>0</v>
      </c>
      <c r="C1096" s="101" t="n"/>
      <c r="D1096" s="94" t="n"/>
      <c r="E1096" s="94" t="n"/>
    </row>
    <row r="1097">
      <c r="A1097" s="94" t="n"/>
      <c r="B1097" s="102" t="n">
        <v>0</v>
      </c>
      <c r="C1097" s="94" t="n"/>
      <c r="D1097" s="94" t="n"/>
      <c r="E1097" s="94" t="n"/>
    </row>
    <row r="1098">
      <c r="A1098" s="94" t="n"/>
      <c r="B1098" s="102" t="n"/>
      <c r="C1098" s="94" t="n"/>
      <c r="D1098" s="94" t="n"/>
      <c r="E1098" s="94" t="n"/>
    </row>
    <row r="1099">
      <c r="A1099" s="94" t="n"/>
      <c r="B1099" s="102" t="n"/>
      <c r="C1099" s="94" t="n"/>
      <c r="D1099" s="94" t="n"/>
      <c r="E1099" s="94" t="n"/>
    </row>
    <row r="1100">
      <c r="A1100" s="94" t="n"/>
      <c r="B1100" s="102" t="n"/>
      <c r="C1100" s="94" t="n"/>
      <c r="D1100" s="94" t="n"/>
      <c r="E1100" s="94" t="n"/>
    </row>
    <row r="1101">
      <c r="A1101" s="94" t="n"/>
      <c r="B1101" s="102" t="n"/>
      <c r="C1101" s="94" t="n"/>
      <c r="D1101" s="94" t="n"/>
      <c r="E1101" s="94" t="n"/>
    </row>
    <row r="1102">
      <c r="A1102" s="94" t="n"/>
      <c r="B1102" s="102" t="n"/>
      <c r="C1102" s="94" t="n"/>
      <c r="D1102" s="94" t="n"/>
      <c r="E1102" s="94" t="n"/>
    </row>
    <row r="1103">
      <c r="A1103" s="94" t="n"/>
      <c r="B1103" s="102" t="n"/>
      <c r="C1103" s="94" t="n"/>
      <c r="D1103" s="94" t="n"/>
      <c r="E1103" s="94" t="n"/>
    </row>
    <row r="1104">
      <c r="A1104" s="94" t="n"/>
      <c r="B1104" s="102" t="n"/>
      <c r="C1104" s="94" t="n"/>
      <c r="D1104" s="94" t="n"/>
      <c r="E1104" s="94" t="n"/>
    </row>
    <row r="1105">
      <c r="A1105" s="94" t="n"/>
      <c r="B1105" s="102" t="n"/>
      <c r="C1105" s="94" t="n"/>
      <c r="D1105" s="94" t="n"/>
      <c r="E1105" s="94" t="n"/>
    </row>
    <row r="1106">
      <c r="A1106" s="94" t="n"/>
      <c r="B1106" s="102" t="n"/>
      <c r="C1106" s="94" t="n"/>
      <c r="D1106" s="94" t="n"/>
      <c r="E1106" s="94" t="n"/>
    </row>
    <row r="1107">
      <c r="A1107" s="94" t="n"/>
      <c r="B1107" s="102" t="n"/>
      <c r="C1107" s="94" t="n"/>
      <c r="D1107" s="94" t="n"/>
      <c r="E1107" s="94" t="n"/>
    </row>
    <row r="1108">
      <c r="A1108" s="94" t="n"/>
      <c r="B1108" s="102" t="n"/>
      <c r="C1108" s="94" t="n"/>
      <c r="D1108" s="94" t="n"/>
      <c r="E1108" s="94" t="n"/>
    </row>
    <row r="1109">
      <c r="A1109" s="94" t="n"/>
      <c r="B1109" s="102" t="n"/>
      <c r="C1109" s="94" t="n"/>
      <c r="D1109" s="94" t="n"/>
      <c r="E1109" s="94" t="n"/>
    </row>
    <row r="1110">
      <c r="A1110" s="94" t="n"/>
      <c r="B1110" s="102" t="n"/>
      <c r="C1110" s="94" t="n"/>
      <c r="D1110" s="94" t="n"/>
      <c r="E1110" s="94" t="n"/>
    </row>
    <row r="1111">
      <c r="A1111" s="94" t="n"/>
      <c r="B1111" s="102" t="n"/>
      <c r="C1111" s="94" t="n"/>
      <c r="D1111" s="94" t="n"/>
      <c r="E1111" s="94" t="n"/>
    </row>
    <row r="1112">
      <c r="A1112" s="94" t="n"/>
      <c r="B1112" s="102" t="n"/>
      <c r="C1112" s="94" t="n"/>
      <c r="D1112" s="94" t="n"/>
      <c r="E1112" s="94" t="n"/>
    </row>
    <row r="1113">
      <c r="A1113" s="94" t="n"/>
      <c r="B1113" s="102" t="n"/>
      <c r="C1113" s="94" t="n"/>
      <c r="D1113" s="94" t="n"/>
      <c r="E1113" s="94" t="n"/>
    </row>
    <row r="1114">
      <c r="A1114" s="94" t="n"/>
      <c r="B1114" s="102" t="n"/>
      <c r="C1114" s="94" t="n"/>
      <c r="D1114" s="94" t="n"/>
      <c r="E1114" s="94" t="n"/>
    </row>
    <row r="1115">
      <c r="A1115" s="94" t="n"/>
      <c r="B1115" s="102" t="n"/>
      <c r="C1115" s="94" t="n"/>
      <c r="D1115" s="94" t="n"/>
      <c r="E1115" s="94" t="n"/>
    </row>
    <row r="1116">
      <c r="A1116" s="94" t="n"/>
      <c r="B1116" s="102" t="n"/>
      <c r="C1116" s="94" t="n"/>
      <c r="D1116" s="94" t="n"/>
      <c r="E1116" s="94" t="n"/>
    </row>
    <row r="1117">
      <c r="A1117" s="94" t="n"/>
      <c r="B1117" s="102" t="n"/>
      <c r="C1117" s="94" t="n"/>
      <c r="D1117" s="94" t="n"/>
      <c r="E1117" s="94" t="n"/>
    </row>
    <row r="1118">
      <c r="A1118" s="94" t="n"/>
      <c r="B1118" s="102" t="n"/>
      <c r="C1118" s="94" t="n"/>
      <c r="D1118" s="94" t="n"/>
      <c r="E1118" s="94" t="n"/>
    </row>
    <row r="1119">
      <c r="A1119" s="94" t="n"/>
      <c r="B1119" s="102" t="n"/>
      <c r="C1119" s="94" t="n"/>
      <c r="D1119" s="94" t="n"/>
      <c r="E1119" s="94" t="n"/>
    </row>
    <row r="1120">
      <c r="A1120" s="94" t="n"/>
      <c r="B1120" s="102" t="n"/>
      <c r="C1120" s="94" t="n"/>
      <c r="D1120" s="94" t="n"/>
      <c r="E1120" s="94" t="n"/>
    </row>
    <row r="1121">
      <c r="A1121" s="94" t="n"/>
      <c r="B1121" s="102" t="n"/>
      <c r="C1121" s="94" t="n"/>
      <c r="D1121" s="94" t="n"/>
      <c r="E1121" s="94" t="n"/>
    </row>
    <row r="1122">
      <c r="A1122" s="94" t="n"/>
      <c r="B1122" s="102" t="n"/>
      <c r="C1122" s="94" t="n"/>
      <c r="D1122" s="94" t="n"/>
      <c r="E1122" s="94" t="n"/>
    </row>
    <row r="1123">
      <c r="A1123" s="94" t="n"/>
      <c r="B1123" s="102" t="n"/>
      <c r="C1123" s="94" t="n"/>
      <c r="D1123" s="94" t="n"/>
      <c r="E1123" s="94" t="n"/>
    </row>
    <row r="1124">
      <c r="A1124" s="94" t="n"/>
      <c r="B1124" s="102" t="n"/>
      <c r="C1124" s="94" t="n"/>
      <c r="D1124" s="94" t="n"/>
      <c r="E1124" s="94" t="n"/>
    </row>
    <row r="1125">
      <c r="A1125" s="94" t="n"/>
      <c r="B1125" s="102" t="n"/>
      <c r="C1125" s="94" t="n"/>
      <c r="D1125" s="94" t="n"/>
      <c r="E1125" s="94" t="n"/>
    </row>
    <row r="1126">
      <c r="A1126" s="94" t="n"/>
      <c r="B1126" s="102" t="n"/>
      <c r="C1126" s="94" t="n"/>
      <c r="D1126" s="94" t="n"/>
      <c r="E1126" s="94" t="n"/>
    </row>
    <row r="1127">
      <c r="A1127" s="94" t="n"/>
      <c r="B1127" s="102" t="n"/>
      <c r="C1127" s="94" t="n"/>
      <c r="D1127" s="94" t="n"/>
      <c r="E1127" s="94" t="n"/>
    </row>
    <row r="1128">
      <c r="A1128" s="94" t="n"/>
      <c r="B1128" s="102" t="n"/>
      <c r="C1128" s="94" t="n"/>
      <c r="D1128" s="94" t="n"/>
      <c r="E1128" s="94" t="n"/>
    </row>
    <row r="1129">
      <c r="A1129" s="94" t="n"/>
      <c r="B1129" s="102" t="n"/>
      <c r="C1129" s="94" t="n"/>
      <c r="D1129" s="94" t="n"/>
      <c r="E1129" s="94" t="n"/>
    </row>
    <row r="1130">
      <c r="A1130" s="94" t="n"/>
      <c r="B1130" s="102" t="n"/>
      <c r="C1130" s="94" t="n"/>
      <c r="D1130" s="94" t="n"/>
      <c r="E1130" s="94" t="n"/>
    </row>
    <row r="1131">
      <c r="A1131" s="94" t="n"/>
      <c r="B1131" s="102" t="n"/>
      <c r="C1131" s="94" t="n"/>
      <c r="D1131" s="94" t="n"/>
      <c r="E1131" s="94" t="n"/>
    </row>
    <row r="1132">
      <c r="A1132" s="94" t="n"/>
      <c r="B1132" s="102" t="n"/>
      <c r="C1132" s="94" t="n"/>
      <c r="D1132" s="94" t="n"/>
      <c r="E1132" s="94" t="n"/>
    </row>
    <row r="1133">
      <c r="A1133" s="94" t="n"/>
      <c r="B1133" s="102" t="n"/>
      <c r="C1133" s="94" t="n"/>
      <c r="D1133" s="94" t="n"/>
      <c r="E1133" s="94" t="n"/>
    </row>
    <row r="1134">
      <c r="A1134" s="94" t="n"/>
      <c r="B1134" s="102" t="n"/>
      <c r="C1134" s="94" t="n"/>
      <c r="D1134" s="94" t="n"/>
      <c r="E1134" s="94" t="n"/>
    </row>
    <row r="1135">
      <c r="A1135" s="94" t="n"/>
      <c r="B1135" s="102" t="n"/>
      <c r="C1135" s="94" t="n"/>
      <c r="D1135" s="94" t="n"/>
      <c r="E1135" s="94" t="n"/>
    </row>
    <row r="1136">
      <c r="A1136" s="94" t="n"/>
      <c r="B1136" s="102" t="n"/>
      <c r="C1136" s="94" t="n"/>
      <c r="D1136" s="94" t="n"/>
      <c r="E1136" s="94" t="n"/>
    </row>
    <row r="1137">
      <c r="A1137" s="94" t="n"/>
      <c r="B1137" s="102" t="n"/>
      <c r="C1137" s="94" t="n"/>
      <c r="D1137" s="94" t="n"/>
      <c r="E1137" s="94" t="n"/>
    </row>
    <row r="1138">
      <c r="A1138" s="94" t="n"/>
      <c r="B1138" s="102" t="n"/>
      <c r="C1138" s="94" t="n"/>
      <c r="D1138" s="94" t="n"/>
      <c r="E1138" s="94" t="n"/>
    </row>
    <row r="1139">
      <c r="A1139" s="94" t="n"/>
      <c r="B1139" s="102" t="n"/>
      <c r="C1139" s="94" t="n"/>
      <c r="D1139" s="94" t="n"/>
      <c r="E1139" s="94" t="n"/>
    </row>
    <row r="1140">
      <c r="A1140" s="94" t="n"/>
      <c r="B1140" s="102" t="n"/>
      <c r="C1140" s="94" t="n"/>
      <c r="D1140" s="94" t="n"/>
      <c r="E1140" s="94" t="n"/>
    </row>
    <row r="1141">
      <c r="A1141" s="94" t="n"/>
      <c r="B1141" s="102" t="n"/>
      <c r="C1141" s="94" t="n"/>
      <c r="D1141" s="94" t="n"/>
      <c r="E1141" s="94" t="n"/>
    </row>
    <row r="1142">
      <c r="A1142" s="98" t="inlineStr">
        <is>
          <t>TOTALE</t>
        </is>
      </c>
      <c r="B1142" s="102">
        <f>SUM(B1094:B1141)</f>
        <v/>
      </c>
      <c r="C1142" s="94" t="n"/>
      <c r="D1142" s="94" t="n"/>
      <c r="E1142" s="94" t="n"/>
    </row>
    <row r="1145">
      <c r="A1145" s="98" t="inlineStr">
        <is>
          <t>DATA</t>
        </is>
      </c>
      <c r="B1145" s="118" t="inlineStr">
        <is>
          <t xml:space="preserve">IMPORTO </t>
        </is>
      </c>
      <c r="C1145" s="98" t="inlineStr">
        <is>
          <t>NUMERO POLIZZA</t>
        </is>
      </c>
      <c r="D1145" s="98" t="inlineStr">
        <is>
          <t>CONTRAENTE</t>
        </is>
      </c>
      <c r="E1145" s="98" t="inlineStr">
        <is>
          <t>NOTE</t>
        </is>
      </c>
    </row>
    <row r="1146">
      <c r="A1146" s="95" t="n">
        <v>45323</v>
      </c>
      <c r="B1146" s="118" t="n"/>
      <c r="C1146" s="98" t="n"/>
      <c r="D1146" s="98" t="n"/>
      <c r="E1146" s="94" t="n"/>
    </row>
    <row r="1147">
      <c r="A1147" s="94" t="inlineStr">
        <is>
          <t>*</t>
        </is>
      </c>
      <c r="B1147" t="n">
        <v>472.29</v>
      </c>
      <c r="C1147" t="n">
        <v>33112005400</v>
      </c>
      <c r="D1147" t="inlineStr">
        <is>
          <t>PAOLO DOMENICO BARATTO</t>
        </is>
      </c>
      <c r="E1147" s="94" t="inlineStr">
        <is>
          <t>BONIFICO UNICO 1.213,09    472,,29+740,80</t>
        </is>
      </c>
    </row>
    <row r="1148">
      <c r="A1148" s="94" t="inlineStr">
        <is>
          <t>*</t>
        </is>
      </c>
      <c r="B1148" t="n">
        <v>740.8</v>
      </c>
      <c r="C1148" t="n">
        <v>33112005401</v>
      </c>
      <c r="D1148" t="inlineStr">
        <is>
          <t>PAOLO DOMENICO BARATTO</t>
        </is>
      </c>
      <c r="E1148" s="94" t="inlineStr">
        <is>
          <t>BONIFICO UNICO 1.213,09    472,,29+740,80</t>
        </is>
      </c>
    </row>
    <row r="1149">
      <c r="A1149" s="94" t="inlineStr">
        <is>
          <t>*</t>
        </is>
      </c>
      <c r="B1149" t="n">
        <v>5538.8</v>
      </c>
      <c r="C1149" t="n">
        <v>51312301060</v>
      </c>
      <c r="D1149" t="inlineStr">
        <is>
          <t>PARR.PREZ.SANGUE NS GESU'CRISTO</t>
        </is>
      </c>
      <c r="E1149" s="94" t="n"/>
    </row>
    <row r="1150">
      <c r="A1150" s="94" t="inlineStr">
        <is>
          <t>*</t>
        </is>
      </c>
      <c r="B1150" t="n">
        <v>600</v>
      </c>
      <c r="C1150" t="n">
        <v>9012840</v>
      </c>
      <c r="D1150" t="inlineStr">
        <is>
          <t>GIORGIO AUGUSTO PEREGO</t>
        </is>
      </c>
      <c r="E1150" s="94" t="n"/>
    </row>
    <row r="1151">
      <c r="A1151" s="94" t="n"/>
      <c r="B1151" s="102" t="n"/>
      <c r="C1151" s="94" t="n"/>
      <c r="D1151" s="94" t="n"/>
      <c r="E1151" s="94" t="n"/>
    </row>
    <row r="1152">
      <c r="A1152" s="94" t="n"/>
      <c r="B1152" s="102" t="n"/>
      <c r="C1152" s="94" t="n"/>
      <c r="D1152" s="94" t="n"/>
      <c r="E1152" s="94" t="n"/>
    </row>
    <row r="1153">
      <c r="A1153" s="94" t="n"/>
      <c r="B1153" s="102" t="n"/>
      <c r="C1153" s="94" t="n"/>
      <c r="D1153" s="94" t="n"/>
      <c r="E1153" s="94" t="n"/>
    </row>
    <row r="1154">
      <c r="A1154" s="94" t="n"/>
      <c r="B1154" s="102" t="n"/>
      <c r="C1154" s="94" t="n"/>
      <c r="D1154" s="94" t="n"/>
      <c r="E1154" s="94" t="n"/>
    </row>
    <row r="1155">
      <c r="A1155" s="94" t="n"/>
      <c r="B1155" s="102" t="n"/>
      <c r="C1155" s="94" t="n"/>
      <c r="D1155" s="94" t="n"/>
      <c r="E1155" s="94" t="n"/>
    </row>
    <row r="1156">
      <c r="A1156" s="94" t="n"/>
      <c r="B1156" s="102" t="n"/>
      <c r="C1156" s="94" t="n"/>
      <c r="D1156" s="94" t="n"/>
      <c r="E1156" s="94" t="n"/>
    </row>
    <row r="1157">
      <c r="A1157" s="94" t="n"/>
      <c r="B1157" s="102" t="n"/>
      <c r="C1157" s="94" t="n"/>
      <c r="D1157" s="94" t="n"/>
      <c r="E1157" s="94" t="n"/>
    </row>
    <row r="1158">
      <c r="A1158" s="94" t="n"/>
      <c r="B1158" s="102" t="n"/>
      <c r="C1158" s="94" t="n"/>
      <c r="D1158" s="94" t="n"/>
      <c r="E1158" s="94" t="n"/>
    </row>
    <row r="1159">
      <c r="A1159" s="94" t="n"/>
      <c r="B1159" s="102" t="n"/>
      <c r="C1159" s="94" t="n"/>
      <c r="D1159" s="94" t="n"/>
      <c r="E1159" s="94" t="n"/>
    </row>
    <row r="1160">
      <c r="A1160" s="94" t="n"/>
      <c r="B1160" s="102" t="n"/>
      <c r="C1160" s="94" t="n"/>
      <c r="D1160" s="94" t="n"/>
      <c r="E1160" s="94" t="n"/>
    </row>
    <row r="1161">
      <c r="A1161" s="94" t="n"/>
      <c r="B1161" s="102" t="n"/>
      <c r="C1161" s="94" t="n"/>
      <c r="D1161" s="94" t="n"/>
      <c r="E1161" s="94" t="n"/>
    </row>
    <row r="1162">
      <c r="A1162" s="94" t="n"/>
      <c r="B1162" s="102" t="n"/>
      <c r="C1162" s="94" t="n"/>
      <c r="D1162" s="94" t="n"/>
      <c r="E1162" s="94" t="n"/>
    </row>
    <row r="1163">
      <c r="A1163" s="94" t="n"/>
      <c r="B1163" s="102" t="n"/>
      <c r="C1163" s="94" t="n"/>
      <c r="D1163" s="94" t="n"/>
      <c r="E1163" s="94" t="n"/>
    </row>
    <row r="1164">
      <c r="A1164" s="94" t="n"/>
      <c r="B1164" s="102" t="n"/>
      <c r="C1164" s="94" t="n"/>
      <c r="D1164" s="94" t="n"/>
      <c r="E1164" s="94" t="n"/>
    </row>
    <row r="1165">
      <c r="A1165" s="94" t="n"/>
      <c r="B1165" s="102" t="n"/>
      <c r="C1165" s="94" t="n"/>
      <c r="D1165" s="94" t="n"/>
      <c r="E1165" s="94" t="n"/>
    </row>
    <row r="1166">
      <c r="A1166" s="94" t="n"/>
      <c r="B1166" s="102" t="n"/>
      <c r="C1166" s="94" t="n"/>
      <c r="D1166" s="94" t="n"/>
      <c r="E1166" s="94" t="n"/>
    </row>
    <row r="1167">
      <c r="A1167" s="94" t="n"/>
      <c r="B1167" s="102" t="n"/>
      <c r="C1167" s="94" t="n"/>
      <c r="D1167" s="94" t="n"/>
      <c r="E1167" s="94" t="n"/>
    </row>
    <row r="1168">
      <c r="A1168" s="94" t="n"/>
      <c r="B1168" s="102" t="n"/>
      <c r="C1168" s="94" t="n"/>
      <c r="D1168" s="94" t="n"/>
      <c r="E1168" s="94" t="n"/>
    </row>
    <row r="1169">
      <c r="A1169" s="94" t="n"/>
      <c r="B1169" s="102" t="n"/>
      <c r="C1169" s="94" t="n"/>
      <c r="D1169" s="94" t="n"/>
      <c r="E1169" s="94" t="n"/>
    </row>
    <row r="1170">
      <c r="A1170" s="94" t="n"/>
      <c r="B1170" s="102" t="n"/>
      <c r="C1170" s="94" t="n"/>
      <c r="D1170" s="94" t="n"/>
      <c r="E1170" s="94" t="n"/>
    </row>
    <row r="1171">
      <c r="A1171" s="94" t="n"/>
      <c r="B1171" s="102" t="n"/>
      <c r="C1171" s="94" t="n"/>
      <c r="D1171" s="94" t="n"/>
      <c r="E1171" s="94" t="n"/>
    </row>
    <row r="1172">
      <c r="A1172" s="94" t="n"/>
      <c r="B1172" s="102" t="n"/>
      <c r="C1172" s="94" t="n"/>
      <c r="D1172" s="94" t="n"/>
      <c r="E1172" s="94" t="n"/>
    </row>
    <row r="1173">
      <c r="A1173" s="94" t="n"/>
      <c r="B1173" s="102" t="n"/>
      <c r="C1173" s="94" t="n"/>
      <c r="D1173" s="94" t="n"/>
      <c r="E1173" s="94" t="n"/>
    </row>
    <row r="1174">
      <c r="A1174" s="94" t="n"/>
      <c r="B1174" s="102" t="n"/>
      <c r="C1174" s="94" t="n"/>
      <c r="D1174" s="94" t="n"/>
      <c r="E1174" s="94" t="n"/>
    </row>
    <row r="1175">
      <c r="A1175" s="94" t="n"/>
      <c r="B1175" s="102" t="n"/>
      <c r="C1175" s="94" t="n"/>
      <c r="D1175" s="94" t="n"/>
      <c r="E1175" s="94" t="n"/>
    </row>
    <row r="1176">
      <c r="A1176" s="94" t="n"/>
      <c r="B1176" s="102" t="n"/>
      <c r="C1176" s="94" t="n"/>
      <c r="D1176" s="94" t="n"/>
      <c r="E1176" s="94" t="n"/>
    </row>
    <row r="1177">
      <c r="A1177" s="94" t="n"/>
      <c r="B1177" s="102" t="n"/>
      <c r="C1177" s="94" t="n"/>
      <c r="D1177" s="94" t="n"/>
      <c r="E1177" s="94" t="n"/>
    </row>
    <row r="1178">
      <c r="A1178" s="94" t="n"/>
      <c r="B1178" s="102" t="n"/>
      <c r="C1178" s="94" t="n"/>
      <c r="D1178" s="94" t="n"/>
      <c r="E1178" s="94" t="n"/>
    </row>
    <row r="1179">
      <c r="A1179" s="94" t="n"/>
      <c r="B1179" s="102" t="n"/>
      <c r="C1179" s="94" t="n"/>
      <c r="D1179" s="94" t="n"/>
      <c r="E1179" s="94" t="n"/>
    </row>
    <row r="1180">
      <c r="A1180" s="94" t="n"/>
      <c r="B1180" s="102" t="n"/>
      <c r="C1180" s="94" t="n"/>
      <c r="D1180" s="94" t="n"/>
      <c r="E1180" s="94" t="n"/>
    </row>
    <row r="1181">
      <c r="A1181" s="94" t="n"/>
      <c r="B1181" s="102" t="n"/>
      <c r="C1181" s="94" t="n"/>
      <c r="D1181" s="94" t="n"/>
      <c r="E1181" s="94" t="n"/>
    </row>
    <row r="1182">
      <c r="A1182" s="94" t="n"/>
      <c r="B1182" s="102" t="n"/>
      <c r="C1182" s="94" t="n"/>
      <c r="D1182" s="94" t="n"/>
      <c r="E1182" s="94" t="n"/>
    </row>
    <row r="1183">
      <c r="A1183" s="94" t="n"/>
      <c r="B1183" s="102" t="n"/>
      <c r="C1183" s="94" t="n"/>
      <c r="D1183" s="94" t="n"/>
      <c r="E1183" s="94" t="n"/>
    </row>
    <row r="1184">
      <c r="A1184" s="94" t="n"/>
      <c r="B1184" s="102" t="n"/>
      <c r="C1184" s="94" t="n"/>
      <c r="D1184" s="94" t="n"/>
      <c r="E1184" s="94" t="n"/>
    </row>
    <row r="1185">
      <c r="A1185" s="94" t="n"/>
      <c r="B1185" s="102" t="n"/>
      <c r="C1185" s="94" t="n"/>
      <c r="D1185" s="94" t="n"/>
      <c r="E1185" s="94" t="n"/>
    </row>
    <row r="1186">
      <c r="A1186" s="94" t="n"/>
      <c r="B1186" s="102" t="n"/>
      <c r="C1186" s="94" t="n"/>
      <c r="D1186" s="94" t="n"/>
      <c r="E1186" s="94" t="n"/>
    </row>
    <row r="1187">
      <c r="A1187" s="94" t="n"/>
      <c r="B1187" s="102" t="n"/>
      <c r="C1187" s="94" t="n"/>
      <c r="D1187" s="94" t="n"/>
      <c r="E1187" s="94" t="n"/>
    </row>
    <row r="1188">
      <c r="A1188" s="94" t="n"/>
      <c r="B1188" s="102" t="n"/>
      <c r="C1188" s="94" t="n"/>
      <c r="D1188" s="94" t="n"/>
      <c r="E1188" s="94" t="n"/>
    </row>
    <row r="1189">
      <c r="A1189" s="94" t="n"/>
      <c r="B1189" s="102" t="n"/>
      <c r="C1189" s="94" t="n"/>
      <c r="D1189" s="94" t="n"/>
      <c r="E1189" s="94" t="n"/>
    </row>
    <row r="1190">
      <c r="A1190" s="94" t="n"/>
      <c r="B1190" s="102" t="n"/>
      <c r="C1190" s="94" t="n"/>
      <c r="D1190" s="94" t="n"/>
      <c r="E1190" s="94" t="n"/>
    </row>
    <row r="1191">
      <c r="A1191" s="94" t="n"/>
      <c r="B1191" s="102" t="n"/>
      <c r="C1191" s="94" t="n"/>
      <c r="D1191" s="94" t="n"/>
      <c r="E1191" s="94" t="n"/>
    </row>
    <row r="1192">
      <c r="A1192" s="94" t="n"/>
      <c r="B1192" s="102" t="n"/>
      <c r="C1192" s="94" t="n"/>
      <c r="D1192" s="94" t="n"/>
      <c r="E1192" s="94" t="n"/>
    </row>
    <row r="1193">
      <c r="A1193" s="94" t="n"/>
      <c r="B1193" s="102" t="n"/>
      <c r="C1193" s="94" t="n"/>
      <c r="D1193" s="94" t="n"/>
      <c r="E1193" s="94" t="n"/>
    </row>
    <row r="1194">
      <c r="A1194" s="98" t="inlineStr">
        <is>
          <t>TOTALE</t>
        </is>
      </c>
      <c r="B1194" s="102">
        <f>SUM(B1146:B1193)</f>
        <v/>
      </c>
      <c r="C1194" s="94" t="n"/>
      <c r="D1194" s="94" t="n"/>
      <c r="E1194" s="94" t="n"/>
    </row>
    <row r="1197">
      <c r="A1197" s="98" t="inlineStr">
        <is>
          <t>DATA</t>
        </is>
      </c>
      <c r="B1197" s="118" t="inlineStr">
        <is>
          <t xml:space="preserve">IMPORTO </t>
        </is>
      </c>
      <c r="C1197" s="98" t="inlineStr">
        <is>
          <t>NUMERO POLIZZA</t>
        </is>
      </c>
      <c r="D1197" s="98" t="inlineStr">
        <is>
          <t>CONTRAENTE</t>
        </is>
      </c>
      <c r="E1197" s="98" t="inlineStr">
        <is>
          <t>NOTE</t>
        </is>
      </c>
    </row>
    <row r="1198">
      <c r="A1198" s="95" t="n">
        <v>45327</v>
      </c>
      <c r="B1198" s="118" t="n">
        <v>0</v>
      </c>
      <c r="C1198" s="98" t="n"/>
      <c r="D1198" s="98" t="n"/>
      <c r="E1198" s="94" t="n"/>
    </row>
    <row r="1199">
      <c r="A1199" s="98" t="inlineStr">
        <is>
          <t>*</t>
        </is>
      </c>
      <c r="B1199" s="102" t="n">
        <v>245</v>
      </c>
      <c r="C1199" s="94" t="n">
        <v>300489</v>
      </c>
      <c r="D1199" s="94" t="inlineStr">
        <is>
          <t>QUAGLIA VAENTINA</t>
        </is>
      </c>
      <c r="E1199" s="94" t="n"/>
    </row>
    <row r="1200">
      <c r="A1200" s="94" t="inlineStr">
        <is>
          <t>*</t>
        </is>
      </c>
      <c r="B1200" s="102" t="n">
        <v>58</v>
      </c>
      <c r="C1200" s="101" t="n">
        <v>404500</v>
      </c>
      <c r="D1200" s="94" t="inlineStr">
        <is>
          <t>SELLAROLI LAURA MARIA</t>
        </is>
      </c>
      <c r="E1200" s="94" t="n"/>
    </row>
    <row r="1201">
      <c r="A1201" s="98" t="inlineStr">
        <is>
          <t>*</t>
        </is>
      </c>
      <c r="B1201" s="102" t="n">
        <v>410</v>
      </c>
      <c r="C1201" s="94" t="n">
        <v>300973</v>
      </c>
      <c r="D1201" s="94" t="inlineStr">
        <is>
          <t>CHICCO MARCO</t>
        </is>
      </c>
      <c r="E1201" s="94" t="n"/>
    </row>
    <row r="1202">
      <c r="A1202" s="94" t="n"/>
      <c r="B1202" s="102" t="n"/>
      <c r="C1202" s="94" t="n"/>
      <c r="D1202" s="94" t="n"/>
      <c r="E1202" s="94" t="n"/>
    </row>
    <row r="1203">
      <c r="A1203" s="94" t="n"/>
      <c r="B1203" s="102" t="n"/>
      <c r="C1203" s="94" t="n"/>
      <c r="D1203" s="94" t="n"/>
      <c r="E1203" s="94" t="n"/>
    </row>
    <row r="1204">
      <c r="A1204" s="94" t="n"/>
      <c r="B1204" s="102" t="n"/>
      <c r="C1204" s="94" t="n"/>
      <c r="D1204" s="94" t="n"/>
      <c r="E1204" s="94" t="n"/>
    </row>
    <row r="1205">
      <c r="A1205" s="94" t="n"/>
      <c r="B1205" s="102" t="n"/>
      <c r="C1205" s="94" t="n"/>
      <c r="D1205" s="94" t="n"/>
      <c r="E1205" s="94" t="n"/>
    </row>
    <row r="1206">
      <c r="A1206" s="94" t="n"/>
      <c r="B1206" s="102" t="n"/>
      <c r="C1206" s="94" t="n"/>
      <c r="D1206" s="94" t="n"/>
      <c r="E1206" s="94" t="n"/>
    </row>
    <row r="1207">
      <c r="A1207" s="94" t="n"/>
      <c r="B1207" s="102" t="n"/>
      <c r="C1207" s="94" t="n"/>
      <c r="D1207" s="94" t="n"/>
      <c r="E1207" s="94" t="n"/>
    </row>
    <row r="1208">
      <c r="A1208" s="94" t="n"/>
      <c r="B1208" s="102" t="n"/>
      <c r="C1208" s="94" t="n"/>
      <c r="D1208" s="94" t="n"/>
      <c r="E1208" s="94" t="n"/>
    </row>
    <row r="1209">
      <c r="A1209" s="94" t="n"/>
      <c r="B1209" s="102" t="n"/>
      <c r="C1209" s="94" t="n"/>
      <c r="D1209" s="94" t="n"/>
      <c r="E1209" s="94" t="n"/>
    </row>
    <row r="1210">
      <c r="A1210" s="94" t="n"/>
      <c r="B1210" s="102" t="n"/>
      <c r="C1210" s="94" t="n"/>
      <c r="D1210" s="94" t="n"/>
      <c r="E1210" s="94" t="n"/>
    </row>
    <row r="1211">
      <c r="A1211" s="94" t="n"/>
      <c r="B1211" s="102" t="n"/>
      <c r="C1211" s="94" t="n"/>
      <c r="D1211" s="94" t="n"/>
      <c r="E1211" s="94" t="n"/>
    </row>
    <row r="1212">
      <c r="A1212" s="94" t="n"/>
      <c r="B1212" s="102" t="n"/>
      <c r="C1212" s="94" t="n"/>
      <c r="D1212" s="94" t="n"/>
      <c r="E1212" s="94" t="n"/>
    </row>
    <row r="1213">
      <c r="A1213" s="94" t="n"/>
      <c r="B1213" s="102" t="n"/>
      <c r="C1213" s="94" t="n"/>
      <c r="D1213" s="94" t="n"/>
      <c r="E1213" s="94" t="n"/>
    </row>
    <row r="1214">
      <c r="A1214" s="94" t="n"/>
      <c r="B1214" s="102" t="n"/>
      <c r="C1214" s="94" t="n"/>
      <c r="D1214" s="94" t="n"/>
      <c r="E1214" s="94" t="n"/>
    </row>
    <row r="1215">
      <c r="A1215" s="94" t="n"/>
      <c r="B1215" s="102" t="n"/>
      <c r="C1215" s="94" t="n"/>
      <c r="D1215" s="94" t="n"/>
      <c r="E1215" s="94" t="n"/>
    </row>
    <row r="1216">
      <c r="A1216" s="94" t="n"/>
      <c r="B1216" s="102" t="n"/>
      <c r="C1216" s="94" t="n"/>
      <c r="D1216" s="94" t="n"/>
      <c r="E1216" s="94" t="n"/>
    </row>
    <row r="1217">
      <c r="A1217" s="94" t="n"/>
      <c r="B1217" s="102" t="n"/>
      <c r="C1217" s="94" t="n"/>
      <c r="D1217" s="94" t="n"/>
      <c r="E1217" s="94" t="n"/>
    </row>
    <row r="1218">
      <c r="A1218" s="94" t="n"/>
      <c r="B1218" s="102" t="n"/>
      <c r="C1218" s="94" t="n"/>
      <c r="D1218" s="94" t="n"/>
      <c r="E1218" s="94" t="n"/>
    </row>
    <row r="1219">
      <c r="A1219" s="94" t="n"/>
      <c r="B1219" s="102" t="n"/>
      <c r="C1219" s="94" t="n"/>
      <c r="D1219" s="94" t="n"/>
      <c r="E1219" s="94" t="n"/>
    </row>
    <row r="1220">
      <c r="A1220" s="94" t="n"/>
      <c r="B1220" s="102" t="n"/>
      <c r="C1220" s="94" t="n"/>
      <c r="D1220" s="94" t="n"/>
      <c r="E1220" s="94" t="n"/>
    </row>
    <row r="1221">
      <c r="A1221" s="94" t="n"/>
      <c r="B1221" s="102" t="n"/>
      <c r="C1221" s="94" t="n"/>
      <c r="D1221" s="94" t="n"/>
      <c r="E1221" s="94" t="n"/>
    </row>
    <row r="1222">
      <c r="A1222" s="94" t="n"/>
      <c r="B1222" s="102" t="n"/>
      <c r="C1222" s="94" t="n"/>
      <c r="D1222" s="94" t="n"/>
      <c r="E1222" s="94" t="n"/>
    </row>
    <row r="1223">
      <c r="A1223" s="94" t="n"/>
      <c r="B1223" s="102" t="n"/>
      <c r="C1223" s="94" t="n"/>
      <c r="D1223" s="94" t="n"/>
      <c r="E1223" s="94" t="n"/>
    </row>
    <row r="1224">
      <c r="A1224" s="94" t="n"/>
      <c r="B1224" s="102" t="n"/>
      <c r="C1224" s="94" t="n"/>
      <c r="D1224" s="94" t="n"/>
      <c r="E1224" s="94" t="n"/>
    </row>
    <row r="1225">
      <c r="A1225" s="94" t="n"/>
      <c r="B1225" s="102" t="n"/>
      <c r="C1225" s="94" t="n"/>
      <c r="D1225" s="94" t="n"/>
      <c r="E1225" s="94" t="n"/>
    </row>
    <row r="1226">
      <c r="A1226" s="94" t="n"/>
      <c r="B1226" s="102" t="n"/>
      <c r="C1226" s="94" t="n"/>
      <c r="D1226" s="94" t="n"/>
      <c r="E1226" s="94" t="n"/>
    </row>
    <row r="1227">
      <c r="A1227" s="94" t="n"/>
      <c r="B1227" s="102" t="n"/>
      <c r="C1227" s="94" t="n"/>
      <c r="D1227" s="94" t="n"/>
      <c r="E1227" s="94" t="n"/>
    </row>
    <row r="1228">
      <c r="A1228" s="94" t="n"/>
      <c r="B1228" s="102" t="n"/>
      <c r="C1228" s="94" t="n"/>
      <c r="D1228" s="94" t="n"/>
      <c r="E1228" s="94" t="n"/>
    </row>
    <row r="1229">
      <c r="A1229" s="94" t="n"/>
      <c r="B1229" s="102" t="n"/>
      <c r="C1229" s="94" t="n"/>
      <c r="D1229" s="94" t="n"/>
      <c r="E1229" s="94" t="n"/>
    </row>
    <row r="1230">
      <c r="A1230" s="94" t="n"/>
      <c r="B1230" s="102" t="n"/>
      <c r="C1230" s="94" t="n"/>
      <c r="D1230" s="94" t="n"/>
      <c r="E1230" s="94" t="n"/>
    </row>
    <row r="1231">
      <c r="A1231" s="94" t="n"/>
      <c r="B1231" s="102" t="n"/>
      <c r="C1231" s="94" t="n"/>
      <c r="D1231" s="94" t="n"/>
      <c r="E1231" s="94" t="n"/>
    </row>
    <row r="1232">
      <c r="A1232" s="94" t="n"/>
      <c r="B1232" s="102" t="n"/>
      <c r="C1232" s="94" t="n"/>
      <c r="D1232" s="94" t="n"/>
      <c r="E1232" s="94" t="n"/>
    </row>
    <row r="1233">
      <c r="A1233" s="94" t="n"/>
      <c r="B1233" s="102" t="n"/>
      <c r="C1233" s="94" t="n"/>
      <c r="D1233" s="94" t="n"/>
      <c r="E1233" s="94" t="n"/>
    </row>
    <row r="1234">
      <c r="A1234" s="94" t="n"/>
      <c r="B1234" s="102" t="n"/>
      <c r="C1234" s="94" t="n"/>
      <c r="D1234" s="94" t="n"/>
      <c r="E1234" s="94" t="n"/>
    </row>
    <row r="1235">
      <c r="A1235" s="94" t="n"/>
      <c r="B1235" s="102" t="n"/>
      <c r="C1235" s="94" t="n"/>
      <c r="D1235" s="94" t="n"/>
      <c r="E1235" s="94" t="n"/>
    </row>
    <row r="1236">
      <c r="A1236" s="94" t="n"/>
      <c r="B1236" s="102" t="n"/>
      <c r="C1236" s="94" t="n"/>
      <c r="D1236" s="94" t="n"/>
      <c r="E1236" s="94" t="n"/>
    </row>
    <row r="1237">
      <c r="A1237" s="94" t="n"/>
      <c r="B1237" s="102" t="n"/>
      <c r="C1237" s="94" t="n"/>
      <c r="D1237" s="94" t="n"/>
      <c r="E1237" s="94" t="n"/>
    </row>
    <row r="1238">
      <c r="A1238" s="94" t="n"/>
      <c r="B1238" s="102" t="n"/>
      <c r="C1238" s="94" t="n"/>
      <c r="D1238" s="94" t="n"/>
      <c r="E1238" s="94" t="n"/>
    </row>
    <row r="1239">
      <c r="A1239" s="94" t="n"/>
      <c r="B1239" s="102" t="n"/>
      <c r="C1239" s="94" t="n"/>
      <c r="D1239" s="94" t="n"/>
      <c r="E1239" s="94" t="n"/>
    </row>
    <row r="1240">
      <c r="A1240" s="94" t="n"/>
      <c r="B1240" s="102" t="n"/>
      <c r="C1240" s="94" t="n"/>
      <c r="D1240" s="94" t="n"/>
      <c r="E1240" s="94" t="n"/>
    </row>
    <row r="1241">
      <c r="A1241" s="94" t="n"/>
      <c r="B1241" s="102" t="n"/>
      <c r="C1241" s="94" t="n"/>
      <c r="D1241" s="94" t="n"/>
      <c r="E1241" s="94" t="n"/>
    </row>
    <row r="1242">
      <c r="A1242" s="94" t="n"/>
      <c r="B1242" s="102" t="n"/>
      <c r="C1242" s="94" t="n"/>
      <c r="D1242" s="94" t="n"/>
      <c r="E1242" s="94" t="n"/>
    </row>
    <row r="1243">
      <c r="A1243" s="94" t="n"/>
      <c r="B1243" s="102" t="n"/>
      <c r="C1243" s="94" t="n"/>
      <c r="D1243" s="94" t="n"/>
      <c r="E1243" s="94" t="n"/>
    </row>
    <row r="1244">
      <c r="A1244" s="94" t="n"/>
      <c r="B1244" s="102" t="n"/>
      <c r="C1244" s="94" t="n"/>
      <c r="D1244" s="94" t="n"/>
      <c r="E1244" s="94" t="n"/>
    </row>
    <row r="1245">
      <c r="A1245" s="94" t="n"/>
      <c r="B1245" s="102" t="n"/>
      <c r="C1245" s="94" t="n"/>
      <c r="D1245" s="94" t="n"/>
      <c r="E1245" s="94" t="n"/>
    </row>
    <row r="1246">
      <c r="A1246" s="98" t="inlineStr">
        <is>
          <t>TOTALE</t>
        </is>
      </c>
      <c r="B1246" s="102">
        <f>SUM(B1198:B1245)</f>
        <v/>
      </c>
      <c r="C1246" s="94" t="n"/>
      <c r="D1246" s="94" t="n"/>
      <c r="E1246" s="94" t="n"/>
    </row>
    <row r="1249">
      <c r="A1249" s="98" t="inlineStr">
        <is>
          <t>DATA</t>
        </is>
      </c>
      <c r="B1249" s="118" t="inlineStr">
        <is>
          <t xml:space="preserve">IMPORTO </t>
        </is>
      </c>
      <c r="C1249" s="98" t="inlineStr">
        <is>
          <t>NUMERO POLIZZA</t>
        </is>
      </c>
      <c r="D1249" s="98" t="inlineStr">
        <is>
          <t>CONTRAENTE</t>
        </is>
      </c>
      <c r="E1249" s="98" t="inlineStr">
        <is>
          <t>NOTE</t>
        </is>
      </c>
    </row>
    <row r="1250">
      <c r="A1250" s="95" t="n">
        <v>45328</v>
      </c>
      <c r="B1250" s="118" t="n"/>
      <c r="C1250" s="98" t="n"/>
      <c r="D1250" s="98" t="n"/>
      <c r="E1250" s="94" t="n"/>
    </row>
    <row r="1251">
      <c r="A1251" s="94" t="inlineStr">
        <is>
          <t>*</t>
        </is>
      </c>
      <c r="B1251" s="102" t="n"/>
      <c r="C1251" s="94" t="n"/>
      <c r="D1251" s="94" t="n"/>
      <c r="E1251" s="94" t="n"/>
    </row>
    <row r="1252">
      <c r="A1252" s="94" t="inlineStr">
        <is>
          <t>*</t>
        </is>
      </c>
      <c r="B1252" s="102" t="n"/>
      <c r="C1252" s="101" t="n"/>
      <c r="D1252" s="94" t="n"/>
      <c r="E1252" s="94" t="n"/>
    </row>
    <row r="1253">
      <c r="A1253" s="94" t="n"/>
      <c r="B1253" s="102" t="n"/>
      <c r="C1253" s="94" t="n"/>
      <c r="D1253" s="94" t="n"/>
      <c r="E1253" s="94" t="n"/>
    </row>
    <row r="1254">
      <c r="A1254" s="94" t="n"/>
      <c r="B1254" s="102" t="n"/>
      <c r="C1254" s="94" t="n"/>
      <c r="D1254" s="94" t="n"/>
      <c r="E1254" s="94" t="n"/>
    </row>
    <row r="1255">
      <c r="A1255" s="94" t="n"/>
      <c r="B1255" s="102" t="n"/>
      <c r="C1255" s="94" t="n"/>
      <c r="D1255" s="94" t="n"/>
      <c r="E1255" s="94" t="n"/>
    </row>
    <row r="1256">
      <c r="A1256" s="94" t="n"/>
      <c r="B1256" s="102" t="n"/>
      <c r="C1256" s="94" t="n"/>
      <c r="D1256" s="94" t="n"/>
      <c r="E1256" s="94" t="n"/>
    </row>
    <row r="1257">
      <c r="A1257" s="94" t="n"/>
      <c r="B1257" s="102" t="n"/>
      <c r="C1257" s="94" t="n"/>
      <c r="D1257" s="94" t="n"/>
      <c r="E1257" s="94" t="n"/>
    </row>
    <row r="1258">
      <c r="A1258" s="94" t="n"/>
      <c r="B1258" s="102" t="n"/>
      <c r="C1258" s="94" t="n"/>
      <c r="D1258" s="94" t="n"/>
      <c r="E1258" s="94" t="n"/>
    </row>
    <row r="1259">
      <c r="A1259" s="94" t="n"/>
      <c r="B1259" s="102" t="n"/>
      <c r="C1259" s="94" t="n"/>
      <c r="D1259" s="94" t="n"/>
      <c r="E1259" s="94" t="n"/>
    </row>
    <row r="1260">
      <c r="A1260" s="94" t="n"/>
      <c r="B1260" s="102" t="n"/>
      <c r="C1260" s="94" t="n"/>
      <c r="D1260" s="94" t="n"/>
      <c r="E1260" s="94" t="n"/>
    </row>
    <row r="1261">
      <c r="A1261" s="94" t="n"/>
      <c r="B1261" s="102" t="n"/>
      <c r="C1261" s="94" t="n"/>
      <c r="D1261" s="94" t="n"/>
      <c r="E1261" s="94" t="n"/>
    </row>
    <row r="1262">
      <c r="A1262" s="94" t="n"/>
      <c r="B1262" s="102" t="n"/>
      <c r="C1262" s="94" t="n"/>
      <c r="D1262" s="94" t="n"/>
      <c r="E1262" s="94" t="n"/>
    </row>
    <row r="1263">
      <c r="A1263" s="94" t="n"/>
      <c r="B1263" s="102" t="n"/>
      <c r="C1263" s="94" t="n"/>
      <c r="D1263" s="94" t="n"/>
      <c r="E1263" s="94" t="n"/>
    </row>
    <row r="1264">
      <c r="A1264" s="94" t="n"/>
      <c r="B1264" s="102" t="n"/>
      <c r="C1264" s="94" t="n"/>
      <c r="D1264" s="94" t="n"/>
      <c r="E1264" s="94" t="n"/>
    </row>
    <row r="1265">
      <c r="A1265" s="94" t="n"/>
      <c r="B1265" s="102" t="n"/>
      <c r="C1265" s="94" t="n"/>
      <c r="D1265" s="94" t="n"/>
      <c r="E1265" s="94" t="n"/>
    </row>
    <row r="1266">
      <c r="A1266" s="94" t="n"/>
      <c r="B1266" s="102" t="n"/>
      <c r="C1266" s="94" t="n"/>
      <c r="D1266" s="94" t="n"/>
      <c r="E1266" s="94" t="n"/>
    </row>
    <row r="1267">
      <c r="A1267" s="94" t="n"/>
      <c r="B1267" s="102" t="n"/>
      <c r="C1267" s="94" t="n"/>
      <c r="D1267" s="94" t="n"/>
      <c r="E1267" s="94" t="n"/>
    </row>
    <row r="1268">
      <c r="A1268" s="94" t="n"/>
      <c r="B1268" s="102" t="n"/>
      <c r="C1268" s="94" t="n"/>
      <c r="D1268" s="94" t="n"/>
      <c r="E1268" s="94" t="n"/>
    </row>
    <row r="1269">
      <c r="A1269" s="94" t="n"/>
      <c r="B1269" s="102" t="n"/>
      <c r="C1269" s="94" t="n"/>
      <c r="D1269" s="94" t="n"/>
      <c r="E1269" s="94" t="n"/>
    </row>
    <row r="1270">
      <c r="A1270" s="94" t="n"/>
      <c r="B1270" s="102" t="n"/>
      <c r="C1270" s="94" t="n"/>
      <c r="D1270" s="94" t="n"/>
      <c r="E1270" s="94" t="n"/>
    </row>
    <row r="1271">
      <c r="A1271" s="94" t="n"/>
      <c r="B1271" s="102" t="n"/>
      <c r="C1271" s="94" t="n"/>
      <c r="D1271" s="94" t="n"/>
      <c r="E1271" s="94" t="n"/>
    </row>
    <row r="1272">
      <c r="A1272" s="94" t="n"/>
      <c r="B1272" s="102" t="n"/>
      <c r="C1272" s="94" t="n"/>
      <c r="D1272" s="94" t="n"/>
      <c r="E1272" s="94" t="n"/>
    </row>
    <row r="1273">
      <c r="A1273" s="94" t="n"/>
      <c r="B1273" s="102" t="n"/>
      <c r="C1273" s="94" t="n"/>
      <c r="D1273" s="94" t="n"/>
      <c r="E1273" s="94" t="n"/>
    </row>
    <row r="1274">
      <c r="A1274" s="94" t="n"/>
      <c r="B1274" s="102" t="n"/>
      <c r="C1274" s="94" t="n"/>
      <c r="D1274" s="94" t="n"/>
      <c r="E1274" s="94" t="n"/>
    </row>
    <row r="1275">
      <c r="A1275" s="94" t="n"/>
      <c r="B1275" s="102" t="n"/>
      <c r="C1275" s="94" t="n"/>
      <c r="D1275" s="94" t="n"/>
      <c r="E1275" s="94" t="n"/>
    </row>
    <row r="1276">
      <c r="A1276" s="94" t="n"/>
      <c r="B1276" s="102" t="n"/>
      <c r="C1276" s="94" t="n"/>
      <c r="D1276" s="94" t="n"/>
      <c r="E1276" s="94" t="n"/>
    </row>
    <row r="1277">
      <c r="A1277" s="94" t="n"/>
      <c r="B1277" s="102" t="n"/>
      <c r="C1277" s="94" t="n"/>
      <c r="D1277" s="94" t="n"/>
      <c r="E1277" s="94" t="n"/>
    </row>
    <row r="1278">
      <c r="A1278" s="94" t="n"/>
      <c r="B1278" s="102" t="n"/>
      <c r="C1278" s="94" t="n"/>
      <c r="D1278" s="94" t="n"/>
      <c r="E1278" s="94" t="n"/>
    </row>
    <row r="1279">
      <c r="A1279" s="94" t="n"/>
      <c r="B1279" s="102" t="n"/>
      <c r="C1279" s="94" t="n"/>
      <c r="D1279" s="94" t="n"/>
      <c r="E1279" s="94" t="n"/>
    </row>
    <row r="1280">
      <c r="A1280" s="94" t="n"/>
      <c r="B1280" s="102" t="n"/>
      <c r="C1280" s="94" t="n"/>
      <c r="D1280" s="94" t="n"/>
      <c r="E1280" s="94" t="n"/>
    </row>
    <row r="1281">
      <c r="A1281" s="94" t="n"/>
      <c r="B1281" s="102" t="n"/>
      <c r="C1281" s="94" t="n"/>
      <c r="D1281" s="94" t="n"/>
      <c r="E1281" s="94" t="n"/>
    </row>
    <row r="1282">
      <c r="A1282" s="94" t="n"/>
      <c r="B1282" s="102" t="n"/>
      <c r="C1282" s="94" t="n"/>
      <c r="D1282" s="94" t="n"/>
      <c r="E1282" s="94" t="n"/>
    </row>
    <row r="1283">
      <c r="A1283" s="94" t="n"/>
      <c r="B1283" s="102" t="n"/>
      <c r="C1283" s="94" t="n"/>
      <c r="D1283" s="94" t="n"/>
      <c r="E1283" s="94" t="n"/>
    </row>
    <row r="1284">
      <c r="A1284" s="94" t="n"/>
      <c r="B1284" s="102" t="n"/>
      <c r="C1284" s="94" t="n"/>
      <c r="D1284" s="94" t="n"/>
      <c r="E1284" s="94" t="n"/>
    </row>
    <row r="1285">
      <c r="A1285" s="94" t="n"/>
      <c r="B1285" s="102" t="n"/>
      <c r="C1285" s="94" t="n"/>
      <c r="D1285" s="94" t="n"/>
      <c r="E1285" s="94" t="n"/>
    </row>
    <row r="1286">
      <c r="A1286" s="94" t="n"/>
      <c r="B1286" s="102" t="n"/>
      <c r="C1286" s="94" t="n"/>
      <c r="D1286" s="94" t="n"/>
      <c r="E1286" s="94" t="n"/>
    </row>
    <row r="1287">
      <c r="A1287" s="94" t="n"/>
      <c r="B1287" s="102" t="n"/>
      <c r="C1287" s="94" t="n"/>
      <c r="D1287" s="94" t="n"/>
      <c r="E1287" s="94" t="n"/>
    </row>
    <row r="1288">
      <c r="A1288" s="94" t="n"/>
      <c r="B1288" s="102" t="n"/>
      <c r="C1288" s="94" t="n"/>
      <c r="D1288" s="94" t="n"/>
      <c r="E1288" s="94" t="n"/>
    </row>
    <row r="1289">
      <c r="A1289" s="94" t="n"/>
      <c r="B1289" s="102" t="n"/>
      <c r="C1289" s="94" t="n"/>
      <c r="D1289" s="94" t="n"/>
      <c r="E1289" s="94" t="n"/>
    </row>
    <row r="1290">
      <c r="A1290" s="94" t="n"/>
      <c r="B1290" s="102" t="n"/>
      <c r="C1290" s="94" t="n"/>
      <c r="D1290" s="94" t="n"/>
      <c r="E1290" s="94" t="n"/>
    </row>
    <row r="1291">
      <c r="A1291" s="94" t="n"/>
      <c r="B1291" s="102" t="n"/>
      <c r="C1291" s="94" t="n"/>
      <c r="D1291" s="94" t="n"/>
      <c r="E1291" s="94" t="n"/>
    </row>
    <row r="1292">
      <c r="A1292" s="94" t="n"/>
      <c r="B1292" s="102" t="n"/>
      <c r="C1292" s="94" t="n"/>
      <c r="D1292" s="94" t="n"/>
      <c r="E1292" s="94" t="n"/>
    </row>
    <row r="1293">
      <c r="A1293" s="94" t="n"/>
      <c r="B1293" s="102" t="n"/>
      <c r="C1293" s="94" t="n"/>
      <c r="D1293" s="94" t="n"/>
      <c r="E1293" s="94" t="n"/>
    </row>
    <row r="1294">
      <c r="A1294" s="94" t="n"/>
      <c r="B1294" s="102" t="n"/>
      <c r="C1294" s="94" t="n"/>
      <c r="D1294" s="94" t="n"/>
      <c r="E1294" s="94" t="n"/>
    </row>
    <row r="1295">
      <c r="A1295" s="94" t="n"/>
      <c r="B1295" s="102" t="n"/>
      <c r="C1295" s="94" t="n"/>
      <c r="D1295" s="94" t="n"/>
      <c r="E1295" s="94" t="n"/>
    </row>
    <row r="1296">
      <c r="A1296" s="94" t="n"/>
      <c r="B1296" s="102" t="n"/>
      <c r="C1296" s="94" t="n"/>
      <c r="D1296" s="94" t="n"/>
      <c r="E1296" s="94" t="n"/>
    </row>
    <row r="1297">
      <c r="A1297" s="94" t="n"/>
      <c r="B1297" s="102" t="n"/>
      <c r="C1297" s="94" t="n"/>
      <c r="D1297" s="94" t="n"/>
      <c r="E1297" s="94" t="n"/>
    </row>
    <row r="1298">
      <c r="A1298" s="98" t="inlineStr">
        <is>
          <t>TOTALE</t>
        </is>
      </c>
      <c r="B1298" s="102">
        <f>SUM(B1250:B1297)</f>
        <v/>
      </c>
      <c r="C1298" s="94" t="n"/>
      <c r="D1298" s="94" t="n"/>
      <c r="E1298" s="94" t="n"/>
    </row>
    <row r="1301">
      <c r="A1301" s="98" t="inlineStr">
        <is>
          <t>DATA</t>
        </is>
      </c>
      <c r="B1301" s="118" t="inlineStr">
        <is>
          <t xml:space="preserve">IMPORTO </t>
        </is>
      </c>
      <c r="C1301" s="98" t="inlineStr">
        <is>
          <t>NUMERO POLIZZA</t>
        </is>
      </c>
      <c r="D1301" s="98" t="inlineStr">
        <is>
          <t>CONTRAENTE</t>
        </is>
      </c>
      <c r="E1301" s="98" t="inlineStr">
        <is>
          <t>NOTE</t>
        </is>
      </c>
    </row>
    <row r="1302">
      <c r="A1302" s="95" t="n">
        <v>45330</v>
      </c>
      <c r="B1302" s="118" t="n">
        <v>0</v>
      </c>
      <c r="C1302" s="98" t="n"/>
      <c r="D1302" s="98" t="n"/>
      <c r="E1302" s="94" t="n"/>
    </row>
    <row r="1303">
      <c r="A1303" s="94" t="n"/>
      <c r="B1303" s="102" t="n">
        <v>25</v>
      </c>
      <c r="C1303" s="94" t="n">
        <v>3000661</v>
      </c>
      <c r="D1303" s="94" t="inlineStr">
        <is>
          <t>ACHINI DANIELA</t>
        </is>
      </c>
      <c r="E1303" s="94" t="n"/>
    </row>
    <row r="1304">
      <c r="A1304" s="94" t="n"/>
      <c r="B1304" s="102" t="n">
        <v>0</v>
      </c>
      <c r="C1304" s="101" t="n"/>
      <c r="D1304" s="94" t="n"/>
      <c r="E1304" s="94" t="n"/>
    </row>
    <row r="1305">
      <c r="A1305" s="94" t="n"/>
      <c r="B1305" s="102" t="n">
        <v>0</v>
      </c>
      <c r="C1305" s="94" t="n"/>
      <c r="D1305" s="94" t="n"/>
      <c r="E1305" s="94" t="n"/>
    </row>
    <row r="1306">
      <c r="A1306" s="94" t="n"/>
      <c r="B1306" s="102" t="n"/>
      <c r="C1306" s="94" t="n"/>
      <c r="D1306" s="94" t="n"/>
      <c r="E1306" s="94" t="n"/>
    </row>
    <row r="1307">
      <c r="A1307" s="94" t="n"/>
      <c r="B1307" s="102" t="n"/>
      <c r="C1307" s="94" t="n"/>
      <c r="D1307" s="94" t="n"/>
      <c r="E1307" s="94" t="n"/>
    </row>
    <row r="1308">
      <c r="A1308" s="94" t="n"/>
      <c r="B1308" s="102" t="n"/>
      <c r="C1308" s="94" t="n"/>
      <c r="D1308" s="94" t="n"/>
      <c r="E1308" s="94" t="n"/>
    </row>
    <row r="1309">
      <c r="A1309" s="94" t="n"/>
      <c r="B1309" s="102" t="n"/>
      <c r="C1309" s="94" t="n"/>
      <c r="D1309" s="94" t="n"/>
      <c r="E1309" s="94" t="n"/>
    </row>
    <row r="1310">
      <c r="A1310" s="94" t="n"/>
      <c r="B1310" s="102" t="n"/>
      <c r="C1310" s="94" t="n"/>
      <c r="D1310" s="94" t="n"/>
      <c r="E1310" s="94" t="n"/>
    </row>
    <row r="1311">
      <c r="A1311" s="94" t="n"/>
      <c r="B1311" s="102" t="n"/>
      <c r="C1311" s="94" t="n"/>
      <c r="D1311" s="94" t="n"/>
      <c r="E1311" s="94" t="n"/>
    </row>
    <row r="1312">
      <c r="A1312" s="94" t="n"/>
      <c r="B1312" s="102" t="n"/>
      <c r="C1312" s="94" t="n"/>
      <c r="D1312" s="94" t="n"/>
      <c r="E1312" s="94" t="n"/>
    </row>
    <row r="1313">
      <c r="A1313" s="94" t="n"/>
      <c r="B1313" s="102" t="n"/>
      <c r="C1313" s="94" t="n"/>
      <c r="D1313" s="94" t="n"/>
      <c r="E1313" s="94" t="n"/>
    </row>
    <row r="1314">
      <c r="A1314" s="94" t="n"/>
      <c r="B1314" s="102" t="n"/>
      <c r="C1314" s="94" t="n"/>
      <c r="D1314" s="94" t="n"/>
      <c r="E1314" s="94" t="n"/>
    </row>
    <row r="1315">
      <c r="A1315" s="94" t="n"/>
      <c r="B1315" s="102" t="n"/>
      <c r="C1315" s="94" t="n"/>
      <c r="D1315" s="94" t="n"/>
      <c r="E1315" s="94" t="n"/>
    </row>
    <row r="1316">
      <c r="A1316" s="94" t="n"/>
      <c r="B1316" s="102" t="n"/>
      <c r="C1316" s="94" t="n"/>
      <c r="D1316" s="94" t="n"/>
      <c r="E1316" s="94" t="n"/>
    </row>
    <row r="1317">
      <c r="A1317" s="94" t="n"/>
      <c r="B1317" s="102" t="n"/>
      <c r="C1317" s="94" t="n"/>
      <c r="D1317" s="94" t="n"/>
      <c r="E1317" s="94" t="n"/>
    </row>
    <row r="1318">
      <c r="A1318" s="94" t="n"/>
      <c r="B1318" s="102" t="n"/>
      <c r="C1318" s="94" t="n"/>
      <c r="D1318" s="94" t="n"/>
      <c r="E1318" s="94" t="n"/>
    </row>
    <row r="1319">
      <c r="A1319" s="94" t="n"/>
      <c r="B1319" s="102" t="n"/>
      <c r="C1319" s="94" t="n"/>
      <c r="D1319" s="94" t="n"/>
      <c r="E1319" s="94" t="n"/>
    </row>
    <row r="1320">
      <c r="A1320" s="94" t="n"/>
      <c r="B1320" s="102" t="n"/>
      <c r="C1320" s="94" t="n"/>
      <c r="D1320" s="94" t="n"/>
      <c r="E1320" s="94" t="n"/>
    </row>
    <row r="1321">
      <c r="A1321" s="94" t="n"/>
      <c r="B1321" s="102" t="n"/>
      <c r="C1321" s="94" t="n"/>
      <c r="D1321" s="94" t="n"/>
      <c r="E1321" s="94" t="n"/>
    </row>
    <row r="1322">
      <c r="A1322" s="94" t="n"/>
      <c r="B1322" s="102" t="n"/>
      <c r="C1322" s="94" t="n"/>
      <c r="D1322" s="94" t="n"/>
      <c r="E1322" s="94" t="n"/>
    </row>
    <row r="1323">
      <c r="A1323" s="94" t="n"/>
      <c r="B1323" s="102" t="n"/>
      <c r="C1323" s="94" t="n"/>
      <c r="D1323" s="94" t="n"/>
      <c r="E1323" s="94" t="n"/>
    </row>
    <row r="1324">
      <c r="A1324" s="94" t="n"/>
      <c r="B1324" s="102" t="n"/>
      <c r="C1324" s="94" t="n"/>
      <c r="D1324" s="94" t="n"/>
      <c r="E1324" s="94" t="n"/>
    </row>
    <row r="1325">
      <c r="A1325" s="94" t="n"/>
      <c r="B1325" s="102" t="n"/>
      <c r="C1325" s="94" t="n"/>
      <c r="D1325" s="94" t="n"/>
      <c r="E1325" s="94" t="n"/>
    </row>
    <row r="1326">
      <c r="A1326" s="94" t="n"/>
      <c r="B1326" s="102" t="n"/>
      <c r="C1326" s="94" t="n"/>
      <c r="D1326" s="94" t="n"/>
      <c r="E1326" s="94" t="n"/>
    </row>
    <row r="1327">
      <c r="A1327" s="94" t="n"/>
      <c r="B1327" s="102" t="n"/>
      <c r="C1327" s="94" t="n"/>
      <c r="D1327" s="94" t="n"/>
      <c r="E1327" s="94" t="n"/>
    </row>
    <row r="1328">
      <c r="A1328" s="94" t="n"/>
      <c r="B1328" s="102" t="n"/>
      <c r="C1328" s="94" t="n"/>
      <c r="D1328" s="94" t="n"/>
      <c r="E1328" s="94" t="n"/>
    </row>
    <row r="1329">
      <c r="A1329" s="94" t="n"/>
      <c r="B1329" s="102" t="n"/>
      <c r="C1329" s="94" t="n"/>
      <c r="D1329" s="94" t="n"/>
      <c r="E1329" s="94" t="n"/>
    </row>
    <row r="1330">
      <c r="A1330" s="94" t="n"/>
      <c r="B1330" s="102" t="n"/>
      <c r="C1330" s="94" t="n"/>
      <c r="D1330" s="94" t="n"/>
      <c r="E1330" s="94" t="n"/>
    </row>
    <row r="1331">
      <c r="A1331" s="94" t="n"/>
      <c r="B1331" s="102" t="n"/>
      <c r="C1331" s="94" t="n"/>
      <c r="D1331" s="94" t="n"/>
      <c r="E1331" s="94" t="n"/>
    </row>
    <row r="1332">
      <c r="A1332" s="94" t="n"/>
      <c r="B1332" s="102" t="n"/>
      <c r="C1332" s="94" t="n"/>
      <c r="D1332" s="94" t="n"/>
      <c r="E1332" s="94" t="n"/>
    </row>
    <row r="1333">
      <c r="A1333" s="94" t="n"/>
      <c r="B1333" s="102" t="n"/>
      <c r="C1333" s="94" t="n"/>
      <c r="D1333" s="94" t="n"/>
      <c r="E1333" s="94" t="n"/>
    </row>
    <row r="1334">
      <c r="A1334" s="94" t="n"/>
      <c r="B1334" s="102" t="n"/>
      <c r="C1334" s="94" t="n"/>
      <c r="D1334" s="94" t="n"/>
      <c r="E1334" s="94" t="n"/>
    </row>
    <row r="1335">
      <c r="A1335" s="94" t="n"/>
      <c r="B1335" s="102" t="n"/>
      <c r="C1335" s="94" t="n"/>
      <c r="D1335" s="94" t="n"/>
      <c r="E1335" s="94" t="n"/>
    </row>
    <row r="1336">
      <c r="A1336" s="94" t="n"/>
      <c r="B1336" s="102" t="n"/>
      <c r="C1336" s="94" t="n"/>
      <c r="D1336" s="94" t="n"/>
      <c r="E1336" s="94" t="n"/>
    </row>
    <row r="1337">
      <c r="A1337" s="94" t="n"/>
      <c r="B1337" s="102" t="n"/>
      <c r="C1337" s="94" t="n"/>
      <c r="D1337" s="94" t="n"/>
      <c r="E1337" s="94" t="n"/>
    </row>
    <row r="1338">
      <c r="A1338" s="94" t="n"/>
      <c r="B1338" s="102" t="n"/>
      <c r="C1338" s="94" t="n"/>
      <c r="D1338" s="94" t="n"/>
      <c r="E1338" s="94" t="n"/>
    </row>
    <row r="1339">
      <c r="A1339" s="94" t="n"/>
      <c r="B1339" s="102" t="n"/>
      <c r="C1339" s="94" t="n"/>
      <c r="D1339" s="94" t="n"/>
      <c r="E1339" s="94" t="n"/>
    </row>
    <row r="1340">
      <c r="A1340" s="94" t="n"/>
      <c r="B1340" s="102" t="n"/>
      <c r="C1340" s="94" t="n"/>
      <c r="D1340" s="94" t="n"/>
      <c r="E1340" s="94" t="n"/>
    </row>
    <row r="1341">
      <c r="A1341" s="94" t="n"/>
      <c r="B1341" s="102" t="n"/>
      <c r="C1341" s="94" t="n"/>
      <c r="D1341" s="94" t="n"/>
      <c r="E1341" s="94" t="n"/>
    </row>
    <row r="1342">
      <c r="A1342" s="94" t="n"/>
      <c r="B1342" s="102" t="n"/>
      <c r="C1342" s="94" t="n"/>
      <c r="D1342" s="94" t="n"/>
      <c r="E1342" s="94" t="n"/>
    </row>
    <row r="1343">
      <c r="A1343" s="94" t="n"/>
      <c r="B1343" s="102" t="n"/>
      <c r="C1343" s="94" t="n"/>
      <c r="D1343" s="94" t="n"/>
      <c r="E1343" s="94" t="n"/>
    </row>
    <row r="1344">
      <c r="A1344" s="94" t="n"/>
      <c r="B1344" s="102" t="n"/>
      <c r="C1344" s="94" t="n"/>
      <c r="D1344" s="94" t="n"/>
      <c r="E1344" s="94" t="n"/>
    </row>
    <row r="1345">
      <c r="A1345" s="94" t="n"/>
      <c r="B1345" s="102" t="n"/>
      <c r="C1345" s="94" t="n"/>
      <c r="D1345" s="94" t="n"/>
      <c r="E1345" s="94" t="n"/>
    </row>
    <row r="1346">
      <c r="A1346" s="94" t="n"/>
      <c r="B1346" s="102" t="n"/>
      <c r="C1346" s="94" t="n"/>
      <c r="D1346" s="94" t="n"/>
      <c r="E1346" s="94" t="n"/>
    </row>
    <row r="1347">
      <c r="A1347" s="94" t="n"/>
      <c r="B1347" s="102" t="n"/>
      <c r="C1347" s="94" t="n"/>
      <c r="D1347" s="94" t="n"/>
      <c r="E1347" s="94" t="n"/>
    </row>
    <row r="1348">
      <c r="A1348" s="94" t="n"/>
      <c r="B1348" s="102" t="n"/>
      <c r="C1348" s="94" t="n"/>
      <c r="D1348" s="94" t="n"/>
      <c r="E1348" s="94" t="n"/>
    </row>
    <row r="1349">
      <c r="A1349" s="94" t="n"/>
      <c r="B1349" s="102" t="n"/>
      <c r="C1349" s="94" t="n"/>
      <c r="D1349" s="94" t="n"/>
      <c r="E1349" s="94" t="n"/>
    </row>
    <row r="1350">
      <c r="A1350" s="98" t="inlineStr">
        <is>
          <t>TOTALE</t>
        </is>
      </c>
      <c r="B1350" s="102">
        <f>SUM(B1302:B1349)</f>
        <v/>
      </c>
      <c r="C1350" s="94" t="n"/>
      <c r="D1350" s="94" t="n"/>
      <c r="E1350" s="94" t="n"/>
    </row>
    <row r="1353">
      <c r="A1353" s="98" t="inlineStr">
        <is>
          <t>DATA</t>
        </is>
      </c>
      <c r="B1353" s="118" t="inlineStr">
        <is>
          <t xml:space="preserve">IMPORTO </t>
        </is>
      </c>
      <c r="C1353" s="98" t="inlineStr">
        <is>
          <t>NUMERO POLIZZA</t>
        </is>
      </c>
      <c r="D1353" s="98" t="inlineStr">
        <is>
          <t>CONTRAENTE</t>
        </is>
      </c>
      <c r="E1353" s="98" t="inlineStr">
        <is>
          <t>NOTE</t>
        </is>
      </c>
    </row>
    <row r="1354">
      <c r="A1354" s="95" t="n">
        <v>45331</v>
      </c>
      <c r="B1354" s="118" t="n"/>
      <c r="C1354" s="98" t="n"/>
      <c r="D1354" s="98" t="n"/>
      <c r="E1354" s="94" t="n"/>
    </row>
    <row r="1355">
      <c r="A1355" s="140" t="inlineStr">
        <is>
          <t>*</t>
        </is>
      </c>
      <c r="B1355" s="154" t="n">
        <v>280</v>
      </c>
      <c r="C1355" s="143" t="n">
        <v>33131300198</v>
      </c>
      <c r="D1355" s="143" t="inlineStr">
        <is>
          <t>NICOLA CACCIA</t>
        </is>
      </c>
      <c r="E1355" s="140" t="inlineStr">
        <is>
          <t>BONIFICO UNICO 457,00 280+59+59+59 CON 0,18 IN MENO</t>
        </is>
      </c>
    </row>
    <row r="1356">
      <c r="A1356" s="94" t="inlineStr">
        <is>
          <t>*</t>
        </is>
      </c>
      <c r="B1356" t="n">
        <v>223</v>
      </c>
      <c r="C1356" t="n">
        <v>51312300342</v>
      </c>
      <c r="D1356" t="inlineStr">
        <is>
          <t>MASSIMO GRAMEGNA</t>
        </is>
      </c>
      <c r="E1356" s="94" t="n"/>
    </row>
    <row r="1357">
      <c r="A1357" s="94" t="inlineStr">
        <is>
          <t>*</t>
        </is>
      </c>
      <c r="B1357" t="n">
        <v>59.06</v>
      </c>
      <c r="C1357" t="n">
        <v>9045690</v>
      </c>
      <c r="D1357" t="inlineStr">
        <is>
          <t>NICOLA CACCIA</t>
        </is>
      </c>
      <c r="E1357" s="140" t="inlineStr">
        <is>
          <t>BONIFICO UNICO 457,00 280+59+59+59 CON 0,18 IN MENO</t>
        </is>
      </c>
    </row>
    <row r="1358">
      <c r="A1358" s="94" t="inlineStr">
        <is>
          <t>*</t>
        </is>
      </c>
      <c r="B1358" t="n">
        <v>59.06</v>
      </c>
      <c r="C1358" t="n">
        <v>9045690</v>
      </c>
      <c r="D1358" t="inlineStr">
        <is>
          <t>NICOLA CACCIA</t>
        </is>
      </c>
      <c r="E1358" s="140" t="inlineStr">
        <is>
          <t>BONIFICO UNICO 457,00 280+59+59+59 CON 0,18 IN MENO</t>
        </is>
      </c>
    </row>
    <row r="1359">
      <c r="A1359" s="94" t="inlineStr">
        <is>
          <t>*</t>
        </is>
      </c>
      <c r="B1359" t="n">
        <v>59.06</v>
      </c>
      <c r="C1359" t="n">
        <v>9045690</v>
      </c>
      <c r="D1359" t="inlineStr">
        <is>
          <t>NICOLA CACCIA</t>
        </is>
      </c>
      <c r="E1359" s="140" t="inlineStr">
        <is>
          <t>BONIFICO UNICO 457,00 280+59+59+59 CON 0,18 IN MENO</t>
        </is>
      </c>
    </row>
    <row r="1360">
      <c r="A1360" s="94" t="n"/>
      <c r="B1360" s="102" t="n"/>
      <c r="C1360" s="94" t="n"/>
      <c r="D1360" s="94" t="n"/>
      <c r="E1360" s="94" t="n"/>
    </row>
    <row r="1361">
      <c r="A1361" s="94" t="n"/>
      <c r="B1361" s="102" t="n"/>
      <c r="C1361" s="94" t="n"/>
      <c r="D1361" s="94" t="n"/>
      <c r="E1361" s="94" t="n"/>
    </row>
    <row r="1362">
      <c r="A1362" s="94" t="n"/>
      <c r="B1362" s="102" t="n"/>
      <c r="C1362" s="94" t="n"/>
      <c r="D1362" s="94" t="n"/>
      <c r="E1362" s="94" t="n"/>
    </row>
    <row r="1363">
      <c r="A1363" s="94" t="n"/>
      <c r="B1363" s="102" t="n"/>
      <c r="C1363" s="94" t="n"/>
      <c r="D1363" s="94" t="n"/>
      <c r="E1363" s="94" t="n"/>
    </row>
    <row r="1364">
      <c r="A1364" s="94" t="n"/>
      <c r="B1364" s="102" t="n"/>
      <c r="C1364" s="94" t="n"/>
      <c r="D1364" s="94" t="n"/>
      <c r="E1364" s="94" t="n"/>
    </row>
    <row r="1365">
      <c r="A1365" s="94" t="n"/>
      <c r="B1365" s="102" t="n"/>
      <c r="C1365" s="94" t="n"/>
      <c r="D1365" s="94" t="n"/>
      <c r="E1365" s="98" t="n"/>
    </row>
    <row r="1366">
      <c r="A1366" s="94" t="n"/>
      <c r="B1366" s="102" t="n"/>
      <c r="C1366" s="94" t="n"/>
      <c r="D1366" s="94" t="n"/>
      <c r="E1366" s="94" t="n"/>
    </row>
    <row r="1367">
      <c r="A1367" s="94" t="n"/>
      <c r="B1367" s="102" t="n"/>
      <c r="C1367" s="94" t="n"/>
      <c r="D1367" s="94" t="n"/>
      <c r="E1367" s="94" t="n"/>
    </row>
    <row r="1368">
      <c r="A1368" s="94" t="n"/>
      <c r="B1368" s="102" t="n"/>
      <c r="C1368" s="94" t="n"/>
      <c r="D1368" s="94" t="n"/>
      <c r="E1368" s="94" t="n"/>
    </row>
    <row r="1369">
      <c r="A1369" s="94" t="n"/>
      <c r="B1369" s="102" t="n"/>
      <c r="C1369" s="94" t="n"/>
      <c r="D1369" s="94" t="n"/>
      <c r="E1369" s="94" t="n"/>
    </row>
    <row r="1370">
      <c r="A1370" s="94" t="n"/>
      <c r="B1370" s="102" t="n"/>
      <c r="C1370" s="94" t="n"/>
      <c r="D1370" s="94" t="n"/>
      <c r="E1370" s="94" t="n"/>
    </row>
    <row r="1371">
      <c r="A1371" s="94" t="n"/>
      <c r="B1371" s="102" t="n"/>
      <c r="C1371" s="94" t="n"/>
      <c r="D1371" s="94" t="n"/>
      <c r="E1371" s="94" t="n"/>
    </row>
    <row r="1372">
      <c r="A1372" s="94" t="n"/>
      <c r="B1372" s="102" t="n"/>
      <c r="C1372" s="94" t="n"/>
      <c r="D1372" s="94" t="n"/>
      <c r="E1372" s="94" t="n"/>
    </row>
    <row r="1373">
      <c r="A1373" s="94" t="n"/>
      <c r="B1373" s="102" t="n"/>
      <c r="C1373" s="94" t="n"/>
      <c r="D1373" s="94" t="n"/>
      <c r="E1373" s="94" t="n"/>
    </row>
    <row r="1374">
      <c r="A1374" s="94" t="n"/>
      <c r="B1374" s="102" t="n"/>
      <c r="C1374" s="94" t="n"/>
      <c r="D1374" s="94" t="n"/>
      <c r="E1374" s="94" t="n"/>
    </row>
    <row r="1375">
      <c r="A1375" s="94" t="n"/>
      <c r="B1375" s="102" t="n"/>
      <c r="C1375" s="94" t="n"/>
      <c r="D1375" s="94" t="n"/>
      <c r="E1375" s="94" t="n"/>
    </row>
    <row r="1376">
      <c r="A1376" s="94" t="n"/>
      <c r="B1376" s="102" t="n"/>
      <c r="C1376" s="94" t="n"/>
      <c r="D1376" s="94" t="n"/>
      <c r="E1376" s="94" t="n"/>
    </row>
    <row r="1377">
      <c r="A1377" s="94" t="n"/>
      <c r="B1377" s="102" t="n"/>
      <c r="C1377" s="94" t="n"/>
      <c r="D1377" s="94" t="n"/>
      <c r="E1377" s="94" t="n"/>
    </row>
    <row r="1378">
      <c r="A1378" s="94" t="n"/>
      <c r="B1378" s="102" t="n"/>
      <c r="C1378" s="94" t="n"/>
      <c r="D1378" s="94" t="n"/>
      <c r="E1378" s="94" t="n"/>
    </row>
    <row r="1379">
      <c r="A1379" s="94" t="n"/>
      <c r="B1379" s="102" t="n"/>
      <c r="C1379" s="94" t="n"/>
      <c r="D1379" s="94" t="n"/>
      <c r="E1379" s="94" t="n"/>
    </row>
    <row r="1380">
      <c r="A1380" s="94" t="n"/>
      <c r="B1380" s="102" t="n"/>
      <c r="C1380" s="94" t="n"/>
      <c r="D1380" s="94" t="n"/>
      <c r="E1380" s="94" t="n"/>
    </row>
    <row r="1381">
      <c r="A1381" s="94" t="n"/>
      <c r="B1381" s="102" t="n"/>
      <c r="C1381" s="94" t="n"/>
      <c r="D1381" s="94" t="n"/>
      <c r="E1381" s="94" t="n"/>
    </row>
    <row r="1382">
      <c r="A1382" s="94" t="n"/>
      <c r="B1382" s="102" t="n"/>
      <c r="C1382" s="94" t="n"/>
      <c r="D1382" s="94" t="n"/>
      <c r="E1382" s="94" t="n"/>
    </row>
    <row r="1383">
      <c r="A1383" s="94" t="n"/>
      <c r="B1383" s="102" t="n"/>
      <c r="C1383" s="94" t="n"/>
      <c r="D1383" s="94" t="n"/>
      <c r="E1383" s="94" t="n"/>
    </row>
    <row r="1384">
      <c r="A1384" s="94" t="n"/>
      <c r="B1384" s="102" t="n"/>
      <c r="C1384" s="94" t="n"/>
      <c r="D1384" s="94" t="n"/>
      <c r="E1384" s="94" t="n"/>
    </row>
    <row r="1385">
      <c r="A1385" s="94" t="n"/>
      <c r="B1385" s="102" t="n"/>
      <c r="C1385" s="94" t="n"/>
      <c r="D1385" s="94" t="n"/>
      <c r="E1385" s="94" t="n"/>
    </row>
    <row r="1386">
      <c r="A1386" s="94" t="n"/>
      <c r="B1386" s="102" t="n"/>
      <c r="C1386" s="94" t="n"/>
      <c r="D1386" s="94" t="n"/>
      <c r="E1386" s="94" t="n"/>
    </row>
    <row r="1387">
      <c r="A1387" s="94" t="n"/>
      <c r="B1387" s="102" t="n"/>
      <c r="C1387" s="94" t="n"/>
      <c r="D1387" s="94" t="n"/>
      <c r="E1387" s="94" t="n"/>
    </row>
    <row r="1388">
      <c r="A1388" s="94" t="n"/>
      <c r="B1388" s="102" t="n"/>
      <c r="C1388" s="94" t="n"/>
      <c r="D1388" s="94" t="n"/>
      <c r="E1388" s="94" t="n"/>
    </row>
    <row r="1389">
      <c r="A1389" s="94" t="n"/>
      <c r="B1389" s="102" t="n"/>
      <c r="C1389" s="94" t="n"/>
      <c r="D1389" s="94" t="n"/>
      <c r="E1389" s="94" t="n"/>
    </row>
    <row r="1390">
      <c r="A1390" s="94" t="n"/>
      <c r="B1390" s="102" t="n"/>
      <c r="C1390" s="94" t="n"/>
      <c r="D1390" s="94" t="n"/>
      <c r="E1390" s="94" t="n"/>
    </row>
    <row r="1391">
      <c r="A1391" s="94" t="n"/>
      <c r="B1391" s="102" t="n"/>
      <c r="C1391" s="94" t="n"/>
      <c r="D1391" s="94" t="n"/>
      <c r="E1391" s="94" t="n"/>
    </row>
    <row r="1392">
      <c r="A1392" s="94" t="n"/>
      <c r="B1392" s="102" t="n"/>
      <c r="C1392" s="94" t="n"/>
      <c r="D1392" s="94" t="n"/>
      <c r="E1392" s="94" t="n"/>
    </row>
    <row r="1393">
      <c r="A1393" s="94" t="n"/>
      <c r="B1393" s="102" t="n"/>
      <c r="C1393" s="94" t="n"/>
      <c r="D1393" s="94" t="n"/>
      <c r="E1393" s="94" t="n"/>
    </row>
    <row r="1394">
      <c r="A1394" s="94" t="n"/>
      <c r="B1394" s="102" t="n"/>
      <c r="C1394" s="94" t="n"/>
      <c r="D1394" s="94" t="n"/>
      <c r="E1394" s="94" t="n"/>
    </row>
    <row r="1395">
      <c r="A1395" s="94" t="n"/>
      <c r="B1395" s="102" t="n"/>
      <c r="C1395" s="94" t="n"/>
      <c r="D1395" s="94" t="n"/>
      <c r="E1395" s="94" t="n"/>
    </row>
    <row r="1396">
      <c r="A1396" s="94" t="n"/>
      <c r="B1396" s="102" t="n"/>
      <c r="C1396" s="94" t="n"/>
      <c r="D1396" s="94" t="n"/>
      <c r="E1396" s="94" t="n"/>
    </row>
    <row r="1397">
      <c r="A1397" s="94" t="n"/>
      <c r="B1397" s="102" t="n"/>
      <c r="C1397" s="94" t="n"/>
      <c r="D1397" s="94" t="n"/>
      <c r="E1397" s="94" t="n"/>
    </row>
    <row r="1398">
      <c r="A1398" s="94" t="n"/>
      <c r="B1398" s="102" t="n"/>
      <c r="C1398" s="94" t="n"/>
      <c r="D1398" s="94" t="n"/>
      <c r="E1398" s="94" t="n"/>
    </row>
    <row r="1399">
      <c r="A1399" s="94" t="n"/>
      <c r="B1399" s="102" t="n"/>
      <c r="C1399" s="94" t="n"/>
      <c r="D1399" s="94" t="n"/>
      <c r="E1399" s="94" t="n"/>
    </row>
    <row r="1400">
      <c r="A1400" s="94" t="n"/>
      <c r="B1400" s="102" t="n"/>
      <c r="C1400" s="94" t="n"/>
      <c r="D1400" s="94" t="n"/>
      <c r="E1400" s="94" t="n"/>
    </row>
    <row r="1401">
      <c r="A1401" s="94" t="n"/>
      <c r="B1401" s="102" t="n"/>
      <c r="C1401" s="94" t="n"/>
      <c r="D1401" s="94" t="n"/>
      <c r="E1401" s="94" t="n"/>
    </row>
    <row r="1402">
      <c r="A1402" s="98" t="inlineStr">
        <is>
          <t>TOTALE</t>
        </is>
      </c>
      <c r="B1402" s="102">
        <f>SUM(B1354:B1401)</f>
        <v/>
      </c>
      <c r="C1402" s="94" t="n"/>
      <c r="D1402" s="94" t="n"/>
      <c r="E1402" s="94" t="n"/>
    </row>
    <row r="1405">
      <c r="A1405" s="98" t="inlineStr">
        <is>
          <t>DATA</t>
        </is>
      </c>
      <c r="B1405" s="118" t="inlineStr">
        <is>
          <t xml:space="preserve">IMPORTO </t>
        </is>
      </c>
      <c r="C1405" s="98" t="inlineStr">
        <is>
          <t>NUMERO POLIZZA</t>
        </is>
      </c>
      <c r="D1405" s="98" t="inlineStr">
        <is>
          <t>CONTRAENTE</t>
        </is>
      </c>
      <c r="E1405" s="98" t="inlineStr">
        <is>
          <t>NOTE</t>
        </is>
      </c>
    </row>
    <row r="1406">
      <c r="A1406" s="95" t="n"/>
      <c r="B1406" s="118" t="n">
        <v>0</v>
      </c>
      <c r="C1406" s="98" t="n"/>
      <c r="D1406" s="98" t="n"/>
      <c r="E1406" s="94" t="n"/>
    </row>
    <row r="1407">
      <c r="A1407" s="94" t="n"/>
      <c r="B1407" s="102" t="n">
        <v>0</v>
      </c>
      <c r="C1407" s="94" t="n"/>
      <c r="D1407" s="94" t="n"/>
      <c r="E1407" s="94" t="n"/>
    </row>
    <row r="1408">
      <c r="A1408" s="94" t="n"/>
      <c r="B1408" s="102" t="n">
        <v>0</v>
      </c>
      <c r="C1408" s="101" t="n"/>
      <c r="D1408" s="94" t="n"/>
      <c r="E1408" s="94" t="n"/>
    </row>
    <row r="1409">
      <c r="A1409" s="94" t="n"/>
      <c r="B1409" s="102" t="n">
        <v>0</v>
      </c>
      <c r="C1409" s="94" t="n"/>
      <c r="D1409" s="94" t="n"/>
      <c r="E1409" s="94" t="n"/>
    </row>
    <row r="1410">
      <c r="A1410" s="94" t="n"/>
      <c r="B1410" s="102" t="n"/>
      <c r="C1410" s="94" t="n"/>
      <c r="D1410" s="94" t="n"/>
      <c r="E1410" s="94" t="n"/>
    </row>
    <row r="1411">
      <c r="A1411" s="94" t="n"/>
      <c r="B1411" s="102" t="n"/>
      <c r="C1411" s="94" t="n"/>
      <c r="D1411" s="94" t="n"/>
      <c r="E1411" s="94" t="n"/>
    </row>
    <row r="1412">
      <c r="A1412" s="94" t="n"/>
      <c r="B1412" s="102" t="n"/>
      <c r="C1412" s="94" t="n"/>
      <c r="D1412" s="94" t="n"/>
      <c r="E1412" s="94" t="n"/>
    </row>
    <row r="1413">
      <c r="A1413" s="94" t="n"/>
      <c r="B1413" s="102" t="n"/>
      <c r="C1413" s="94" t="n"/>
      <c r="D1413" s="94" t="n"/>
      <c r="E1413" s="94" t="n"/>
    </row>
    <row r="1414">
      <c r="A1414" s="94" t="n"/>
      <c r="B1414" s="102" t="n"/>
      <c r="C1414" s="94" t="n"/>
      <c r="D1414" s="94" t="n"/>
      <c r="E1414" s="94" t="n"/>
    </row>
    <row r="1415">
      <c r="A1415" s="94" t="n"/>
      <c r="B1415" s="102" t="n"/>
      <c r="C1415" s="94" t="n"/>
      <c r="D1415" s="94" t="n"/>
      <c r="E1415" s="94" t="n"/>
    </row>
    <row r="1416">
      <c r="A1416" s="94" t="n"/>
      <c r="B1416" s="102" t="n"/>
      <c r="C1416" s="94" t="n"/>
      <c r="D1416" s="94" t="n"/>
      <c r="E1416" s="94" t="n"/>
    </row>
    <row r="1417">
      <c r="A1417" s="94" t="n"/>
      <c r="B1417" s="102" t="n"/>
      <c r="C1417" s="94" t="n"/>
      <c r="D1417" s="94" t="n"/>
      <c r="E1417" s="94" t="n"/>
    </row>
    <row r="1418">
      <c r="A1418" s="94" t="n"/>
      <c r="B1418" s="102" t="n"/>
      <c r="C1418" s="94" t="n"/>
      <c r="D1418" s="94" t="n"/>
      <c r="E1418" s="94" t="n"/>
    </row>
    <row r="1419">
      <c r="A1419" s="94" t="n"/>
      <c r="B1419" s="102" t="n"/>
      <c r="C1419" s="94" t="n"/>
      <c r="D1419" s="94" t="n"/>
      <c r="E1419" s="94" t="n"/>
    </row>
    <row r="1420">
      <c r="A1420" s="94" t="n"/>
      <c r="B1420" s="102" t="n"/>
      <c r="C1420" s="94" t="n"/>
      <c r="D1420" s="94" t="n"/>
      <c r="E1420" s="94" t="n"/>
    </row>
    <row r="1421">
      <c r="A1421" s="94" t="n"/>
      <c r="B1421" s="102" t="n"/>
      <c r="C1421" s="94" t="n"/>
      <c r="D1421" s="94" t="n"/>
      <c r="E1421" s="94" t="n"/>
    </row>
    <row r="1422">
      <c r="A1422" s="94" t="n"/>
      <c r="B1422" s="102" t="n"/>
      <c r="C1422" s="94" t="n"/>
      <c r="D1422" s="94" t="n"/>
      <c r="E1422" s="94" t="n"/>
    </row>
    <row r="1423">
      <c r="A1423" s="94" t="n"/>
      <c r="B1423" s="102" t="n"/>
      <c r="C1423" s="94" t="n"/>
      <c r="D1423" s="94" t="n"/>
      <c r="E1423" s="94" t="n"/>
    </row>
    <row r="1424">
      <c r="A1424" s="94" t="n"/>
      <c r="B1424" s="102" t="n"/>
      <c r="C1424" s="94" t="n"/>
      <c r="D1424" s="94" t="n"/>
      <c r="E1424" s="94" t="n"/>
    </row>
    <row r="1425">
      <c r="A1425" s="94" t="n"/>
      <c r="B1425" s="102" t="n"/>
      <c r="C1425" s="94" t="n"/>
      <c r="D1425" s="94" t="n"/>
      <c r="E1425" s="94" t="n"/>
    </row>
    <row r="1426">
      <c r="A1426" s="94" t="n"/>
      <c r="B1426" s="102" t="n"/>
      <c r="C1426" s="94" t="n"/>
      <c r="D1426" s="94" t="n"/>
      <c r="E1426" s="94" t="n"/>
    </row>
    <row r="1427">
      <c r="A1427" s="94" t="n"/>
      <c r="B1427" s="102" t="n"/>
      <c r="C1427" s="94" t="n"/>
      <c r="D1427" s="94" t="n"/>
      <c r="E1427" s="94" t="n"/>
    </row>
    <row r="1428">
      <c r="A1428" s="94" t="n"/>
      <c r="B1428" s="102" t="n"/>
      <c r="C1428" s="94" t="n"/>
      <c r="D1428" s="94" t="n"/>
      <c r="E1428" s="94" t="n"/>
    </row>
    <row r="1429">
      <c r="A1429" s="94" t="n"/>
      <c r="B1429" s="102" t="n"/>
      <c r="C1429" s="94" t="n"/>
      <c r="D1429" s="94" t="n"/>
      <c r="E1429" s="94" t="n"/>
    </row>
    <row r="1430">
      <c r="A1430" s="94" t="n"/>
      <c r="B1430" s="102" t="n"/>
      <c r="C1430" s="94" t="n"/>
      <c r="D1430" s="94" t="n"/>
      <c r="E1430" s="94" t="n"/>
    </row>
    <row r="1431">
      <c r="A1431" s="94" t="n"/>
      <c r="B1431" s="102" t="n"/>
      <c r="C1431" s="94" t="n"/>
      <c r="D1431" s="94" t="n"/>
      <c r="E1431" s="94" t="n"/>
    </row>
    <row r="1432">
      <c r="A1432" s="94" t="n"/>
      <c r="B1432" s="102" t="n"/>
      <c r="C1432" s="94" t="n"/>
      <c r="D1432" s="94" t="n"/>
      <c r="E1432" s="94" t="n"/>
    </row>
    <row r="1433">
      <c r="A1433" s="94" t="n"/>
      <c r="B1433" s="102" t="n"/>
      <c r="C1433" s="94" t="n"/>
      <c r="D1433" s="94" t="n"/>
      <c r="E1433" s="94" t="n"/>
    </row>
    <row r="1434">
      <c r="A1434" s="94" t="n"/>
      <c r="B1434" s="102" t="n"/>
      <c r="C1434" s="94" t="n"/>
      <c r="D1434" s="94" t="n"/>
      <c r="E1434" s="94" t="n"/>
    </row>
    <row r="1435">
      <c r="A1435" s="94" t="n"/>
      <c r="B1435" s="102" t="n"/>
      <c r="C1435" s="94" t="n"/>
      <c r="D1435" s="94" t="n"/>
      <c r="E1435" s="94" t="n"/>
    </row>
    <row r="1436">
      <c r="A1436" s="94" t="n"/>
      <c r="B1436" s="102" t="n"/>
      <c r="C1436" s="94" t="n"/>
      <c r="D1436" s="94" t="n"/>
      <c r="E1436" s="94" t="n"/>
    </row>
    <row r="1437">
      <c r="A1437" s="94" t="n"/>
      <c r="B1437" s="102" t="n"/>
      <c r="C1437" s="94" t="n"/>
      <c r="D1437" s="94" t="n"/>
      <c r="E1437" s="94" t="n"/>
    </row>
    <row r="1438">
      <c r="A1438" s="94" t="n"/>
      <c r="B1438" s="102" t="n"/>
      <c r="C1438" s="94" t="n"/>
      <c r="D1438" s="94" t="n"/>
      <c r="E1438" s="94" t="n"/>
    </row>
    <row r="1439">
      <c r="A1439" s="94" t="n"/>
      <c r="B1439" s="102" t="n"/>
      <c r="C1439" s="94" t="n"/>
      <c r="D1439" s="94" t="n"/>
      <c r="E1439" s="94" t="n"/>
    </row>
    <row r="1440">
      <c r="A1440" s="94" t="n"/>
      <c r="B1440" s="102" t="n"/>
      <c r="C1440" s="94" t="n"/>
      <c r="D1440" s="94" t="n"/>
      <c r="E1440" s="94" t="n"/>
    </row>
    <row r="1441">
      <c r="A1441" s="94" t="n"/>
      <c r="B1441" s="102" t="n"/>
      <c r="C1441" s="94" t="n"/>
      <c r="D1441" s="94" t="n"/>
      <c r="E1441" s="94" t="n"/>
    </row>
    <row r="1442">
      <c r="A1442" s="94" t="n"/>
      <c r="B1442" s="102" t="n"/>
      <c r="C1442" s="94" t="n"/>
      <c r="D1442" s="94" t="n"/>
      <c r="E1442" s="94" t="n"/>
    </row>
    <row r="1443">
      <c r="A1443" s="94" t="n"/>
      <c r="B1443" s="102" t="n"/>
      <c r="C1443" s="94" t="n"/>
      <c r="D1443" s="94" t="n"/>
      <c r="E1443" s="94" t="n"/>
    </row>
    <row r="1444">
      <c r="A1444" s="94" t="n"/>
      <c r="B1444" s="102" t="n"/>
      <c r="C1444" s="94" t="n"/>
      <c r="D1444" s="94" t="n"/>
      <c r="E1444" s="94" t="n"/>
    </row>
    <row r="1445">
      <c r="A1445" s="94" t="n"/>
      <c r="B1445" s="102" t="n"/>
      <c r="C1445" s="94" t="n"/>
      <c r="D1445" s="94" t="n"/>
      <c r="E1445" s="94" t="n"/>
    </row>
    <row r="1446">
      <c r="A1446" s="94" t="n"/>
      <c r="B1446" s="102" t="n"/>
      <c r="C1446" s="94" t="n"/>
      <c r="D1446" s="94" t="n"/>
      <c r="E1446" s="94" t="n"/>
    </row>
    <row r="1447">
      <c r="A1447" s="94" t="n"/>
      <c r="B1447" s="102" t="n"/>
      <c r="C1447" s="94" t="n"/>
      <c r="D1447" s="94" t="n"/>
      <c r="E1447" s="94" t="n"/>
    </row>
    <row r="1448">
      <c r="A1448" s="94" t="n"/>
      <c r="B1448" s="102" t="n"/>
      <c r="C1448" s="94" t="n"/>
      <c r="D1448" s="94" t="n"/>
      <c r="E1448" s="94" t="n"/>
    </row>
    <row r="1449">
      <c r="A1449" s="94" t="n"/>
      <c r="B1449" s="102" t="n"/>
      <c r="C1449" s="94" t="n"/>
      <c r="D1449" s="94" t="n"/>
      <c r="E1449" s="94" t="n"/>
    </row>
    <row r="1450">
      <c r="A1450" s="94" t="n"/>
      <c r="B1450" s="102" t="n"/>
      <c r="C1450" s="94" t="n"/>
      <c r="D1450" s="94" t="n"/>
      <c r="E1450" s="94" t="n"/>
    </row>
    <row r="1451">
      <c r="A1451" s="94" t="n"/>
      <c r="B1451" s="102" t="n"/>
      <c r="C1451" s="94" t="n"/>
      <c r="D1451" s="94" t="n"/>
      <c r="E1451" s="94" t="n"/>
    </row>
    <row r="1452">
      <c r="A1452" s="94" t="n"/>
      <c r="B1452" s="102" t="n"/>
      <c r="C1452" s="94" t="n"/>
      <c r="D1452" s="94" t="n"/>
      <c r="E1452" s="94" t="n"/>
    </row>
    <row r="1453">
      <c r="A1453" s="94" t="n"/>
      <c r="B1453" s="102" t="n"/>
      <c r="C1453" s="94" t="n"/>
      <c r="D1453" s="94" t="n"/>
      <c r="E1453" s="94" t="n"/>
    </row>
    <row r="1454">
      <c r="A1454" s="98" t="inlineStr">
        <is>
          <t>TOTALE</t>
        </is>
      </c>
      <c r="B1454" s="102">
        <f>SUM(B1406:B1453)</f>
        <v/>
      </c>
      <c r="C1454" s="94" t="n"/>
      <c r="D1454" s="94" t="n"/>
      <c r="E1454" s="94" t="n"/>
    </row>
    <row r="1457">
      <c r="A1457" s="98" t="inlineStr">
        <is>
          <t>DATA</t>
        </is>
      </c>
      <c r="B1457" s="118" t="inlineStr">
        <is>
          <t xml:space="preserve">IMPORTO </t>
        </is>
      </c>
      <c r="C1457" s="98" t="inlineStr">
        <is>
          <t>NUMERO POLIZZA</t>
        </is>
      </c>
      <c r="D1457" s="98" t="inlineStr">
        <is>
          <t>CONTRAENTE</t>
        </is>
      </c>
      <c r="E1457" s="98" t="inlineStr">
        <is>
          <t>NOTE</t>
        </is>
      </c>
    </row>
    <row r="1458">
      <c r="A1458" s="95" t="n"/>
      <c r="B1458" s="118" t="n">
        <v>0</v>
      </c>
      <c r="C1458" s="98" t="n"/>
      <c r="D1458" s="98" t="n"/>
      <c r="E1458" s="94" t="n"/>
    </row>
    <row r="1459">
      <c r="A1459" s="94" t="n"/>
      <c r="B1459" s="102" t="n">
        <v>0</v>
      </c>
      <c r="C1459" s="94" t="n"/>
      <c r="D1459" s="94" t="n"/>
      <c r="E1459" s="94" t="n"/>
    </row>
    <row r="1460">
      <c r="A1460" s="94" t="n"/>
      <c r="B1460" s="102" t="n">
        <v>0</v>
      </c>
      <c r="C1460" s="101" t="n"/>
      <c r="D1460" s="94" t="n"/>
      <c r="E1460" s="94" t="n"/>
    </row>
    <row r="1461">
      <c r="A1461" s="94" t="n"/>
      <c r="B1461" s="102" t="n">
        <v>0</v>
      </c>
      <c r="C1461" s="94" t="n"/>
      <c r="D1461" s="94" t="n"/>
      <c r="E1461" s="94" t="n"/>
    </row>
    <row r="1462">
      <c r="A1462" s="94" t="n"/>
      <c r="B1462" s="102" t="n"/>
      <c r="C1462" s="94" t="n"/>
      <c r="D1462" s="94" t="n"/>
      <c r="E1462" s="94" t="n"/>
    </row>
    <row r="1463">
      <c r="A1463" s="94" t="n"/>
      <c r="B1463" s="102" t="n"/>
      <c r="C1463" s="94" t="n"/>
      <c r="D1463" s="94" t="n"/>
      <c r="E1463" s="94" t="n"/>
    </row>
    <row r="1464">
      <c r="A1464" s="94" t="n"/>
      <c r="B1464" s="102" t="n"/>
      <c r="C1464" s="94" t="n"/>
      <c r="D1464" s="94" t="n"/>
      <c r="E1464" s="94" t="n"/>
    </row>
    <row r="1465">
      <c r="A1465" s="94" t="n"/>
      <c r="B1465" s="102" t="n"/>
      <c r="C1465" s="94" t="n"/>
      <c r="D1465" s="94" t="n"/>
      <c r="E1465" s="94" t="n"/>
    </row>
    <row r="1466">
      <c r="A1466" s="94" t="n"/>
      <c r="B1466" s="102" t="n"/>
      <c r="C1466" s="94" t="n"/>
      <c r="D1466" s="94" t="n"/>
      <c r="E1466" s="94" t="n"/>
    </row>
    <row r="1467">
      <c r="A1467" s="94" t="n"/>
      <c r="B1467" s="102" t="n"/>
      <c r="C1467" s="94" t="n"/>
      <c r="D1467" s="94" t="n"/>
      <c r="E1467" s="94" t="n"/>
    </row>
    <row r="1468">
      <c r="A1468" s="94" t="n"/>
      <c r="B1468" s="102" t="n"/>
      <c r="C1468" s="94" t="n"/>
      <c r="D1468" s="94" t="n"/>
      <c r="E1468" s="94" t="n"/>
    </row>
    <row r="1469">
      <c r="A1469" s="94" t="n"/>
      <c r="B1469" s="102" t="n"/>
      <c r="C1469" s="94" t="n"/>
      <c r="D1469" s="94" t="n"/>
      <c r="E1469" s="94" t="n"/>
    </row>
    <row r="1470">
      <c r="A1470" s="94" t="n"/>
      <c r="B1470" s="102" t="n"/>
      <c r="C1470" s="94" t="n"/>
      <c r="D1470" s="94" t="n"/>
      <c r="E1470" s="94" t="n"/>
    </row>
    <row r="1471">
      <c r="A1471" s="94" t="n"/>
      <c r="B1471" s="102" t="n"/>
      <c r="C1471" s="94" t="n"/>
      <c r="D1471" s="94" t="n"/>
      <c r="E1471" s="94" t="n"/>
    </row>
    <row r="1472">
      <c r="A1472" s="94" t="n"/>
      <c r="B1472" s="102" t="n"/>
      <c r="C1472" s="94" t="n"/>
      <c r="D1472" s="94" t="n"/>
      <c r="E1472" s="94" t="n"/>
    </row>
    <row r="1473">
      <c r="A1473" s="94" t="n"/>
      <c r="B1473" s="102" t="n"/>
      <c r="C1473" s="94" t="n"/>
      <c r="D1473" s="94" t="n"/>
      <c r="E1473" s="94" t="n"/>
    </row>
    <row r="1474">
      <c r="A1474" s="94" t="n"/>
      <c r="B1474" s="102" t="n"/>
      <c r="C1474" s="94" t="n"/>
      <c r="D1474" s="94" t="n"/>
      <c r="E1474" s="94" t="n"/>
    </row>
    <row r="1475">
      <c r="A1475" s="94" t="n"/>
      <c r="B1475" s="102" t="n"/>
      <c r="C1475" s="94" t="n"/>
      <c r="D1475" s="94" t="n"/>
      <c r="E1475" s="94" t="n"/>
    </row>
    <row r="1476">
      <c r="A1476" s="94" t="n"/>
      <c r="B1476" s="102" t="n"/>
      <c r="C1476" s="94" t="n"/>
      <c r="D1476" s="94" t="n"/>
      <c r="E1476" s="94" t="n"/>
    </row>
    <row r="1477">
      <c r="A1477" s="94" t="n"/>
      <c r="B1477" s="102" t="n"/>
      <c r="C1477" s="94" t="n"/>
      <c r="D1477" s="94" t="n"/>
      <c r="E1477" s="94" t="n"/>
    </row>
    <row r="1478">
      <c r="A1478" s="94" t="n"/>
      <c r="B1478" s="102" t="n"/>
      <c r="C1478" s="94" t="n"/>
      <c r="D1478" s="94" t="n"/>
      <c r="E1478" s="94" t="n"/>
    </row>
    <row r="1479">
      <c r="A1479" s="94" t="n"/>
      <c r="B1479" s="102" t="n"/>
      <c r="C1479" s="94" t="n"/>
      <c r="D1479" s="94" t="n"/>
      <c r="E1479" s="94" t="n"/>
    </row>
    <row r="1480">
      <c r="A1480" s="94" t="n"/>
      <c r="B1480" s="102" t="n"/>
      <c r="C1480" s="94" t="n"/>
      <c r="D1480" s="94" t="n"/>
      <c r="E1480" s="94" t="n"/>
    </row>
    <row r="1481">
      <c r="A1481" s="94" t="n"/>
      <c r="B1481" s="102" t="n"/>
      <c r="C1481" s="94" t="n"/>
      <c r="D1481" s="94" t="n"/>
      <c r="E1481" s="94" t="n"/>
    </row>
    <row r="1482">
      <c r="A1482" s="94" t="n"/>
      <c r="B1482" s="102" t="n"/>
      <c r="C1482" s="94" t="n"/>
      <c r="D1482" s="94" t="n"/>
      <c r="E1482" s="94" t="n"/>
    </row>
    <row r="1483">
      <c r="A1483" s="94" t="n"/>
      <c r="B1483" s="102" t="n"/>
      <c r="C1483" s="94" t="n"/>
      <c r="D1483" s="94" t="n"/>
      <c r="E1483" s="94" t="n"/>
    </row>
    <row r="1484">
      <c r="A1484" s="94" t="n"/>
      <c r="B1484" s="102" t="n"/>
      <c r="C1484" s="94" t="n"/>
      <c r="D1484" s="94" t="n"/>
      <c r="E1484" s="94" t="n"/>
    </row>
    <row r="1485">
      <c r="A1485" s="94" t="n"/>
      <c r="B1485" s="102" t="n"/>
      <c r="C1485" s="94" t="n"/>
      <c r="D1485" s="94" t="n"/>
      <c r="E1485" s="94" t="n"/>
    </row>
    <row r="1486">
      <c r="A1486" s="94" t="n"/>
      <c r="B1486" s="102" t="n"/>
      <c r="C1486" s="94" t="n"/>
      <c r="D1486" s="94" t="n"/>
      <c r="E1486" s="94" t="n"/>
    </row>
    <row r="1487">
      <c r="A1487" s="94" t="n"/>
      <c r="B1487" s="102" t="n"/>
      <c r="C1487" s="94" t="n"/>
      <c r="D1487" s="94" t="n"/>
      <c r="E1487" s="94" t="n"/>
    </row>
    <row r="1488">
      <c r="A1488" s="94" t="n"/>
      <c r="B1488" s="102" t="n"/>
      <c r="C1488" s="94" t="n"/>
      <c r="D1488" s="94" t="n"/>
      <c r="E1488" s="94" t="n"/>
    </row>
    <row r="1489">
      <c r="A1489" s="94" t="n"/>
      <c r="B1489" s="102" t="n"/>
      <c r="C1489" s="94" t="n"/>
      <c r="D1489" s="94" t="n"/>
      <c r="E1489" s="94" t="n"/>
    </row>
    <row r="1490">
      <c r="A1490" s="94" t="n"/>
      <c r="B1490" s="102" t="n"/>
      <c r="C1490" s="94" t="n"/>
      <c r="D1490" s="94" t="n"/>
      <c r="E1490" s="94" t="n"/>
    </row>
    <row r="1491">
      <c r="A1491" s="94" t="n"/>
      <c r="B1491" s="102" t="n"/>
      <c r="C1491" s="94" t="n"/>
      <c r="D1491" s="94" t="n"/>
      <c r="E1491" s="94" t="n"/>
    </row>
    <row r="1492">
      <c r="A1492" s="94" t="n"/>
      <c r="B1492" s="102" t="n"/>
      <c r="C1492" s="94" t="n"/>
      <c r="D1492" s="94" t="n"/>
      <c r="E1492" s="94" t="n"/>
    </row>
    <row r="1493">
      <c r="A1493" s="94" t="n"/>
      <c r="B1493" s="102" t="n"/>
      <c r="C1493" s="94" t="n"/>
      <c r="D1493" s="94" t="n"/>
      <c r="E1493" s="94" t="n"/>
    </row>
    <row r="1494">
      <c r="A1494" s="94" t="n"/>
      <c r="B1494" s="102" t="n"/>
      <c r="C1494" s="94" t="n"/>
      <c r="D1494" s="94" t="n"/>
      <c r="E1494" s="94" t="n"/>
    </row>
    <row r="1495">
      <c r="A1495" s="94" t="n"/>
      <c r="B1495" s="102" t="n"/>
      <c r="C1495" s="94" t="n"/>
      <c r="D1495" s="94" t="n"/>
      <c r="E1495" s="94" t="n"/>
    </row>
    <row r="1496">
      <c r="A1496" s="94" t="n"/>
      <c r="B1496" s="102" t="n"/>
      <c r="C1496" s="94" t="n"/>
      <c r="D1496" s="94" t="n"/>
      <c r="E1496" s="94" t="n"/>
    </row>
    <row r="1497">
      <c r="A1497" s="94" t="n"/>
      <c r="B1497" s="102" t="n"/>
      <c r="C1497" s="94" t="n"/>
      <c r="D1497" s="94" t="n"/>
      <c r="E1497" s="94" t="n"/>
    </row>
    <row r="1498">
      <c r="A1498" s="94" t="n"/>
      <c r="B1498" s="102" t="n"/>
      <c r="C1498" s="94" t="n"/>
      <c r="D1498" s="94" t="n"/>
      <c r="E1498" s="94" t="n"/>
    </row>
    <row r="1499">
      <c r="A1499" s="94" t="n"/>
      <c r="B1499" s="102" t="n"/>
      <c r="C1499" s="94" t="n"/>
      <c r="D1499" s="94" t="n"/>
      <c r="E1499" s="94" t="n"/>
    </row>
    <row r="1500">
      <c r="A1500" s="94" t="n"/>
      <c r="B1500" s="102" t="n"/>
      <c r="C1500" s="94" t="n"/>
      <c r="D1500" s="94" t="n"/>
      <c r="E1500" s="94" t="n"/>
    </row>
    <row r="1501">
      <c r="A1501" s="94" t="n"/>
      <c r="B1501" s="102" t="n"/>
      <c r="C1501" s="94" t="n"/>
      <c r="D1501" s="94" t="n"/>
      <c r="E1501" s="94" t="n"/>
    </row>
    <row r="1502">
      <c r="A1502" s="94" t="n"/>
      <c r="B1502" s="102" t="n"/>
      <c r="C1502" s="94" t="n"/>
      <c r="D1502" s="94" t="n"/>
      <c r="E1502" s="94" t="n"/>
    </row>
    <row r="1503">
      <c r="A1503" s="94" t="n"/>
      <c r="B1503" s="102" t="n"/>
      <c r="C1503" s="94" t="n"/>
      <c r="D1503" s="94" t="n"/>
      <c r="E1503" s="94" t="n"/>
    </row>
    <row r="1504">
      <c r="A1504" s="94" t="n"/>
      <c r="B1504" s="102" t="n"/>
      <c r="C1504" s="94" t="n"/>
      <c r="D1504" s="94" t="n"/>
      <c r="E1504" s="94" t="n"/>
    </row>
    <row r="1505">
      <c r="A1505" s="94" t="n"/>
      <c r="B1505" s="102" t="n"/>
      <c r="C1505" s="94" t="n"/>
      <c r="D1505" s="94" t="n"/>
      <c r="E1505" s="94" t="n"/>
    </row>
    <row r="1506">
      <c r="A1506" s="98" t="inlineStr">
        <is>
          <t>TOTALE</t>
        </is>
      </c>
      <c r="B1506" s="102">
        <f>SUM(B1458:B1505)</f>
        <v/>
      </c>
      <c r="C1506" s="94" t="n"/>
      <c r="D1506" s="94" t="n"/>
      <c r="E1506" s="94" t="n"/>
    </row>
    <row r="1509">
      <c r="A1509" s="98" t="inlineStr">
        <is>
          <t>DATA</t>
        </is>
      </c>
      <c r="B1509" s="118" t="inlineStr">
        <is>
          <t xml:space="preserve">IMPORTO </t>
        </is>
      </c>
      <c r="C1509" s="98" t="inlineStr">
        <is>
          <t>NUMERO POLIZZA</t>
        </is>
      </c>
      <c r="D1509" s="98" t="inlineStr">
        <is>
          <t>CONTRAENTE</t>
        </is>
      </c>
      <c r="E1509" s="98" t="inlineStr">
        <is>
          <t>NOTE</t>
        </is>
      </c>
    </row>
    <row r="1510">
      <c r="A1510" s="95" t="n"/>
      <c r="B1510" s="118" t="n">
        <v>0</v>
      </c>
      <c r="C1510" s="98" t="n"/>
      <c r="D1510" s="98" t="n"/>
      <c r="E1510" s="94" t="n"/>
    </row>
    <row r="1511">
      <c r="A1511" s="94" t="n"/>
      <c r="B1511" s="102" t="n">
        <v>0</v>
      </c>
      <c r="C1511" s="94" t="n"/>
      <c r="D1511" s="94" t="n"/>
      <c r="E1511" s="94" t="n"/>
    </row>
    <row r="1512">
      <c r="A1512" s="94" t="n"/>
      <c r="B1512" s="102" t="n">
        <v>0</v>
      </c>
      <c r="C1512" s="101" t="n"/>
      <c r="D1512" s="94" t="n"/>
      <c r="E1512" s="94" t="n"/>
    </row>
    <row r="1513">
      <c r="A1513" s="94" t="n"/>
      <c r="B1513" s="102" t="n">
        <v>0</v>
      </c>
      <c r="C1513" s="94" t="n"/>
      <c r="D1513" s="94" t="n"/>
      <c r="E1513" s="94" t="n"/>
    </row>
    <row r="1514">
      <c r="A1514" s="94" t="n"/>
      <c r="B1514" s="102" t="n"/>
      <c r="C1514" s="94" t="n"/>
      <c r="D1514" s="94" t="n"/>
      <c r="E1514" s="94" t="n"/>
    </row>
    <row r="1515">
      <c r="A1515" s="94" t="n"/>
      <c r="B1515" s="102" t="n"/>
      <c r="C1515" s="94" t="n"/>
      <c r="D1515" s="94" t="n"/>
      <c r="E1515" s="94" t="n"/>
    </row>
    <row r="1516">
      <c r="A1516" s="94" t="n"/>
      <c r="B1516" s="102" t="n"/>
      <c r="C1516" s="94" t="n"/>
      <c r="D1516" s="94" t="n"/>
      <c r="E1516" s="94" t="n"/>
    </row>
    <row r="1517">
      <c r="A1517" s="94" t="n"/>
      <c r="B1517" s="102" t="n"/>
      <c r="C1517" s="94" t="n"/>
      <c r="D1517" s="94" t="n"/>
      <c r="E1517" s="94" t="n"/>
    </row>
    <row r="1518">
      <c r="A1518" s="94" t="n"/>
      <c r="B1518" s="102" t="n"/>
      <c r="C1518" s="94" t="n"/>
      <c r="D1518" s="94" t="n"/>
      <c r="E1518" s="94" t="n"/>
    </row>
    <row r="1519">
      <c r="A1519" s="94" t="n"/>
      <c r="B1519" s="102" t="n"/>
      <c r="C1519" s="94" t="n"/>
      <c r="D1519" s="94" t="n"/>
      <c r="E1519" s="94" t="n"/>
    </row>
    <row r="1520">
      <c r="A1520" s="94" t="n"/>
      <c r="B1520" s="102" t="n"/>
      <c r="C1520" s="94" t="n"/>
      <c r="D1520" s="94" t="n"/>
      <c r="E1520" s="94" t="n"/>
    </row>
    <row r="1521">
      <c r="A1521" s="94" t="n"/>
      <c r="B1521" s="102" t="n"/>
      <c r="C1521" s="94" t="n"/>
      <c r="D1521" s="94" t="n"/>
      <c r="E1521" s="94" t="n"/>
    </row>
    <row r="1522">
      <c r="A1522" s="94" t="n"/>
      <c r="B1522" s="102" t="n"/>
      <c r="C1522" s="94" t="n"/>
      <c r="D1522" s="94" t="n"/>
      <c r="E1522" s="94" t="n"/>
    </row>
    <row r="1523">
      <c r="A1523" s="94" t="n"/>
      <c r="B1523" s="102" t="n"/>
      <c r="C1523" s="94" t="n"/>
      <c r="D1523" s="94" t="n"/>
      <c r="E1523" s="94" t="n"/>
    </row>
    <row r="1524">
      <c r="A1524" s="94" t="n"/>
      <c r="B1524" s="102" t="n"/>
      <c r="C1524" s="94" t="n"/>
      <c r="D1524" s="94" t="n"/>
      <c r="E1524" s="94" t="n"/>
    </row>
    <row r="1525">
      <c r="A1525" s="94" t="n"/>
      <c r="B1525" s="102" t="n"/>
      <c r="C1525" s="94" t="n"/>
      <c r="D1525" s="94" t="n"/>
      <c r="E1525" s="94" t="n"/>
    </row>
    <row r="1526">
      <c r="A1526" s="94" t="n"/>
      <c r="B1526" s="102" t="n"/>
      <c r="C1526" s="94" t="n"/>
      <c r="D1526" s="94" t="n"/>
      <c r="E1526" s="94" t="n"/>
    </row>
    <row r="1527">
      <c r="A1527" s="94" t="n"/>
      <c r="B1527" s="102" t="n"/>
      <c r="C1527" s="94" t="n"/>
      <c r="D1527" s="94" t="n"/>
      <c r="E1527" s="94" t="n"/>
    </row>
    <row r="1528">
      <c r="A1528" s="94" t="n"/>
      <c r="B1528" s="102" t="n"/>
      <c r="C1528" s="94" t="n"/>
      <c r="D1528" s="94" t="n"/>
      <c r="E1528" s="94" t="n"/>
    </row>
    <row r="1529">
      <c r="A1529" s="94" t="n"/>
      <c r="B1529" s="102" t="n"/>
      <c r="C1529" s="94" t="n"/>
      <c r="D1529" s="94" t="n"/>
      <c r="E1529" s="94" t="n"/>
    </row>
    <row r="1530">
      <c r="A1530" s="94" t="n"/>
      <c r="B1530" s="102" t="n"/>
      <c r="C1530" s="94" t="n"/>
      <c r="D1530" s="94" t="n"/>
      <c r="E1530" s="94" t="n"/>
    </row>
    <row r="1531">
      <c r="A1531" s="94" t="n"/>
      <c r="B1531" s="102" t="n"/>
      <c r="C1531" s="94" t="n"/>
      <c r="D1531" s="94" t="n"/>
      <c r="E1531" s="94" t="n"/>
    </row>
    <row r="1532">
      <c r="A1532" s="94" t="n"/>
      <c r="B1532" s="102" t="n"/>
      <c r="C1532" s="94" t="n"/>
      <c r="D1532" s="94" t="n"/>
      <c r="E1532" s="94" t="n"/>
    </row>
    <row r="1533">
      <c r="A1533" s="94" t="n"/>
      <c r="B1533" s="102" t="n"/>
      <c r="C1533" s="94" t="n"/>
      <c r="D1533" s="94" t="n"/>
      <c r="E1533" s="94" t="n"/>
    </row>
    <row r="1534">
      <c r="A1534" s="94" t="n"/>
      <c r="B1534" s="102" t="n"/>
      <c r="C1534" s="94" t="n"/>
      <c r="D1534" s="94" t="n"/>
      <c r="E1534" s="94" t="n"/>
    </row>
    <row r="1535">
      <c r="A1535" s="94" t="n"/>
      <c r="B1535" s="102" t="n"/>
      <c r="C1535" s="94" t="n"/>
      <c r="D1535" s="94" t="n"/>
      <c r="E1535" s="94" t="n"/>
    </row>
    <row r="1536">
      <c r="A1536" s="94" t="n"/>
      <c r="B1536" s="102" t="n"/>
      <c r="C1536" s="94" t="n"/>
      <c r="D1536" s="94" t="n"/>
      <c r="E1536" s="94" t="n"/>
    </row>
    <row r="1537">
      <c r="A1537" s="94" t="n"/>
      <c r="B1537" s="102" t="n"/>
      <c r="C1537" s="94" t="n"/>
      <c r="D1537" s="94" t="n"/>
      <c r="E1537" s="94" t="n"/>
    </row>
    <row r="1538">
      <c r="A1538" s="94" t="n"/>
      <c r="B1538" s="102" t="n"/>
      <c r="C1538" s="94" t="n"/>
      <c r="D1538" s="94" t="n"/>
      <c r="E1538" s="94" t="n"/>
    </row>
    <row r="1539">
      <c r="A1539" s="94" t="n"/>
      <c r="B1539" s="102" t="n"/>
      <c r="C1539" s="94" t="n"/>
      <c r="D1539" s="94" t="n"/>
      <c r="E1539" s="94" t="n"/>
    </row>
    <row r="1540">
      <c r="A1540" s="94" t="n"/>
      <c r="B1540" s="102" t="n"/>
      <c r="C1540" s="94" t="n"/>
      <c r="D1540" s="94" t="n"/>
      <c r="E1540" s="94" t="n"/>
    </row>
    <row r="1541">
      <c r="A1541" s="94" t="n"/>
      <c r="B1541" s="102" t="n"/>
      <c r="C1541" s="94" t="n"/>
      <c r="D1541" s="94" t="n"/>
      <c r="E1541" s="94" t="n"/>
    </row>
    <row r="1542">
      <c r="A1542" s="94" t="n"/>
      <c r="B1542" s="102" t="n"/>
      <c r="C1542" s="94" t="n"/>
      <c r="D1542" s="94" t="n"/>
      <c r="E1542" s="94" t="n"/>
    </row>
    <row r="1543">
      <c r="A1543" s="94" t="n"/>
      <c r="B1543" s="102" t="n"/>
      <c r="C1543" s="94" t="n"/>
      <c r="D1543" s="94" t="n"/>
      <c r="E1543" s="94" t="n"/>
    </row>
    <row r="1544">
      <c r="A1544" s="94" t="n"/>
      <c r="B1544" s="102" t="n"/>
      <c r="C1544" s="94" t="n"/>
      <c r="D1544" s="94" t="n"/>
      <c r="E1544" s="94" t="n"/>
    </row>
    <row r="1545">
      <c r="A1545" s="94" t="n"/>
      <c r="B1545" s="102" t="n"/>
      <c r="C1545" s="94" t="n"/>
      <c r="D1545" s="94" t="n"/>
      <c r="E1545" s="94" t="n"/>
    </row>
    <row r="1546">
      <c r="A1546" s="94" t="n"/>
      <c r="B1546" s="102" t="n"/>
      <c r="C1546" s="94" t="n"/>
      <c r="D1546" s="94" t="n"/>
      <c r="E1546" s="94" t="n"/>
    </row>
    <row r="1547">
      <c r="A1547" s="94" t="n"/>
      <c r="B1547" s="102" t="n"/>
      <c r="C1547" s="94" t="n"/>
      <c r="D1547" s="94" t="n"/>
      <c r="E1547" s="94" t="n"/>
    </row>
    <row r="1548">
      <c r="A1548" s="94" t="n"/>
      <c r="B1548" s="102" t="n"/>
      <c r="C1548" s="94" t="n"/>
      <c r="D1548" s="94" t="n"/>
      <c r="E1548" s="94" t="n"/>
    </row>
    <row r="1549">
      <c r="A1549" s="94" t="n"/>
      <c r="B1549" s="102" t="n"/>
      <c r="C1549" s="94" t="n"/>
      <c r="D1549" s="94" t="n"/>
      <c r="E1549" s="94" t="n"/>
    </row>
    <row r="1550">
      <c r="A1550" s="94" t="n"/>
      <c r="B1550" s="102" t="n"/>
      <c r="C1550" s="94" t="n"/>
      <c r="D1550" s="94" t="n"/>
      <c r="E1550" s="94" t="n"/>
    </row>
    <row r="1551">
      <c r="A1551" s="94" t="n"/>
      <c r="B1551" s="102" t="n"/>
      <c r="C1551" s="94" t="n"/>
      <c r="D1551" s="94" t="n"/>
      <c r="E1551" s="94" t="n"/>
    </row>
    <row r="1552">
      <c r="A1552" s="94" t="n"/>
      <c r="B1552" s="102" t="n"/>
      <c r="C1552" s="94" t="n"/>
      <c r="D1552" s="94" t="n"/>
      <c r="E1552" s="94" t="n"/>
    </row>
    <row r="1553">
      <c r="A1553" s="94" t="n"/>
      <c r="B1553" s="102" t="n"/>
      <c r="C1553" s="94" t="n"/>
      <c r="D1553" s="94" t="n"/>
      <c r="E1553" s="94" t="n"/>
    </row>
    <row r="1554">
      <c r="A1554" s="94" t="n"/>
      <c r="B1554" s="102" t="n"/>
      <c r="C1554" s="94" t="n"/>
      <c r="D1554" s="94" t="n"/>
      <c r="E1554" s="94" t="n"/>
    </row>
    <row r="1555">
      <c r="A1555" s="94" t="n"/>
      <c r="B1555" s="102" t="n"/>
      <c r="C1555" s="94" t="n"/>
      <c r="D1555" s="94" t="n"/>
      <c r="E1555" s="94" t="n"/>
    </row>
    <row r="1556">
      <c r="A1556" s="94" t="n"/>
      <c r="B1556" s="102" t="n"/>
      <c r="C1556" s="94" t="n"/>
      <c r="D1556" s="94" t="n"/>
      <c r="E1556" s="94" t="n"/>
    </row>
    <row r="1557">
      <c r="A1557" s="94" t="n"/>
      <c r="B1557" s="102" t="n"/>
      <c r="C1557" s="94" t="n"/>
      <c r="D1557" s="94" t="n"/>
      <c r="E1557" s="94" t="n"/>
    </row>
    <row r="1558">
      <c r="A1558" s="98" t="inlineStr">
        <is>
          <t>TOTALE</t>
        </is>
      </c>
      <c r="B1558" s="102">
        <f>SUM(B1510:B1557)</f>
        <v/>
      </c>
      <c r="C1558" s="94" t="n"/>
      <c r="D1558" s="94" t="n"/>
      <c r="E1558" s="94" t="n"/>
    </row>
    <row r="1561">
      <c r="A1561" s="98" t="inlineStr">
        <is>
          <t>DATA</t>
        </is>
      </c>
      <c r="B1561" s="118" t="inlineStr">
        <is>
          <t xml:space="preserve">IMPORTO </t>
        </is>
      </c>
      <c r="C1561" s="98" t="inlineStr">
        <is>
          <t>NUMERO POLIZZA</t>
        </is>
      </c>
      <c r="D1561" s="98" t="inlineStr">
        <is>
          <t>CONTRAENTE</t>
        </is>
      </c>
      <c r="E1561" s="98" t="inlineStr">
        <is>
          <t>NOTE</t>
        </is>
      </c>
    </row>
    <row r="1562">
      <c r="A1562" s="95" t="n"/>
      <c r="B1562" s="118" t="n">
        <v>0</v>
      </c>
      <c r="C1562" s="98" t="n"/>
      <c r="D1562" s="98" t="n"/>
      <c r="E1562" s="94" t="n"/>
    </row>
    <row r="1563">
      <c r="A1563" s="94" t="n"/>
      <c r="B1563" s="102" t="n">
        <v>0</v>
      </c>
      <c r="C1563" s="94" t="n"/>
      <c r="D1563" s="94" t="n"/>
      <c r="E1563" s="94" t="n"/>
    </row>
    <row r="1564">
      <c r="A1564" s="94" t="n"/>
      <c r="B1564" s="102" t="n">
        <v>0</v>
      </c>
      <c r="C1564" s="101" t="n"/>
      <c r="D1564" s="94" t="n"/>
      <c r="E1564" s="94" t="n"/>
    </row>
    <row r="1565">
      <c r="A1565" s="94" t="n"/>
      <c r="B1565" s="102" t="n">
        <v>0</v>
      </c>
      <c r="C1565" s="94" t="n"/>
      <c r="D1565" s="94" t="n"/>
      <c r="E1565" s="94" t="n"/>
    </row>
    <row r="1566">
      <c r="A1566" s="94" t="n"/>
      <c r="B1566" s="102" t="n"/>
      <c r="C1566" s="94" t="n"/>
      <c r="D1566" s="94" t="n"/>
      <c r="E1566" s="94" t="n"/>
    </row>
    <row r="1567">
      <c r="A1567" s="94" t="n"/>
      <c r="B1567" s="102" t="n"/>
      <c r="C1567" s="94" t="n"/>
      <c r="D1567" s="94" t="n"/>
      <c r="E1567" s="94" t="n"/>
    </row>
    <row r="1568">
      <c r="A1568" s="94" t="n"/>
      <c r="B1568" s="102" t="n"/>
      <c r="C1568" s="94" t="n"/>
      <c r="D1568" s="94" t="n"/>
      <c r="E1568" s="94" t="n"/>
    </row>
    <row r="1569">
      <c r="A1569" s="94" t="n"/>
      <c r="B1569" s="102" t="n"/>
      <c r="C1569" s="94" t="n"/>
      <c r="D1569" s="94" t="n"/>
      <c r="E1569" s="94" t="n"/>
    </row>
    <row r="1570">
      <c r="A1570" s="94" t="n"/>
      <c r="B1570" s="102" t="n"/>
      <c r="C1570" s="94" t="n"/>
      <c r="D1570" s="94" t="n"/>
      <c r="E1570" s="94" t="n"/>
    </row>
    <row r="1571">
      <c r="A1571" s="94" t="n"/>
      <c r="B1571" s="102" t="n"/>
      <c r="C1571" s="94" t="n"/>
      <c r="D1571" s="94" t="n"/>
      <c r="E1571" s="94" t="n"/>
    </row>
    <row r="1572">
      <c r="A1572" s="94" t="n"/>
      <c r="B1572" s="102" t="n"/>
      <c r="C1572" s="94" t="n"/>
      <c r="D1572" s="94" t="n"/>
      <c r="E1572" s="94" t="n"/>
    </row>
    <row r="1573">
      <c r="A1573" s="94" t="n"/>
      <c r="B1573" s="102" t="n"/>
      <c r="C1573" s="94" t="n"/>
      <c r="D1573" s="94" t="n"/>
      <c r="E1573" s="94" t="n"/>
    </row>
    <row r="1574">
      <c r="A1574" s="94" t="n"/>
      <c r="B1574" s="102" t="n"/>
      <c r="C1574" s="94" t="n"/>
      <c r="D1574" s="94" t="n"/>
      <c r="E1574" s="94" t="n"/>
    </row>
    <row r="1575">
      <c r="A1575" s="94" t="n"/>
      <c r="B1575" s="102" t="n"/>
      <c r="C1575" s="94" t="n"/>
      <c r="D1575" s="94" t="n"/>
      <c r="E1575" s="94" t="n"/>
    </row>
    <row r="1576">
      <c r="A1576" s="94" t="n"/>
      <c r="B1576" s="102" t="n"/>
      <c r="C1576" s="94" t="n"/>
      <c r="D1576" s="94" t="n"/>
      <c r="E1576" s="94" t="n"/>
    </row>
    <row r="1577">
      <c r="A1577" s="94" t="n"/>
      <c r="B1577" s="102" t="n"/>
      <c r="C1577" s="94" t="n"/>
      <c r="D1577" s="94" t="n"/>
      <c r="E1577" s="94" t="n"/>
    </row>
    <row r="1578">
      <c r="A1578" s="94" t="n"/>
      <c r="B1578" s="102" t="n"/>
      <c r="C1578" s="94" t="n"/>
      <c r="D1578" s="94" t="n"/>
      <c r="E1578" s="94" t="n"/>
    </row>
    <row r="1579">
      <c r="A1579" s="94" t="n"/>
      <c r="B1579" s="102" t="n"/>
      <c r="C1579" s="94" t="n"/>
      <c r="D1579" s="94" t="n"/>
      <c r="E1579" s="94" t="n"/>
    </row>
    <row r="1580">
      <c r="A1580" s="94" t="n"/>
      <c r="B1580" s="102" t="n"/>
      <c r="C1580" s="94" t="n"/>
      <c r="D1580" s="94" t="n"/>
      <c r="E1580" s="94" t="n"/>
    </row>
    <row r="1581">
      <c r="A1581" s="94" t="n"/>
      <c r="B1581" s="102" t="n"/>
      <c r="C1581" s="94" t="n"/>
      <c r="D1581" s="94" t="n"/>
      <c r="E1581" s="94" t="n"/>
    </row>
    <row r="1582">
      <c r="A1582" s="94" t="n"/>
      <c r="B1582" s="102" t="n"/>
      <c r="C1582" s="94" t="n"/>
      <c r="D1582" s="94" t="n"/>
      <c r="E1582" s="94" t="n"/>
    </row>
    <row r="1583">
      <c r="A1583" s="94" t="n"/>
      <c r="B1583" s="102" t="n"/>
      <c r="C1583" s="94" t="n"/>
      <c r="D1583" s="94" t="n"/>
      <c r="E1583" s="94" t="n"/>
    </row>
    <row r="1584">
      <c r="A1584" s="94" t="n"/>
      <c r="B1584" s="102" t="n"/>
      <c r="C1584" s="94" t="n"/>
      <c r="D1584" s="94" t="n"/>
      <c r="E1584" s="94" t="n"/>
    </row>
    <row r="1585">
      <c r="A1585" s="94" t="n"/>
      <c r="B1585" s="102" t="n"/>
      <c r="C1585" s="94" t="n"/>
      <c r="D1585" s="94" t="n"/>
      <c r="E1585" s="94" t="n"/>
    </row>
    <row r="1586">
      <c r="A1586" s="94" t="n"/>
      <c r="B1586" s="102" t="n"/>
      <c r="C1586" s="94" t="n"/>
      <c r="D1586" s="94" t="n"/>
      <c r="E1586" s="94" t="n"/>
    </row>
    <row r="1587">
      <c r="A1587" s="94" t="n"/>
      <c r="B1587" s="102" t="n"/>
      <c r="C1587" s="94" t="n"/>
      <c r="D1587" s="94" t="n"/>
      <c r="E1587" s="94" t="n"/>
    </row>
    <row r="1588">
      <c r="A1588" s="94" t="n"/>
      <c r="B1588" s="102" t="n"/>
      <c r="C1588" s="94" t="n"/>
      <c r="D1588" s="94" t="n"/>
      <c r="E1588" s="94" t="n"/>
    </row>
    <row r="1589">
      <c r="A1589" s="94" t="n"/>
      <c r="B1589" s="102" t="n"/>
      <c r="C1589" s="94" t="n"/>
      <c r="D1589" s="94" t="n"/>
      <c r="E1589" s="94" t="n"/>
    </row>
    <row r="1590">
      <c r="A1590" s="94" t="n"/>
      <c r="B1590" s="102" t="n"/>
      <c r="C1590" s="94" t="n"/>
      <c r="D1590" s="94" t="n"/>
      <c r="E1590" s="94" t="n"/>
    </row>
    <row r="1591">
      <c r="A1591" s="94" t="n"/>
      <c r="B1591" s="102" t="n"/>
      <c r="C1591" s="94" t="n"/>
      <c r="D1591" s="94" t="n"/>
      <c r="E1591" s="94" t="n"/>
    </row>
    <row r="1592">
      <c r="A1592" s="94" t="n"/>
      <c r="B1592" s="102" t="n"/>
      <c r="C1592" s="94" t="n"/>
      <c r="D1592" s="94" t="n"/>
      <c r="E1592" s="94" t="n"/>
    </row>
    <row r="1593">
      <c r="A1593" s="94" t="n"/>
      <c r="B1593" s="102" t="n"/>
      <c r="C1593" s="94" t="n"/>
      <c r="D1593" s="94" t="n"/>
      <c r="E1593" s="94" t="n"/>
    </row>
    <row r="1594">
      <c r="A1594" s="94" t="n"/>
      <c r="B1594" s="102" t="n"/>
      <c r="C1594" s="94" t="n"/>
      <c r="D1594" s="94" t="n"/>
      <c r="E1594" s="94" t="n"/>
    </row>
    <row r="1595">
      <c r="A1595" s="94" t="n"/>
      <c r="B1595" s="102" t="n"/>
      <c r="C1595" s="94" t="n"/>
      <c r="D1595" s="94" t="n"/>
      <c r="E1595" s="94" t="n"/>
    </row>
    <row r="1596">
      <c r="A1596" s="94" t="n"/>
      <c r="B1596" s="102" t="n"/>
      <c r="C1596" s="94" t="n"/>
      <c r="D1596" s="94" t="n"/>
      <c r="E1596" s="94" t="n"/>
    </row>
    <row r="1597">
      <c r="A1597" s="94" t="n"/>
      <c r="B1597" s="102" t="n"/>
      <c r="C1597" s="94" t="n"/>
      <c r="D1597" s="94" t="n"/>
      <c r="E1597" s="94" t="n"/>
    </row>
    <row r="1598">
      <c r="A1598" s="94" t="n"/>
      <c r="B1598" s="102" t="n"/>
      <c r="C1598" s="94" t="n"/>
      <c r="D1598" s="94" t="n"/>
      <c r="E1598" s="94" t="n"/>
    </row>
    <row r="1599">
      <c r="A1599" s="94" t="n"/>
      <c r="B1599" s="102" t="n"/>
      <c r="C1599" s="94" t="n"/>
      <c r="D1599" s="94" t="n"/>
      <c r="E1599" s="94" t="n"/>
    </row>
    <row r="1600">
      <c r="A1600" s="94" t="n"/>
      <c r="B1600" s="102" t="n"/>
      <c r="C1600" s="94" t="n"/>
      <c r="D1600" s="94" t="n"/>
      <c r="E1600" s="94" t="n"/>
    </row>
    <row r="1601">
      <c r="A1601" s="94" t="n"/>
      <c r="B1601" s="102" t="n"/>
      <c r="C1601" s="94" t="n"/>
      <c r="D1601" s="94" t="n"/>
      <c r="E1601" s="94" t="n"/>
    </row>
    <row r="1602">
      <c r="A1602" s="94" t="n"/>
      <c r="B1602" s="102" t="n"/>
      <c r="C1602" s="94" t="n"/>
      <c r="D1602" s="94" t="n"/>
      <c r="E1602" s="94" t="n"/>
    </row>
    <row r="1603">
      <c r="A1603" s="94" t="n"/>
      <c r="B1603" s="102" t="n"/>
      <c r="C1603" s="94" t="n"/>
      <c r="D1603" s="94" t="n"/>
      <c r="E1603" s="94" t="n"/>
    </row>
    <row r="1604">
      <c r="A1604" s="94" t="n"/>
      <c r="B1604" s="102" t="n"/>
      <c r="C1604" s="94" t="n"/>
      <c r="D1604" s="94" t="n"/>
      <c r="E1604" s="94" t="n"/>
    </row>
    <row r="1605">
      <c r="A1605" s="94" t="n"/>
      <c r="B1605" s="102" t="n"/>
      <c r="C1605" s="94" t="n"/>
      <c r="D1605" s="94" t="n"/>
      <c r="E1605" s="94" t="n"/>
    </row>
    <row r="1606">
      <c r="A1606" s="94" t="n"/>
      <c r="B1606" s="102" t="n"/>
      <c r="C1606" s="94" t="n"/>
      <c r="D1606" s="94" t="n"/>
      <c r="E1606" s="94" t="n"/>
    </row>
    <row r="1607">
      <c r="A1607" s="94" t="n"/>
      <c r="B1607" s="102" t="n"/>
      <c r="C1607" s="94" t="n"/>
      <c r="D1607" s="94" t="n"/>
      <c r="E1607" s="94" t="n"/>
    </row>
    <row r="1608">
      <c r="A1608" s="94" t="n"/>
      <c r="B1608" s="102" t="n"/>
      <c r="C1608" s="94" t="n"/>
      <c r="D1608" s="94" t="n"/>
      <c r="E1608" s="94" t="n"/>
    </row>
    <row r="1609">
      <c r="A1609" s="94" t="n"/>
      <c r="B1609" s="102" t="n"/>
      <c r="C1609" s="94" t="n"/>
      <c r="D1609" s="94" t="n"/>
      <c r="E1609" s="94" t="n"/>
    </row>
    <row r="1610">
      <c r="A1610" s="98" t="inlineStr">
        <is>
          <t>TOTALE</t>
        </is>
      </c>
      <c r="B1610" s="102">
        <f>SUM(B1562:B1609)</f>
        <v/>
      </c>
      <c r="C1610" s="94" t="n"/>
      <c r="D1610" s="94" t="n"/>
      <c r="E1610" s="94" t="n"/>
    </row>
    <row r="1613">
      <c r="A1613" s="98" t="inlineStr">
        <is>
          <t>DATA</t>
        </is>
      </c>
      <c r="B1613" s="118" t="inlineStr">
        <is>
          <t xml:space="preserve">IMPORTO </t>
        </is>
      </c>
      <c r="C1613" s="98" t="inlineStr">
        <is>
          <t>NUMERO POLIZZA</t>
        </is>
      </c>
      <c r="D1613" s="98" t="inlineStr">
        <is>
          <t>CONTRAENTE</t>
        </is>
      </c>
      <c r="E1613" s="98" t="inlineStr">
        <is>
          <t>NOTE</t>
        </is>
      </c>
    </row>
    <row r="1614">
      <c r="A1614" s="95" t="n">
        <v>45335</v>
      </c>
      <c r="B1614" s="118" t="n">
        <v>0</v>
      </c>
      <c r="C1614" s="98" t="n"/>
      <c r="D1614" s="98" t="n"/>
      <c r="E1614" s="94" t="n"/>
    </row>
    <row r="1615">
      <c r="A1615" s="94" t="n"/>
      <c r="B1615" s="102" t="n">
        <v>0</v>
      </c>
      <c r="C1615" s="94" t="n"/>
      <c r="D1615" s="94" t="n"/>
      <c r="E1615" s="94" t="n"/>
    </row>
    <row r="1616">
      <c r="A1616" s="94" t="n"/>
      <c r="B1616" s="102" t="n">
        <v>0</v>
      </c>
      <c r="C1616" s="101" t="n"/>
      <c r="D1616" s="94" t="n"/>
      <c r="E1616" s="94" t="n"/>
    </row>
    <row r="1617">
      <c r="A1617" s="94" t="n"/>
      <c r="B1617" s="102" t="n">
        <v>0</v>
      </c>
      <c r="C1617" s="94" t="n"/>
      <c r="D1617" s="94" t="n"/>
      <c r="E1617" s="94" t="n"/>
    </row>
    <row r="1618">
      <c r="A1618" s="94" t="n"/>
      <c r="B1618" s="102" t="n"/>
      <c r="C1618" s="94" t="n"/>
      <c r="D1618" s="94" t="n"/>
      <c r="E1618" s="94" t="n"/>
    </row>
    <row r="1619">
      <c r="A1619" s="94" t="n"/>
      <c r="B1619" s="102" t="n"/>
      <c r="C1619" s="94" t="n"/>
      <c r="D1619" s="94" t="n"/>
      <c r="E1619" s="94" t="n"/>
    </row>
    <row r="1620">
      <c r="A1620" s="94" t="n"/>
      <c r="B1620" s="102" t="n"/>
      <c r="C1620" s="94" t="n"/>
      <c r="D1620" s="94" t="n"/>
      <c r="E1620" s="94" t="n"/>
    </row>
    <row r="1621">
      <c r="A1621" s="94" t="n"/>
      <c r="B1621" s="102" t="n"/>
      <c r="C1621" s="94" t="n"/>
      <c r="D1621" s="94" t="n"/>
      <c r="E1621" s="94" t="n"/>
    </row>
    <row r="1622">
      <c r="A1622" s="94" t="n"/>
      <c r="B1622" s="102" t="n"/>
      <c r="C1622" s="94" t="n"/>
      <c r="D1622" s="94" t="n"/>
      <c r="E1622" s="94" t="n"/>
    </row>
    <row r="1623">
      <c r="A1623" s="94" t="n"/>
      <c r="B1623" s="102" t="n"/>
      <c r="C1623" s="94" t="n"/>
      <c r="D1623" s="94" t="n"/>
      <c r="E1623" s="94" t="n"/>
    </row>
    <row r="1624">
      <c r="A1624" s="94" t="n"/>
      <c r="B1624" s="102" t="n"/>
      <c r="C1624" s="94" t="n"/>
      <c r="D1624" s="94" t="n"/>
      <c r="E1624" s="94" t="n"/>
    </row>
    <row r="1625">
      <c r="A1625" s="94" t="n"/>
      <c r="B1625" s="102" t="n"/>
      <c r="C1625" s="94" t="n"/>
      <c r="D1625" s="94" t="n"/>
      <c r="E1625" s="94" t="n"/>
    </row>
    <row r="1626">
      <c r="A1626" s="94" t="n"/>
      <c r="B1626" s="102" t="n"/>
      <c r="C1626" s="94" t="n"/>
      <c r="D1626" s="94" t="n"/>
      <c r="E1626" s="94" t="n"/>
    </row>
    <row r="1627">
      <c r="A1627" s="94" t="n"/>
      <c r="B1627" s="102" t="n"/>
      <c r="C1627" s="94" t="n"/>
      <c r="D1627" s="94" t="n"/>
      <c r="E1627" s="94" t="n"/>
    </row>
    <row r="1628">
      <c r="A1628" s="94" t="n"/>
      <c r="B1628" s="102" t="n"/>
      <c r="C1628" s="94" t="n"/>
      <c r="D1628" s="94" t="n"/>
      <c r="E1628" s="94" t="n"/>
    </row>
    <row r="1629">
      <c r="A1629" s="94" t="n"/>
      <c r="B1629" s="102" t="n"/>
      <c r="C1629" s="94" t="n"/>
      <c r="D1629" s="94" t="n"/>
      <c r="E1629" s="94" t="n"/>
    </row>
    <row r="1630">
      <c r="A1630" s="94" t="n"/>
      <c r="B1630" s="102" t="n"/>
      <c r="C1630" s="94" t="n"/>
      <c r="D1630" s="94" t="n"/>
      <c r="E1630" s="94" t="n"/>
    </row>
    <row r="1631">
      <c r="A1631" s="94" t="n"/>
      <c r="B1631" s="102" t="n"/>
      <c r="C1631" s="94" t="n"/>
      <c r="D1631" s="94" t="n"/>
      <c r="E1631" s="94" t="n"/>
    </row>
    <row r="1632">
      <c r="A1632" s="94" t="n"/>
      <c r="B1632" s="102" t="n"/>
      <c r="C1632" s="94" t="n"/>
      <c r="D1632" s="94" t="n"/>
      <c r="E1632" s="94" t="n"/>
    </row>
    <row r="1633">
      <c r="A1633" s="94" t="n"/>
      <c r="B1633" s="102" t="n"/>
      <c r="C1633" s="94" t="n"/>
      <c r="D1633" s="94" t="n"/>
      <c r="E1633" s="94" t="n"/>
    </row>
    <row r="1634">
      <c r="A1634" s="94" t="n"/>
      <c r="B1634" s="102" t="n"/>
      <c r="C1634" s="94" t="n"/>
      <c r="D1634" s="94" t="n"/>
      <c r="E1634" s="94" t="n"/>
    </row>
    <row r="1635">
      <c r="A1635" s="94" t="n"/>
      <c r="B1635" s="102" t="n"/>
      <c r="C1635" s="94" t="n"/>
      <c r="D1635" s="94" t="n"/>
      <c r="E1635" s="94" t="n"/>
    </row>
    <row r="1636">
      <c r="A1636" s="94" t="n"/>
      <c r="B1636" s="102" t="n"/>
      <c r="C1636" s="94" t="n"/>
      <c r="D1636" s="94" t="n"/>
      <c r="E1636" s="94" t="n"/>
    </row>
    <row r="1637">
      <c r="A1637" s="94" t="n"/>
      <c r="B1637" s="102" t="n"/>
      <c r="C1637" s="94" t="n"/>
      <c r="D1637" s="94" t="n"/>
      <c r="E1637" s="94" t="n"/>
    </row>
    <row r="1638">
      <c r="A1638" s="94" t="n"/>
      <c r="B1638" s="102" t="n"/>
      <c r="C1638" s="94" t="n"/>
      <c r="D1638" s="94" t="n"/>
      <c r="E1638" s="94" t="n"/>
    </row>
    <row r="1639">
      <c r="A1639" s="94" t="n"/>
      <c r="B1639" s="102" t="n"/>
      <c r="C1639" s="94" t="n"/>
      <c r="D1639" s="94" t="n"/>
      <c r="E1639" s="94" t="n"/>
    </row>
    <row r="1640">
      <c r="A1640" s="94" t="n"/>
      <c r="B1640" s="102" t="n"/>
      <c r="C1640" s="94" t="n"/>
      <c r="D1640" s="94" t="n"/>
      <c r="E1640" s="94" t="n"/>
    </row>
    <row r="1641">
      <c r="A1641" s="94" t="n"/>
      <c r="B1641" s="102" t="n"/>
      <c r="C1641" s="94" t="n"/>
      <c r="D1641" s="94" t="n"/>
      <c r="E1641" s="94" t="n"/>
    </row>
    <row r="1642">
      <c r="A1642" s="94" t="n"/>
      <c r="B1642" s="102" t="n"/>
      <c r="C1642" s="94" t="n"/>
      <c r="D1642" s="94" t="n"/>
      <c r="E1642" s="94" t="n"/>
    </row>
    <row r="1643">
      <c r="A1643" s="94" t="n"/>
      <c r="B1643" s="102" t="n"/>
      <c r="C1643" s="94" t="n"/>
      <c r="D1643" s="94" t="n"/>
      <c r="E1643" s="94" t="n"/>
    </row>
    <row r="1644">
      <c r="A1644" s="94" t="n"/>
      <c r="B1644" s="102" t="n"/>
      <c r="C1644" s="94" t="n"/>
      <c r="D1644" s="94" t="n"/>
      <c r="E1644" s="94" t="n"/>
    </row>
    <row r="1645">
      <c r="A1645" s="94" t="n"/>
      <c r="B1645" s="102" t="n"/>
      <c r="C1645" s="94" t="n"/>
      <c r="D1645" s="94" t="n"/>
      <c r="E1645" s="94" t="n"/>
    </row>
    <row r="1646">
      <c r="A1646" s="94" t="n"/>
      <c r="B1646" s="102" t="n"/>
      <c r="C1646" s="94" t="n"/>
      <c r="D1646" s="94" t="n"/>
      <c r="E1646" s="94" t="n"/>
    </row>
    <row r="1647">
      <c r="A1647" s="94" t="n"/>
      <c r="B1647" s="102" t="n"/>
      <c r="C1647" s="94" t="n"/>
      <c r="D1647" s="94" t="n"/>
      <c r="E1647" s="94" t="n"/>
    </row>
    <row r="1648">
      <c r="A1648" s="94" t="n"/>
      <c r="B1648" s="102" t="n"/>
      <c r="C1648" s="94" t="n"/>
      <c r="D1648" s="94" t="n"/>
      <c r="E1648" s="94" t="n"/>
    </row>
    <row r="1649">
      <c r="A1649" s="94" t="n"/>
      <c r="B1649" s="102" t="n"/>
      <c r="C1649" s="94" t="n"/>
      <c r="D1649" s="94" t="n"/>
      <c r="E1649" s="94" t="n"/>
    </row>
    <row r="1650">
      <c r="A1650" s="94" t="n"/>
      <c r="B1650" s="102" t="n"/>
      <c r="C1650" s="94" t="n"/>
      <c r="D1650" s="94" t="n"/>
      <c r="E1650" s="94" t="n"/>
    </row>
    <row r="1651">
      <c r="A1651" s="94" t="n"/>
      <c r="B1651" s="102" t="n"/>
      <c r="C1651" s="94" t="n"/>
      <c r="D1651" s="94" t="n"/>
      <c r="E1651" s="94" t="n"/>
    </row>
    <row r="1652">
      <c r="A1652" s="94" t="n"/>
      <c r="B1652" s="102" t="n"/>
      <c r="C1652" s="94" t="n"/>
      <c r="D1652" s="94" t="n"/>
      <c r="E1652" s="94" t="n"/>
    </row>
    <row r="1653">
      <c r="A1653" s="94" t="n"/>
      <c r="B1653" s="102" t="n"/>
      <c r="C1653" s="94" t="n"/>
      <c r="D1653" s="94" t="n"/>
      <c r="E1653" s="94" t="n"/>
    </row>
    <row r="1654">
      <c r="A1654" s="94" t="n"/>
      <c r="B1654" s="102" t="n"/>
      <c r="C1654" s="94" t="n"/>
      <c r="D1654" s="94" t="n"/>
      <c r="E1654" s="94" t="n"/>
    </row>
    <row r="1655">
      <c r="A1655" s="94" t="n"/>
      <c r="B1655" s="102" t="n"/>
      <c r="C1655" s="94" t="n"/>
      <c r="D1655" s="94" t="n"/>
      <c r="E1655" s="94" t="n"/>
    </row>
    <row r="1656">
      <c r="A1656" s="94" t="n"/>
      <c r="B1656" s="102" t="n"/>
      <c r="C1656" s="94" t="n"/>
      <c r="D1656" s="94" t="n"/>
      <c r="E1656" s="94" t="n"/>
    </row>
    <row r="1657">
      <c r="A1657" s="94" t="n"/>
      <c r="B1657" s="102" t="n"/>
      <c r="C1657" s="94" t="n"/>
      <c r="D1657" s="94" t="n"/>
      <c r="E1657" s="94" t="n"/>
    </row>
    <row r="1658">
      <c r="A1658" s="94" t="n"/>
      <c r="B1658" s="102" t="n"/>
      <c r="C1658" s="94" t="n"/>
      <c r="D1658" s="94" t="n"/>
      <c r="E1658" s="94" t="n"/>
    </row>
    <row r="1659">
      <c r="A1659" s="94" t="n"/>
      <c r="B1659" s="102" t="n"/>
      <c r="C1659" s="94" t="n"/>
      <c r="D1659" s="94" t="n"/>
      <c r="E1659" s="94" t="n"/>
    </row>
    <row r="1660">
      <c r="A1660" s="94" t="n"/>
      <c r="B1660" s="102" t="n"/>
      <c r="C1660" s="94" t="n"/>
      <c r="D1660" s="94" t="n"/>
      <c r="E1660" s="94" t="n"/>
    </row>
    <row r="1661">
      <c r="A1661" s="94" t="n"/>
      <c r="B1661" s="102" t="n"/>
      <c r="C1661" s="94" t="n"/>
      <c r="D1661" s="94" t="n"/>
      <c r="E1661" s="94" t="n"/>
    </row>
    <row r="1662">
      <c r="A1662" s="98" t="inlineStr">
        <is>
          <t>TOTALE</t>
        </is>
      </c>
      <c r="B1662" s="102">
        <f>SUM(B1614:B1661)</f>
        <v/>
      </c>
      <c r="C1662" s="94" t="n"/>
      <c r="D1662" s="94" t="n"/>
      <c r="E1662" s="94" t="n"/>
    </row>
    <row r="1665">
      <c r="A1665" s="98" t="inlineStr">
        <is>
          <t>DATA</t>
        </is>
      </c>
      <c r="B1665" s="118" t="inlineStr">
        <is>
          <t xml:space="preserve">IMPORTO </t>
        </is>
      </c>
      <c r="C1665" s="98" t="inlineStr">
        <is>
          <t>NUMERO POLIZZA</t>
        </is>
      </c>
      <c r="D1665" s="98" t="inlineStr">
        <is>
          <t>CONTRAENTE</t>
        </is>
      </c>
      <c r="E1665" s="98" t="inlineStr">
        <is>
          <t>NOTE</t>
        </is>
      </c>
    </row>
    <row r="1666">
      <c r="A1666" s="95" t="n"/>
      <c r="B1666" s="118" t="n">
        <v>0</v>
      </c>
      <c r="C1666" s="98" t="n"/>
      <c r="D1666" s="98" t="n"/>
      <c r="E1666" s="94" t="n"/>
    </row>
    <row r="1667">
      <c r="A1667" s="94" t="n"/>
      <c r="B1667" s="102" t="n">
        <v>0</v>
      </c>
      <c r="C1667" s="94" t="n"/>
      <c r="D1667" s="94" t="n"/>
      <c r="E1667" s="94" t="n"/>
    </row>
    <row r="1668">
      <c r="A1668" s="94" t="n"/>
      <c r="B1668" s="102" t="n">
        <v>0</v>
      </c>
      <c r="C1668" s="101" t="n"/>
      <c r="D1668" s="94" t="n"/>
      <c r="E1668" s="94" t="n"/>
    </row>
    <row r="1669">
      <c r="A1669" s="94" t="n"/>
      <c r="B1669" s="102" t="n">
        <v>0</v>
      </c>
      <c r="C1669" s="94" t="n"/>
      <c r="D1669" s="94" t="n"/>
      <c r="E1669" s="94" t="n"/>
    </row>
    <row r="1670">
      <c r="A1670" s="94" t="n"/>
      <c r="B1670" s="102" t="n"/>
      <c r="C1670" s="94" t="n"/>
      <c r="D1670" s="94" t="n"/>
      <c r="E1670" s="94" t="n"/>
    </row>
    <row r="1671">
      <c r="A1671" s="94" t="n"/>
      <c r="B1671" s="102" t="n"/>
      <c r="C1671" s="94" t="n"/>
      <c r="D1671" s="94" t="n"/>
      <c r="E1671" s="94" t="n"/>
    </row>
    <row r="1672">
      <c r="A1672" s="94" t="n"/>
      <c r="B1672" s="102" t="n"/>
      <c r="C1672" s="94" t="n"/>
      <c r="D1672" s="94" t="n"/>
      <c r="E1672" s="94" t="n"/>
    </row>
    <row r="1673">
      <c r="A1673" s="94" t="n"/>
      <c r="B1673" s="102" t="n"/>
      <c r="C1673" s="94" t="n"/>
      <c r="D1673" s="94" t="n"/>
      <c r="E1673" s="94" t="n"/>
    </row>
    <row r="1674">
      <c r="A1674" s="94" t="n"/>
      <c r="B1674" s="102" t="n"/>
      <c r="C1674" s="94" t="n"/>
      <c r="D1674" s="94" t="n"/>
      <c r="E1674" s="94" t="n"/>
    </row>
    <row r="1675">
      <c r="A1675" s="94" t="n"/>
      <c r="B1675" s="102" t="n"/>
      <c r="C1675" s="94" t="n"/>
      <c r="D1675" s="94" t="n"/>
      <c r="E1675" s="94" t="n"/>
    </row>
    <row r="1676">
      <c r="A1676" s="94" t="n"/>
      <c r="B1676" s="102" t="n"/>
      <c r="C1676" s="94" t="n"/>
      <c r="D1676" s="94" t="n"/>
      <c r="E1676" s="94" t="n"/>
    </row>
    <row r="1677">
      <c r="A1677" s="94" t="n"/>
      <c r="B1677" s="102" t="n"/>
      <c r="C1677" s="94" t="n"/>
      <c r="D1677" s="94" t="n"/>
      <c r="E1677" s="94" t="n"/>
    </row>
    <row r="1678">
      <c r="A1678" s="94" t="n"/>
      <c r="B1678" s="102" t="n"/>
      <c r="C1678" s="94" t="n"/>
      <c r="D1678" s="94" t="n"/>
      <c r="E1678" s="94" t="n"/>
    </row>
    <row r="1679">
      <c r="A1679" s="94" t="n"/>
      <c r="B1679" s="102" t="n"/>
      <c r="C1679" s="94" t="n"/>
      <c r="D1679" s="94" t="n"/>
      <c r="E1679" s="94" t="n"/>
    </row>
    <row r="1680">
      <c r="A1680" s="94" t="n"/>
      <c r="B1680" s="102" t="n"/>
      <c r="C1680" s="94" t="n"/>
      <c r="D1680" s="94" t="n"/>
      <c r="E1680" s="94" t="n"/>
    </row>
    <row r="1681">
      <c r="A1681" s="94" t="n"/>
      <c r="B1681" s="102" t="n"/>
      <c r="C1681" s="94" t="n"/>
      <c r="D1681" s="94" t="n"/>
      <c r="E1681" s="94" t="n"/>
    </row>
    <row r="1682">
      <c r="A1682" s="94" t="n"/>
      <c r="B1682" s="102" t="n"/>
      <c r="C1682" s="94" t="n"/>
      <c r="D1682" s="94" t="n"/>
      <c r="E1682" s="94" t="n"/>
    </row>
    <row r="1683">
      <c r="A1683" s="94" t="n"/>
      <c r="B1683" s="102" t="n"/>
      <c r="C1683" s="94" t="n"/>
      <c r="D1683" s="94" t="n"/>
      <c r="E1683" s="94" t="n"/>
    </row>
    <row r="1684">
      <c r="A1684" s="94" t="n"/>
      <c r="B1684" s="102" t="n"/>
      <c r="C1684" s="94" t="n"/>
      <c r="D1684" s="94" t="n"/>
      <c r="E1684" s="94" t="n"/>
    </row>
    <row r="1685">
      <c r="A1685" s="94" t="n"/>
      <c r="B1685" s="102" t="n"/>
      <c r="C1685" s="94" t="n"/>
      <c r="D1685" s="94" t="n"/>
      <c r="E1685" s="94" t="n"/>
    </row>
    <row r="1686">
      <c r="A1686" s="94" t="n"/>
      <c r="B1686" s="102" t="n"/>
      <c r="C1686" s="94" t="n"/>
      <c r="D1686" s="94" t="n"/>
      <c r="E1686" s="94" t="n"/>
    </row>
    <row r="1687">
      <c r="A1687" s="94" t="n"/>
      <c r="B1687" s="102" t="n"/>
      <c r="C1687" s="94" t="n"/>
      <c r="D1687" s="94" t="n"/>
      <c r="E1687" s="94" t="n"/>
    </row>
    <row r="1688">
      <c r="A1688" s="94" t="n"/>
      <c r="B1688" s="102" t="n"/>
      <c r="C1688" s="94" t="n"/>
      <c r="D1688" s="94" t="n"/>
      <c r="E1688" s="94" t="n"/>
    </row>
    <row r="1689">
      <c r="A1689" s="94" t="n"/>
      <c r="B1689" s="102" t="n"/>
      <c r="C1689" s="94" t="n"/>
      <c r="D1689" s="94" t="n"/>
      <c r="E1689" s="94" t="n"/>
    </row>
    <row r="1690">
      <c r="A1690" s="94" t="n"/>
      <c r="B1690" s="102" t="n"/>
      <c r="C1690" s="94" t="n"/>
      <c r="D1690" s="94" t="n"/>
      <c r="E1690" s="94" t="n"/>
    </row>
    <row r="1691">
      <c r="A1691" s="94" t="n"/>
      <c r="B1691" s="102" t="n"/>
      <c r="C1691" s="94" t="n"/>
      <c r="D1691" s="94" t="n"/>
      <c r="E1691" s="94" t="n"/>
    </row>
    <row r="1692">
      <c r="A1692" s="94" t="n"/>
      <c r="B1692" s="102" t="n"/>
      <c r="C1692" s="94" t="n"/>
      <c r="D1692" s="94" t="n"/>
      <c r="E1692" s="94" t="n"/>
    </row>
    <row r="1693">
      <c r="A1693" s="94" t="n"/>
      <c r="B1693" s="102" t="n"/>
      <c r="C1693" s="94" t="n"/>
      <c r="D1693" s="94" t="n"/>
      <c r="E1693" s="94" t="n"/>
    </row>
    <row r="1694">
      <c r="A1694" s="94" t="n"/>
      <c r="B1694" s="102" t="n"/>
      <c r="C1694" s="94" t="n"/>
      <c r="D1694" s="94" t="n"/>
      <c r="E1694" s="94" t="n"/>
    </row>
    <row r="1695">
      <c r="A1695" s="94" t="n"/>
      <c r="B1695" s="102" t="n"/>
      <c r="C1695" s="94" t="n"/>
      <c r="D1695" s="94" t="n"/>
      <c r="E1695" s="94" t="n"/>
    </row>
    <row r="1696">
      <c r="A1696" s="94" t="n"/>
      <c r="B1696" s="102" t="n"/>
      <c r="C1696" s="94" t="n"/>
      <c r="D1696" s="94" t="n"/>
      <c r="E1696" s="94" t="n"/>
    </row>
    <row r="1697">
      <c r="A1697" s="94" t="n"/>
      <c r="B1697" s="102" t="n"/>
      <c r="C1697" s="94" t="n"/>
      <c r="D1697" s="94" t="n"/>
      <c r="E1697" s="94" t="n"/>
    </row>
    <row r="1698">
      <c r="A1698" s="94" t="n"/>
      <c r="B1698" s="102" t="n"/>
      <c r="C1698" s="94" t="n"/>
      <c r="D1698" s="94" t="n"/>
      <c r="E1698" s="94" t="n"/>
    </row>
    <row r="1699">
      <c r="A1699" s="94" t="n"/>
      <c r="B1699" s="102" t="n"/>
      <c r="C1699" s="94" t="n"/>
      <c r="D1699" s="94" t="n"/>
      <c r="E1699" s="94" t="n"/>
    </row>
    <row r="1700">
      <c r="A1700" s="94" t="n"/>
      <c r="B1700" s="102" t="n"/>
      <c r="C1700" s="94" t="n"/>
      <c r="D1700" s="94" t="n"/>
      <c r="E1700" s="94" t="n"/>
    </row>
    <row r="1701">
      <c r="A1701" s="94" t="n"/>
      <c r="B1701" s="102" t="n"/>
      <c r="C1701" s="94" t="n"/>
      <c r="D1701" s="94" t="n"/>
      <c r="E1701" s="94" t="n"/>
    </row>
    <row r="1702">
      <c r="A1702" s="94" t="n"/>
      <c r="B1702" s="102" t="n"/>
      <c r="C1702" s="94" t="n"/>
      <c r="D1702" s="94" t="n"/>
      <c r="E1702" s="94" t="n"/>
    </row>
    <row r="1703">
      <c r="A1703" s="94" t="n"/>
      <c r="B1703" s="102" t="n"/>
      <c r="C1703" s="94" t="n"/>
      <c r="D1703" s="94" t="n"/>
      <c r="E1703" s="94" t="n"/>
    </row>
    <row r="1704">
      <c r="A1704" s="94" t="n"/>
      <c r="B1704" s="102" t="n"/>
      <c r="C1704" s="94" t="n"/>
      <c r="D1704" s="94" t="n"/>
      <c r="E1704" s="94" t="n"/>
    </row>
    <row r="1705">
      <c r="A1705" s="94" t="n"/>
      <c r="B1705" s="102" t="n"/>
      <c r="C1705" s="94" t="n"/>
      <c r="D1705" s="94" t="n"/>
      <c r="E1705" s="94" t="n"/>
    </row>
    <row r="1706">
      <c r="A1706" s="94" t="n"/>
      <c r="B1706" s="102" t="n"/>
      <c r="C1706" s="94" t="n"/>
      <c r="D1706" s="94" t="n"/>
      <c r="E1706" s="94" t="n"/>
    </row>
    <row r="1707">
      <c r="A1707" s="94" t="n"/>
      <c r="B1707" s="102" t="n"/>
      <c r="C1707" s="94" t="n"/>
      <c r="D1707" s="94" t="n"/>
      <c r="E1707" s="94" t="n"/>
    </row>
    <row r="1708">
      <c r="A1708" s="94" t="n"/>
      <c r="B1708" s="102" t="n"/>
      <c r="C1708" s="94" t="n"/>
      <c r="D1708" s="94" t="n"/>
      <c r="E1708" s="94" t="n"/>
    </row>
    <row r="1709">
      <c r="A1709" s="94" t="n"/>
      <c r="B1709" s="102" t="n"/>
      <c r="C1709" s="94" t="n"/>
      <c r="D1709" s="94" t="n"/>
      <c r="E1709" s="94" t="n"/>
    </row>
    <row r="1710">
      <c r="A1710" s="94" t="n"/>
      <c r="B1710" s="102" t="n"/>
      <c r="C1710" s="94" t="n"/>
      <c r="D1710" s="94" t="n"/>
      <c r="E1710" s="94" t="n"/>
    </row>
    <row r="1711">
      <c r="A1711" s="94" t="n"/>
      <c r="B1711" s="102" t="n"/>
      <c r="C1711" s="94" t="n"/>
      <c r="D1711" s="94" t="n"/>
      <c r="E1711" s="94" t="n"/>
    </row>
    <row r="1712">
      <c r="A1712" s="94" t="n"/>
      <c r="B1712" s="102" t="n"/>
      <c r="C1712" s="94" t="n"/>
      <c r="D1712" s="94" t="n"/>
      <c r="E1712" s="94" t="n"/>
    </row>
    <row r="1713">
      <c r="A1713" s="94" t="n"/>
      <c r="B1713" s="102" t="n"/>
      <c r="C1713" s="94" t="n"/>
      <c r="D1713" s="94" t="n"/>
      <c r="E1713" s="94" t="n"/>
    </row>
    <row r="1714">
      <c r="A1714" s="98" t="inlineStr">
        <is>
          <t>TOTALE</t>
        </is>
      </c>
      <c r="B1714" s="102">
        <f>SUM(B1666:B1713)</f>
        <v/>
      </c>
      <c r="C1714" s="94" t="n"/>
      <c r="D1714" s="94" t="n"/>
      <c r="E1714" s="94" t="n"/>
    </row>
    <row r="1717">
      <c r="A1717" s="98" t="inlineStr">
        <is>
          <t>DATA</t>
        </is>
      </c>
      <c r="B1717" s="118" t="inlineStr">
        <is>
          <t xml:space="preserve">IMPORTO </t>
        </is>
      </c>
      <c r="C1717" s="98" t="inlineStr">
        <is>
          <t>NUMERO POLIZZA</t>
        </is>
      </c>
      <c r="D1717" s="98" t="inlineStr">
        <is>
          <t>CONTRAENTE</t>
        </is>
      </c>
      <c r="E1717" s="98" t="inlineStr">
        <is>
          <t>NOTE</t>
        </is>
      </c>
    </row>
    <row r="1718">
      <c r="A1718" s="95" t="n"/>
      <c r="B1718" s="118" t="n">
        <v>0</v>
      </c>
      <c r="C1718" s="98" t="n"/>
      <c r="D1718" s="98" t="n"/>
      <c r="E1718" s="94" t="n"/>
    </row>
    <row r="1719">
      <c r="A1719" s="94" t="n"/>
      <c r="B1719" s="102" t="n">
        <v>0</v>
      </c>
      <c r="C1719" s="94" t="n"/>
      <c r="D1719" s="94" t="n"/>
      <c r="E1719" s="94" t="n"/>
      <c r="F1719" s="133" t="n"/>
    </row>
    <row r="1720">
      <c r="A1720" s="94" t="n"/>
      <c r="B1720" s="102" t="n">
        <v>0</v>
      </c>
      <c r="C1720" s="101" t="n"/>
      <c r="D1720" s="94" t="n"/>
      <c r="E1720" s="94" t="n"/>
      <c r="F1720" s="134" t="n"/>
    </row>
    <row r="1721">
      <c r="A1721" s="94" t="n"/>
      <c r="B1721" s="102" t="n">
        <v>0</v>
      </c>
      <c r="C1721" s="94" t="n"/>
      <c r="D1721" s="94" t="n"/>
      <c r="E1721" s="94" t="n"/>
      <c r="F1721" s="134" t="n"/>
    </row>
    <row r="1722">
      <c r="A1722" s="94" t="n"/>
      <c r="B1722" s="102" t="n"/>
      <c r="C1722" s="94" t="n"/>
      <c r="D1722" s="94" t="n"/>
      <c r="E1722" s="94" t="n"/>
    </row>
    <row r="1723">
      <c r="A1723" s="94" t="n"/>
      <c r="B1723" s="102" t="n"/>
      <c r="C1723" s="94" t="n"/>
      <c r="D1723" s="94" t="n"/>
      <c r="E1723" s="94" t="n"/>
    </row>
    <row r="1724">
      <c r="A1724" s="94" t="n"/>
      <c r="B1724" s="102" t="n"/>
      <c r="C1724" s="94" t="n"/>
      <c r="D1724" s="94" t="n"/>
      <c r="E1724" s="94" t="n"/>
    </row>
    <row r="1725">
      <c r="A1725" s="94" t="n"/>
      <c r="B1725" s="102" t="n"/>
      <c r="C1725" s="94" t="n"/>
      <c r="D1725" s="94" t="n"/>
      <c r="E1725" s="94" t="n"/>
    </row>
    <row r="1726">
      <c r="A1726" s="94" t="n"/>
      <c r="B1726" s="102" t="n"/>
      <c r="C1726" s="94" t="n"/>
      <c r="D1726" s="94" t="n"/>
      <c r="E1726" s="94" t="n"/>
    </row>
    <row r="1727">
      <c r="A1727" s="94" t="n"/>
      <c r="B1727" s="102" t="n"/>
      <c r="C1727" s="94" t="n"/>
      <c r="D1727" s="94" t="n"/>
      <c r="E1727" s="94" t="n"/>
    </row>
    <row r="1728">
      <c r="A1728" s="94" t="n"/>
      <c r="B1728" s="102" t="n"/>
      <c r="C1728" s="94" t="n"/>
      <c r="D1728" s="94" t="n"/>
      <c r="E1728" s="94" t="n"/>
    </row>
    <row r="1729">
      <c r="A1729" s="94" t="n"/>
      <c r="B1729" s="102" t="n"/>
      <c r="C1729" s="94" t="n"/>
      <c r="D1729" s="94" t="n"/>
      <c r="E1729" s="94" t="n"/>
    </row>
    <row r="1730">
      <c r="A1730" s="94" t="n"/>
      <c r="B1730" s="102" t="n"/>
      <c r="C1730" s="94" t="n"/>
      <c r="D1730" s="94" t="n"/>
      <c r="E1730" s="94" t="n"/>
    </row>
    <row r="1731">
      <c r="A1731" s="94" t="n"/>
      <c r="B1731" s="102" t="n"/>
      <c r="C1731" s="94" t="n"/>
      <c r="D1731" s="94" t="n"/>
      <c r="E1731" s="94" t="n"/>
    </row>
    <row r="1732">
      <c r="A1732" s="94" t="n"/>
      <c r="B1732" s="102" t="n"/>
      <c r="C1732" s="94" t="n"/>
      <c r="D1732" s="94" t="n"/>
      <c r="E1732" s="94" t="n"/>
    </row>
    <row r="1733">
      <c r="A1733" s="94" t="n"/>
      <c r="B1733" s="102" t="n"/>
      <c r="C1733" s="94" t="n"/>
      <c r="D1733" s="94" t="n"/>
      <c r="E1733" s="94" t="n"/>
    </row>
    <row r="1734">
      <c r="A1734" s="94" t="n"/>
      <c r="B1734" s="102" t="n"/>
      <c r="C1734" s="94" t="n"/>
      <c r="D1734" s="94" t="n"/>
      <c r="E1734" s="94" t="n"/>
    </row>
    <row r="1735">
      <c r="A1735" s="94" t="n"/>
      <c r="B1735" s="102" t="n"/>
      <c r="C1735" s="94" t="n"/>
      <c r="D1735" s="94" t="n"/>
      <c r="E1735" s="94" t="n"/>
    </row>
    <row r="1736">
      <c r="A1736" s="94" t="n"/>
      <c r="B1736" s="102" t="n"/>
      <c r="C1736" s="94" t="n"/>
      <c r="D1736" s="94" t="n"/>
      <c r="E1736" s="94" t="n"/>
    </row>
    <row r="1737">
      <c r="A1737" s="94" t="n"/>
      <c r="B1737" s="102" t="n"/>
      <c r="C1737" s="94" t="n"/>
      <c r="D1737" s="94" t="n"/>
      <c r="E1737" s="94" t="n"/>
    </row>
    <row r="1738">
      <c r="A1738" s="94" t="n"/>
      <c r="B1738" s="102" t="n"/>
      <c r="C1738" s="94" t="n"/>
      <c r="D1738" s="94" t="n"/>
      <c r="E1738" s="94" t="n"/>
    </row>
    <row r="1739">
      <c r="A1739" s="94" t="n"/>
      <c r="B1739" s="102" t="n"/>
      <c r="C1739" s="94" t="n"/>
      <c r="D1739" s="94" t="n"/>
      <c r="E1739" s="94" t="n"/>
    </row>
    <row r="1740">
      <c r="A1740" s="94" t="n"/>
      <c r="B1740" s="102" t="n"/>
      <c r="C1740" s="94" t="n"/>
      <c r="D1740" s="94" t="n"/>
      <c r="E1740" s="94" t="n"/>
    </row>
    <row r="1741">
      <c r="A1741" s="94" t="n"/>
      <c r="B1741" s="102" t="n"/>
      <c r="C1741" s="94" t="n"/>
      <c r="D1741" s="94" t="n"/>
      <c r="E1741" s="94" t="n"/>
    </row>
    <row r="1742">
      <c r="A1742" s="94" t="n"/>
      <c r="B1742" s="102" t="n"/>
      <c r="C1742" s="94" t="n"/>
      <c r="D1742" s="94" t="n"/>
      <c r="E1742" s="94" t="n"/>
    </row>
    <row r="1743">
      <c r="A1743" s="94" t="n"/>
      <c r="B1743" s="102" t="n"/>
      <c r="C1743" s="94" t="n"/>
      <c r="D1743" s="94" t="n"/>
      <c r="E1743" s="94" t="n"/>
    </row>
    <row r="1744">
      <c r="A1744" s="94" t="n"/>
      <c r="B1744" s="102" t="n"/>
      <c r="C1744" s="94" t="n"/>
      <c r="D1744" s="94" t="n"/>
      <c r="E1744" s="94" t="n"/>
    </row>
    <row r="1745">
      <c r="A1745" s="94" t="n"/>
      <c r="B1745" s="102" t="n"/>
      <c r="C1745" s="94" t="n"/>
      <c r="D1745" s="94" t="n"/>
      <c r="E1745" s="94" t="n"/>
    </row>
    <row r="1746">
      <c r="A1746" s="94" t="n"/>
      <c r="B1746" s="102" t="n"/>
      <c r="C1746" s="94" t="n"/>
      <c r="D1746" s="94" t="n"/>
      <c r="E1746" s="94" t="n"/>
    </row>
    <row r="1747">
      <c r="A1747" s="94" t="n"/>
      <c r="B1747" s="102" t="n"/>
      <c r="C1747" s="94" t="n"/>
      <c r="D1747" s="94" t="n"/>
      <c r="E1747" s="94" t="n"/>
    </row>
    <row r="1748">
      <c r="A1748" s="94" t="n"/>
      <c r="B1748" s="102" t="n"/>
      <c r="C1748" s="94" t="n"/>
      <c r="D1748" s="94" t="n"/>
      <c r="E1748" s="94" t="n"/>
    </row>
    <row r="1749">
      <c r="A1749" s="94" t="n"/>
      <c r="B1749" s="102" t="n"/>
      <c r="C1749" s="94" t="n"/>
      <c r="D1749" s="94" t="n"/>
      <c r="E1749" s="94" t="n"/>
    </row>
    <row r="1750">
      <c r="A1750" s="94" t="n"/>
      <c r="B1750" s="102" t="n"/>
      <c r="C1750" s="94" t="n"/>
      <c r="D1750" s="94" t="n"/>
      <c r="E1750" s="94" t="n"/>
    </row>
    <row r="1751">
      <c r="A1751" s="94" t="n"/>
      <c r="B1751" s="102" t="n"/>
      <c r="C1751" s="94" t="n"/>
      <c r="D1751" s="94" t="n"/>
      <c r="E1751" s="94" t="n"/>
    </row>
    <row r="1752">
      <c r="A1752" s="94" t="n"/>
      <c r="B1752" s="102" t="n"/>
      <c r="C1752" s="94" t="n"/>
      <c r="D1752" s="94" t="n"/>
      <c r="E1752" s="94" t="n"/>
    </row>
    <row r="1753">
      <c r="A1753" s="94" t="n"/>
      <c r="B1753" s="102" t="n"/>
      <c r="C1753" s="94" t="n"/>
      <c r="D1753" s="94" t="n"/>
      <c r="E1753" s="94" t="n"/>
    </row>
    <row r="1754">
      <c r="A1754" s="94" t="n"/>
      <c r="B1754" s="102" t="n"/>
      <c r="C1754" s="94" t="n"/>
      <c r="D1754" s="94" t="n"/>
      <c r="E1754" s="94" t="n"/>
    </row>
    <row r="1755">
      <c r="A1755" s="94" t="n"/>
      <c r="B1755" s="102" t="n"/>
      <c r="C1755" s="94" t="n"/>
      <c r="D1755" s="94" t="n"/>
      <c r="E1755" s="94" t="n"/>
    </row>
    <row r="1756">
      <c r="A1756" s="94" t="n"/>
      <c r="B1756" s="102" t="n"/>
      <c r="C1756" s="94" t="n"/>
      <c r="D1756" s="94" t="n"/>
      <c r="E1756" s="94" t="n"/>
    </row>
    <row r="1757">
      <c r="A1757" s="94" t="n"/>
      <c r="B1757" s="102" t="n"/>
      <c r="C1757" s="94" t="n"/>
      <c r="D1757" s="94" t="n"/>
      <c r="E1757" s="94" t="n"/>
    </row>
    <row r="1758">
      <c r="A1758" s="94" t="n"/>
      <c r="B1758" s="102" t="n"/>
      <c r="C1758" s="94" t="n"/>
      <c r="D1758" s="94" t="n"/>
      <c r="E1758" s="94" t="n"/>
    </row>
    <row r="1759">
      <c r="A1759" s="94" t="n"/>
      <c r="B1759" s="102" t="n"/>
      <c r="C1759" s="94" t="n"/>
      <c r="D1759" s="94" t="n"/>
      <c r="E1759" s="94" t="n"/>
    </row>
    <row r="1760">
      <c r="A1760" s="94" t="n"/>
      <c r="B1760" s="102" t="n"/>
      <c r="C1760" s="94" t="n"/>
      <c r="D1760" s="94" t="n"/>
      <c r="E1760" s="94" t="n"/>
    </row>
    <row r="1761">
      <c r="A1761" s="94" t="n"/>
      <c r="B1761" s="102" t="n"/>
      <c r="C1761" s="94" t="n"/>
      <c r="D1761" s="94" t="n"/>
      <c r="E1761" s="94" t="n"/>
    </row>
    <row r="1762">
      <c r="A1762" s="94" t="n"/>
      <c r="B1762" s="102" t="n"/>
      <c r="C1762" s="94" t="n"/>
      <c r="D1762" s="94" t="n"/>
      <c r="E1762" s="94" t="n"/>
    </row>
    <row r="1763">
      <c r="A1763" s="94" t="n"/>
      <c r="B1763" s="102" t="n"/>
      <c r="C1763" s="94" t="n"/>
      <c r="D1763" s="94" t="n"/>
      <c r="E1763" s="94" t="n"/>
    </row>
    <row r="1764">
      <c r="A1764" s="94" t="n"/>
      <c r="B1764" s="102" t="n"/>
      <c r="C1764" s="94" t="n"/>
      <c r="D1764" s="94" t="n"/>
      <c r="E1764" s="94" t="n"/>
    </row>
    <row r="1765">
      <c r="A1765" s="94" t="n"/>
      <c r="B1765" s="102" t="n"/>
      <c r="C1765" s="94" t="n"/>
      <c r="D1765" s="94" t="n"/>
      <c r="E1765" s="94" t="n"/>
    </row>
    <row r="1766">
      <c r="A1766" s="98" t="inlineStr">
        <is>
          <t>TOTALE</t>
        </is>
      </c>
      <c r="B1766" s="102">
        <f>SUM(B1718:B1765)</f>
        <v/>
      </c>
      <c r="C1766" s="94" t="n"/>
      <c r="D1766" s="94" t="n"/>
      <c r="E1766" s="94" t="n"/>
    </row>
    <row r="1769">
      <c r="A1769" s="98" t="inlineStr">
        <is>
          <t>DATA</t>
        </is>
      </c>
      <c r="B1769" s="118" t="inlineStr">
        <is>
          <t xml:space="preserve">IMPORTO </t>
        </is>
      </c>
      <c r="C1769" s="98" t="inlineStr">
        <is>
          <t>NUMERO POLIZZA</t>
        </is>
      </c>
      <c r="D1769" s="98" t="inlineStr">
        <is>
          <t>CONTRAENTE</t>
        </is>
      </c>
      <c r="E1769" s="98" t="inlineStr">
        <is>
          <t>NOTE</t>
        </is>
      </c>
    </row>
    <row r="1770">
      <c r="A1770" s="95" t="n"/>
      <c r="B1770" s="118" t="n">
        <v>0</v>
      </c>
      <c r="C1770" s="98" t="n"/>
      <c r="D1770" s="98" t="n"/>
      <c r="E1770" s="94" t="n"/>
    </row>
    <row r="1771">
      <c r="A1771" s="94" t="n"/>
      <c r="B1771" s="102" t="n">
        <v>0</v>
      </c>
      <c r="C1771" s="94" t="n"/>
      <c r="D1771" s="94" t="n"/>
      <c r="E1771" s="94" t="n"/>
    </row>
    <row r="1772">
      <c r="A1772" s="94" t="n"/>
      <c r="B1772" s="102" t="n">
        <v>0</v>
      </c>
      <c r="C1772" s="101" t="n"/>
      <c r="D1772" s="94" t="n"/>
      <c r="E1772" s="94" t="n"/>
    </row>
    <row r="1773">
      <c r="A1773" s="94" t="n"/>
      <c r="B1773" s="102" t="n">
        <v>0</v>
      </c>
      <c r="C1773" s="94" t="n"/>
      <c r="D1773" s="94" t="n"/>
      <c r="E1773" s="94" t="n"/>
    </row>
    <row r="1774">
      <c r="A1774" s="94" t="n"/>
      <c r="B1774" s="102" t="n"/>
      <c r="C1774" s="94" t="n"/>
      <c r="D1774" s="94" t="n"/>
      <c r="E1774" s="94" t="n"/>
    </row>
    <row r="1775">
      <c r="A1775" s="94" t="n"/>
      <c r="B1775" s="102" t="n"/>
      <c r="C1775" s="94" t="n"/>
      <c r="D1775" s="94" t="n"/>
      <c r="E1775" s="94" t="n"/>
    </row>
    <row r="1776">
      <c r="A1776" s="94" t="n"/>
      <c r="B1776" s="102" t="n"/>
      <c r="C1776" s="94" t="n"/>
      <c r="D1776" s="94" t="n"/>
      <c r="E1776" s="94" t="n"/>
    </row>
    <row r="1777">
      <c r="A1777" s="94" t="n"/>
      <c r="B1777" s="102" t="n"/>
      <c r="C1777" s="94" t="n"/>
      <c r="D1777" s="94" t="n"/>
      <c r="E1777" s="94" t="n"/>
    </row>
    <row r="1778">
      <c r="A1778" s="94" t="n"/>
      <c r="B1778" s="102" t="n"/>
      <c r="C1778" s="94" t="n"/>
      <c r="D1778" s="94" t="n"/>
      <c r="E1778" s="94" t="n"/>
    </row>
    <row r="1779">
      <c r="A1779" s="94" t="n"/>
      <c r="B1779" s="102" t="n"/>
      <c r="C1779" s="94" t="n"/>
      <c r="D1779" s="94" t="n"/>
      <c r="E1779" s="94" t="n"/>
    </row>
    <row r="1780">
      <c r="A1780" s="94" t="n"/>
      <c r="B1780" s="102" t="n"/>
      <c r="C1780" s="94" t="n"/>
      <c r="D1780" s="94" t="n"/>
      <c r="E1780" s="94" t="n"/>
    </row>
    <row r="1781">
      <c r="A1781" s="94" t="n"/>
      <c r="B1781" s="102" t="n"/>
      <c r="C1781" s="94" t="n"/>
      <c r="D1781" s="94" t="n"/>
      <c r="E1781" s="94" t="n"/>
    </row>
    <row r="1782">
      <c r="A1782" s="94" t="n"/>
      <c r="B1782" s="102" t="n"/>
      <c r="C1782" s="94" t="n"/>
      <c r="D1782" s="94" t="n"/>
      <c r="E1782" s="94" t="n"/>
    </row>
    <row r="1783">
      <c r="A1783" s="94" t="n"/>
      <c r="B1783" s="102" t="n"/>
      <c r="C1783" s="94" t="n"/>
      <c r="D1783" s="94" t="n"/>
      <c r="E1783" s="94" t="n"/>
    </row>
    <row r="1784">
      <c r="A1784" s="94" t="n"/>
      <c r="B1784" s="102" t="n"/>
      <c r="C1784" s="94" t="n"/>
      <c r="D1784" s="94" t="n"/>
      <c r="E1784" s="94" t="n"/>
    </row>
    <row r="1785">
      <c r="A1785" s="94" t="n"/>
      <c r="B1785" s="102" t="n"/>
      <c r="C1785" s="94" t="n"/>
      <c r="D1785" s="94" t="n"/>
      <c r="E1785" s="94" t="n"/>
    </row>
    <row r="1786">
      <c r="A1786" s="94" t="n"/>
      <c r="B1786" s="102" t="n"/>
      <c r="C1786" s="94" t="n"/>
      <c r="D1786" s="94" t="n"/>
      <c r="E1786" s="94" t="n"/>
    </row>
    <row r="1787">
      <c r="A1787" s="94" t="n"/>
      <c r="B1787" s="102" t="n"/>
      <c r="C1787" s="94" t="n"/>
      <c r="D1787" s="94" t="n"/>
      <c r="E1787" s="94" t="n"/>
    </row>
    <row r="1788">
      <c r="A1788" s="94" t="n"/>
      <c r="B1788" s="102" t="n"/>
      <c r="C1788" s="94" t="n"/>
      <c r="D1788" s="94" t="n"/>
      <c r="E1788" s="94" t="n"/>
    </row>
    <row r="1789">
      <c r="A1789" s="94" t="n"/>
      <c r="B1789" s="102" t="n"/>
      <c r="C1789" s="94" t="n"/>
      <c r="D1789" s="94" t="n"/>
      <c r="E1789" s="94" t="n"/>
    </row>
    <row r="1790">
      <c r="A1790" s="94" t="n"/>
      <c r="B1790" s="102" t="n"/>
      <c r="C1790" s="94" t="n"/>
      <c r="D1790" s="94" t="n"/>
      <c r="E1790" s="94" t="n"/>
    </row>
    <row r="1791">
      <c r="A1791" s="94" t="n"/>
      <c r="B1791" s="102" t="n"/>
      <c r="C1791" s="94" t="n"/>
      <c r="D1791" s="94" t="n"/>
      <c r="E1791" s="94" t="n"/>
    </row>
    <row r="1792">
      <c r="A1792" s="94" t="n"/>
      <c r="B1792" s="102" t="n"/>
      <c r="C1792" s="94" t="n"/>
      <c r="D1792" s="94" t="n"/>
      <c r="E1792" s="94" t="n"/>
    </row>
    <row r="1793">
      <c r="A1793" s="94" t="n"/>
      <c r="B1793" s="102" t="n"/>
      <c r="C1793" s="94" t="n"/>
      <c r="D1793" s="94" t="n"/>
      <c r="E1793" s="94" t="n"/>
    </row>
    <row r="1794">
      <c r="A1794" s="94" t="n"/>
      <c r="B1794" s="102" t="n"/>
      <c r="C1794" s="94" t="n"/>
      <c r="D1794" s="94" t="n"/>
      <c r="E1794" s="94" t="n"/>
    </row>
    <row r="1795">
      <c r="A1795" s="94" t="n"/>
      <c r="B1795" s="102" t="n"/>
      <c r="C1795" s="94" t="n"/>
      <c r="D1795" s="94" t="n"/>
      <c r="E1795" s="94" t="n"/>
    </row>
    <row r="1796">
      <c r="A1796" s="94" t="n"/>
      <c r="B1796" s="102" t="n"/>
      <c r="C1796" s="94" t="n"/>
      <c r="D1796" s="94" t="n"/>
      <c r="E1796" s="94" t="n"/>
    </row>
    <row r="1797">
      <c r="A1797" s="94" t="n"/>
      <c r="B1797" s="102" t="n"/>
      <c r="C1797" s="94" t="n"/>
      <c r="D1797" s="94" t="n"/>
      <c r="E1797" s="94" t="n"/>
    </row>
    <row r="1798">
      <c r="A1798" s="94" t="n"/>
      <c r="B1798" s="102" t="n"/>
      <c r="C1798" s="94" t="n"/>
      <c r="D1798" s="94" t="n"/>
      <c r="E1798" s="94" t="n"/>
    </row>
    <row r="1799">
      <c r="A1799" s="94" t="n"/>
      <c r="B1799" s="102" t="n"/>
      <c r="C1799" s="94" t="n"/>
      <c r="D1799" s="94" t="n"/>
      <c r="E1799" s="94" t="n"/>
    </row>
    <row r="1800">
      <c r="A1800" s="94" t="n"/>
      <c r="B1800" s="102" t="n"/>
      <c r="C1800" s="94" t="n"/>
      <c r="D1800" s="94" t="n"/>
      <c r="E1800" s="94" t="n"/>
    </row>
    <row r="1801">
      <c r="A1801" s="94" t="n"/>
      <c r="B1801" s="102" t="n"/>
      <c r="C1801" s="94" t="n"/>
      <c r="D1801" s="94" t="n"/>
      <c r="E1801" s="94" t="n"/>
    </row>
    <row r="1802">
      <c r="A1802" s="94" t="n"/>
      <c r="B1802" s="102" t="n"/>
      <c r="C1802" s="94" t="n"/>
      <c r="D1802" s="94" t="n"/>
      <c r="E1802" s="94" t="n"/>
    </row>
    <row r="1803">
      <c r="A1803" s="94" t="n"/>
      <c r="B1803" s="102" t="n"/>
      <c r="C1803" s="94" t="n"/>
      <c r="D1803" s="94" t="n"/>
      <c r="E1803" s="94" t="n"/>
    </row>
    <row r="1804">
      <c r="A1804" s="94" t="n"/>
      <c r="B1804" s="102" t="n"/>
      <c r="C1804" s="94" t="n"/>
      <c r="D1804" s="94" t="n"/>
      <c r="E1804" s="94" t="n"/>
    </row>
    <row r="1805">
      <c r="A1805" s="94" t="n"/>
      <c r="B1805" s="102" t="n"/>
      <c r="C1805" s="94" t="n"/>
      <c r="D1805" s="94" t="n"/>
      <c r="E1805" s="94" t="n"/>
    </row>
    <row r="1806">
      <c r="A1806" s="94" t="n"/>
      <c r="B1806" s="102" t="n"/>
      <c r="C1806" s="94" t="n"/>
      <c r="D1806" s="94" t="n"/>
      <c r="E1806" s="94" t="n"/>
    </row>
    <row r="1807">
      <c r="A1807" s="94" t="n"/>
      <c r="B1807" s="102" t="n"/>
      <c r="C1807" s="94" t="n"/>
      <c r="D1807" s="94" t="n"/>
      <c r="E1807" s="94" t="n"/>
    </row>
    <row r="1808">
      <c r="A1808" s="94" t="n"/>
      <c r="B1808" s="102" t="n"/>
      <c r="C1808" s="94" t="n"/>
      <c r="D1808" s="94" t="n"/>
      <c r="E1808" s="94" t="n"/>
    </row>
    <row r="1809">
      <c r="A1809" s="94" t="n"/>
      <c r="B1809" s="102" t="n"/>
      <c r="C1809" s="94" t="n"/>
      <c r="D1809" s="94" t="n"/>
      <c r="E1809" s="94" t="n"/>
    </row>
    <row r="1810">
      <c r="A1810" s="94" t="n"/>
      <c r="B1810" s="102" t="n"/>
      <c r="C1810" s="94" t="n"/>
      <c r="D1810" s="94" t="n"/>
      <c r="E1810" s="94" t="n"/>
    </row>
    <row r="1811">
      <c r="A1811" s="94" t="n"/>
      <c r="B1811" s="102" t="n"/>
      <c r="C1811" s="94" t="n"/>
      <c r="D1811" s="94" t="n"/>
      <c r="E1811" s="94" t="n"/>
    </row>
    <row r="1812">
      <c r="A1812" s="94" t="n"/>
      <c r="B1812" s="102" t="n"/>
      <c r="C1812" s="94" t="n"/>
      <c r="D1812" s="94" t="n"/>
      <c r="E1812" s="94" t="n"/>
    </row>
    <row r="1813">
      <c r="A1813" s="94" t="n"/>
      <c r="B1813" s="102" t="n"/>
      <c r="C1813" s="94" t="n"/>
      <c r="D1813" s="94" t="n"/>
      <c r="E1813" s="94" t="n"/>
    </row>
    <row r="1814">
      <c r="A1814" s="94" t="n"/>
      <c r="B1814" s="102" t="n"/>
      <c r="C1814" s="94" t="n"/>
      <c r="D1814" s="94" t="n"/>
      <c r="E1814" s="94" t="n"/>
    </row>
    <row r="1815">
      <c r="A1815" s="94" t="n"/>
      <c r="B1815" s="102" t="n"/>
      <c r="C1815" s="94" t="n"/>
      <c r="D1815" s="94" t="n"/>
      <c r="E1815" s="94" t="n"/>
    </row>
    <row r="1816">
      <c r="A1816" s="94" t="n"/>
      <c r="B1816" s="102" t="n"/>
      <c r="C1816" s="94" t="n"/>
      <c r="D1816" s="94" t="n"/>
      <c r="E1816" s="94" t="n"/>
    </row>
    <row r="1817">
      <c r="A1817" s="94" t="n"/>
      <c r="B1817" s="102" t="n"/>
      <c r="C1817" s="94" t="n"/>
      <c r="D1817" s="94" t="n"/>
      <c r="E1817" s="94" t="n"/>
    </row>
    <row r="1818">
      <c r="A1818" s="98" t="inlineStr">
        <is>
          <t>TOTALE</t>
        </is>
      </c>
      <c r="B1818" s="102">
        <f>SUM(B1770:B1817)</f>
        <v/>
      </c>
      <c r="C1818" s="94" t="n"/>
      <c r="D1818" s="94" t="n"/>
      <c r="E1818" s="94" t="n"/>
    </row>
    <row r="1821">
      <c r="A1821" s="98" t="inlineStr">
        <is>
          <t>DATA</t>
        </is>
      </c>
      <c r="B1821" s="118" t="inlineStr">
        <is>
          <t xml:space="preserve">IMPORTO </t>
        </is>
      </c>
      <c r="C1821" s="98" t="inlineStr">
        <is>
          <t>NUMERO POLIZZA</t>
        </is>
      </c>
      <c r="D1821" s="98" t="inlineStr">
        <is>
          <t>CONTRAENTE</t>
        </is>
      </c>
      <c r="E1821" s="98" t="inlineStr">
        <is>
          <t>NOTE</t>
        </is>
      </c>
    </row>
    <row r="1822">
      <c r="A1822" s="95" t="n"/>
      <c r="B1822" s="118" t="n">
        <v>0</v>
      </c>
      <c r="C1822" s="98" t="n"/>
      <c r="D1822" s="98" t="n"/>
      <c r="E1822" s="94" t="n"/>
    </row>
    <row r="1823">
      <c r="A1823" s="94" t="n"/>
      <c r="B1823" s="102" t="n">
        <v>0</v>
      </c>
      <c r="C1823" s="94" t="n"/>
      <c r="D1823" s="94" t="n"/>
      <c r="E1823" s="94" t="n"/>
    </row>
    <row r="1824">
      <c r="A1824" s="94" t="n"/>
      <c r="B1824" s="102" t="n">
        <v>0</v>
      </c>
      <c r="C1824" s="101" t="n"/>
      <c r="D1824" s="94" t="n"/>
      <c r="E1824" s="94" t="n"/>
    </row>
    <row r="1825">
      <c r="A1825" s="94" t="n"/>
      <c r="B1825" s="102" t="n">
        <v>0</v>
      </c>
      <c r="C1825" s="94" t="n"/>
      <c r="D1825" s="94" t="n"/>
      <c r="E1825" s="94" t="n"/>
    </row>
    <row r="1826">
      <c r="A1826" s="94" t="n"/>
      <c r="B1826" s="102" t="n"/>
      <c r="C1826" s="94" t="n"/>
      <c r="D1826" s="94" t="n"/>
      <c r="E1826" s="94" t="n"/>
    </row>
    <row r="1827">
      <c r="A1827" s="94" t="n"/>
      <c r="B1827" s="102" t="n"/>
      <c r="C1827" s="94" t="n"/>
      <c r="D1827" s="94" t="n"/>
      <c r="E1827" s="94" t="n"/>
    </row>
    <row r="1828">
      <c r="A1828" s="94" t="n"/>
      <c r="B1828" s="102" t="n"/>
      <c r="C1828" s="94" t="n"/>
      <c r="D1828" s="94" t="n"/>
      <c r="E1828" s="94" t="n"/>
    </row>
    <row r="1829">
      <c r="A1829" s="94" t="n"/>
      <c r="B1829" s="102" t="n"/>
      <c r="C1829" s="94" t="n"/>
      <c r="D1829" s="94" t="n"/>
      <c r="E1829" s="94" t="n"/>
    </row>
    <row r="1830">
      <c r="A1830" s="94" t="n"/>
      <c r="B1830" s="102" t="n"/>
      <c r="C1830" s="94" t="n"/>
      <c r="D1830" s="94" t="n"/>
      <c r="E1830" s="94" t="n"/>
    </row>
    <row r="1831">
      <c r="A1831" s="94" t="n"/>
      <c r="B1831" s="102" t="n"/>
      <c r="C1831" s="94" t="n"/>
      <c r="D1831" s="94" t="n"/>
      <c r="E1831" s="94" t="n"/>
    </row>
    <row r="1832">
      <c r="A1832" s="94" t="n"/>
      <c r="B1832" s="102" t="n"/>
      <c r="C1832" s="94" t="n"/>
      <c r="D1832" s="94" t="n"/>
      <c r="E1832" s="94" t="n"/>
    </row>
    <row r="1833">
      <c r="A1833" s="94" t="n"/>
      <c r="B1833" s="102" t="n"/>
      <c r="C1833" s="94" t="n"/>
      <c r="D1833" s="94" t="n"/>
      <c r="E1833" s="94" t="n"/>
    </row>
    <row r="1834">
      <c r="A1834" s="94" t="n"/>
      <c r="B1834" s="102" t="n"/>
      <c r="C1834" s="94" t="n"/>
      <c r="D1834" s="94" t="n"/>
      <c r="E1834" s="94" t="n"/>
    </row>
    <row r="1835">
      <c r="A1835" s="94" t="n"/>
      <c r="B1835" s="102" t="n"/>
      <c r="C1835" s="94" t="n"/>
      <c r="D1835" s="94" t="n"/>
      <c r="E1835" s="94" t="n"/>
    </row>
    <row r="1836">
      <c r="A1836" s="94" t="n"/>
      <c r="B1836" s="102" t="n"/>
      <c r="C1836" s="94" t="n"/>
      <c r="D1836" s="94" t="n"/>
      <c r="E1836" s="94" t="n"/>
    </row>
    <row r="1837">
      <c r="A1837" s="94" t="n"/>
      <c r="B1837" s="102" t="n"/>
      <c r="C1837" s="94" t="n"/>
      <c r="D1837" s="94" t="n"/>
      <c r="E1837" s="94" t="n"/>
    </row>
    <row r="1838">
      <c r="A1838" s="94" t="n"/>
      <c r="B1838" s="102" t="n"/>
      <c r="C1838" s="94" t="n"/>
      <c r="D1838" s="94" t="n"/>
      <c r="E1838" s="94" t="n"/>
    </row>
    <row r="1839">
      <c r="A1839" s="94" t="n"/>
      <c r="B1839" s="102" t="n"/>
      <c r="C1839" s="94" t="n"/>
      <c r="D1839" s="94" t="n"/>
      <c r="E1839" s="94" t="n"/>
    </row>
    <row r="1840">
      <c r="A1840" s="94" t="n"/>
      <c r="B1840" s="102" t="n"/>
      <c r="C1840" s="94" t="n"/>
      <c r="D1840" s="94" t="n"/>
      <c r="E1840" s="94" t="n"/>
    </row>
    <row r="1841">
      <c r="A1841" s="94" t="n"/>
      <c r="B1841" s="102" t="n"/>
      <c r="C1841" s="94" t="n"/>
      <c r="D1841" s="94" t="n"/>
      <c r="E1841" s="94" t="n"/>
    </row>
    <row r="1842">
      <c r="A1842" s="94" t="n"/>
      <c r="B1842" s="102" t="n"/>
      <c r="C1842" s="94" t="n"/>
      <c r="D1842" s="94" t="n"/>
      <c r="E1842" s="94" t="n"/>
    </row>
    <row r="1843">
      <c r="A1843" s="94" t="n"/>
      <c r="B1843" s="102" t="n"/>
      <c r="C1843" s="94" t="n"/>
      <c r="D1843" s="94" t="n"/>
      <c r="E1843" s="94" t="n"/>
    </row>
    <row r="1844">
      <c r="A1844" s="94" t="n"/>
      <c r="B1844" s="102" t="n"/>
      <c r="C1844" s="94" t="n"/>
      <c r="D1844" s="94" t="n"/>
      <c r="E1844" s="94" t="n"/>
    </row>
    <row r="1845">
      <c r="A1845" s="94" t="n"/>
      <c r="B1845" s="102" t="n"/>
      <c r="C1845" s="94" t="n"/>
      <c r="D1845" s="94" t="n"/>
      <c r="E1845" s="94" t="n"/>
    </row>
    <row r="1846">
      <c r="A1846" s="94" t="n"/>
      <c r="B1846" s="102" t="n"/>
      <c r="C1846" s="94" t="n"/>
      <c r="D1846" s="94" t="n"/>
      <c r="E1846" s="94" t="n"/>
    </row>
    <row r="1847">
      <c r="A1847" s="94" t="n"/>
      <c r="B1847" s="102" t="n"/>
      <c r="C1847" s="94" t="n"/>
      <c r="D1847" s="94" t="n"/>
      <c r="E1847" s="94" t="n"/>
    </row>
    <row r="1848">
      <c r="A1848" s="94" t="n"/>
      <c r="B1848" s="102" t="n"/>
      <c r="C1848" s="94" t="n"/>
      <c r="D1848" s="94" t="n"/>
      <c r="E1848" s="94" t="n"/>
    </row>
    <row r="1849">
      <c r="A1849" s="94" t="n"/>
      <c r="B1849" s="102" t="n"/>
      <c r="C1849" s="94" t="n"/>
      <c r="D1849" s="94" t="n"/>
      <c r="E1849" s="94" t="n"/>
    </row>
    <row r="1850">
      <c r="A1850" s="94" t="n"/>
      <c r="B1850" s="102" t="n"/>
      <c r="C1850" s="94" t="n"/>
      <c r="D1850" s="94" t="n"/>
      <c r="E1850" s="94" t="n"/>
    </row>
    <row r="1851">
      <c r="A1851" s="94" t="n"/>
      <c r="B1851" s="102" t="n"/>
      <c r="C1851" s="94" t="n"/>
      <c r="D1851" s="94" t="n"/>
      <c r="E1851" s="94" t="n"/>
    </row>
    <row r="1852">
      <c r="A1852" s="94" t="n"/>
      <c r="B1852" s="102" t="n"/>
      <c r="C1852" s="94" t="n"/>
      <c r="D1852" s="94" t="n"/>
      <c r="E1852" s="94" t="n"/>
    </row>
    <row r="1853">
      <c r="A1853" s="94" t="n"/>
      <c r="B1853" s="102" t="n"/>
      <c r="C1853" s="94" t="n"/>
      <c r="D1853" s="94" t="n"/>
      <c r="E1853" s="94" t="n"/>
    </row>
    <row r="1854">
      <c r="A1854" s="94" t="n"/>
      <c r="B1854" s="102" t="n"/>
      <c r="C1854" s="94" t="n"/>
      <c r="D1854" s="94" t="n"/>
      <c r="E1854" s="94" t="n"/>
    </row>
    <row r="1855">
      <c r="A1855" s="94" t="n"/>
      <c r="B1855" s="102" t="n"/>
      <c r="C1855" s="94" t="n"/>
      <c r="D1855" s="94" t="n"/>
      <c r="E1855" s="94" t="n"/>
    </row>
    <row r="1856">
      <c r="A1856" s="94" t="n"/>
      <c r="B1856" s="102" t="n"/>
      <c r="C1856" s="94" t="n"/>
      <c r="D1856" s="94" t="n"/>
      <c r="E1856" s="94" t="n"/>
    </row>
    <row r="1857">
      <c r="A1857" s="94" t="n"/>
      <c r="B1857" s="102" t="n"/>
      <c r="C1857" s="94" t="n"/>
      <c r="D1857" s="94" t="n"/>
      <c r="E1857" s="94" t="n"/>
    </row>
    <row r="1858">
      <c r="A1858" s="94" t="n"/>
      <c r="B1858" s="102" t="n"/>
      <c r="C1858" s="94" t="n"/>
      <c r="D1858" s="94" t="n"/>
      <c r="E1858" s="94" t="n"/>
    </row>
    <row r="1859">
      <c r="A1859" s="94" t="n"/>
      <c r="B1859" s="102" t="n"/>
      <c r="C1859" s="94" t="n"/>
      <c r="D1859" s="94" t="n"/>
      <c r="E1859" s="94" t="n"/>
    </row>
    <row r="1860">
      <c r="A1860" s="94" t="n"/>
      <c r="B1860" s="102" t="n"/>
      <c r="C1860" s="94" t="n"/>
      <c r="D1860" s="94" t="n"/>
      <c r="E1860" s="94" t="n"/>
    </row>
    <row r="1861">
      <c r="A1861" s="94" t="n"/>
      <c r="B1861" s="102" t="n"/>
      <c r="C1861" s="94" t="n"/>
      <c r="D1861" s="94" t="n"/>
      <c r="E1861" s="94" t="n"/>
    </row>
    <row r="1862">
      <c r="A1862" s="94" t="n"/>
      <c r="B1862" s="102" t="n"/>
      <c r="C1862" s="94" t="n"/>
      <c r="D1862" s="94" t="n"/>
      <c r="E1862" s="94" t="n"/>
    </row>
    <row r="1863">
      <c r="A1863" s="94" t="n"/>
      <c r="B1863" s="102" t="n"/>
      <c r="C1863" s="94" t="n"/>
      <c r="D1863" s="94" t="n"/>
      <c r="E1863" s="94" t="n"/>
    </row>
    <row r="1864">
      <c r="A1864" s="94" t="n"/>
      <c r="B1864" s="102" t="n"/>
      <c r="C1864" s="94" t="n"/>
      <c r="D1864" s="94" t="n"/>
      <c r="E1864" s="94" t="n"/>
    </row>
    <row r="1865">
      <c r="A1865" s="94" t="n"/>
      <c r="B1865" s="102" t="n"/>
      <c r="C1865" s="94" t="n"/>
      <c r="D1865" s="94" t="n"/>
      <c r="E1865" s="94" t="n"/>
    </row>
    <row r="1866">
      <c r="A1866" s="94" t="n"/>
      <c r="B1866" s="102" t="n"/>
      <c r="C1866" s="94" t="n"/>
      <c r="D1866" s="94" t="n"/>
      <c r="E1866" s="94" t="n"/>
    </row>
    <row r="1867">
      <c r="A1867" s="94" t="n"/>
      <c r="B1867" s="102" t="n"/>
      <c r="C1867" s="94" t="n"/>
      <c r="D1867" s="94" t="n"/>
      <c r="E1867" s="94" t="n"/>
    </row>
    <row r="1868">
      <c r="A1868" s="94" t="n"/>
      <c r="B1868" s="102" t="n"/>
      <c r="C1868" s="94" t="n"/>
      <c r="D1868" s="94" t="n"/>
      <c r="E1868" s="94" t="n"/>
    </row>
    <row r="1869">
      <c r="A1869" s="94" t="n"/>
      <c r="B1869" s="102" t="n"/>
      <c r="C1869" s="94" t="n"/>
      <c r="D1869" s="94" t="n"/>
      <c r="E1869" s="94" t="n"/>
    </row>
    <row r="1870">
      <c r="A1870" s="98" t="inlineStr">
        <is>
          <t>TOTALE</t>
        </is>
      </c>
      <c r="B1870" s="102">
        <f>SUM(B1822:B1869)</f>
        <v/>
      </c>
      <c r="C1870" s="94" t="n"/>
      <c r="D1870" s="94" t="n"/>
      <c r="E1870" s="94" t="n"/>
    </row>
    <row r="1873">
      <c r="A1873" s="98" t="inlineStr">
        <is>
          <t>DATA</t>
        </is>
      </c>
      <c r="B1873" s="118" t="inlineStr">
        <is>
          <t xml:space="preserve">IMPORTO </t>
        </is>
      </c>
      <c r="C1873" s="98" t="inlineStr">
        <is>
          <t>NUMERO POLIZZA</t>
        </is>
      </c>
      <c r="D1873" s="98" t="inlineStr">
        <is>
          <t>CONTRAENTE</t>
        </is>
      </c>
      <c r="E1873" s="98" t="inlineStr">
        <is>
          <t>NOTE</t>
        </is>
      </c>
    </row>
    <row r="1874">
      <c r="A1874" s="95" t="n"/>
      <c r="B1874" s="118" t="n">
        <v>0</v>
      </c>
      <c r="C1874" s="98" t="n"/>
      <c r="D1874" s="98" t="n"/>
      <c r="E1874" s="94" t="n"/>
    </row>
    <row r="1875">
      <c r="A1875" s="94" t="n"/>
      <c r="B1875" s="102" t="n">
        <v>0</v>
      </c>
      <c r="C1875" s="94" t="n"/>
      <c r="D1875" s="94" t="n"/>
      <c r="E1875" s="94" t="n"/>
      <c r="F1875" s="133" t="n"/>
    </row>
    <row r="1876">
      <c r="A1876" s="94" t="n"/>
      <c r="B1876" s="102" t="n">
        <v>0</v>
      </c>
      <c r="C1876" s="101" t="n"/>
      <c r="D1876" s="94" t="n"/>
      <c r="E1876" s="94" t="n"/>
      <c r="F1876" s="134" t="n"/>
    </row>
    <row r="1877">
      <c r="A1877" s="94" t="n"/>
      <c r="B1877" s="102" t="n">
        <v>0</v>
      </c>
      <c r="C1877" s="94" t="n"/>
      <c r="D1877" s="94" t="n"/>
      <c r="E1877" s="94" t="n"/>
      <c r="F1877" s="134" t="n"/>
    </row>
    <row r="1878">
      <c r="A1878" s="94" t="n"/>
      <c r="B1878" s="102" t="n"/>
      <c r="C1878" s="94" t="n"/>
      <c r="D1878" s="94" t="n"/>
      <c r="E1878" s="94" t="n"/>
      <c r="F1878" s="135" t="n"/>
    </row>
    <row r="1879">
      <c r="A1879" s="94" t="n"/>
      <c r="B1879" s="102" t="n"/>
      <c r="C1879" s="94" t="n"/>
      <c r="D1879" s="94" t="n"/>
      <c r="E1879" s="94" t="n"/>
      <c r="F1879" s="135" t="n"/>
    </row>
    <row r="1880">
      <c r="A1880" s="94" t="n"/>
      <c r="B1880" s="102" t="n"/>
      <c r="C1880" s="94" t="n"/>
      <c r="D1880" s="94" t="n"/>
      <c r="E1880" s="94" t="n"/>
    </row>
    <row r="1881">
      <c r="A1881" s="94" t="n"/>
      <c r="B1881" s="102" t="n"/>
      <c r="C1881" s="94" t="n"/>
      <c r="D1881" s="94" t="n"/>
      <c r="E1881" s="94" t="n"/>
    </row>
    <row r="1882">
      <c r="A1882" s="94" t="n"/>
      <c r="B1882" s="102" t="n"/>
      <c r="C1882" s="94" t="n"/>
      <c r="D1882" s="94" t="n"/>
      <c r="E1882" s="94" t="n"/>
    </row>
    <row r="1883">
      <c r="A1883" s="94" t="n"/>
      <c r="B1883" s="102" t="n"/>
      <c r="C1883" s="94" t="n"/>
      <c r="D1883" s="94" t="n"/>
      <c r="E1883" s="94" t="n"/>
      <c r="F1883" s="134" t="n"/>
    </row>
    <row r="1884">
      <c r="A1884" s="94" t="n"/>
      <c r="B1884" s="102" t="n"/>
      <c r="C1884" s="94" t="n"/>
      <c r="D1884" s="94" t="n"/>
      <c r="E1884" s="94" t="n"/>
    </row>
    <row r="1885">
      <c r="A1885" s="94" t="n"/>
      <c r="B1885" s="102" t="n"/>
      <c r="C1885" s="94" t="n"/>
      <c r="D1885" s="94" t="n"/>
      <c r="E1885" s="94" t="n"/>
    </row>
    <row r="1886">
      <c r="A1886" s="94" t="n"/>
      <c r="B1886" s="102" t="n"/>
      <c r="C1886" s="94" t="n"/>
      <c r="D1886" s="94" t="n"/>
      <c r="E1886" s="94" t="n"/>
    </row>
    <row r="1887">
      <c r="A1887" s="94" t="n"/>
      <c r="B1887" s="102" t="n"/>
      <c r="C1887" s="94" t="n"/>
      <c r="D1887" s="94" t="n"/>
      <c r="E1887" s="94" t="n"/>
    </row>
    <row r="1888">
      <c r="A1888" s="94" t="n"/>
      <c r="B1888" s="102" t="n"/>
      <c r="C1888" s="94" t="n"/>
      <c r="D1888" s="94" t="n"/>
      <c r="E1888" s="94" t="n"/>
    </row>
    <row r="1889">
      <c r="A1889" s="94" t="n"/>
      <c r="B1889" s="102" t="n"/>
      <c r="C1889" s="94" t="n"/>
      <c r="D1889" s="94" t="n"/>
      <c r="E1889" s="94" t="n"/>
    </row>
    <row r="1890">
      <c r="A1890" s="94" t="n"/>
      <c r="B1890" s="102" t="n"/>
      <c r="C1890" s="94" t="n"/>
      <c r="D1890" s="94" t="n"/>
      <c r="E1890" s="94" t="n"/>
    </row>
    <row r="1891">
      <c r="A1891" s="94" t="n"/>
      <c r="B1891" s="102" t="n"/>
      <c r="C1891" s="94" t="n"/>
      <c r="D1891" s="94" t="n"/>
      <c r="E1891" s="94" t="n"/>
    </row>
    <row r="1892">
      <c r="A1892" s="94" t="n"/>
      <c r="B1892" s="102" t="n"/>
      <c r="C1892" s="94" t="n"/>
      <c r="D1892" s="94" t="n"/>
      <c r="E1892" s="94" t="n"/>
    </row>
    <row r="1893">
      <c r="A1893" s="94" t="n"/>
      <c r="B1893" s="102" t="n"/>
      <c r="C1893" s="94" t="n"/>
      <c r="D1893" s="94" t="n"/>
      <c r="E1893" s="94" t="n"/>
    </row>
    <row r="1894">
      <c r="A1894" s="94" t="n"/>
      <c r="B1894" s="102" t="n"/>
      <c r="C1894" s="94" t="n"/>
      <c r="D1894" s="94" t="n"/>
      <c r="E1894" s="94" t="n"/>
    </row>
    <row r="1895">
      <c r="A1895" s="94" t="n"/>
      <c r="B1895" s="102" t="n"/>
      <c r="C1895" s="94" t="n"/>
      <c r="D1895" s="94" t="n"/>
      <c r="E1895" s="94" t="n"/>
    </row>
    <row r="1896">
      <c r="A1896" s="94" t="n"/>
      <c r="B1896" s="102" t="n"/>
      <c r="C1896" s="94" t="n"/>
      <c r="D1896" s="94" t="n"/>
      <c r="E1896" s="94" t="n"/>
    </row>
    <row r="1897">
      <c r="A1897" s="94" t="n"/>
      <c r="B1897" s="102" t="n"/>
      <c r="C1897" s="94" t="n"/>
      <c r="D1897" s="94" t="n"/>
      <c r="E1897" s="94" t="n"/>
    </row>
    <row r="1898">
      <c r="A1898" s="94" t="n"/>
      <c r="B1898" s="102" t="n"/>
      <c r="C1898" s="94" t="n"/>
      <c r="D1898" s="94" t="n"/>
      <c r="E1898" s="94" t="n"/>
    </row>
    <row r="1899">
      <c r="A1899" s="94" t="n"/>
      <c r="B1899" s="102" t="n"/>
      <c r="C1899" s="94" t="n"/>
      <c r="D1899" s="94" t="n"/>
      <c r="E1899" s="94" t="n"/>
    </row>
    <row r="1900">
      <c r="A1900" s="94" t="n"/>
      <c r="B1900" s="102" t="n"/>
      <c r="C1900" s="94" t="n"/>
      <c r="D1900" s="94" t="n"/>
      <c r="E1900" s="94" t="n"/>
    </row>
    <row r="1901">
      <c r="A1901" s="94" t="n"/>
      <c r="B1901" s="102" t="n"/>
      <c r="C1901" s="94" t="n"/>
      <c r="D1901" s="94" t="n"/>
      <c r="E1901" s="94" t="n"/>
    </row>
    <row r="1902">
      <c r="A1902" s="94" t="n"/>
      <c r="B1902" s="102" t="n"/>
      <c r="C1902" s="94" t="n"/>
      <c r="D1902" s="94" t="n"/>
      <c r="E1902" s="94" t="n"/>
    </row>
    <row r="1903">
      <c r="A1903" s="94" t="n"/>
      <c r="B1903" s="102" t="n"/>
      <c r="C1903" s="94" t="n"/>
      <c r="D1903" s="94" t="n"/>
      <c r="E1903" s="94" t="n"/>
    </row>
    <row r="1904">
      <c r="A1904" s="94" t="n"/>
      <c r="B1904" s="102" t="n"/>
      <c r="C1904" s="94" t="n"/>
      <c r="D1904" s="94" t="n"/>
      <c r="E1904" s="94" t="n"/>
    </row>
    <row r="1905">
      <c r="A1905" s="94" t="n"/>
      <c r="B1905" s="102" t="n"/>
      <c r="C1905" s="94" t="n"/>
      <c r="D1905" s="94" t="n"/>
      <c r="E1905" s="94" t="n"/>
    </row>
    <row r="1906">
      <c r="A1906" s="94" t="n"/>
      <c r="B1906" s="102" t="n"/>
      <c r="C1906" s="94" t="n"/>
      <c r="D1906" s="94" t="n"/>
      <c r="E1906" s="94" t="n"/>
    </row>
    <row r="1907">
      <c r="A1907" s="94" t="n"/>
      <c r="B1907" s="102" t="n"/>
      <c r="C1907" s="94" t="n"/>
      <c r="D1907" s="94" t="n"/>
      <c r="E1907" s="94" t="n"/>
    </row>
    <row r="1908">
      <c r="A1908" s="94" t="n"/>
      <c r="B1908" s="102" t="n"/>
      <c r="C1908" s="94" t="n"/>
      <c r="D1908" s="94" t="n"/>
      <c r="E1908" s="94" t="n"/>
    </row>
    <row r="1909">
      <c r="A1909" s="94" t="n"/>
      <c r="B1909" s="102" t="n"/>
      <c r="C1909" s="94" t="n"/>
      <c r="D1909" s="94" t="n"/>
      <c r="E1909" s="94" t="n"/>
    </row>
    <row r="1910">
      <c r="A1910" s="94" t="n"/>
      <c r="B1910" s="102" t="n"/>
      <c r="C1910" s="94" t="n"/>
      <c r="D1910" s="94" t="n"/>
      <c r="E1910" s="94" t="n"/>
    </row>
    <row r="1911">
      <c r="A1911" s="94" t="n"/>
      <c r="B1911" s="102" t="n"/>
      <c r="C1911" s="94" t="n"/>
      <c r="D1911" s="94" t="n"/>
      <c r="E1911" s="94" t="n"/>
    </row>
    <row r="1912">
      <c r="A1912" s="94" t="n"/>
      <c r="B1912" s="102" t="n"/>
      <c r="C1912" s="94" t="n"/>
      <c r="D1912" s="94" t="n"/>
      <c r="E1912" s="94" t="n"/>
    </row>
    <row r="1913">
      <c r="A1913" s="94" t="n"/>
      <c r="B1913" s="102" t="n"/>
      <c r="C1913" s="94" t="n"/>
      <c r="D1913" s="94" t="n"/>
      <c r="E1913" s="94" t="n"/>
    </row>
    <row r="1914">
      <c r="A1914" s="94" t="n"/>
      <c r="B1914" s="102" t="n"/>
      <c r="C1914" s="94" t="n"/>
      <c r="D1914" s="94" t="n"/>
      <c r="E1914" s="94" t="n"/>
    </row>
    <row r="1915">
      <c r="A1915" s="94" t="n"/>
      <c r="B1915" s="102" t="n"/>
      <c r="C1915" s="94" t="n"/>
      <c r="D1915" s="94" t="n"/>
      <c r="E1915" s="94" t="n"/>
    </row>
    <row r="1916">
      <c r="A1916" s="94" t="n"/>
      <c r="B1916" s="102" t="n"/>
      <c r="C1916" s="94" t="n"/>
      <c r="D1916" s="94" t="n"/>
      <c r="E1916" s="94" t="n"/>
    </row>
    <row r="1917">
      <c r="A1917" s="94" t="n"/>
      <c r="B1917" s="102" t="n"/>
      <c r="C1917" s="94" t="n"/>
      <c r="D1917" s="94" t="n"/>
      <c r="E1917" s="94" t="n"/>
    </row>
    <row r="1918">
      <c r="A1918" s="94" t="n"/>
      <c r="B1918" s="102" t="n"/>
      <c r="C1918" s="94" t="n"/>
      <c r="D1918" s="94" t="n"/>
      <c r="E1918" s="94" t="n"/>
    </row>
    <row r="1919">
      <c r="A1919" s="94" t="n"/>
      <c r="B1919" s="102" t="n"/>
      <c r="C1919" s="94" t="n"/>
      <c r="D1919" s="94" t="n"/>
      <c r="E1919" s="94" t="n"/>
    </row>
    <row r="1920">
      <c r="A1920" s="94" t="n"/>
      <c r="B1920" s="102" t="n"/>
      <c r="C1920" s="94" t="n"/>
      <c r="D1920" s="94" t="n"/>
      <c r="E1920" s="94" t="n"/>
    </row>
    <row r="1921">
      <c r="A1921" s="94" t="n"/>
      <c r="B1921" s="102" t="n"/>
      <c r="C1921" s="94" t="n"/>
      <c r="D1921" s="94" t="n"/>
      <c r="E1921" s="94" t="n"/>
    </row>
    <row r="1922">
      <c r="A1922" s="98" t="inlineStr">
        <is>
          <t>TOTALE</t>
        </is>
      </c>
      <c r="B1922" s="102">
        <f>SUM(B1874:B1921)</f>
        <v/>
      </c>
      <c r="C1922" s="94" t="n"/>
      <c r="D1922" s="94" t="n"/>
      <c r="E1922" s="94" t="n"/>
    </row>
    <row r="1925">
      <c r="A1925" s="98" t="inlineStr">
        <is>
          <t>DATA</t>
        </is>
      </c>
      <c r="B1925" s="118" t="inlineStr">
        <is>
          <t xml:space="preserve">IMPORTO </t>
        </is>
      </c>
      <c r="C1925" s="98" t="inlineStr">
        <is>
          <t>NUMERO POLIZZA</t>
        </is>
      </c>
      <c r="D1925" s="98" t="inlineStr">
        <is>
          <t>CONTRAENTE</t>
        </is>
      </c>
      <c r="E1925" s="98" t="inlineStr">
        <is>
          <t>NOTE</t>
        </is>
      </c>
    </row>
    <row r="1926">
      <c r="A1926" s="95" t="n"/>
      <c r="B1926" s="118" t="n">
        <v>0</v>
      </c>
      <c r="C1926" s="98" t="n"/>
      <c r="D1926" s="98" t="n"/>
      <c r="E1926" s="94" t="n"/>
    </row>
    <row r="1927">
      <c r="A1927" s="94" t="n"/>
      <c r="B1927" s="102" t="n">
        <v>0</v>
      </c>
      <c r="C1927" s="94" t="n"/>
      <c r="D1927" s="94" t="n"/>
      <c r="E1927" s="94" t="n"/>
    </row>
    <row r="1928">
      <c r="A1928" s="94" t="n"/>
      <c r="B1928" s="102" t="n">
        <v>0</v>
      </c>
      <c r="C1928" s="101" t="n"/>
      <c r="D1928" s="94" t="n"/>
      <c r="E1928" s="94" t="n"/>
      <c r="F1928" s="134" t="n"/>
    </row>
    <row r="1929">
      <c r="A1929" s="94" t="n"/>
      <c r="B1929" s="102" t="n">
        <v>0</v>
      </c>
      <c r="C1929" s="94" t="n"/>
      <c r="D1929" s="94" t="n"/>
      <c r="E1929" s="94" t="n"/>
      <c r="F1929" s="134" t="n"/>
    </row>
    <row r="1930">
      <c r="A1930" s="94" t="n"/>
      <c r="B1930" s="102" t="n"/>
      <c r="C1930" s="94" t="n"/>
      <c r="D1930" s="94" t="n"/>
      <c r="E1930" s="94" t="n"/>
    </row>
    <row r="1931">
      <c r="A1931" s="94" t="n"/>
      <c r="B1931" s="102" t="n"/>
      <c r="C1931" s="94" t="n"/>
      <c r="D1931" s="94" t="n"/>
      <c r="E1931" s="94" t="n"/>
    </row>
    <row r="1932">
      <c r="A1932" s="94" t="n"/>
      <c r="B1932" s="102" t="n"/>
      <c r="C1932" s="94" t="n"/>
      <c r="D1932" s="94" t="n"/>
      <c r="E1932" s="94" t="n"/>
      <c r="F1932" s="134" t="n"/>
    </row>
    <row r="1933">
      <c r="A1933" s="94" t="n"/>
      <c r="B1933" s="102" t="n"/>
      <c r="C1933" s="94" t="n"/>
      <c r="D1933" s="94" t="n"/>
      <c r="E1933" s="94" t="n"/>
    </row>
    <row r="1934">
      <c r="A1934" s="94" t="n"/>
      <c r="B1934" s="102" t="n"/>
      <c r="C1934" s="94" t="n"/>
      <c r="D1934" s="94" t="n"/>
      <c r="E1934" s="94" t="n"/>
    </row>
    <row r="1935">
      <c r="A1935" s="94" t="n"/>
      <c r="B1935" s="102" t="n"/>
      <c r="C1935" s="94" t="n"/>
      <c r="D1935" s="94" t="n"/>
      <c r="E1935" s="94" t="n"/>
    </row>
    <row r="1936">
      <c r="A1936" s="94" t="n"/>
      <c r="B1936" s="102" t="n"/>
      <c r="C1936" s="94" t="n"/>
      <c r="D1936" s="94" t="n"/>
      <c r="E1936" s="94" t="n"/>
    </row>
    <row r="1937">
      <c r="A1937" s="94" t="n"/>
      <c r="B1937" s="102" t="n"/>
      <c r="C1937" s="94" t="n"/>
      <c r="D1937" s="94" t="n"/>
      <c r="E1937" s="94" t="n"/>
    </row>
    <row r="1938">
      <c r="A1938" s="94" t="n"/>
      <c r="B1938" s="102" t="n"/>
      <c r="C1938" s="94" t="n"/>
      <c r="D1938" s="94" t="n"/>
      <c r="E1938" s="94" t="n"/>
    </row>
    <row r="1939">
      <c r="A1939" s="94" t="n"/>
      <c r="B1939" s="102" t="n"/>
      <c r="C1939" s="94" t="n"/>
      <c r="D1939" s="94" t="n"/>
      <c r="E1939" s="94" t="n"/>
    </row>
    <row r="1940">
      <c r="A1940" s="94" t="n"/>
      <c r="B1940" s="102" t="n"/>
      <c r="C1940" s="94" t="n"/>
      <c r="D1940" s="94" t="n"/>
      <c r="E1940" s="94" t="n"/>
    </row>
    <row r="1941">
      <c r="A1941" s="94" t="n"/>
      <c r="B1941" s="102" t="n"/>
      <c r="C1941" s="94" t="n"/>
      <c r="D1941" s="94" t="n"/>
      <c r="E1941" s="94" t="n"/>
    </row>
    <row r="1942">
      <c r="A1942" s="94" t="n"/>
      <c r="B1942" s="102" t="n"/>
      <c r="C1942" s="94" t="n"/>
      <c r="D1942" s="94" t="n"/>
      <c r="E1942" s="94" t="n"/>
    </row>
    <row r="1943">
      <c r="A1943" s="94" t="n"/>
      <c r="B1943" s="102" t="n"/>
      <c r="C1943" s="94" t="n"/>
      <c r="D1943" s="94" t="n"/>
      <c r="E1943" s="94" t="n"/>
    </row>
    <row r="1944">
      <c r="A1944" s="94" t="n"/>
      <c r="B1944" s="102" t="n"/>
      <c r="C1944" s="94" t="n"/>
      <c r="D1944" s="94" t="n"/>
      <c r="E1944" s="94" t="n"/>
    </row>
    <row r="1945">
      <c r="A1945" s="94" t="n"/>
      <c r="B1945" s="102" t="n"/>
      <c r="C1945" s="94" t="n"/>
      <c r="D1945" s="94" t="n"/>
      <c r="E1945" s="94" t="n"/>
    </row>
    <row r="1946">
      <c r="A1946" s="94" t="n"/>
      <c r="B1946" s="102" t="n"/>
      <c r="C1946" s="94" t="n"/>
      <c r="D1946" s="94" t="n"/>
      <c r="E1946" s="94" t="n"/>
    </row>
    <row r="1947">
      <c r="A1947" s="94" t="n"/>
      <c r="B1947" s="102" t="n"/>
      <c r="C1947" s="94" t="n"/>
      <c r="D1947" s="94" t="n"/>
      <c r="E1947" s="94" t="n"/>
    </row>
    <row r="1948">
      <c r="A1948" s="94" t="n"/>
      <c r="B1948" s="102" t="n"/>
      <c r="C1948" s="94" t="n"/>
      <c r="D1948" s="94" t="n"/>
      <c r="E1948" s="94" t="n"/>
    </row>
    <row r="1949">
      <c r="A1949" s="94" t="n"/>
      <c r="B1949" s="102" t="n"/>
      <c r="C1949" s="94" t="n"/>
      <c r="D1949" s="94" t="n"/>
      <c r="E1949" s="94" t="n"/>
    </row>
    <row r="1950">
      <c r="A1950" s="94" t="n"/>
      <c r="B1950" s="102" t="n"/>
      <c r="C1950" s="94" t="n"/>
      <c r="D1950" s="94" t="n"/>
      <c r="E1950" s="94" t="n"/>
    </row>
    <row r="1951">
      <c r="A1951" s="94" t="n"/>
      <c r="B1951" s="102" t="n"/>
      <c r="C1951" s="94" t="n"/>
      <c r="D1951" s="94" t="n"/>
      <c r="E1951" s="94" t="n"/>
    </row>
    <row r="1952">
      <c r="A1952" s="94" t="n"/>
      <c r="B1952" s="102" t="n"/>
      <c r="C1952" s="94" t="n"/>
      <c r="D1952" s="94" t="n"/>
      <c r="E1952" s="94" t="n"/>
    </row>
    <row r="1953">
      <c r="A1953" s="94" t="n"/>
      <c r="B1953" s="102" t="n"/>
      <c r="C1953" s="94" t="n"/>
      <c r="D1953" s="94" t="n"/>
      <c r="E1953" s="94" t="n"/>
    </row>
    <row r="1954">
      <c r="A1954" s="94" t="n"/>
      <c r="B1954" s="102" t="n"/>
      <c r="C1954" s="94" t="n"/>
      <c r="D1954" s="94" t="n"/>
      <c r="E1954" s="94" t="n"/>
    </row>
    <row r="1955">
      <c r="A1955" s="94" t="n"/>
      <c r="B1955" s="102" t="n"/>
      <c r="C1955" s="94" t="n"/>
      <c r="D1955" s="94" t="n"/>
      <c r="E1955" s="94" t="n"/>
    </row>
    <row r="1956">
      <c r="A1956" s="94" t="n"/>
      <c r="B1956" s="102" t="n"/>
      <c r="C1956" s="94" t="n"/>
      <c r="D1956" s="94" t="n"/>
      <c r="E1956" s="94" t="n"/>
    </row>
    <row r="1957">
      <c r="A1957" s="94" t="n"/>
      <c r="B1957" s="102" t="n"/>
      <c r="C1957" s="94" t="n"/>
      <c r="D1957" s="94" t="n"/>
      <c r="E1957" s="94" t="n"/>
    </row>
    <row r="1958">
      <c r="A1958" s="94" t="n"/>
      <c r="B1958" s="102" t="n"/>
      <c r="C1958" s="94" t="n"/>
      <c r="D1958" s="94" t="n"/>
      <c r="E1958" s="94" t="n"/>
    </row>
    <row r="1959">
      <c r="A1959" s="94" t="n"/>
      <c r="B1959" s="102" t="n"/>
      <c r="C1959" s="94" t="n"/>
      <c r="D1959" s="94" t="n"/>
      <c r="E1959" s="94" t="n"/>
    </row>
    <row r="1960">
      <c r="A1960" s="94" t="n"/>
      <c r="B1960" s="102" t="n"/>
      <c r="C1960" s="94" t="n"/>
      <c r="D1960" s="94" t="n"/>
      <c r="E1960" s="94" t="n"/>
    </row>
    <row r="1961">
      <c r="A1961" s="94" t="n"/>
      <c r="B1961" s="102" t="n"/>
      <c r="C1961" s="94" t="n"/>
      <c r="D1961" s="94" t="n"/>
      <c r="E1961" s="94" t="n"/>
    </row>
    <row r="1962">
      <c r="A1962" s="94" t="n"/>
      <c r="B1962" s="102" t="n"/>
      <c r="C1962" s="94" t="n"/>
      <c r="D1962" s="94" t="n"/>
      <c r="E1962" s="94" t="n"/>
    </row>
    <row r="1963">
      <c r="A1963" s="94" t="n"/>
      <c r="B1963" s="102" t="n"/>
      <c r="C1963" s="94" t="n"/>
      <c r="D1963" s="94" t="n"/>
      <c r="E1963" s="94" t="n"/>
    </row>
    <row r="1964">
      <c r="A1964" s="94" t="n"/>
      <c r="B1964" s="102" t="n"/>
      <c r="C1964" s="94" t="n"/>
      <c r="D1964" s="94" t="n"/>
      <c r="E1964" s="94" t="n"/>
    </row>
    <row r="1965">
      <c r="A1965" s="94" t="n"/>
      <c r="B1965" s="102" t="n"/>
      <c r="C1965" s="94" t="n"/>
      <c r="D1965" s="94" t="n"/>
      <c r="E1965" s="94" t="n"/>
    </row>
    <row r="1966">
      <c r="A1966" s="94" t="n"/>
      <c r="B1966" s="102" t="n"/>
      <c r="C1966" s="94" t="n"/>
      <c r="D1966" s="94" t="n"/>
      <c r="E1966" s="94" t="n"/>
    </row>
    <row r="1967">
      <c r="A1967" s="94" t="n"/>
      <c r="B1967" s="102" t="n"/>
      <c r="C1967" s="94" t="n"/>
      <c r="D1967" s="94" t="n"/>
      <c r="E1967" s="94" t="n"/>
    </row>
    <row r="1968">
      <c r="A1968" s="94" t="n"/>
      <c r="B1968" s="102" t="n"/>
      <c r="C1968" s="94" t="n"/>
      <c r="D1968" s="94" t="n"/>
      <c r="E1968" s="94" t="n"/>
    </row>
    <row r="1969">
      <c r="A1969" s="94" t="n"/>
      <c r="B1969" s="102" t="n"/>
      <c r="C1969" s="94" t="n"/>
      <c r="D1969" s="94" t="n"/>
      <c r="E1969" s="94" t="n"/>
    </row>
    <row r="1970">
      <c r="A1970" s="94" t="n"/>
      <c r="B1970" s="102" t="n"/>
      <c r="C1970" s="94" t="n"/>
      <c r="D1970" s="94" t="n"/>
      <c r="E1970" s="94" t="n"/>
    </row>
    <row r="1971">
      <c r="A1971" s="94" t="n"/>
      <c r="B1971" s="102" t="n"/>
      <c r="C1971" s="94" t="n"/>
      <c r="D1971" s="94" t="n"/>
      <c r="E1971" s="94" t="n"/>
    </row>
    <row r="1972">
      <c r="A1972" s="94" t="n"/>
      <c r="B1972" s="102" t="n"/>
      <c r="C1972" s="94" t="n"/>
      <c r="D1972" s="94" t="n"/>
      <c r="E1972" s="94" t="n"/>
    </row>
    <row r="1973">
      <c r="A1973" s="94" t="n"/>
      <c r="B1973" s="102" t="n"/>
      <c r="C1973" s="94" t="n"/>
      <c r="D1973" s="94" t="n"/>
      <c r="E1973" s="94" t="n"/>
    </row>
    <row r="1974">
      <c r="A1974" s="98" t="inlineStr">
        <is>
          <t>TOTALE</t>
        </is>
      </c>
      <c r="B1974" s="102">
        <f>SUM(B1926:B1973)</f>
        <v/>
      </c>
      <c r="C1974" s="94" t="n"/>
      <c r="D1974" s="94" t="n"/>
      <c r="E1974" s="94" t="n"/>
    </row>
    <row r="1977">
      <c r="A1977" s="98" t="inlineStr">
        <is>
          <t>DATA</t>
        </is>
      </c>
      <c r="B1977" s="118" t="inlineStr">
        <is>
          <t xml:space="preserve">IMPORTO </t>
        </is>
      </c>
      <c r="C1977" s="98" t="inlineStr">
        <is>
          <t>NUMERO POLIZZA</t>
        </is>
      </c>
      <c r="D1977" s="98" t="inlineStr">
        <is>
          <t>CONTRAENTE</t>
        </is>
      </c>
      <c r="E1977" s="98" t="inlineStr">
        <is>
          <t>NOTE</t>
        </is>
      </c>
    </row>
    <row r="1978">
      <c r="A1978" s="95" t="n"/>
      <c r="B1978" s="118" t="n">
        <v>0</v>
      </c>
      <c r="C1978" s="98" t="n"/>
      <c r="D1978" s="98" t="n"/>
      <c r="E1978" s="94" t="n"/>
    </row>
    <row r="1979">
      <c r="A1979" s="94" t="n"/>
      <c r="B1979" s="102" t="n">
        <v>0</v>
      </c>
      <c r="C1979" s="94" t="n"/>
      <c r="D1979" s="94" t="n"/>
      <c r="E1979" s="94" t="n"/>
      <c r="F1979" s="133" t="inlineStr">
        <is>
          <t>*</t>
        </is>
      </c>
    </row>
    <row r="1980">
      <c r="A1980" s="94" t="n"/>
      <c r="B1980" s="102" t="n">
        <v>0</v>
      </c>
      <c r="C1980" s="101" t="n"/>
      <c r="D1980" s="94" t="n"/>
      <c r="E1980" s="94" t="n"/>
      <c r="F1980" s="134" t="inlineStr">
        <is>
          <t>*</t>
        </is>
      </c>
    </row>
    <row r="1981">
      <c r="A1981" s="94" t="n"/>
      <c r="B1981" s="102" t="n">
        <v>0</v>
      </c>
      <c r="C1981" s="94" t="n"/>
      <c r="D1981" s="94" t="n"/>
      <c r="E1981" s="94" t="n"/>
      <c r="F1981" s="134" t="n"/>
    </row>
    <row r="1982">
      <c r="A1982" s="94" t="n"/>
      <c r="B1982" s="102" t="n"/>
      <c r="C1982" s="94" t="n"/>
      <c r="D1982" s="94" t="n"/>
      <c r="E1982" s="94" t="n"/>
      <c r="F1982" s="135" t="n"/>
    </row>
    <row r="1983">
      <c r="A1983" s="94" t="n"/>
      <c r="B1983" s="102" t="n"/>
      <c r="C1983" s="94" t="n"/>
      <c r="D1983" s="94" t="n"/>
      <c r="E1983" s="94" t="n"/>
      <c r="F1983" s="134" t="inlineStr">
        <is>
          <t>*</t>
        </is>
      </c>
    </row>
    <row r="1984">
      <c r="A1984" s="94" t="n"/>
      <c r="B1984" s="102" t="n"/>
      <c r="C1984" s="94" t="n"/>
      <c r="D1984" s="94" t="n"/>
      <c r="E1984" s="94" t="n"/>
      <c r="F1984" s="135" t="inlineStr">
        <is>
          <t>*</t>
        </is>
      </c>
    </row>
    <row r="1985">
      <c r="A1985" s="94" t="n"/>
      <c r="B1985" s="102" t="n"/>
      <c r="C1985" s="94" t="n"/>
      <c r="D1985" s="94" t="n"/>
      <c r="E1985" s="94" t="n"/>
      <c r="F1985" s="135" t="inlineStr">
        <is>
          <t>*</t>
        </is>
      </c>
    </row>
    <row r="1986">
      <c r="A1986" s="94" t="n"/>
      <c r="B1986" s="102" t="n"/>
      <c r="C1986" s="94" t="n"/>
      <c r="D1986" s="94" t="n"/>
      <c r="E1986" s="94" t="n"/>
      <c r="F1986" s="135" t="inlineStr">
        <is>
          <t>*</t>
        </is>
      </c>
    </row>
    <row r="1987">
      <c r="A1987" s="94" t="n"/>
      <c r="B1987" s="102" t="n"/>
      <c r="C1987" s="94" t="n"/>
      <c r="D1987" s="94" t="n"/>
      <c r="E1987" s="94" t="n"/>
      <c r="F1987" s="135" t="n"/>
    </row>
    <row r="1988">
      <c r="A1988" s="94" t="n"/>
      <c r="B1988" s="102" t="n"/>
      <c r="C1988" s="94" t="n"/>
      <c r="D1988" s="94" t="n"/>
      <c r="E1988" s="94" t="n"/>
      <c r="F1988" t="inlineStr">
        <is>
          <t>*</t>
        </is>
      </c>
    </row>
    <row r="1989">
      <c r="A1989" s="94" t="n"/>
      <c r="B1989" s="102" t="n"/>
      <c r="C1989" s="94" t="n"/>
      <c r="D1989" s="94" t="n"/>
      <c r="E1989" s="94" t="n"/>
      <c r="F1989" s="134" t="n"/>
    </row>
    <row r="1990">
      <c r="A1990" s="94" t="n"/>
      <c r="B1990" s="102" t="n"/>
      <c r="C1990" s="94" t="n"/>
      <c r="D1990" s="94" t="n"/>
      <c r="E1990" s="94" t="n"/>
      <c r="F1990" s="135" t="n"/>
    </row>
    <row r="1991">
      <c r="A1991" s="94" t="n"/>
      <c r="B1991" s="102" t="n"/>
      <c r="C1991" s="94" t="n"/>
      <c r="D1991" s="94" t="n"/>
      <c r="E1991" s="94" t="n"/>
      <c r="F1991" s="135" t="inlineStr">
        <is>
          <t>*</t>
        </is>
      </c>
    </row>
    <row r="1992">
      <c r="A1992" s="94" t="n"/>
      <c r="B1992" s="102" t="n"/>
      <c r="C1992" s="94" t="n"/>
      <c r="D1992" s="94" t="n"/>
      <c r="E1992" s="94" t="n"/>
    </row>
    <row r="1993">
      <c r="A1993" s="94" t="n"/>
      <c r="B1993" s="102" t="n"/>
      <c r="C1993" s="94" t="n"/>
      <c r="D1993" s="94" t="n"/>
      <c r="E1993" s="94" t="n"/>
    </row>
    <row r="1994">
      <c r="A1994" s="94" t="n"/>
      <c r="B1994" s="102" t="n"/>
      <c r="C1994" s="94" t="n"/>
      <c r="D1994" s="94" t="n"/>
      <c r="E1994" s="94" t="n"/>
    </row>
    <row r="1995">
      <c r="A1995" s="94" t="n"/>
      <c r="B1995" s="102" t="n"/>
      <c r="C1995" s="94" t="n"/>
      <c r="D1995" s="94" t="n"/>
      <c r="E1995" s="94" t="n"/>
    </row>
    <row r="1996">
      <c r="A1996" s="94" t="n"/>
      <c r="B1996" s="102" t="n"/>
      <c r="C1996" s="94" t="n"/>
      <c r="D1996" s="94" t="n"/>
      <c r="E1996" s="94" t="n"/>
    </row>
    <row r="1997">
      <c r="A1997" s="94" t="n"/>
      <c r="B1997" s="102" t="n"/>
      <c r="C1997" s="94" t="n"/>
      <c r="D1997" s="94" t="n"/>
      <c r="E1997" s="94" t="n"/>
    </row>
    <row r="1998">
      <c r="A1998" s="94" t="n"/>
      <c r="B1998" s="102" t="n"/>
      <c r="C1998" s="94" t="n"/>
      <c r="D1998" s="94" t="n"/>
      <c r="E1998" s="94" t="n"/>
    </row>
    <row r="1999">
      <c r="A1999" s="94" t="n"/>
      <c r="B1999" s="102" t="n"/>
      <c r="C1999" s="94" t="n"/>
      <c r="D1999" s="94" t="n"/>
      <c r="E1999" s="94" t="n"/>
    </row>
    <row r="2000">
      <c r="A2000" s="94" t="n"/>
      <c r="B2000" s="102" t="n"/>
      <c r="C2000" s="94" t="n"/>
      <c r="D2000" s="94" t="n"/>
      <c r="E2000" s="94" t="n"/>
    </row>
    <row r="2001">
      <c r="A2001" s="94" t="n"/>
      <c r="B2001" s="102" t="n"/>
      <c r="C2001" s="94" t="n"/>
      <c r="D2001" s="94" t="n"/>
      <c r="E2001" s="94" t="n"/>
    </row>
    <row r="2002">
      <c r="A2002" s="94" t="n"/>
      <c r="B2002" s="102" t="n"/>
      <c r="C2002" s="94" t="n"/>
      <c r="D2002" s="94" t="n"/>
      <c r="E2002" s="94" t="n"/>
    </row>
    <row r="2003">
      <c r="A2003" s="94" t="n"/>
      <c r="B2003" s="102" t="n"/>
      <c r="C2003" s="94" t="n"/>
      <c r="D2003" s="94" t="n"/>
      <c r="E2003" s="94" t="n"/>
    </row>
    <row r="2004">
      <c r="A2004" s="94" t="n"/>
      <c r="B2004" s="102" t="n"/>
      <c r="C2004" s="94" t="n"/>
      <c r="D2004" s="94" t="n"/>
      <c r="E2004" s="94" t="n"/>
    </row>
    <row r="2005">
      <c r="A2005" s="94" t="n"/>
      <c r="B2005" s="102" t="n"/>
      <c r="C2005" s="94" t="n"/>
      <c r="D2005" s="94" t="n"/>
      <c r="E2005" s="94" t="n"/>
    </row>
    <row r="2006">
      <c r="A2006" s="94" t="n"/>
      <c r="B2006" s="102" t="n"/>
      <c r="C2006" s="94" t="n"/>
      <c r="D2006" s="94" t="n"/>
      <c r="E2006" s="94" t="n"/>
    </row>
    <row r="2007">
      <c r="A2007" s="94" t="n"/>
      <c r="B2007" s="102" t="n"/>
      <c r="C2007" s="94" t="n"/>
      <c r="D2007" s="94" t="n"/>
      <c r="E2007" s="94" t="n"/>
    </row>
    <row r="2008">
      <c r="A2008" s="94" t="n"/>
      <c r="B2008" s="102" t="n"/>
      <c r="C2008" s="94" t="n"/>
      <c r="D2008" s="94" t="n"/>
      <c r="E2008" s="94" t="n"/>
    </row>
    <row r="2009">
      <c r="A2009" s="94" t="n"/>
      <c r="B2009" s="102" t="n"/>
      <c r="C2009" s="94" t="n"/>
      <c r="D2009" s="94" t="n"/>
      <c r="E2009" s="94" t="n"/>
    </row>
    <row r="2010">
      <c r="A2010" s="94" t="n"/>
      <c r="B2010" s="102" t="n"/>
      <c r="C2010" s="94" t="n"/>
      <c r="D2010" s="94" t="n"/>
      <c r="E2010" s="94" t="n"/>
    </row>
    <row r="2011">
      <c r="A2011" s="94" t="n"/>
      <c r="B2011" s="102" t="n"/>
      <c r="C2011" s="94" t="n"/>
      <c r="D2011" s="94" t="n"/>
      <c r="E2011" s="94" t="n"/>
    </row>
    <row r="2012">
      <c r="A2012" s="94" t="n"/>
      <c r="B2012" s="102" t="n"/>
      <c r="C2012" s="94" t="n"/>
      <c r="D2012" s="94" t="n"/>
      <c r="E2012" s="94" t="n"/>
    </row>
    <row r="2013">
      <c r="A2013" s="94" t="n"/>
      <c r="B2013" s="102" t="n"/>
      <c r="C2013" s="94" t="n"/>
      <c r="D2013" s="94" t="n"/>
      <c r="E2013" s="94" t="n"/>
    </row>
    <row r="2014">
      <c r="A2014" s="94" t="n"/>
      <c r="B2014" s="102" t="n"/>
      <c r="C2014" s="94" t="n"/>
      <c r="D2014" s="94" t="n"/>
      <c r="E2014" s="94" t="n"/>
    </row>
    <row r="2015">
      <c r="A2015" s="94" t="n"/>
      <c r="B2015" s="102" t="n"/>
      <c r="C2015" s="94" t="n"/>
      <c r="D2015" s="94" t="n"/>
      <c r="E2015" s="94" t="n"/>
    </row>
    <row r="2016">
      <c r="A2016" s="94" t="n"/>
      <c r="B2016" s="102" t="n"/>
      <c r="C2016" s="94" t="n"/>
      <c r="D2016" s="94" t="n"/>
      <c r="E2016" s="94" t="n"/>
    </row>
    <row r="2017">
      <c r="A2017" s="94" t="n"/>
      <c r="B2017" s="102" t="n"/>
      <c r="C2017" s="94" t="n"/>
      <c r="D2017" s="94" t="n"/>
      <c r="E2017" s="94" t="n"/>
    </row>
    <row r="2018">
      <c r="A2018" s="94" t="n"/>
      <c r="B2018" s="102" t="n"/>
      <c r="C2018" s="94" t="n"/>
      <c r="D2018" s="94" t="n"/>
      <c r="E2018" s="94" t="n"/>
    </row>
    <row r="2019">
      <c r="A2019" s="94" t="n"/>
      <c r="B2019" s="102" t="n"/>
      <c r="C2019" s="94" t="n"/>
      <c r="D2019" s="94" t="n"/>
      <c r="E2019" s="94" t="n"/>
    </row>
    <row r="2020">
      <c r="A2020" s="94" t="n"/>
      <c r="B2020" s="102" t="n"/>
      <c r="C2020" s="94" t="n"/>
      <c r="D2020" s="94" t="n"/>
      <c r="E2020" s="94" t="n"/>
    </row>
    <row r="2021">
      <c r="A2021" s="94" t="n"/>
      <c r="B2021" s="102" t="n"/>
      <c r="C2021" s="94" t="n"/>
      <c r="D2021" s="94" t="n"/>
      <c r="E2021" s="94" t="n"/>
    </row>
    <row r="2022">
      <c r="A2022" s="94" t="n"/>
      <c r="B2022" s="102" t="n"/>
      <c r="C2022" s="94" t="n"/>
      <c r="D2022" s="94" t="n"/>
      <c r="E2022" s="94" t="n"/>
    </row>
    <row r="2023">
      <c r="A2023" s="94" t="n"/>
      <c r="B2023" s="102" t="n"/>
      <c r="C2023" s="94" t="n"/>
      <c r="D2023" s="94" t="n"/>
      <c r="E2023" s="94" t="n"/>
    </row>
    <row r="2024">
      <c r="A2024" s="94" t="n"/>
      <c r="B2024" s="102" t="n"/>
      <c r="C2024" s="94" t="n"/>
      <c r="D2024" s="94" t="n"/>
      <c r="E2024" s="94" t="n"/>
    </row>
    <row r="2025">
      <c r="A2025" s="94" t="n"/>
      <c r="B2025" s="102" t="n"/>
      <c r="C2025" s="94" t="n"/>
      <c r="D2025" s="94" t="n"/>
      <c r="E2025" s="94" t="n"/>
    </row>
    <row r="2026">
      <c r="A2026" s="98" t="inlineStr">
        <is>
          <t>TOTALE</t>
        </is>
      </c>
      <c r="B2026" s="102">
        <f>SUM(B1978:B2025)</f>
        <v/>
      </c>
      <c r="C2026" s="94" t="n"/>
      <c r="D2026" s="94" t="n"/>
      <c r="E2026" s="94" t="n"/>
    </row>
    <row r="2029">
      <c r="A2029" s="98" t="inlineStr">
        <is>
          <t>DATA</t>
        </is>
      </c>
      <c r="B2029" s="118" t="inlineStr">
        <is>
          <t xml:space="preserve">IMPORTO </t>
        </is>
      </c>
      <c r="C2029" s="98" t="inlineStr">
        <is>
          <t>NUMERO POLIZZA</t>
        </is>
      </c>
      <c r="D2029" s="98" t="inlineStr">
        <is>
          <t>CONTRAENTE</t>
        </is>
      </c>
      <c r="E2029" s="98" t="inlineStr">
        <is>
          <t>NOTE</t>
        </is>
      </c>
    </row>
    <row r="2030">
      <c r="A2030" s="95" t="n"/>
      <c r="B2030" s="118" t="n">
        <v>0</v>
      </c>
      <c r="C2030" s="98" t="n"/>
      <c r="D2030" s="98" t="n"/>
      <c r="E2030" s="94" t="n"/>
    </row>
    <row r="2031">
      <c r="A2031" s="94" t="n"/>
      <c r="B2031" s="102" t="n">
        <v>0</v>
      </c>
      <c r="C2031" s="94" t="n"/>
      <c r="D2031" s="94" t="n"/>
      <c r="E2031" s="94" t="n"/>
    </row>
    <row r="2032">
      <c r="A2032" s="94" t="n"/>
      <c r="B2032" s="102" t="n">
        <v>0</v>
      </c>
      <c r="C2032" s="101" t="n"/>
      <c r="D2032" s="94" t="n"/>
      <c r="E2032" s="94" t="n"/>
    </row>
    <row r="2033">
      <c r="A2033" s="94" t="n"/>
      <c r="B2033" s="102" t="n">
        <v>0</v>
      </c>
      <c r="C2033" s="94" t="n"/>
      <c r="D2033" s="94" t="n"/>
      <c r="E2033" s="94" t="n"/>
    </row>
    <row r="2034">
      <c r="A2034" s="94" t="n"/>
      <c r="B2034" s="102" t="n"/>
      <c r="C2034" s="94" t="n"/>
      <c r="D2034" s="94" t="n"/>
      <c r="E2034" s="94" t="n"/>
    </row>
    <row r="2035">
      <c r="A2035" s="94" t="n"/>
      <c r="B2035" s="102" t="n"/>
      <c r="C2035" s="94" t="n"/>
      <c r="D2035" s="94" t="n"/>
      <c r="E2035" s="94" t="n"/>
    </row>
    <row r="2036">
      <c r="A2036" s="94" t="n"/>
      <c r="B2036" s="102" t="n"/>
      <c r="C2036" s="94" t="n"/>
      <c r="D2036" s="94" t="n"/>
      <c r="E2036" s="94" t="n"/>
    </row>
    <row r="2037">
      <c r="A2037" s="94" t="n"/>
      <c r="B2037" s="102" t="n"/>
      <c r="C2037" s="94" t="n"/>
      <c r="D2037" s="94" t="n"/>
      <c r="E2037" s="94" t="n"/>
    </row>
    <row r="2038">
      <c r="A2038" s="94" t="n"/>
      <c r="B2038" s="102" t="n"/>
      <c r="C2038" s="94" t="n"/>
      <c r="D2038" s="94" t="n"/>
      <c r="E2038" s="94" t="n"/>
    </row>
    <row r="2039">
      <c r="A2039" s="94" t="n"/>
      <c r="B2039" s="102" t="n"/>
      <c r="C2039" s="94" t="n"/>
      <c r="D2039" s="94" t="n"/>
      <c r="E2039" s="94" t="n"/>
    </row>
    <row r="2040">
      <c r="A2040" s="94" t="n"/>
      <c r="B2040" s="102" t="n"/>
      <c r="C2040" s="94" t="n"/>
      <c r="D2040" s="94" t="n"/>
      <c r="E2040" s="94" t="n"/>
    </row>
    <row r="2041">
      <c r="A2041" s="94" t="n"/>
      <c r="B2041" s="102" t="n"/>
      <c r="C2041" s="94" t="n"/>
      <c r="D2041" s="94" t="n"/>
      <c r="E2041" s="94" t="n"/>
    </row>
    <row r="2042">
      <c r="A2042" s="94" t="n"/>
      <c r="B2042" s="102" t="n"/>
      <c r="C2042" s="94" t="n"/>
      <c r="D2042" s="94" t="n"/>
      <c r="E2042" s="94" t="n"/>
    </row>
    <row r="2043">
      <c r="A2043" s="94" t="n"/>
      <c r="B2043" s="102" t="n"/>
      <c r="C2043" s="94" t="n"/>
      <c r="D2043" s="94" t="n"/>
      <c r="E2043" s="94" t="n"/>
    </row>
    <row r="2044">
      <c r="A2044" s="94" t="n"/>
      <c r="B2044" s="102" t="n"/>
      <c r="C2044" s="94" t="n"/>
      <c r="D2044" s="94" t="n"/>
      <c r="E2044" s="94" t="n"/>
    </row>
    <row r="2045">
      <c r="A2045" s="94" t="n"/>
      <c r="B2045" s="102" t="n"/>
      <c r="C2045" s="94" t="n"/>
      <c r="D2045" s="94" t="n"/>
      <c r="E2045" s="94" t="n"/>
    </row>
    <row r="2046">
      <c r="A2046" s="94" t="n"/>
      <c r="B2046" s="102" t="n"/>
      <c r="C2046" s="94" t="n"/>
      <c r="D2046" s="94" t="n"/>
      <c r="E2046" s="94" t="n"/>
    </row>
    <row r="2047">
      <c r="A2047" s="94" t="n"/>
      <c r="B2047" s="102" t="n"/>
      <c r="C2047" s="94" t="n"/>
      <c r="D2047" s="94" t="n"/>
      <c r="E2047" s="94" t="n"/>
    </row>
    <row r="2048">
      <c r="A2048" s="94" t="n"/>
      <c r="B2048" s="102" t="n"/>
      <c r="C2048" s="94" t="n"/>
      <c r="D2048" s="94" t="n"/>
      <c r="E2048" s="94" t="n"/>
    </row>
    <row r="2049">
      <c r="A2049" s="94" t="n"/>
      <c r="B2049" s="102" t="n"/>
      <c r="C2049" s="94" t="n"/>
      <c r="D2049" s="94" t="n"/>
      <c r="E2049" s="94" t="n"/>
    </row>
    <row r="2050">
      <c r="A2050" s="94" t="n"/>
      <c r="B2050" s="102" t="n"/>
      <c r="C2050" s="94" t="n"/>
      <c r="D2050" s="94" t="n"/>
      <c r="E2050" s="94" t="n"/>
    </row>
    <row r="2051">
      <c r="A2051" s="94" t="n"/>
      <c r="B2051" s="102" t="n"/>
      <c r="C2051" s="94" t="n"/>
      <c r="D2051" s="94" t="n"/>
      <c r="E2051" s="94" t="n"/>
    </row>
    <row r="2052">
      <c r="A2052" s="94" t="n"/>
      <c r="B2052" s="102" t="n"/>
      <c r="C2052" s="94" t="n"/>
      <c r="D2052" s="94" t="n"/>
      <c r="E2052" s="94" t="n"/>
    </row>
    <row r="2053">
      <c r="A2053" s="94" t="n"/>
      <c r="B2053" s="102" t="n"/>
      <c r="C2053" s="94" t="n"/>
      <c r="D2053" s="94" t="n"/>
      <c r="E2053" s="94" t="n"/>
    </row>
    <row r="2054">
      <c r="A2054" s="94" t="n"/>
      <c r="B2054" s="102" t="n"/>
      <c r="C2054" s="94" t="n"/>
      <c r="D2054" s="94" t="n"/>
      <c r="E2054" s="94" t="n"/>
    </row>
    <row r="2055">
      <c r="A2055" s="94" t="n"/>
      <c r="B2055" s="102" t="n"/>
      <c r="C2055" s="94" t="n"/>
      <c r="D2055" s="94" t="n"/>
      <c r="E2055" s="94" t="n"/>
    </row>
    <row r="2056">
      <c r="A2056" s="94" t="n"/>
      <c r="B2056" s="102" t="n"/>
      <c r="C2056" s="94" t="n"/>
      <c r="D2056" s="94" t="n"/>
      <c r="E2056" s="94" t="n"/>
    </row>
    <row r="2057">
      <c r="A2057" s="94" t="n"/>
      <c r="B2057" s="102" t="n"/>
      <c r="C2057" s="94" t="n"/>
      <c r="D2057" s="94" t="n"/>
      <c r="E2057" s="94" t="n"/>
    </row>
    <row r="2058">
      <c r="A2058" s="94" t="n"/>
      <c r="B2058" s="102" t="n"/>
      <c r="C2058" s="94" t="n"/>
      <c r="D2058" s="94" t="n"/>
      <c r="E2058" s="94" t="n"/>
    </row>
    <row r="2059">
      <c r="A2059" s="94" t="n"/>
      <c r="B2059" s="102" t="n"/>
      <c r="C2059" s="94" t="n"/>
      <c r="D2059" s="94" t="n"/>
      <c r="E2059" s="94" t="n"/>
    </row>
    <row r="2060">
      <c r="A2060" s="94" t="n"/>
      <c r="B2060" s="102" t="n"/>
      <c r="C2060" s="94" t="n"/>
      <c r="D2060" s="94" t="n"/>
      <c r="E2060" s="94" t="n"/>
    </row>
    <row r="2061">
      <c r="A2061" s="94" t="n"/>
      <c r="B2061" s="102" t="n"/>
      <c r="C2061" s="94" t="n"/>
      <c r="D2061" s="94" t="n"/>
      <c r="E2061" s="94" t="n"/>
    </row>
    <row r="2062">
      <c r="A2062" s="94" t="n"/>
      <c r="B2062" s="102" t="n"/>
      <c r="C2062" s="94" t="n"/>
      <c r="D2062" s="94" t="n"/>
      <c r="E2062" s="94" t="n"/>
    </row>
    <row r="2063">
      <c r="A2063" s="94" t="n"/>
      <c r="B2063" s="102" t="n"/>
      <c r="C2063" s="94" t="n"/>
      <c r="D2063" s="94" t="n"/>
      <c r="E2063" s="94" t="n"/>
    </row>
    <row r="2064">
      <c r="A2064" s="94" t="n"/>
      <c r="B2064" s="102" t="n"/>
      <c r="C2064" s="94" t="n"/>
      <c r="D2064" s="94" t="n"/>
      <c r="E2064" s="94" t="n"/>
    </row>
    <row r="2065">
      <c r="A2065" s="94" t="n"/>
      <c r="B2065" s="102" t="n"/>
      <c r="C2065" s="94" t="n"/>
      <c r="D2065" s="94" t="n"/>
      <c r="E2065" s="94" t="n"/>
    </row>
    <row r="2066">
      <c r="A2066" s="94" t="n"/>
      <c r="B2066" s="102" t="n"/>
      <c r="C2066" s="94" t="n"/>
      <c r="D2066" s="94" t="n"/>
      <c r="E2066" s="94" t="n"/>
    </row>
    <row r="2067">
      <c r="A2067" s="94" t="n"/>
      <c r="B2067" s="102" t="n"/>
      <c r="C2067" s="94" t="n"/>
      <c r="D2067" s="94" t="n"/>
      <c r="E2067" s="94" t="n"/>
    </row>
    <row r="2068">
      <c r="A2068" s="94" t="n"/>
      <c r="B2068" s="102" t="n"/>
      <c r="C2068" s="94" t="n"/>
      <c r="D2068" s="94" t="n"/>
      <c r="E2068" s="94" t="n"/>
    </row>
    <row r="2069">
      <c r="A2069" s="94" t="n"/>
      <c r="B2069" s="102" t="n"/>
      <c r="C2069" s="94" t="n"/>
      <c r="D2069" s="94" t="n"/>
      <c r="E2069" s="94" t="n"/>
    </row>
    <row r="2070">
      <c r="A2070" s="94" t="n"/>
      <c r="B2070" s="102" t="n"/>
      <c r="C2070" s="94" t="n"/>
      <c r="D2070" s="94" t="n"/>
      <c r="E2070" s="94" t="n"/>
    </row>
    <row r="2071">
      <c r="A2071" s="94" t="n"/>
      <c r="B2071" s="102" t="n"/>
      <c r="C2071" s="94" t="n"/>
      <c r="D2071" s="94" t="n"/>
      <c r="E2071" s="94" t="n"/>
    </row>
    <row r="2072">
      <c r="A2072" s="94" t="n"/>
      <c r="B2072" s="102" t="n"/>
      <c r="C2072" s="94" t="n"/>
      <c r="D2072" s="94" t="n"/>
      <c r="E2072" s="94" t="n"/>
    </row>
    <row r="2073">
      <c r="A2073" s="94" t="n"/>
      <c r="B2073" s="102" t="n"/>
      <c r="C2073" s="94" t="n"/>
      <c r="D2073" s="94" t="n"/>
      <c r="E2073" s="94" t="n"/>
    </row>
    <row r="2074">
      <c r="A2074" s="94" t="n"/>
      <c r="B2074" s="102" t="n"/>
      <c r="C2074" s="94" t="n"/>
      <c r="D2074" s="94" t="n"/>
      <c r="E2074" s="94" t="n"/>
    </row>
    <row r="2075">
      <c r="A2075" s="94" t="n"/>
      <c r="B2075" s="102" t="n"/>
      <c r="C2075" s="94" t="n"/>
      <c r="D2075" s="94" t="n"/>
      <c r="E2075" s="94" t="n"/>
    </row>
    <row r="2076">
      <c r="A2076" s="94" t="n"/>
      <c r="B2076" s="102" t="n"/>
      <c r="C2076" s="94" t="n"/>
      <c r="D2076" s="94" t="n"/>
      <c r="E2076" s="94" t="n"/>
    </row>
    <row r="2077">
      <c r="A2077" s="94" t="n"/>
      <c r="B2077" s="102" t="n"/>
      <c r="C2077" s="94" t="n"/>
      <c r="D2077" s="94" t="n"/>
      <c r="E2077" s="94" t="n"/>
    </row>
    <row r="2078">
      <c r="A2078" s="98" t="inlineStr">
        <is>
          <t>TOTALE</t>
        </is>
      </c>
      <c r="B2078" s="102">
        <f>SUM(B2030:B2077)</f>
        <v/>
      </c>
      <c r="C2078" s="94" t="n"/>
      <c r="D2078" s="94" t="n"/>
      <c r="E2078" s="94" t="n"/>
    </row>
    <row r="2081">
      <c r="A2081" s="98" t="inlineStr">
        <is>
          <t>DATA</t>
        </is>
      </c>
      <c r="B2081" s="118" t="inlineStr">
        <is>
          <t xml:space="preserve">IMPORTO </t>
        </is>
      </c>
      <c r="C2081" s="98" t="inlineStr">
        <is>
          <t>NUMERO POLIZZA</t>
        </is>
      </c>
      <c r="D2081" s="98" t="inlineStr">
        <is>
          <t>CONTRAENTE</t>
        </is>
      </c>
      <c r="E2081" s="98" t="inlineStr">
        <is>
          <t>NOTE</t>
        </is>
      </c>
    </row>
    <row r="2082">
      <c r="A2082" s="95" t="n"/>
      <c r="B2082" s="118" t="n">
        <v>0</v>
      </c>
      <c r="C2082" s="98" t="n"/>
      <c r="D2082" s="98" t="n"/>
      <c r="E2082" s="94" t="n"/>
    </row>
    <row r="2083">
      <c r="A2083" s="94" t="n"/>
      <c r="B2083" s="102" t="n">
        <v>0</v>
      </c>
      <c r="C2083" s="94" t="n"/>
      <c r="D2083" s="94" t="n"/>
      <c r="E2083" s="94" t="n"/>
    </row>
    <row r="2084">
      <c r="A2084" s="94" t="n"/>
      <c r="B2084" s="102" t="n">
        <v>0</v>
      </c>
      <c r="C2084" s="101" t="n"/>
      <c r="D2084" s="94" t="n"/>
      <c r="E2084" s="94" t="n"/>
    </row>
    <row r="2085">
      <c r="A2085" s="94" t="n"/>
      <c r="B2085" s="102" t="n">
        <v>0</v>
      </c>
      <c r="C2085" s="94" t="n"/>
      <c r="D2085" s="94" t="n"/>
      <c r="E2085" s="94" t="n"/>
    </row>
    <row r="2086">
      <c r="A2086" s="94" t="n"/>
      <c r="B2086" s="102" t="n"/>
      <c r="C2086" s="94" t="n"/>
      <c r="D2086" s="94" t="n"/>
      <c r="E2086" s="94" t="n"/>
    </row>
    <row r="2087">
      <c r="A2087" s="94" t="n"/>
      <c r="B2087" s="102" t="n"/>
      <c r="C2087" s="94" t="n"/>
      <c r="D2087" s="94" t="n"/>
      <c r="E2087" s="94" t="n"/>
    </row>
    <row r="2088">
      <c r="A2088" s="94" t="n"/>
      <c r="B2088" s="102" t="n"/>
      <c r="C2088" s="94" t="n"/>
      <c r="D2088" s="94" t="n"/>
      <c r="E2088" s="94" t="n"/>
    </row>
    <row r="2089">
      <c r="A2089" s="94" t="n"/>
      <c r="B2089" s="102" t="n"/>
      <c r="C2089" s="94" t="n"/>
      <c r="D2089" s="94" t="n"/>
      <c r="E2089" s="94" t="n"/>
    </row>
    <row r="2090">
      <c r="A2090" s="94" t="n"/>
      <c r="B2090" s="102" t="n"/>
      <c r="C2090" s="94" t="n"/>
      <c r="D2090" s="94" t="n"/>
      <c r="E2090" s="94" t="n"/>
    </row>
    <row r="2091">
      <c r="A2091" s="94" t="n"/>
      <c r="B2091" s="102" t="n"/>
      <c r="C2091" s="94" t="n"/>
      <c r="D2091" s="94" t="n"/>
      <c r="E2091" s="94" t="n"/>
    </row>
    <row r="2092">
      <c r="A2092" s="94" t="n"/>
      <c r="B2092" s="102" t="n"/>
      <c r="C2092" s="94" t="n"/>
      <c r="D2092" s="94" t="n"/>
      <c r="E2092" s="94" t="n"/>
    </row>
    <row r="2093">
      <c r="A2093" s="94" t="n"/>
      <c r="B2093" s="102" t="n"/>
      <c r="C2093" s="94" t="n"/>
      <c r="D2093" s="94" t="n"/>
      <c r="E2093" s="94" t="n"/>
    </row>
    <row r="2094">
      <c r="A2094" s="94" t="n"/>
      <c r="B2094" s="102" t="n"/>
      <c r="C2094" s="94" t="n"/>
      <c r="D2094" s="94" t="n"/>
      <c r="E2094" s="94" t="n"/>
    </row>
    <row r="2095">
      <c r="A2095" s="94" t="n"/>
      <c r="B2095" s="102" t="n"/>
      <c r="C2095" s="94" t="n"/>
      <c r="D2095" s="94" t="n"/>
      <c r="E2095" s="94" t="n"/>
    </row>
    <row r="2096">
      <c r="A2096" s="94" t="n"/>
      <c r="B2096" s="102" t="n"/>
      <c r="C2096" s="94" t="n"/>
      <c r="D2096" s="94" t="n"/>
      <c r="E2096" s="94" t="n"/>
    </row>
    <row r="2097">
      <c r="A2097" s="94" t="n"/>
      <c r="B2097" s="102" t="n"/>
      <c r="C2097" s="94" t="n"/>
      <c r="D2097" s="94" t="n"/>
      <c r="E2097" s="94" t="n"/>
    </row>
    <row r="2098">
      <c r="A2098" s="94" t="n"/>
      <c r="B2098" s="102" t="n"/>
      <c r="C2098" s="94" t="n"/>
      <c r="D2098" s="94" t="n"/>
      <c r="E2098" s="94" t="n"/>
    </row>
    <row r="2099">
      <c r="A2099" s="94" t="n"/>
      <c r="B2099" s="102" t="n"/>
      <c r="C2099" s="94" t="n"/>
      <c r="D2099" s="94" t="n"/>
      <c r="E2099" s="94" t="n"/>
    </row>
    <row r="2100">
      <c r="A2100" s="94" t="n"/>
      <c r="B2100" s="102" t="n"/>
      <c r="C2100" s="94" t="n"/>
      <c r="D2100" s="94" t="n"/>
      <c r="E2100" s="94" t="n"/>
    </row>
    <row r="2101">
      <c r="A2101" s="94" t="n"/>
      <c r="B2101" s="102" t="n"/>
      <c r="C2101" s="94" t="n"/>
      <c r="D2101" s="94" t="n"/>
      <c r="E2101" s="94" t="n"/>
    </row>
    <row r="2102">
      <c r="A2102" s="94" t="n"/>
      <c r="B2102" s="102" t="n"/>
      <c r="C2102" s="94" t="n"/>
      <c r="D2102" s="94" t="n"/>
      <c r="E2102" s="94" t="n"/>
    </row>
    <row r="2103">
      <c r="A2103" s="94" t="n"/>
      <c r="B2103" s="102" t="n"/>
      <c r="C2103" s="94" t="n"/>
      <c r="D2103" s="94" t="n"/>
      <c r="E2103" s="94" t="n"/>
    </row>
    <row r="2104">
      <c r="A2104" s="94" t="n"/>
      <c r="B2104" s="102" t="n"/>
      <c r="C2104" s="94" t="n"/>
      <c r="D2104" s="94" t="n"/>
      <c r="E2104" s="94" t="n"/>
    </row>
    <row r="2105">
      <c r="A2105" s="94" t="n"/>
      <c r="B2105" s="102" t="n"/>
      <c r="C2105" s="94" t="n"/>
      <c r="D2105" s="94" t="n"/>
      <c r="E2105" s="94" t="n"/>
    </row>
    <row r="2106">
      <c r="A2106" s="94" t="n"/>
      <c r="B2106" s="102" t="n"/>
      <c r="C2106" s="94" t="n"/>
      <c r="D2106" s="94" t="n"/>
      <c r="E2106" s="94" t="n"/>
    </row>
    <row r="2107">
      <c r="A2107" s="94" t="n"/>
      <c r="B2107" s="102" t="n"/>
      <c r="C2107" s="94" t="n"/>
      <c r="D2107" s="94" t="n"/>
      <c r="E2107" s="94" t="n"/>
    </row>
    <row r="2108">
      <c r="A2108" s="94" t="n"/>
      <c r="B2108" s="102" t="n"/>
      <c r="C2108" s="94" t="n"/>
      <c r="D2108" s="94" t="n"/>
      <c r="E2108" s="94" t="n"/>
    </row>
    <row r="2109">
      <c r="A2109" s="94" t="n"/>
      <c r="B2109" s="102" t="n"/>
      <c r="C2109" s="94" t="n"/>
      <c r="D2109" s="94" t="n"/>
      <c r="E2109" s="94" t="n"/>
    </row>
    <row r="2110">
      <c r="A2110" s="94" t="n"/>
      <c r="B2110" s="102" t="n"/>
      <c r="C2110" s="94" t="n"/>
      <c r="D2110" s="94" t="n"/>
      <c r="E2110" s="94" t="n"/>
    </row>
    <row r="2111">
      <c r="A2111" s="94" t="n"/>
      <c r="B2111" s="102" t="n"/>
      <c r="C2111" s="94" t="n"/>
      <c r="D2111" s="94" t="n"/>
      <c r="E2111" s="94" t="n"/>
    </row>
    <row r="2112">
      <c r="A2112" s="94" t="n"/>
      <c r="B2112" s="102" t="n"/>
      <c r="C2112" s="94" t="n"/>
      <c r="D2112" s="94" t="n"/>
      <c r="E2112" s="94" t="n"/>
    </row>
    <row r="2113">
      <c r="A2113" s="94" t="n"/>
      <c r="B2113" s="102" t="n"/>
      <c r="C2113" s="94" t="n"/>
      <c r="D2113" s="94" t="n"/>
      <c r="E2113" s="94" t="n"/>
    </row>
    <row r="2114">
      <c r="A2114" s="94" t="n"/>
      <c r="B2114" s="102" t="n"/>
      <c r="C2114" s="94" t="n"/>
      <c r="D2114" s="94" t="n"/>
      <c r="E2114" s="94" t="n"/>
    </row>
    <row r="2115">
      <c r="A2115" s="94" t="n"/>
      <c r="B2115" s="102" t="n"/>
      <c r="C2115" s="94" t="n"/>
      <c r="D2115" s="94" t="n"/>
      <c r="E2115" s="94" t="n"/>
    </row>
    <row r="2116">
      <c r="A2116" s="94" t="n"/>
      <c r="B2116" s="102" t="n"/>
      <c r="C2116" s="94" t="n"/>
      <c r="D2116" s="94" t="n"/>
      <c r="E2116" s="94" t="n"/>
    </row>
    <row r="2117">
      <c r="A2117" s="94" t="n"/>
      <c r="B2117" s="102" t="n"/>
      <c r="C2117" s="94" t="n"/>
      <c r="D2117" s="94" t="n"/>
      <c r="E2117" s="94" t="n"/>
    </row>
    <row r="2118">
      <c r="A2118" s="94" t="n"/>
      <c r="B2118" s="102" t="n"/>
      <c r="C2118" s="94" t="n"/>
      <c r="D2118" s="94" t="n"/>
      <c r="E2118" s="94" t="n"/>
    </row>
    <row r="2119">
      <c r="A2119" s="94" t="n"/>
      <c r="B2119" s="102" t="n"/>
      <c r="C2119" s="94" t="n"/>
      <c r="D2119" s="94" t="n"/>
      <c r="E2119" s="94" t="n"/>
    </row>
    <row r="2120">
      <c r="A2120" s="94" t="n"/>
      <c r="B2120" s="102" t="n"/>
      <c r="C2120" s="94" t="n"/>
      <c r="D2120" s="94" t="n"/>
      <c r="E2120" s="94" t="n"/>
    </row>
    <row r="2121">
      <c r="A2121" s="94" t="n"/>
      <c r="B2121" s="102" t="n"/>
      <c r="C2121" s="94" t="n"/>
      <c r="D2121" s="94" t="n"/>
      <c r="E2121" s="94" t="n"/>
    </row>
    <row r="2122">
      <c r="A2122" s="94" t="n"/>
      <c r="B2122" s="102" t="n"/>
      <c r="C2122" s="94" t="n"/>
      <c r="D2122" s="94" t="n"/>
      <c r="E2122" s="94" t="n"/>
    </row>
    <row r="2123">
      <c r="A2123" s="94" t="n"/>
      <c r="B2123" s="102" t="n"/>
      <c r="C2123" s="94" t="n"/>
      <c r="D2123" s="94" t="n"/>
      <c r="E2123" s="94" t="n"/>
    </row>
    <row r="2124">
      <c r="A2124" s="94" t="n"/>
      <c r="B2124" s="102" t="n"/>
      <c r="C2124" s="94" t="n"/>
      <c r="D2124" s="94" t="n"/>
      <c r="E2124" s="94" t="n"/>
    </row>
    <row r="2125">
      <c r="A2125" s="94" t="n"/>
      <c r="B2125" s="102" t="n"/>
      <c r="C2125" s="94" t="n"/>
      <c r="D2125" s="94" t="n"/>
      <c r="E2125" s="94" t="n"/>
    </row>
    <row r="2126">
      <c r="A2126" s="94" t="n"/>
      <c r="B2126" s="102" t="n"/>
      <c r="C2126" s="94" t="n"/>
      <c r="D2126" s="94" t="n"/>
      <c r="E2126" s="94" t="n"/>
    </row>
    <row r="2127">
      <c r="A2127" s="94" t="n"/>
      <c r="B2127" s="102" t="n"/>
      <c r="C2127" s="94" t="n"/>
      <c r="D2127" s="94" t="n"/>
      <c r="E2127" s="94" t="n"/>
    </row>
    <row r="2128">
      <c r="A2128" s="94" t="n"/>
      <c r="B2128" s="102" t="n"/>
      <c r="C2128" s="94" t="n"/>
      <c r="D2128" s="94" t="n"/>
      <c r="E2128" s="94" t="n"/>
    </row>
    <row r="2129">
      <c r="A2129" s="94" t="n"/>
      <c r="B2129" s="102" t="n"/>
      <c r="C2129" s="94" t="n"/>
      <c r="D2129" s="94" t="n"/>
      <c r="E2129" s="94" t="n"/>
    </row>
    <row r="2130">
      <c r="A2130" s="98" t="inlineStr">
        <is>
          <t>TOTALE</t>
        </is>
      </c>
      <c r="B2130" s="102">
        <f>SUM(B2082:B2129)</f>
        <v/>
      </c>
      <c r="C2130" s="94" t="n"/>
      <c r="D2130" s="94" t="n"/>
      <c r="E2130" s="94" t="n"/>
    </row>
    <row r="2133">
      <c r="A2133" s="98" t="inlineStr">
        <is>
          <t>DATA</t>
        </is>
      </c>
      <c r="B2133" s="118" t="inlineStr">
        <is>
          <t xml:space="preserve">IMPORTO </t>
        </is>
      </c>
      <c r="C2133" s="98" t="inlineStr">
        <is>
          <t>NUMERO POLIZZA</t>
        </is>
      </c>
      <c r="D2133" s="98" t="inlineStr">
        <is>
          <t>CONTRAENTE</t>
        </is>
      </c>
      <c r="E2133" s="98" t="inlineStr">
        <is>
          <t>NOTE</t>
        </is>
      </c>
    </row>
    <row r="2134">
      <c r="A2134" s="95" t="n"/>
      <c r="B2134" s="118" t="n">
        <v>0</v>
      </c>
      <c r="C2134" s="98" t="n"/>
      <c r="D2134" s="98" t="n"/>
      <c r="E2134" s="94" t="n"/>
    </row>
    <row r="2135">
      <c r="A2135" s="94" t="n"/>
      <c r="B2135" s="102" t="n">
        <v>0</v>
      </c>
      <c r="C2135" s="94" t="n"/>
      <c r="D2135" s="94" t="n"/>
      <c r="E2135" s="94" t="n"/>
    </row>
    <row r="2136">
      <c r="A2136" s="94" t="n"/>
      <c r="B2136" s="102" t="n">
        <v>0</v>
      </c>
      <c r="C2136" s="101" t="n"/>
      <c r="D2136" s="94" t="n"/>
      <c r="E2136" s="94" t="n"/>
    </row>
    <row r="2137">
      <c r="A2137" s="94" t="n"/>
      <c r="B2137" s="102" t="n">
        <v>0</v>
      </c>
      <c r="C2137" s="94" t="n"/>
      <c r="D2137" s="94" t="n"/>
      <c r="E2137" s="94" t="n"/>
    </row>
    <row r="2138">
      <c r="A2138" s="94" t="n"/>
      <c r="B2138" s="102" t="n"/>
      <c r="C2138" s="94" t="n"/>
      <c r="D2138" s="94" t="n"/>
      <c r="E2138" s="94" t="n"/>
    </row>
    <row r="2139">
      <c r="A2139" s="94" t="n"/>
      <c r="B2139" s="102" t="n"/>
      <c r="C2139" s="94" t="n"/>
      <c r="D2139" s="94" t="n"/>
      <c r="E2139" s="94" t="n"/>
    </row>
    <row r="2140">
      <c r="A2140" s="94" t="n"/>
      <c r="B2140" s="102" t="n"/>
      <c r="C2140" s="94" t="n"/>
      <c r="D2140" s="94" t="n"/>
      <c r="E2140" s="94" t="n"/>
    </row>
    <row r="2141">
      <c r="A2141" s="94" t="n"/>
      <c r="B2141" s="102" t="n"/>
      <c r="C2141" s="94" t="n"/>
      <c r="D2141" s="94" t="n"/>
      <c r="E2141" s="94" t="n"/>
    </row>
    <row r="2142">
      <c r="A2142" s="94" t="n"/>
      <c r="B2142" s="102" t="n"/>
      <c r="C2142" s="94" t="n"/>
      <c r="D2142" s="94" t="n"/>
      <c r="E2142" s="94" t="n"/>
    </row>
    <row r="2143">
      <c r="A2143" s="94" t="n"/>
      <c r="B2143" s="102" t="n"/>
      <c r="C2143" s="94" t="n"/>
      <c r="D2143" s="94" t="n"/>
      <c r="E2143" s="94" t="n"/>
    </row>
    <row r="2144">
      <c r="A2144" s="94" t="n"/>
      <c r="B2144" s="102" t="n"/>
      <c r="C2144" s="94" t="n"/>
      <c r="D2144" s="94" t="n"/>
      <c r="E2144" s="94" t="n"/>
    </row>
    <row r="2145">
      <c r="A2145" s="94" t="n"/>
      <c r="B2145" s="102" t="n"/>
      <c r="C2145" s="94" t="n"/>
      <c r="D2145" s="94" t="n"/>
      <c r="E2145" s="94" t="n"/>
    </row>
    <row r="2146">
      <c r="A2146" s="94" t="n"/>
      <c r="B2146" s="102" t="n"/>
      <c r="C2146" s="94" t="n"/>
      <c r="D2146" s="94" t="n"/>
      <c r="E2146" s="94" t="n"/>
    </row>
    <row r="2147">
      <c r="A2147" s="94" t="n"/>
      <c r="B2147" s="102" t="n"/>
      <c r="C2147" s="94" t="n"/>
      <c r="D2147" s="94" t="n"/>
      <c r="E2147" s="94" t="n"/>
    </row>
    <row r="2148">
      <c r="A2148" s="94" t="n"/>
      <c r="B2148" s="102" t="n"/>
      <c r="C2148" s="94" t="n"/>
      <c r="D2148" s="94" t="n"/>
      <c r="E2148" s="94" t="n"/>
    </row>
    <row r="2149">
      <c r="A2149" s="94" t="n"/>
      <c r="B2149" s="102" t="n"/>
      <c r="C2149" s="94" t="n"/>
      <c r="D2149" s="94" t="n"/>
      <c r="E2149" s="94" t="n"/>
    </row>
    <row r="2150">
      <c r="A2150" s="94" t="n"/>
      <c r="B2150" s="102" t="n"/>
      <c r="C2150" s="94" t="n"/>
      <c r="D2150" s="94" t="n"/>
      <c r="E2150" s="94" t="n"/>
    </row>
    <row r="2151">
      <c r="A2151" s="94" t="n"/>
      <c r="B2151" s="102" t="n"/>
      <c r="C2151" s="94" t="n"/>
      <c r="D2151" s="94" t="n"/>
      <c r="E2151" s="94" t="n"/>
    </row>
    <row r="2152">
      <c r="A2152" s="94" t="n"/>
      <c r="B2152" s="102" t="n"/>
      <c r="C2152" s="94" t="n"/>
      <c r="D2152" s="94" t="n"/>
      <c r="E2152" s="94" t="n"/>
    </row>
    <row r="2153">
      <c r="A2153" s="94" t="n"/>
      <c r="B2153" s="102" t="n"/>
      <c r="C2153" s="94" t="n"/>
      <c r="D2153" s="94" t="n"/>
      <c r="E2153" s="94" t="n"/>
    </row>
    <row r="2154">
      <c r="A2154" s="94" t="n"/>
      <c r="B2154" s="102" t="n"/>
      <c r="C2154" s="94" t="n"/>
      <c r="D2154" s="94" t="n"/>
      <c r="E2154" s="94" t="n"/>
    </row>
    <row r="2155">
      <c r="A2155" s="94" t="n"/>
      <c r="B2155" s="102" t="n"/>
      <c r="C2155" s="94" t="n"/>
      <c r="D2155" s="94" t="n"/>
      <c r="E2155" s="94" t="n"/>
    </row>
    <row r="2156">
      <c r="A2156" s="94" t="n"/>
      <c r="B2156" s="102" t="n"/>
      <c r="C2156" s="94" t="n"/>
      <c r="D2156" s="94" t="n"/>
      <c r="E2156" s="94" t="n"/>
    </row>
    <row r="2157">
      <c r="A2157" s="94" t="n"/>
      <c r="B2157" s="102" t="n"/>
      <c r="C2157" s="94" t="n"/>
      <c r="D2157" s="94" t="n"/>
      <c r="E2157" s="94" t="n"/>
    </row>
    <row r="2158">
      <c r="A2158" s="94" t="n"/>
      <c r="B2158" s="102" t="n"/>
      <c r="C2158" s="94" t="n"/>
      <c r="D2158" s="94" t="n"/>
      <c r="E2158" s="94" t="n"/>
    </row>
    <row r="2159">
      <c r="A2159" s="94" t="n"/>
      <c r="B2159" s="102" t="n"/>
      <c r="C2159" s="94" t="n"/>
      <c r="D2159" s="94" t="n"/>
      <c r="E2159" s="94" t="n"/>
    </row>
    <row r="2160">
      <c r="A2160" s="94" t="n"/>
      <c r="B2160" s="102" t="n"/>
      <c r="C2160" s="94" t="n"/>
      <c r="D2160" s="94" t="n"/>
      <c r="E2160" s="94" t="n"/>
    </row>
    <row r="2161">
      <c r="A2161" s="94" t="n"/>
      <c r="B2161" s="102" t="n"/>
      <c r="C2161" s="94" t="n"/>
      <c r="D2161" s="94" t="n"/>
      <c r="E2161" s="94" t="n"/>
    </row>
    <row r="2162">
      <c r="A2162" s="94" t="n"/>
      <c r="B2162" s="102" t="n"/>
      <c r="C2162" s="94" t="n"/>
      <c r="D2162" s="94" t="n"/>
      <c r="E2162" s="94" t="n"/>
    </row>
    <row r="2163">
      <c r="A2163" s="94" t="n"/>
      <c r="B2163" s="102" t="n"/>
      <c r="C2163" s="94" t="n"/>
      <c r="D2163" s="94" t="n"/>
      <c r="E2163" s="94" t="n"/>
    </row>
    <row r="2164">
      <c r="A2164" s="94" t="n"/>
      <c r="B2164" s="102" t="n"/>
      <c r="C2164" s="94" t="n"/>
      <c r="D2164" s="94" t="n"/>
      <c r="E2164" s="94" t="n"/>
    </row>
    <row r="2165">
      <c r="A2165" s="94" t="n"/>
      <c r="B2165" s="102" t="n"/>
      <c r="C2165" s="94" t="n"/>
      <c r="D2165" s="94" t="n"/>
      <c r="E2165" s="94" t="n"/>
    </row>
    <row r="2166">
      <c r="A2166" s="94" t="n"/>
      <c r="B2166" s="102" t="n"/>
      <c r="C2166" s="94" t="n"/>
      <c r="D2166" s="94" t="n"/>
      <c r="E2166" s="94" t="n"/>
    </row>
    <row r="2167">
      <c r="A2167" s="94" t="n"/>
      <c r="B2167" s="102" t="n"/>
      <c r="C2167" s="94" t="n"/>
      <c r="D2167" s="94" t="n"/>
      <c r="E2167" s="94" t="n"/>
    </row>
    <row r="2168">
      <c r="A2168" s="94" t="n"/>
      <c r="B2168" s="102" t="n"/>
      <c r="C2168" s="94" t="n"/>
      <c r="D2168" s="94" t="n"/>
      <c r="E2168" s="94" t="n"/>
    </row>
    <row r="2169">
      <c r="A2169" s="94" t="n"/>
      <c r="B2169" s="102" t="n"/>
      <c r="C2169" s="94" t="n"/>
      <c r="D2169" s="94" t="n"/>
      <c r="E2169" s="94" t="n"/>
    </row>
    <row r="2170">
      <c r="A2170" s="94" t="n"/>
      <c r="B2170" s="102" t="n"/>
      <c r="C2170" s="94" t="n"/>
      <c r="D2170" s="94" t="n"/>
      <c r="E2170" s="94" t="n"/>
    </row>
    <row r="2171">
      <c r="A2171" s="94" t="n"/>
      <c r="B2171" s="102" t="n"/>
      <c r="C2171" s="94" t="n"/>
      <c r="D2171" s="94" t="n"/>
      <c r="E2171" s="94" t="n"/>
    </row>
    <row r="2172">
      <c r="A2172" s="94" t="n"/>
      <c r="B2172" s="102" t="n"/>
      <c r="C2172" s="94" t="n"/>
      <c r="D2172" s="94" t="n"/>
      <c r="E2172" s="94" t="n"/>
    </row>
    <row r="2173">
      <c r="A2173" s="94" t="n"/>
      <c r="B2173" s="102" t="n"/>
      <c r="C2173" s="94" t="n"/>
      <c r="D2173" s="94" t="n"/>
      <c r="E2173" s="94" t="n"/>
    </row>
    <row r="2174">
      <c r="A2174" s="94" t="n"/>
      <c r="B2174" s="102" t="n"/>
      <c r="C2174" s="94" t="n"/>
      <c r="D2174" s="94" t="n"/>
      <c r="E2174" s="94" t="n"/>
    </row>
    <row r="2175">
      <c r="A2175" s="94" t="n"/>
      <c r="B2175" s="102" t="n"/>
      <c r="C2175" s="94" t="n"/>
      <c r="D2175" s="94" t="n"/>
      <c r="E2175" s="94" t="n"/>
    </row>
    <row r="2176">
      <c r="A2176" s="94" t="n"/>
      <c r="B2176" s="102" t="n"/>
      <c r="C2176" s="94" t="n"/>
      <c r="D2176" s="94" t="n"/>
      <c r="E2176" s="94" t="n"/>
    </row>
    <row r="2177">
      <c r="A2177" s="94" t="n"/>
      <c r="B2177" s="102" t="n"/>
      <c r="C2177" s="94" t="n"/>
      <c r="D2177" s="94" t="n"/>
      <c r="E2177" s="94" t="n"/>
    </row>
    <row r="2178">
      <c r="A2178" s="94" t="n"/>
      <c r="B2178" s="102" t="n"/>
      <c r="C2178" s="94" t="n"/>
      <c r="D2178" s="94" t="n"/>
      <c r="E2178" s="94" t="n"/>
    </row>
    <row r="2179">
      <c r="A2179" s="94" t="n"/>
      <c r="B2179" s="102" t="n"/>
      <c r="C2179" s="94" t="n"/>
      <c r="D2179" s="94" t="n"/>
      <c r="E2179" s="94" t="n"/>
    </row>
    <row r="2180">
      <c r="A2180" s="94" t="n"/>
      <c r="B2180" s="102" t="n"/>
      <c r="C2180" s="94" t="n"/>
      <c r="D2180" s="94" t="n"/>
      <c r="E2180" s="94" t="n"/>
    </row>
    <row r="2181">
      <c r="A2181" s="94" t="n"/>
      <c r="B2181" s="102" t="n"/>
      <c r="C2181" s="94" t="n"/>
      <c r="D2181" s="94" t="n"/>
      <c r="E2181" s="94" t="n"/>
    </row>
    <row r="2182">
      <c r="A2182" s="98" t="inlineStr">
        <is>
          <t>TOTALE</t>
        </is>
      </c>
      <c r="B2182" s="102">
        <f>SUM(B2134:B2181)</f>
        <v/>
      </c>
      <c r="C2182" s="94" t="n"/>
      <c r="D2182" s="94" t="n"/>
      <c r="E2182" s="94" t="n"/>
    </row>
    <row r="2185">
      <c r="A2185" s="98" t="inlineStr">
        <is>
          <t>DATA</t>
        </is>
      </c>
      <c r="B2185" s="118" t="inlineStr">
        <is>
          <t xml:space="preserve">IMPORTO </t>
        </is>
      </c>
      <c r="C2185" s="98" t="inlineStr">
        <is>
          <t>NUMERO POLIZZA</t>
        </is>
      </c>
      <c r="D2185" s="98" t="inlineStr">
        <is>
          <t>CONTRAENTE</t>
        </is>
      </c>
      <c r="E2185" s="98" t="inlineStr">
        <is>
          <t>NOTE</t>
        </is>
      </c>
    </row>
    <row r="2186">
      <c r="A2186" s="95" t="n"/>
      <c r="B2186" s="118" t="n">
        <v>0</v>
      </c>
      <c r="C2186" s="98" t="n"/>
      <c r="D2186" s="98" t="n"/>
      <c r="E2186" s="94" t="n"/>
    </row>
    <row r="2187">
      <c r="A2187" s="94" t="n"/>
      <c r="B2187" s="102" t="n">
        <v>0</v>
      </c>
      <c r="C2187" s="94" t="n"/>
      <c r="D2187" s="94" t="n"/>
      <c r="E2187" s="94" t="n"/>
    </row>
    <row r="2188">
      <c r="A2188" s="94" t="n"/>
      <c r="B2188" s="102" t="n">
        <v>0</v>
      </c>
      <c r="C2188" s="101" t="n"/>
      <c r="D2188" s="94" t="n"/>
      <c r="E2188" s="94" t="n"/>
    </row>
    <row r="2189">
      <c r="A2189" s="94" t="n"/>
      <c r="B2189" s="102" t="n">
        <v>0</v>
      </c>
      <c r="C2189" s="94" t="n"/>
      <c r="D2189" s="94" t="n"/>
      <c r="E2189" s="94" t="n"/>
    </row>
    <row r="2190">
      <c r="A2190" s="94" t="n"/>
      <c r="B2190" s="102" t="n"/>
      <c r="C2190" s="94" t="n"/>
      <c r="D2190" s="94" t="n"/>
      <c r="E2190" s="94" t="n"/>
    </row>
    <row r="2191">
      <c r="A2191" s="94" t="n"/>
      <c r="B2191" s="102" t="n"/>
      <c r="C2191" s="94" t="n"/>
      <c r="D2191" s="94" t="n"/>
      <c r="E2191" s="94" t="n"/>
    </row>
    <row r="2192">
      <c r="A2192" s="94" t="n"/>
      <c r="B2192" s="102" t="n"/>
      <c r="C2192" s="94" t="n"/>
      <c r="D2192" s="94" t="n"/>
      <c r="E2192" s="94" t="n"/>
    </row>
    <row r="2193">
      <c r="A2193" s="94" t="n"/>
      <c r="B2193" s="102" t="n"/>
      <c r="C2193" s="94" t="n"/>
      <c r="D2193" s="94" t="n"/>
      <c r="E2193" s="94" t="n"/>
    </row>
    <row r="2194">
      <c r="A2194" s="94" t="n"/>
      <c r="B2194" s="102" t="n"/>
      <c r="C2194" s="94" t="n"/>
      <c r="D2194" s="94" t="n"/>
      <c r="E2194" s="94" t="n"/>
    </row>
    <row r="2195">
      <c r="A2195" s="94" t="n"/>
      <c r="B2195" s="102" t="n"/>
      <c r="C2195" s="94" t="n"/>
      <c r="D2195" s="94" t="n"/>
      <c r="E2195" s="94" t="n"/>
    </row>
    <row r="2196">
      <c r="A2196" s="94" t="n"/>
      <c r="B2196" s="102" t="n"/>
      <c r="C2196" s="94" t="n"/>
      <c r="D2196" s="94" t="n"/>
      <c r="E2196" s="94" t="n"/>
    </row>
    <row r="2197">
      <c r="A2197" s="94" t="n"/>
      <c r="B2197" s="102" t="n"/>
      <c r="C2197" s="94" t="n"/>
      <c r="D2197" s="94" t="n"/>
      <c r="E2197" s="94" t="n"/>
    </row>
    <row r="2198">
      <c r="A2198" s="94" t="n"/>
      <c r="B2198" s="102" t="n"/>
      <c r="C2198" s="94" t="n"/>
      <c r="D2198" s="94" t="n"/>
      <c r="E2198" s="94" t="n"/>
    </row>
    <row r="2199">
      <c r="A2199" s="94" t="n"/>
      <c r="B2199" s="102" t="n"/>
      <c r="C2199" s="94" t="n"/>
      <c r="D2199" s="94" t="n"/>
      <c r="E2199" s="94" t="n"/>
    </row>
    <row r="2200">
      <c r="A2200" s="94" t="n"/>
      <c r="B2200" s="102" t="n"/>
      <c r="C2200" s="94" t="n"/>
      <c r="D2200" s="94" t="n"/>
      <c r="E2200" s="94" t="n"/>
    </row>
    <row r="2201">
      <c r="A2201" s="94" t="n"/>
      <c r="B2201" s="102" t="n"/>
      <c r="C2201" s="94" t="n"/>
      <c r="D2201" s="94" t="n"/>
      <c r="E2201" s="94" t="n"/>
    </row>
    <row r="2202">
      <c r="A2202" s="94" t="n"/>
      <c r="B2202" s="102" t="n"/>
      <c r="C2202" s="94" t="n"/>
      <c r="D2202" s="94" t="n"/>
      <c r="E2202" s="94" t="n"/>
    </row>
    <row r="2203">
      <c r="A2203" s="94" t="n"/>
      <c r="B2203" s="102" t="n"/>
      <c r="C2203" s="94" t="n"/>
      <c r="D2203" s="94" t="n"/>
      <c r="E2203" s="94" t="n"/>
    </row>
    <row r="2204">
      <c r="A2204" s="94" t="n"/>
      <c r="B2204" s="102" t="n"/>
      <c r="C2204" s="94" t="n"/>
      <c r="D2204" s="94" t="n"/>
      <c r="E2204" s="94" t="n"/>
    </row>
    <row r="2205">
      <c r="A2205" s="94" t="n"/>
      <c r="B2205" s="102" t="n"/>
      <c r="C2205" s="94" t="n"/>
      <c r="D2205" s="94" t="n"/>
      <c r="E2205" s="94" t="n"/>
    </row>
    <row r="2206">
      <c r="A2206" s="94" t="n"/>
      <c r="B2206" s="102" t="n"/>
      <c r="C2206" s="94" t="n"/>
      <c r="D2206" s="94" t="n"/>
      <c r="E2206" s="94" t="n"/>
    </row>
    <row r="2207">
      <c r="A2207" s="94" t="n"/>
      <c r="B2207" s="102" t="n"/>
      <c r="C2207" s="94" t="n"/>
      <c r="D2207" s="94" t="n"/>
      <c r="E2207" s="94" t="n"/>
    </row>
    <row r="2208">
      <c r="A2208" s="94" t="n"/>
      <c r="B2208" s="102" t="n"/>
      <c r="C2208" s="94" t="n"/>
      <c r="D2208" s="94" t="n"/>
      <c r="E2208" s="94" t="n"/>
    </row>
    <row r="2209">
      <c r="A2209" s="94" t="n"/>
      <c r="B2209" s="102" t="n"/>
      <c r="C2209" s="94" t="n"/>
      <c r="D2209" s="94" t="n"/>
      <c r="E2209" s="94" t="n"/>
    </row>
    <row r="2210">
      <c r="A2210" s="94" t="n"/>
      <c r="B2210" s="102" t="n"/>
      <c r="C2210" s="94" t="n"/>
      <c r="D2210" s="94" t="n"/>
      <c r="E2210" s="94" t="n"/>
    </row>
    <row r="2211">
      <c r="A2211" s="94" t="n"/>
      <c r="B2211" s="102" t="n"/>
      <c r="C2211" s="94" t="n"/>
      <c r="D2211" s="94" t="n"/>
      <c r="E2211" s="94" t="n"/>
    </row>
    <row r="2212">
      <c r="A2212" s="94" t="n"/>
      <c r="B2212" s="102" t="n"/>
      <c r="C2212" s="94" t="n"/>
      <c r="D2212" s="94" t="n"/>
      <c r="E2212" s="94" t="n"/>
    </row>
    <row r="2213">
      <c r="A2213" s="94" t="n"/>
      <c r="B2213" s="102" t="n"/>
      <c r="C2213" s="94" t="n"/>
      <c r="D2213" s="94" t="n"/>
      <c r="E2213" s="94" t="n"/>
    </row>
    <row r="2214">
      <c r="A2214" s="94" t="n"/>
      <c r="B2214" s="102" t="n"/>
      <c r="C2214" s="94" t="n"/>
      <c r="D2214" s="94" t="n"/>
      <c r="E2214" s="94" t="n"/>
    </row>
    <row r="2215">
      <c r="A2215" s="94" t="n"/>
      <c r="B2215" s="102" t="n"/>
      <c r="C2215" s="94" t="n"/>
      <c r="D2215" s="94" t="n"/>
      <c r="E2215" s="94" t="n"/>
    </row>
    <row r="2216">
      <c r="A2216" s="94" t="n"/>
      <c r="B2216" s="102" t="n"/>
      <c r="C2216" s="94" t="n"/>
      <c r="D2216" s="94" t="n"/>
      <c r="E2216" s="94" t="n"/>
    </row>
    <row r="2217">
      <c r="A2217" s="94" t="n"/>
      <c r="B2217" s="102" t="n"/>
      <c r="C2217" s="94" t="n"/>
      <c r="D2217" s="94" t="n"/>
      <c r="E2217" s="94" t="n"/>
    </row>
    <row r="2218">
      <c r="A2218" s="94" t="n"/>
      <c r="B2218" s="102" t="n"/>
      <c r="C2218" s="94" t="n"/>
      <c r="D2218" s="94" t="n"/>
      <c r="E2218" s="94" t="n"/>
    </row>
    <row r="2219">
      <c r="A2219" s="94" t="n"/>
      <c r="B2219" s="102" t="n"/>
      <c r="C2219" s="94" t="n"/>
      <c r="D2219" s="94" t="n"/>
      <c r="E2219" s="94" t="n"/>
    </row>
    <row r="2220">
      <c r="A2220" s="94" t="n"/>
      <c r="B2220" s="102" t="n"/>
      <c r="C2220" s="94" t="n"/>
      <c r="D2220" s="94" t="n"/>
      <c r="E2220" s="94" t="n"/>
    </row>
    <row r="2221">
      <c r="A2221" s="94" t="n"/>
      <c r="B2221" s="102" t="n"/>
      <c r="C2221" s="94" t="n"/>
      <c r="D2221" s="94" t="n"/>
      <c r="E2221" s="94" t="n"/>
    </row>
    <row r="2222">
      <c r="A2222" s="94" t="n"/>
      <c r="B2222" s="102" t="n"/>
      <c r="C2222" s="94" t="n"/>
      <c r="D2222" s="94" t="n"/>
      <c r="E2222" s="94" t="n"/>
    </row>
    <row r="2223">
      <c r="A2223" s="94" t="n"/>
      <c r="B2223" s="102" t="n"/>
      <c r="C2223" s="94" t="n"/>
      <c r="D2223" s="94" t="n"/>
      <c r="E2223" s="94" t="n"/>
    </row>
    <row r="2224">
      <c r="A2224" s="94" t="n"/>
      <c r="B2224" s="102" t="n"/>
      <c r="C2224" s="94" t="n"/>
      <c r="D2224" s="94" t="n"/>
      <c r="E2224" s="94" t="n"/>
    </row>
    <row r="2225">
      <c r="A2225" s="94" t="n"/>
      <c r="B2225" s="102" t="n"/>
      <c r="C2225" s="94" t="n"/>
      <c r="D2225" s="94" t="n"/>
      <c r="E2225" s="94" t="n"/>
    </row>
    <row r="2226">
      <c r="A2226" s="94" t="n"/>
      <c r="B2226" s="102" t="n"/>
      <c r="C2226" s="94" t="n"/>
      <c r="D2226" s="94" t="n"/>
      <c r="E2226" s="94" t="n"/>
    </row>
    <row r="2227">
      <c r="A2227" s="94" t="n"/>
      <c r="B2227" s="102" t="n"/>
      <c r="C2227" s="94" t="n"/>
      <c r="D2227" s="94" t="n"/>
      <c r="E2227" s="94" t="n"/>
    </row>
    <row r="2228">
      <c r="A2228" s="94" t="n"/>
      <c r="B2228" s="102" t="n"/>
      <c r="C2228" s="94" t="n"/>
      <c r="D2228" s="94" t="n"/>
      <c r="E2228" s="94" t="n"/>
    </row>
    <row r="2229">
      <c r="A2229" s="94" t="n"/>
      <c r="B2229" s="102" t="n"/>
      <c r="C2229" s="94" t="n"/>
      <c r="D2229" s="94" t="n"/>
      <c r="E2229" s="94" t="n"/>
    </row>
    <row r="2230">
      <c r="A2230" s="94" t="n"/>
      <c r="B2230" s="102" t="n"/>
      <c r="C2230" s="94" t="n"/>
      <c r="D2230" s="94" t="n"/>
      <c r="E2230" s="94" t="n"/>
    </row>
    <row r="2231">
      <c r="A2231" s="94" t="n"/>
      <c r="B2231" s="102" t="n"/>
      <c r="C2231" s="94" t="n"/>
      <c r="D2231" s="94" t="n"/>
      <c r="E2231" s="94" t="n"/>
    </row>
    <row r="2232">
      <c r="A2232" s="94" t="n"/>
      <c r="B2232" s="102" t="n"/>
      <c r="C2232" s="94" t="n"/>
      <c r="D2232" s="94" t="n"/>
      <c r="E2232" s="94" t="n"/>
    </row>
    <row r="2233">
      <c r="A2233" s="94" t="n"/>
      <c r="B2233" s="102" t="n"/>
      <c r="C2233" s="94" t="n"/>
      <c r="D2233" s="94" t="n"/>
      <c r="E2233" s="94" t="n"/>
    </row>
    <row r="2234">
      <c r="A2234" s="98" t="inlineStr">
        <is>
          <t>TOTALE</t>
        </is>
      </c>
      <c r="B2234" s="102">
        <f>SUM(B2186:B2233)</f>
        <v/>
      </c>
      <c r="C2234" s="94" t="n"/>
      <c r="D2234" s="94" t="n"/>
      <c r="E2234" s="94" t="n"/>
    </row>
    <row r="2237">
      <c r="A2237" s="98" t="inlineStr">
        <is>
          <t>DATA</t>
        </is>
      </c>
      <c r="B2237" s="118" t="inlineStr">
        <is>
          <t xml:space="preserve">IMPORTO </t>
        </is>
      </c>
      <c r="C2237" s="98" t="inlineStr">
        <is>
          <t>NUMERO POLIZZA</t>
        </is>
      </c>
      <c r="D2237" s="98" t="inlineStr">
        <is>
          <t>CONTRAENTE</t>
        </is>
      </c>
      <c r="E2237" s="98" t="inlineStr">
        <is>
          <t>NOTE</t>
        </is>
      </c>
    </row>
    <row r="2238">
      <c r="A2238" s="95" t="n"/>
      <c r="B2238" s="118" t="n">
        <v>0</v>
      </c>
      <c r="C2238" s="98" t="n"/>
      <c r="D2238" s="98" t="n"/>
      <c r="E2238" s="94" t="n"/>
    </row>
    <row r="2239">
      <c r="A2239" s="94" t="n"/>
      <c r="B2239" s="102" t="n">
        <v>0</v>
      </c>
      <c r="C2239" s="94" t="n"/>
      <c r="D2239" s="94" t="n"/>
      <c r="E2239" s="94" t="n"/>
    </row>
    <row r="2240">
      <c r="A2240" s="94" t="n"/>
      <c r="B2240" s="102" t="n">
        <v>0</v>
      </c>
      <c r="C2240" s="101" t="n"/>
      <c r="D2240" s="94" t="n"/>
      <c r="E2240" s="94" t="n"/>
    </row>
    <row r="2241">
      <c r="A2241" s="94" t="n"/>
      <c r="B2241" s="102" t="n">
        <v>0</v>
      </c>
      <c r="C2241" s="94" t="n"/>
      <c r="D2241" s="94" t="n"/>
      <c r="E2241" s="94" t="n"/>
    </row>
    <row r="2242">
      <c r="A2242" s="94" t="n"/>
      <c r="B2242" s="102" t="n"/>
      <c r="C2242" s="94" t="n"/>
      <c r="D2242" s="94" t="n"/>
      <c r="E2242" s="94" t="n"/>
    </row>
    <row r="2243">
      <c r="A2243" s="94" t="n"/>
      <c r="B2243" s="102" t="n"/>
      <c r="C2243" s="94" t="n"/>
      <c r="D2243" s="94" t="n"/>
      <c r="E2243" s="94" t="n"/>
    </row>
    <row r="2244">
      <c r="A2244" s="94" t="n"/>
      <c r="B2244" s="102" t="n"/>
      <c r="C2244" s="94" t="n"/>
      <c r="D2244" s="94" t="n"/>
      <c r="E2244" s="94" t="n"/>
    </row>
    <row r="2245">
      <c r="A2245" s="94" t="n"/>
      <c r="B2245" s="102" t="n"/>
      <c r="C2245" s="94" t="n"/>
      <c r="D2245" s="94" t="n"/>
      <c r="E2245" s="94" t="n"/>
    </row>
    <row r="2246">
      <c r="A2246" s="94" t="n"/>
      <c r="B2246" s="102" t="n"/>
      <c r="C2246" s="94" t="n"/>
      <c r="D2246" s="94" t="n"/>
      <c r="E2246" s="94" t="n"/>
    </row>
    <row r="2247">
      <c r="A2247" s="94" t="n"/>
      <c r="B2247" s="102" t="n"/>
      <c r="C2247" s="94" t="n"/>
      <c r="D2247" s="94" t="n"/>
      <c r="E2247" s="94" t="n"/>
    </row>
    <row r="2248">
      <c r="A2248" s="94" t="n"/>
      <c r="B2248" s="102" t="n"/>
      <c r="C2248" s="94" t="n"/>
      <c r="D2248" s="94" t="n"/>
      <c r="E2248" s="94" t="n"/>
    </row>
    <row r="2249">
      <c r="A2249" s="94" t="n"/>
      <c r="B2249" s="102" t="n"/>
      <c r="C2249" s="94" t="n"/>
      <c r="D2249" s="94" t="n"/>
      <c r="E2249" s="94" t="n"/>
    </row>
    <row r="2250">
      <c r="A2250" s="94" t="n"/>
      <c r="B2250" s="102" t="n"/>
      <c r="C2250" s="94" t="n"/>
      <c r="D2250" s="94" t="n"/>
      <c r="E2250" s="94" t="n"/>
    </row>
    <row r="2251">
      <c r="A2251" s="94" t="n"/>
      <c r="B2251" s="102" t="n"/>
      <c r="C2251" s="94" t="n"/>
      <c r="D2251" s="94" t="n"/>
      <c r="E2251" s="94" t="n"/>
    </row>
    <row r="2252">
      <c r="A2252" s="94" t="n"/>
      <c r="B2252" s="102" t="n"/>
      <c r="C2252" s="94" t="n"/>
      <c r="D2252" s="94" t="n"/>
      <c r="E2252" s="94" t="n"/>
    </row>
    <row r="2253">
      <c r="A2253" s="94" t="n"/>
      <c r="B2253" s="102" t="n"/>
      <c r="C2253" s="94" t="n"/>
      <c r="D2253" s="94" t="n"/>
      <c r="E2253" s="94" t="n"/>
    </row>
    <row r="2254">
      <c r="A2254" s="94" t="n"/>
      <c r="B2254" s="102" t="n"/>
      <c r="C2254" s="94" t="n"/>
      <c r="D2254" s="94" t="n"/>
      <c r="E2254" s="94" t="n"/>
    </row>
    <row r="2255">
      <c r="A2255" s="94" t="n"/>
      <c r="B2255" s="102" t="n"/>
      <c r="C2255" s="94" t="n"/>
      <c r="D2255" s="94" t="n"/>
      <c r="E2255" s="94" t="n"/>
    </row>
    <row r="2256">
      <c r="A2256" s="94" t="n"/>
      <c r="B2256" s="102" t="n"/>
      <c r="C2256" s="94" t="n"/>
      <c r="D2256" s="94" t="n"/>
      <c r="E2256" s="94" t="n"/>
    </row>
    <row r="2257">
      <c r="A2257" s="94" t="n"/>
      <c r="B2257" s="102" t="n"/>
      <c r="C2257" s="94" t="n"/>
      <c r="D2257" s="94" t="n"/>
      <c r="E2257" s="94" t="n"/>
    </row>
    <row r="2258">
      <c r="A2258" s="94" t="n"/>
      <c r="B2258" s="102" t="n"/>
      <c r="C2258" s="94" t="n"/>
      <c r="D2258" s="94" t="n"/>
      <c r="E2258" s="94" t="n"/>
    </row>
    <row r="2259">
      <c r="A2259" s="94" t="n"/>
      <c r="B2259" s="102" t="n"/>
      <c r="C2259" s="94" t="n"/>
      <c r="D2259" s="94" t="n"/>
      <c r="E2259" s="94" t="n"/>
    </row>
    <row r="2260">
      <c r="A2260" s="94" t="n"/>
      <c r="B2260" s="102" t="n"/>
      <c r="C2260" s="94" t="n"/>
      <c r="D2260" s="94" t="n"/>
      <c r="E2260" s="94" t="n"/>
    </row>
    <row r="2261">
      <c r="A2261" s="94" t="n"/>
      <c r="B2261" s="102" t="n"/>
      <c r="C2261" s="94" t="n"/>
      <c r="D2261" s="94" t="n"/>
      <c r="E2261" s="94" t="n"/>
    </row>
    <row r="2262">
      <c r="A2262" s="94" t="n"/>
      <c r="B2262" s="102" t="n"/>
      <c r="C2262" s="94" t="n"/>
      <c r="D2262" s="94" t="n"/>
      <c r="E2262" s="94" t="n"/>
    </row>
    <row r="2263">
      <c r="A2263" s="94" t="n"/>
      <c r="B2263" s="102" t="n"/>
      <c r="C2263" s="94" t="n"/>
      <c r="D2263" s="94" t="n"/>
      <c r="E2263" s="94" t="n"/>
    </row>
    <row r="2264">
      <c r="A2264" s="94" t="n"/>
      <c r="B2264" s="102" t="n"/>
      <c r="C2264" s="94" t="n"/>
      <c r="D2264" s="94" t="n"/>
      <c r="E2264" s="94" t="n"/>
    </row>
    <row r="2265">
      <c r="A2265" s="94" t="n"/>
      <c r="B2265" s="102" t="n"/>
      <c r="C2265" s="94" t="n"/>
      <c r="D2265" s="94" t="n"/>
      <c r="E2265" s="94" t="n"/>
    </row>
    <row r="2266">
      <c r="A2266" s="94" t="n"/>
      <c r="B2266" s="102" t="n"/>
      <c r="C2266" s="94" t="n"/>
      <c r="D2266" s="94" t="n"/>
      <c r="E2266" s="94" t="n"/>
    </row>
    <row r="2267">
      <c r="A2267" s="94" t="n"/>
      <c r="B2267" s="102" t="n"/>
      <c r="C2267" s="94" t="n"/>
      <c r="D2267" s="94" t="n"/>
      <c r="E2267" s="94" t="n"/>
    </row>
    <row r="2268">
      <c r="A2268" s="94" t="n"/>
      <c r="B2268" s="102" t="n"/>
      <c r="C2268" s="94" t="n"/>
      <c r="D2268" s="94" t="n"/>
      <c r="E2268" s="94" t="n"/>
    </row>
    <row r="2269">
      <c r="A2269" s="94" t="n"/>
      <c r="B2269" s="102" t="n"/>
      <c r="C2269" s="94" t="n"/>
      <c r="D2269" s="94" t="n"/>
      <c r="E2269" s="94" t="n"/>
    </row>
    <row r="2270">
      <c r="A2270" s="94" t="n"/>
      <c r="B2270" s="102" t="n"/>
      <c r="C2270" s="94" t="n"/>
      <c r="D2270" s="94" t="n"/>
      <c r="E2270" s="94" t="n"/>
    </row>
    <row r="2271">
      <c r="A2271" s="94" t="n"/>
      <c r="B2271" s="102" t="n"/>
      <c r="C2271" s="94" t="n"/>
      <c r="D2271" s="94" t="n"/>
      <c r="E2271" s="94" t="n"/>
    </row>
    <row r="2272">
      <c r="A2272" s="94" t="n"/>
      <c r="B2272" s="102" t="n"/>
      <c r="C2272" s="94" t="n"/>
      <c r="D2272" s="94" t="n"/>
      <c r="E2272" s="94" t="n"/>
    </row>
    <row r="2273">
      <c r="A2273" s="94" t="n"/>
      <c r="B2273" s="102" t="n"/>
      <c r="C2273" s="94" t="n"/>
      <c r="D2273" s="94" t="n"/>
      <c r="E2273" s="94" t="n"/>
    </row>
    <row r="2274">
      <c r="A2274" s="94" t="n"/>
      <c r="B2274" s="102" t="n"/>
      <c r="C2274" s="94" t="n"/>
      <c r="D2274" s="94" t="n"/>
      <c r="E2274" s="94" t="n"/>
    </row>
    <row r="2275">
      <c r="A2275" s="94" t="n"/>
      <c r="B2275" s="102" t="n"/>
      <c r="C2275" s="94" t="n"/>
      <c r="D2275" s="94" t="n"/>
      <c r="E2275" s="94" t="n"/>
    </row>
    <row r="2276">
      <c r="A2276" s="94" t="n"/>
      <c r="B2276" s="102" t="n"/>
      <c r="C2276" s="94" t="n"/>
      <c r="D2276" s="94" t="n"/>
      <c r="E2276" s="94" t="n"/>
    </row>
    <row r="2277">
      <c r="A2277" s="94" t="n"/>
      <c r="B2277" s="102" t="n"/>
      <c r="C2277" s="94" t="n"/>
      <c r="D2277" s="94" t="n"/>
      <c r="E2277" s="94" t="n"/>
    </row>
    <row r="2278">
      <c r="A2278" s="94" t="n"/>
      <c r="B2278" s="102" t="n"/>
      <c r="C2278" s="94" t="n"/>
      <c r="D2278" s="94" t="n"/>
      <c r="E2278" s="94" t="n"/>
    </row>
    <row r="2279">
      <c r="A2279" s="94" t="n"/>
      <c r="B2279" s="102" t="n"/>
      <c r="C2279" s="94" t="n"/>
      <c r="D2279" s="94" t="n"/>
      <c r="E2279" s="94" t="n"/>
    </row>
    <row r="2280">
      <c r="A2280" s="94" t="n"/>
      <c r="B2280" s="102" t="n"/>
      <c r="C2280" s="94" t="n"/>
      <c r="D2280" s="94" t="n"/>
      <c r="E2280" s="94" t="n"/>
    </row>
    <row r="2281">
      <c r="A2281" s="94" t="n"/>
      <c r="B2281" s="102" t="n"/>
      <c r="C2281" s="94" t="n"/>
      <c r="D2281" s="94" t="n"/>
      <c r="E2281" s="94" t="n"/>
    </row>
    <row r="2282">
      <c r="A2282" s="94" t="n"/>
      <c r="B2282" s="102" t="n"/>
      <c r="C2282" s="94" t="n"/>
      <c r="D2282" s="94" t="n"/>
      <c r="E2282" s="94" t="n"/>
    </row>
    <row r="2283">
      <c r="A2283" s="94" t="n"/>
      <c r="B2283" s="102" t="n"/>
      <c r="C2283" s="94" t="n"/>
      <c r="D2283" s="94" t="n"/>
      <c r="E2283" s="94" t="n"/>
    </row>
    <row r="2284">
      <c r="A2284" s="94" t="n"/>
      <c r="B2284" s="102" t="n"/>
      <c r="C2284" s="94" t="n"/>
      <c r="D2284" s="94" t="n"/>
      <c r="E2284" s="94" t="n"/>
    </row>
    <row r="2285">
      <c r="A2285" s="94" t="n"/>
      <c r="B2285" s="102" t="n"/>
      <c r="C2285" s="94" t="n"/>
      <c r="D2285" s="94" t="n"/>
      <c r="E2285" s="94" t="n"/>
    </row>
    <row r="2286">
      <c r="A2286" s="98" t="inlineStr">
        <is>
          <t>TOTALE</t>
        </is>
      </c>
      <c r="B2286" s="102">
        <f>SUM(B2238:B2285)</f>
        <v/>
      </c>
      <c r="C2286" s="94" t="n"/>
      <c r="D2286" s="94" t="n"/>
      <c r="E2286" s="94" t="n"/>
    </row>
    <row r="2289">
      <c r="A2289" s="98" t="inlineStr">
        <is>
          <t>DATA</t>
        </is>
      </c>
      <c r="B2289" s="118" t="inlineStr">
        <is>
          <t xml:space="preserve">IMPORTO </t>
        </is>
      </c>
      <c r="C2289" s="98" t="inlineStr">
        <is>
          <t>NUMERO POLIZZA</t>
        </is>
      </c>
      <c r="D2289" s="98" t="inlineStr">
        <is>
          <t>CONTRAENTE</t>
        </is>
      </c>
      <c r="E2289" s="98" t="inlineStr">
        <is>
          <t>NOTE</t>
        </is>
      </c>
    </row>
    <row r="2290">
      <c r="A2290" s="95" t="n"/>
      <c r="B2290" s="118" t="n">
        <v>0</v>
      </c>
      <c r="C2290" s="98" t="n"/>
      <c r="D2290" s="98" t="n"/>
      <c r="E2290" s="94" t="n"/>
    </row>
    <row r="2291">
      <c r="A2291" s="94" t="n"/>
      <c r="B2291" s="102" t="n">
        <v>0</v>
      </c>
      <c r="C2291" s="94" t="n"/>
      <c r="D2291" s="94" t="n"/>
      <c r="E2291" s="94" t="n"/>
    </row>
    <row r="2292">
      <c r="A2292" s="94" t="n"/>
      <c r="B2292" s="102" t="n">
        <v>0</v>
      </c>
      <c r="C2292" s="101" t="n"/>
      <c r="D2292" s="94" t="n"/>
      <c r="E2292" s="94" t="n"/>
    </row>
    <row r="2293">
      <c r="A2293" s="94" t="n"/>
      <c r="B2293" s="102" t="n">
        <v>0</v>
      </c>
      <c r="C2293" s="94" t="n"/>
      <c r="D2293" s="94" t="n"/>
      <c r="E2293" s="94" t="n"/>
    </row>
    <row r="2294">
      <c r="A2294" s="94" t="n"/>
      <c r="B2294" s="102" t="n"/>
      <c r="C2294" s="94" t="n"/>
      <c r="D2294" s="94" t="n"/>
      <c r="E2294" s="94" t="n"/>
    </row>
    <row r="2295">
      <c r="A2295" s="94" t="n"/>
      <c r="B2295" s="102" t="n"/>
      <c r="C2295" s="94" t="n"/>
      <c r="D2295" s="94" t="n"/>
      <c r="E2295" s="94" t="n"/>
    </row>
    <row r="2296">
      <c r="A2296" s="94" t="n"/>
      <c r="B2296" s="102" t="n"/>
      <c r="C2296" s="94" t="n"/>
      <c r="D2296" s="94" t="n"/>
      <c r="E2296" s="94" t="n"/>
    </row>
    <row r="2297">
      <c r="A2297" s="94" t="n"/>
      <c r="B2297" s="102" t="n"/>
      <c r="C2297" s="94" t="n"/>
      <c r="D2297" s="94" t="n"/>
      <c r="E2297" s="94" t="n"/>
    </row>
    <row r="2298">
      <c r="A2298" s="94" t="n"/>
      <c r="B2298" s="102" t="n"/>
      <c r="C2298" s="94" t="n"/>
      <c r="D2298" s="94" t="n"/>
      <c r="E2298" s="94" t="n"/>
    </row>
    <row r="2299">
      <c r="A2299" s="94" t="n"/>
      <c r="B2299" s="102" t="n"/>
      <c r="C2299" s="94" t="n"/>
      <c r="D2299" s="94" t="n"/>
      <c r="E2299" s="94" t="n"/>
    </row>
    <row r="2300">
      <c r="A2300" s="94" t="n"/>
      <c r="B2300" s="102" t="n"/>
      <c r="C2300" s="94" t="n"/>
      <c r="D2300" s="94" t="n"/>
      <c r="E2300" s="94" t="n"/>
    </row>
    <row r="2301">
      <c r="A2301" s="94" t="n"/>
      <c r="B2301" s="102" t="n"/>
      <c r="C2301" s="94" t="n"/>
      <c r="D2301" s="94" t="n"/>
      <c r="E2301" s="94" t="n"/>
    </row>
    <row r="2302">
      <c r="A2302" s="94" t="n"/>
      <c r="B2302" s="102" t="n"/>
      <c r="C2302" s="94" t="n"/>
      <c r="D2302" s="94" t="n"/>
      <c r="E2302" s="94" t="n"/>
    </row>
    <row r="2303">
      <c r="A2303" s="94" t="n"/>
      <c r="B2303" s="102" t="n"/>
      <c r="C2303" s="94" t="n"/>
      <c r="D2303" s="94" t="n"/>
      <c r="E2303" s="94" t="n"/>
    </row>
    <row r="2304">
      <c r="A2304" s="94" t="n"/>
      <c r="B2304" s="102" t="n"/>
      <c r="C2304" s="94" t="n"/>
      <c r="D2304" s="94" t="n"/>
      <c r="E2304" s="94" t="n"/>
    </row>
    <row r="2305">
      <c r="A2305" s="94" t="n"/>
      <c r="B2305" s="102" t="n"/>
      <c r="C2305" s="94" t="n"/>
      <c r="D2305" s="94" t="n"/>
      <c r="E2305" s="94" t="n"/>
    </row>
    <row r="2306">
      <c r="A2306" s="94" t="n"/>
      <c r="B2306" s="102" t="n"/>
      <c r="C2306" s="94" t="n"/>
      <c r="D2306" s="94" t="n"/>
      <c r="E2306" s="94" t="n"/>
    </row>
    <row r="2307">
      <c r="A2307" s="94" t="n"/>
      <c r="B2307" s="102" t="n"/>
      <c r="C2307" s="94" t="n"/>
      <c r="D2307" s="94" t="n"/>
      <c r="E2307" s="94" t="n"/>
    </row>
    <row r="2308">
      <c r="A2308" s="94" t="n"/>
      <c r="B2308" s="102" t="n"/>
      <c r="C2308" s="94" t="n"/>
      <c r="D2308" s="94" t="n"/>
      <c r="E2308" s="94" t="n"/>
    </row>
    <row r="2309">
      <c r="A2309" s="94" t="n"/>
      <c r="B2309" s="102" t="n"/>
      <c r="C2309" s="94" t="n"/>
      <c r="D2309" s="94" t="n"/>
      <c r="E2309" s="94" t="n"/>
    </row>
    <row r="2310">
      <c r="A2310" s="94" t="n"/>
      <c r="B2310" s="102" t="n"/>
      <c r="C2310" s="94" t="n"/>
      <c r="D2310" s="94" t="n"/>
      <c r="E2310" s="94" t="n"/>
    </row>
    <row r="2311">
      <c r="A2311" s="94" t="n"/>
      <c r="B2311" s="102" t="n"/>
      <c r="C2311" s="94" t="n"/>
      <c r="D2311" s="94" t="n"/>
      <c r="E2311" s="94" t="n"/>
    </row>
    <row r="2312">
      <c r="A2312" s="94" t="n"/>
      <c r="B2312" s="102" t="n"/>
      <c r="C2312" s="94" t="n"/>
      <c r="D2312" s="94" t="n"/>
      <c r="E2312" s="94" t="n"/>
    </row>
    <row r="2313">
      <c r="A2313" s="94" t="n"/>
      <c r="B2313" s="102" t="n"/>
      <c r="C2313" s="94" t="n"/>
      <c r="D2313" s="94" t="n"/>
      <c r="E2313" s="94" t="n"/>
    </row>
    <row r="2314">
      <c r="A2314" s="94" t="n"/>
      <c r="B2314" s="102" t="n"/>
      <c r="C2314" s="94" t="n"/>
      <c r="D2314" s="94" t="n"/>
      <c r="E2314" s="94" t="n"/>
    </row>
    <row r="2315">
      <c r="A2315" s="94" t="n"/>
      <c r="B2315" s="102" t="n"/>
      <c r="C2315" s="94" t="n"/>
      <c r="D2315" s="94" t="n"/>
      <c r="E2315" s="94" t="n"/>
    </row>
    <row r="2316">
      <c r="A2316" s="94" t="n"/>
      <c r="B2316" s="102" t="n"/>
      <c r="C2316" s="94" t="n"/>
      <c r="D2316" s="94" t="n"/>
      <c r="E2316" s="94" t="n"/>
    </row>
    <row r="2317">
      <c r="A2317" s="94" t="n"/>
      <c r="B2317" s="102" t="n"/>
      <c r="C2317" s="94" t="n"/>
      <c r="D2317" s="94" t="n"/>
      <c r="E2317" s="94" t="n"/>
    </row>
    <row r="2318">
      <c r="A2318" s="94" t="n"/>
      <c r="B2318" s="102" t="n"/>
      <c r="C2318" s="94" t="n"/>
      <c r="D2318" s="94" t="n"/>
      <c r="E2318" s="94" t="n"/>
    </row>
    <row r="2319">
      <c r="A2319" s="94" t="n"/>
      <c r="B2319" s="102" t="n"/>
      <c r="C2319" s="94" t="n"/>
      <c r="D2319" s="94" t="n"/>
      <c r="E2319" s="94" t="n"/>
    </row>
    <row r="2320">
      <c r="A2320" s="94" t="n"/>
      <c r="B2320" s="102" t="n"/>
      <c r="C2320" s="94" t="n"/>
      <c r="D2320" s="94" t="n"/>
      <c r="E2320" s="94" t="n"/>
    </row>
    <row r="2321">
      <c r="A2321" s="94" t="n"/>
      <c r="B2321" s="102" t="n"/>
      <c r="C2321" s="94" t="n"/>
      <c r="D2321" s="94" t="n"/>
      <c r="E2321" s="94" t="n"/>
    </row>
    <row r="2322">
      <c r="A2322" s="94" t="n"/>
      <c r="B2322" s="102" t="n"/>
      <c r="C2322" s="94" t="n"/>
      <c r="D2322" s="94" t="n"/>
      <c r="E2322" s="94" t="n"/>
    </row>
    <row r="2323">
      <c r="A2323" s="94" t="n"/>
      <c r="B2323" s="102" t="n"/>
      <c r="C2323" s="94" t="n"/>
      <c r="D2323" s="94" t="n"/>
      <c r="E2323" s="94" t="n"/>
    </row>
    <row r="2324">
      <c r="A2324" s="94" t="n"/>
      <c r="B2324" s="102" t="n"/>
      <c r="C2324" s="94" t="n"/>
      <c r="D2324" s="94" t="n"/>
      <c r="E2324" s="94" t="n"/>
    </row>
    <row r="2325">
      <c r="A2325" s="94" t="n"/>
      <c r="B2325" s="102" t="n"/>
      <c r="C2325" s="94" t="n"/>
      <c r="D2325" s="94" t="n"/>
      <c r="E2325" s="94" t="n"/>
    </row>
    <row r="2326">
      <c r="A2326" s="94" t="n"/>
      <c r="B2326" s="102" t="n"/>
      <c r="C2326" s="94" t="n"/>
      <c r="D2326" s="94" t="n"/>
      <c r="E2326" s="94" t="n"/>
    </row>
    <row r="2327">
      <c r="A2327" s="94" t="n"/>
      <c r="B2327" s="102" t="n"/>
      <c r="C2327" s="94" t="n"/>
      <c r="D2327" s="94" t="n"/>
      <c r="E2327" s="94" t="n"/>
    </row>
    <row r="2328">
      <c r="A2328" s="94" t="n"/>
      <c r="B2328" s="102" t="n"/>
      <c r="C2328" s="94" t="n"/>
      <c r="D2328" s="94" t="n"/>
      <c r="E2328" s="94" t="n"/>
    </row>
    <row r="2329">
      <c r="A2329" s="94" t="n"/>
      <c r="B2329" s="102" t="n"/>
      <c r="C2329" s="94" t="n"/>
      <c r="D2329" s="94" t="n"/>
      <c r="E2329" s="94" t="n"/>
    </row>
    <row r="2330">
      <c r="A2330" s="94" t="n"/>
      <c r="B2330" s="102" t="n"/>
      <c r="C2330" s="94" t="n"/>
      <c r="D2330" s="94" t="n"/>
      <c r="E2330" s="94" t="n"/>
    </row>
    <row r="2331">
      <c r="A2331" s="94" t="n"/>
      <c r="B2331" s="102" t="n"/>
      <c r="C2331" s="94" t="n"/>
      <c r="D2331" s="94" t="n"/>
      <c r="E2331" s="94" t="n"/>
    </row>
    <row r="2332">
      <c r="A2332" s="94" t="n"/>
      <c r="B2332" s="102" t="n"/>
      <c r="C2332" s="94" t="n"/>
      <c r="D2332" s="94" t="n"/>
      <c r="E2332" s="94" t="n"/>
    </row>
    <row r="2333">
      <c r="A2333" s="94" t="n"/>
      <c r="B2333" s="102" t="n"/>
      <c r="C2333" s="94" t="n"/>
      <c r="D2333" s="94" t="n"/>
      <c r="E2333" s="94" t="n"/>
    </row>
    <row r="2334">
      <c r="A2334" s="94" t="n"/>
      <c r="B2334" s="102" t="n"/>
      <c r="C2334" s="94" t="n"/>
      <c r="D2334" s="94" t="n"/>
      <c r="E2334" s="94" t="n"/>
    </row>
    <row r="2335">
      <c r="A2335" s="94" t="n"/>
      <c r="B2335" s="102" t="n"/>
      <c r="C2335" s="94" t="n"/>
      <c r="D2335" s="94" t="n"/>
      <c r="E2335" s="94" t="n"/>
    </row>
    <row r="2336">
      <c r="A2336" s="94" t="n"/>
      <c r="B2336" s="102" t="n"/>
      <c r="C2336" s="94" t="n"/>
      <c r="D2336" s="94" t="n"/>
      <c r="E2336" s="94" t="n"/>
    </row>
    <row r="2337">
      <c r="A2337" s="94" t="n"/>
      <c r="B2337" s="102" t="n"/>
      <c r="C2337" s="94" t="n"/>
      <c r="D2337" s="94" t="n"/>
      <c r="E2337" s="94" t="n"/>
    </row>
    <row r="2338">
      <c r="A2338" s="98" t="inlineStr">
        <is>
          <t>TOTALE</t>
        </is>
      </c>
      <c r="B2338" s="102">
        <f>SUM(B2290:B2337)</f>
        <v/>
      </c>
      <c r="C2338" s="94" t="n"/>
      <c r="D2338" s="94" t="n"/>
      <c r="E2338" s="94" t="n"/>
    </row>
    <row r="2341">
      <c r="A2341" s="98" t="inlineStr">
        <is>
          <t>DATA</t>
        </is>
      </c>
      <c r="B2341" s="118" t="inlineStr">
        <is>
          <t xml:space="preserve">IMPORTO </t>
        </is>
      </c>
      <c r="C2341" s="98" t="inlineStr">
        <is>
          <t>NUMERO POLIZZA</t>
        </is>
      </c>
      <c r="D2341" s="98" t="inlineStr">
        <is>
          <t>CONTRAENTE</t>
        </is>
      </c>
      <c r="E2341" s="98" t="inlineStr">
        <is>
          <t>NOTE</t>
        </is>
      </c>
    </row>
    <row r="2342">
      <c r="A2342" s="95" t="n"/>
      <c r="B2342" s="118" t="n">
        <v>0</v>
      </c>
      <c r="C2342" s="98" t="n"/>
      <c r="D2342" s="98" t="n"/>
      <c r="E2342" s="94" t="n"/>
    </row>
    <row r="2343">
      <c r="A2343" s="94" t="n"/>
      <c r="B2343" s="102" t="n">
        <v>0</v>
      </c>
      <c r="C2343" s="94" t="n"/>
      <c r="D2343" s="94" t="n"/>
      <c r="E2343" s="94" t="n"/>
    </row>
    <row r="2344">
      <c r="A2344" s="94" t="n"/>
      <c r="B2344" s="102" t="n">
        <v>0</v>
      </c>
      <c r="C2344" s="101" t="n"/>
      <c r="D2344" s="94" t="n"/>
      <c r="E2344" s="94" t="n"/>
    </row>
    <row r="2345">
      <c r="A2345" s="94" t="n"/>
      <c r="B2345" s="102" t="n">
        <v>0</v>
      </c>
      <c r="C2345" s="94" t="n"/>
      <c r="D2345" s="94" t="n"/>
      <c r="E2345" s="94" t="n"/>
    </row>
    <row r="2346">
      <c r="A2346" s="94" t="n"/>
      <c r="B2346" s="102" t="n"/>
      <c r="C2346" s="94" t="n"/>
      <c r="D2346" s="94" t="n"/>
      <c r="E2346" s="94" t="n"/>
    </row>
    <row r="2347">
      <c r="A2347" s="94" t="n"/>
      <c r="B2347" s="102" t="n"/>
      <c r="C2347" s="94" t="n"/>
      <c r="D2347" s="94" t="n"/>
      <c r="E2347" s="94" t="n"/>
    </row>
    <row r="2348">
      <c r="A2348" s="94" t="n"/>
      <c r="B2348" s="102" t="n"/>
      <c r="C2348" s="94" t="n"/>
      <c r="D2348" s="94" t="n"/>
      <c r="E2348" s="94" t="n"/>
    </row>
    <row r="2349">
      <c r="A2349" s="94" t="n"/>
      <c r="B2349" s="102" t="n"/>
      <c r="C2349" s="94" t="n"/>
      <c r="D2349" s="94" t="n"/>
      <c r="E2349" s="94" t="n"/>
    </row>
    <row r="2350">
      <c r="A2350" s="94" t="n"/>
      <c r="B2350" s="102" t="n"/>
      <c r="C2350" s="94" t="n"/>
      <c r="D2350" s="94" t="n"/>
      <c r="E2350" s="94" t="n"/>
    </row>
    <row r="2351">
      <c r="A2351" s="94" t="n"/>
      <c r="B2351" s="102" t="n"/>
      <c r="C2351" s="94" t="n"/>
      <c r="D2351" s="94" t="n"/>
      <c r="E2351" s="94" t="n"/>
    </row>
    <row r="2352">
      <c r="A2352" s="94" t="n"/>
      <c r="B2352" s="102" t="n"/>
      <c r="C2352" s="94" t="n"/>
      <c r="D2352" s="94" t="n"/>
      <c r="E2352" s="94" t="n"/>
    </row>
    <row r="2353">
      <c r="A2353" s="94" t="n"/>
      <c r="B2353" s="102" t="n"/>
      <c r="C2353" s="94" t="n"/>
      <c r="D2353" s="94" t="n"/>
      <c r="E2353" s="94" t="n"/>
    </row>
    <row r="2354">
      <c r="A2354" s="94" t="n"/>
      <c r="B2354" s="102" t="n"/>
      <c r="C2354" s="94" t="n"/>
      <c r="D2354" s="94" t="n"/>
      <c r="E2354" s="94" t="n"/>
    </row>
    <row r="2355">
      <c r="A2355" s="94" t="n"/>
      <c r="B2355" s="102" t="n"/>
      <c r="C2355" s="94" t="n"/>
      <c r="D2355" s="94" t="n"/>
      <c r="E2355" s="94" t="n"/>
    </row>
    <row r="2356">
      <c r="A2356" s="94" t="n"/>
      <c r="B2356" s="102" t="n"/>
      <c r="C2356" s="94" t="n"/>
      <c r="D2356" s="94" t="n"/>
      <c r="E2356" s="94" t="n"/>
    </row>
    <row r="2357">
      <c r="A2357" s="94" t="n"/>
      <c r="B2357" s="102" t="n"/>
      <c r="C2357" s="94" t="n"/>
      <c r="D2357" s="94" t="n"/>
      <c r="E2357" s="94" t="n"/>
    </row>
    <row r="2358">
      <c r="A2358" s="94" t="n"/>
      <c r="B2358" s="102" t="n"/>
      <c r="C2358" s="94" t="n"/>
      <c r="D2358" s="94" t="n"/>
      <c r="E2358" s="94" t="n"/>
    </row>
    <row r="2359">
      <c r="A2359" s="94" t="n"/>
      <c r="B2359" s="102" t="n"/>
      <c r="C2359" s="94" t="n"/>
      <c r="D2359" s="94" t="n"/>
      <c r="E2359" s="94" t="n"/>
    </row>
    <row r="2360">
      <c r="A2360" s="94" t="n"/>
      <c r="B2360" s="102" t="n"/>
      <c r="C2360" s="94" t="n"/>
      <c r="D2360" s="94" t="n"/>
      <c r="E2360" s="94" t="n"/>
    </row>
    <row r="2361">
      <c r="A2361" s="94" t="n"/>
      <c r="B2361" s="102" t="n"/>
      <c r="C2361" s="94" t="n"/>
      <c r="D2361" s="94" t="n"/>
      <c r="E2361" s="94" t="n"/>
    </row>
    <row r="2362">
      <c r="A2362" s="94" t="n"/>
      <c r="B2362" s="102" t="n"/>
      <c r="C2362" s="94" t="n"/>
      <c r="D2362" s="94" t="n"/>
      <c r="E2362" s="94" t="n"/>
    </row>
    <row r="2363">
      <c r="A2363" s="94" t="n"/>
      <c r="B2363" s="102" t="n"/>
      <c r="C2363" s="94" t="n"/>
      <c r="D2363" s="94" t="n"/>
      <c r="E2363" s="94" t="n"/>
    </row>
    <row r="2364">
      <c r="A2364" s="94" t="n"/>
      <c r="B2364" s="102" t="n"/>
      <c r="C2364" s="94" t="n"/>
      <c r="D2364" s="94" t="n"/>
      <c r="E2364" s="94" t="n"/>
    </row>
    <row r="2365">
      <c r="A2365" s="94" t="n"/>
      <c r="B2365" s="102" t="n"/>
      <c r="C2365" s="94" t="n"/>
      <c r="D2365" s="94" t="n"/>
      <c r="E2365" s="94" t="n"/>
    </row>
    <row r="2366">
      <c r="A2366" s="94" t="n"/>
      <c r="B2366" s="102" t="n"/>
      <c r="C2366" s="94" t="n"/>
      <c r="D2366" s="94" t="n"/>
      <c r="E2366" s="94" t="n"/>
    </row>
    <row r="2367">
      <c r="A2367" s="94" t="n"/>
      <c r="B2367" s="102" t="n"/>
      <c r="C2367" s="94" t="n"/>
      <c r="D2367" s="94" t="n"/>
      <c r="E2367" s="94" t="n"/>
    </row>
    <row r="2368">
      <c r="A2368" s="94" t="n"/>
      <c r="B2368" s="102" t="n"/>
      <c r="C2368" s="94" t="n"/>
      <c r="D2368" s="94" t="n"/>
      <c r="E2368" s="94" t="n"/>
    </row>
    <row r="2369">
      <c r="A2369" s="94" t="n"/>
      <c r="B2369" s="102" t="n"/>
      <c r="C2369" s="94" t="n"/>
      <c r="D2369" s="94" t="n"/>
      <c r="E2369" s="94" t="n"/>
    </row>
    <row r="2370">
      <c r="A2370" s="94" t="n"/>
      <c r="B2370" s="102" t="n"/>
      <c r="C2370" s="94" t="n"/>
      <c r="D2370" s="94" t="n"/>
      <c r="E2370" s="94" t="n"/>
    </row>
    <row r="2371">
      <c r="A2371" s="94" t="n"/>
      <c r="B2371" s="102" t="n"/>
      <c r="C2371" s="94" t="n"/>
      <c r="D2371" s="94" t="n"/>
      <c r="E2371" s="94" t="n"/>
    </row>
    <row r="2372">
      <c r="A2372" s="94" t="n"/>
      <c r="B2372" s="102" t="n"/>
      <c r="C2372" s="94" t="n"/>
      <c r="D2372" s="94" t="n"/>
      <c r="E2372" s="94" t="n"/>
    </row>
    <row r="2373">
      <c r="A2373" s="94" t="n"/>
      <c r="B2373" s="102" t="n"/>
      <c r="C2373" s="94" t="n"/>
      <c r="D2373" s="94" t="n"/>
      <c r="E2373" s="94" t="n"/>
    </row>
    <row r="2374">
      <c r="A2374" s="94" t="n"/>
      <c r="B2374" s="102" t="n"/>
      <c r="C2374" s="94" t="n"/>
      <c r="D2374" s="94" t="n"/>
      <c r="E2374" s="94" t="n"/>
    </row>
    <row r="2375">
      <c r="A2375" s="94" t="n"/>
      <c r="B2375" s="102" t="n"/>
      <c r="C2375" s="94" t="n"/>
      <c r="D2375" s="94" t="n"/>
      <c r="E2375" s="94" t="n"/>
    </row>
    <row r="2376">
      <c r="A2376" s="94" t="n"/>
      <c r="B2376" s="102" t="n"/>
      <c r="C2376" s="94" t="n"/>
      <c r="D2376" s="94" t="n"/>
      <c r="E2376" s="94" t="n"/>
    </row>
    <row r="2377">
      <c r="A2377" s="94" t="n"/>
      <c r="B2377" s="102" t="n"/>
      <c r="C2377" s="94" t="n"/>
      <c r="D2377" s="94" t="n"/>
      <c r="E2377" s="94" t="n"/>
    </row>
    <row r="2378">
      <c r="A2378" s="94" t="n"/>
      <c r="B2378" s="102" t="n"/>
      <c r="C2378" s="94" t="n"/>
      <c r="D2378" s="94" t="n"/>
      <c r="E2378" s="94" t="n"/>
    </row>
    <row r="2379">
      <c r="A2379" s="94" t="n"/>
      <c r="B2379" s="102" t="n"/>
      <c r="C2379" s="94" t="n"/>
      <c r="D2379" s="94" t="n"/>
      <c r="E2379" s="94" t="n"/>
    </row>
    <row r="2380">
      <c r="A2380" s="94" t="n"/>
      <c r="B2380" s="102" t="n"/>
      <c r="C2380" s="94" t="n"/>
      <c r="D2380" s="94" t="n"/>
      <c r="E2380" s="94" t="n"/>
    </row>
    <row r="2381">
      <c r="A2381" s="94" t="n"/>
      <c r="B2381" s="102" t="n"/>
      <c r="C2381" s="94" t="n"/>
      <c r="D2381" s="94" t="n"/>
      <c r="E2381" s="94" t="n"/>
    </row>
    <row r="2382">
      <c r="A2382" s="94" t="n"/>
      <c r="B2382" s="102" t="n"/>
      <c r="C2382" s="94" t="n"/>
      <c r="D2382" s="94" t="n"/>
      <c r="E2382" s="94" t="n"/>
    </row>
    <row r="2383">
      <c r="A2383" s="94" t="n"/>
      <c r="B2383" s="102" t="n"/>
      <c r="C2383" s="94" t="n"/>
      <c r="D2383" s="94" t="n"/>
      <c r="E2383" s="94" t="n"/>
    </row>
    <row r="2384">
      <c r="A2384" s="94" t="n"/>
      <c r="B2384" s="102" t="n"/>
      <c r="C2384" s="94" t="n"/>
      <c r="D2384" s="94" t="n"/>
      <c r="E2384" s="94" t="n"/>
    </row>
    <row r="2385">
      <c r="A2385" s="94" t="n"/>
      <c r="B2385" s="102" t="n"/>
      <c r="C2385" s="94" t="n"/>
      <c r="D2385" s="94" t="n"/>
      <c r="E2385" s="94" t="n"/>
    </row>
    <row r="2386">
      <c r="A2386" s="94" t="n"/>
      <c r="B2386" s="102" t="n"/>
      <c r="C2386" s="94" t="n"/>
      <c r="D2386" s="94" t="n"/>
      <c r="E2386" s="94" t="n"/>
    </row>
    <row r="2387">
      <c r="A2387" s="94" t="n"/>
      <c r="B2387" s="102" t="n"/>
      <c r="C2387" s="94" t="n"/>
      <c r="D2387" s="94" t="n"/>
      <c r="E2387" s="94" t="n"/>
    </row>
    <row r="2388">
      <c r="A2388" s="94" t="n"/>
      <c r="B2388" s="102" t="n"/>
      <c r="C2388" s="94" t="n"/>
      <c r="D2388" s="94" t="n"/>
      <c r="E2388" s="94" t="n"/>
    </row>
    <row r="2389">
      <c r="A2389" s="94" t="n"/>
      <c r="B2389" s="102" t="n"/>
      <c r="C2389" s="94" t="n"/>
      <c r="D2389" s="94" t="n"/>
      <c r="E2389" s="94" t="n"/>
    </row>
    <row r="2390">
      <c r="A2390" s="98" t="inlineStr">
        <is>
          <t>TOTALE</t>
        </is>
      </c>
      <c r="B2390" s="102">
        <f>SUM(B2342:B2389)</f>
        <v/>
      </c>
      <c r="C2390" s="94" t="n"/>
      <c r="D2390" s="94" t="n"/>
      <c r="E2390" s="94" t="n"/>
    </row>
    <row r="2393">
      <c r="A2393" s="98" t="inlineStr">
        <is>
          <t>DATA</t>
        </is>
      </c>
      <c r="B2393" s="118" t="inlineStr">
        <is>
          <t xml:space="preserve">IMPORTO </t>
        </is>
      </c>
      <c r="C2393" s="98" t="inlineStr">
        <is>
          <t>NUMERO POLIZZA</t>
        </is>
      </c>
      <c r="D2393" s="98" t="inlineStr">
        <is>
          <t>CONTRAENTE</t>
        </is>
      </c>
      <c r="E2393" s="98" t="inlineStr">
        <is>
          <t>NOTE</t>
        </is>
      </c>
    </row>
    <row r="2394">
      <c r="A2394" s="95" t="n"/>
      <c r="B2394" s="118" t="n">
        <v>0</v>
      </c>
      <c r="C2394" s="98" t="n"/>
      <c r="D2394" s="98" t="n"/>
      <c r="E2394" s="94" t="n"/>
    </row>
    <row r="2395">
      <c r="A2395" s="94" t="n"/>
      <c r="B2395" s="102" t="n">
        <v>0</v>
      </c>
      <c r="C2395" s="94" t="n"/>
      <c r="D2395" s="94" t="n"/>
      <c r="E2395" s="94" t="n"/>
    </row>
    <row r="2396">
      <c r="A2396" s="94" t="n"/>
      <c r="B2396" s="102" t="n">
        <v>0</v>
      </c>
      <c r="C2396" s="101" t="n"/>
      <c r="D2396" s="94" t="n"/>
      <c r="E2396" s="94" t="n"/>
    </row>
    <row r="2397">
      <c r="A2397" s="94" t="n"/>
      <c r="B2397" s="102" t="n">
        <v>0</v>
      </c>
      <c r="C2397" s="94" t="n"/>
      <c r="D2397" s="94" t="n"/>
      <c r="E2397" s="94" t="n"/>
    </row>
    <row r="2398">
      <c r="A2398" s="94" t="n"/>
      <c r="B2398" s="102" t="n"/>
      <c r="C2398" s="94" t="n"/>
      <c r="D2398" s="94" t="n"/>
      <c r="E2398" s="94" t="n"/>
    </row>
    <row r="2399">
      <c r="A2399" s="94" t="n"/>
      <c r="B2399" s="102" t="n"/>
      <c r="C2399" s="94" t="n"/>
      <c r="D2399" s="94" t="n"/>
      <c r="E2399" s="94" t="n"/>
    </row>
    <row r="2400">
      <c r="A2400" s="94" t="n"/>
      <c r="B2400" s="102" t="n"/>
      <c r="C2400" s="94" t="n"/>
      <c r="D2400" s="94" t="n"/>
      <c r="E2400" s="94" t="n"/>
    </row>
    <row r="2401">
      <c r="A2401" s="94" t="n"/>
      <c r="B2401" s="102" t="n"/>
      <c r="C2401" s="94" t="n"/>
      <c r="D2401" s="94" t="n"/>
      <c r="E2401" s="94" t="n"/>
    </row>
    <row r="2402">
      <c r="A2402" s="94" t="n"/>
      <c r="B2402" s="102" t="n"/>
      <c r="C2402" s="94" t="n"/>
      <c r="D2402" s="94" t="n"/>
      <c r="E2402" s="94" t="n"/>
    </row>
    <row r="2403">
      <c r="A2403" s="94" t="n"/>
      <c r="B2403" s="102" t="n"/>
      <c r="C2403" s="94" t="n"/>
      <c r="D2403" s="94" t="n"/>
      <c r="E2403" s="94" t="n"/>
    </row>
    <row r="2404">
      <c r="A2404" s="94" t="n"/>
      <c r="B2404" s="102" t="n"/>
      <c r="C2404" s="94" t="n"/>
      <c r="D2404" s="94" t="n"/>
      <c r="E2404" s="94" t="n"/>
    </row>
    <row r="2405">
      <c r="A2405" s="94" t="n"/>
      <c r="B2405" s="102" t="n"/>
      <c r="C2405" s="94" t="n"/>
      <c r="D2405" s="94" t="n"/>
      <c r="E2405" s="94" t="n"/>
    </row>
    <row r="2406">
      <c r="A2406" s="94" t="n"/>
      <c r="B2406" s="102" t="n"/>
      <c r="C2406" s="94" t="n"/>
      <c r="D2406" s="94" t="n"/>
      <c r="E2406" s="94" t="n"/>
    </row>
    <row r="2407">
      <c r="A2407" s="94" t="n"/>
      <c r="B2407" s="102" t="n"/>
      <c r="C2407" s="94" t="n"/>
      <c r="D2407" s="94" t="n"/>
      <c r="E2407" s="94" t="n"/>
    </row>
    <row r="2408">
      <c r="A2408" s="94" t="n"/>
      <c r="B2408" s="102" t="n"/>
      <c r="C2408" s="94" t="n"/>
      <c r="D2408" s="94" t="n"/>
      <c r="E2408" s="94" t="n"/>
    </row>
    <row r="2409">
      <c r="A2409" s="94" t="n"/>
      <c r="B2409" s="102" t="n"/>
      <c r="C2409" s="94" t="n"/>
      <c r="D2409" s="94" t="n"/>
      <c r="E2409" s="94" t="n"/>
    </row>
    <row r="2410">
      <c r="A2410" s="94" t="n"/>
      <c r="B2410" s="102" t="n"/>
      <c r="C2410" s="94" t="n"/>
      <c r="D2410" s="94" t="n"/>
      <c r="E2410" s="94" t="n"/>
    </row>
    <row r="2411">
      <c r="A2411" s="94" t="n"/>
      <c r="B2411" s="102" t="n"/>
      <c r="C2411" s="94" t="n"/>
      <c r="D2411" s="94" t="n"/>
      <c r="E2411" s="94" t="n"/>
    </row>
    <row r="2412">
      <c r="A2412" s="94" t="n"/>
      <c r="B2412" s="102" t="n"/>
      <c r="C2412" s="94" t="n"/>
      <c r="D2412" s="94" t="n"/>
      <c r="E2412" s="94" t="n"/>
    </row>
    <row r="2413">
      <c r="A2413" s="94" t="n"/>
      <c r="B2413" s="102" t="n"/>
      <c r="C2413" s="94" t="n"/>
      <c r="D2413" s="94" t="n"/>
      <c r="E2413" s="94" t="n"/>
    </row>
    <row r="2414">
      <c r="A2414" s="94" t="n"/>
      <c r="B2414" s="102" t="n"/>
      <c r="C2414" s="94" t="n"/>
      <c r="D2414" s="94" t="n"/>
      <c r="E2414" s="94" t="n"/>
    </row>
    <row r="2415">
      <c r="A2415" s="94" t="n"/>
      <c r="B2415" s="102" t="n"/>
      <c r="C2415" s="94" t="n"/>
      <c r="D2415" s="94" t="n"/>
      <c r="E2415" s="94" t="n"/>
    </row>
    <row r="2416">
      <c r="A2416" s="94" t="n"/>
      <c r="B2416" s="102" t="n"/>
      <c r="C2416" s="94" t="n"/>
      <c r="D2416" s="94" t="n"/>
      <c r="E2416" s="94" t="n"/>
    </row>
    <row r="2417">
      <c r="A2417" s="94" t="n"/>
      <c r="B2417" s="102" t="n"/>
      <c r="C2417" s="94" t="n"/>
      <c r="D2417" s="94" t="n"/>
      <c r="E2417" s="94" t="n"/>
    </row>
    <row r="2418">
      <c r="A2418" s="94" t="n"/>
      <c r="B2418" s="102" t="n"/>
      <c r="C2418" s="94" t="n"/>
      <c r="D2418" s="94" t="n"/>
      <c r="E2418" s="94" t="n"/>
    </row>
    <row r="2419">
      <c r="A2419" s="94" t="n"/>
      <c r="B2419" s="102" t="n"/>
      <c r="C2419" s="94" t="n"/>
      <c r="D2419" s="94" t="n"/>
      <c r="E2419" s="94" t="n"/>
    </row>
    <row r="2420">
      <c r="A2420" s="94" t="n"/>
      <c r="B2420" s="102" t="n"/>
      <c r="C2420" s="94" t="n"/>
      <c r="D2420" s="94" t="n"/>
      <c r="E2420" s="94" t="n"/>
    </row>
    <row r="2421">
      <c r="A2421" s="94" t="n"/>
      <c r="B2421" s="102" t="n"/>
      <c r="C2421" s="94" t="n"/>
      <c r="D2421" s="94" t="n"/>
      <c r="E2421" s="94" t="n"/>
    </row>
    <row r="2422">
      <c r="A2422" s="94" t="n"/>
      <c r="B2422" s="102" t="n"/>
      <c r="C2422" s="94" t="n"/>
      <c r="D2422" s="94" t="n"/>
      <c r="E2422" s="94" t="n"/>
    </row>
    <row r="2423">
      <c r="A2423" s="94" t="n"/>
      <c r="B2423" s="102" t="n"/>
      <c r="C2423" s="94" t="n"/>
      <c r="D2423" s="94" t="n"/>
      <c r="E2423" s="94" t="n"/>
    </row>
    <row r="2424">
      <c r="A2424" s="94" t="n"/>
      <c r="B2424" s="102" t="n"/>
      <c r="C2424" s="94" t="n"/>
      <c r="D2424" s="94" t="n"/>
      <c r="E2424" s="94" t="n"/>
    </row>
    <row r="2425">
      <c r="A2425" s="94" t="n"/>
      <c r="B2425" s="102" t="n"/>
      <c r="C2425" s="94" t="n"/>
      <c r="D2425" s="94" t="n"/>
      <c r="E2425" s="94" t="n"/>
    </row>
    <row r="2426">
      <c r="A2426" s="94" t="n"/>
      <c r="B2426" s="102" t="n"/>
      <c r="C2426" s="94" t="n"/>
      <c r="D2426" s="94" t="n"/>
      <c r="E2426" s="94" t="n"/>
    </row>
    <row r="2427">
      <c r="A2427" s="94" t="n"/>
      <c r="B2427" s="102" t="n"/>
      <c r="C2427" s="94" t="n"/>
      <c r="D2427" s="94" t="n"/>
      <c r="E2427" s="94" t="n"/>
    </row>
    <row r="2428">
      <c r="A2428" s="94" t="n"/>
      <c r="B2428" s="102" t="n"/>
      <c r="C2428" s="94" t="n"/>
      <c r="D2428" s="94" t="n"/>
      <c r="E2428" s="94" t="n"/>
    </row>
    <row r="2429">
      <c r="A2429" s="94" t="n"/>
      <c r="B2429" s="102" t="n"/>
      <c r="C2429" s="94" t="n"/>
      <c r="D2429" s="94" t="n"/>
      <c r="E2429" s="94" t="n"/>
    </row>
    <row r="2430">
      <c r="A2430" s="94" t="n"/>
      <c r="B2430" s="102" t="n"/>
      <c r="C2430" s="94" t="n"/>
      <c r="D2430" s="94" t="n"/>
      <c r="E2430" s="94" t="n"/>
    </row>
    <row r="2431">
      <c r="A2431" s="94" t="n"/>
      <c r="B2431" s="102" t="n"/>
      <c r="C2431" s="94" t="n"/>
      <c r="D2431" s="94" t="n"/>
      <c r="E2431" s="94" t="n"/>
    </row>
    <row r="2432">
      <c r="A2432" s="94" t="n"/>
      <c r="B2432" s="102" t="n"/>
      <c r="C2432" s="94" t="n"/>
      <c r="D2432" s="94" t="n"/>
      <c r="E2432" s="94" t="n"/>
    </row>
    <row r="2433">
      <c r="A2433" s="94" t="n"/>
      <c r="B2433" s="102" t="n"/>
      <c r="C2433" s="94" t="n"/>
      <c r="D2433" s="94" t="n"/>
      <c r="E2433" s="94" t="n"/>
    </row>
    <row r="2434">
      <c r="A2434" s="94" t="n"/>
      <c r="B2434" s="102" t="n"/>
      <c r="C2434" s="94" t="n"/>
      <c r="D2434" s="94" t="n"/>
      <c r="E2434" s="94" t="n"/>
    </row>
    <row r="2435">
      <c r="A2435" s="94" t="n"/>
      <c r="B2435" s="102" t="n"/>
      <c r="C2435" s="94" t="n"/>
      <c r="D2435" s="94" t="n"/>
      <c r="E2435" s="94" t="n"/>
    </row>
    <row r="2436">
      <c r="A2436" s="94" t="n"/>
      <c r="B2436" s="102" t="n"/>
      <c r="C2436" s="94" t="n"/>
      <c r="D2436" s="94" t="n"/>
      <c r="E2436" s="94" t="n"/>
    </row>
    <row r="2437">
      <c r="A2437" s="94" t="n"/>
      <c r="B2437" s="102" t="n"/>
      <c r="C2437" s="94" t="n"/>
      <c r="D2437" s="94" t="n"/>
      <c r="E2437" s="94" t="n"/>
    </row>
    <row r="2438">
      <c r="A2438" s="94" t="n"/>
      <c r="B2438" s="102" t="n"/>
      <c r="C2438" s="94" t="n"/>
      <c r="D2438" s="94" t="n"/>
      <c r="E2438" s="94" t="n"/>
    </row>
    <row r="2439">
      <c r="A2439" s="94" t="n"/>
      <c r="B2439" s="102" t="n"/>
      <c r="C2439" s="94" t="n"/>
      <c r="D2439" s="94" t="n"/>
      <c r="E2439" s="94" t="n"/>
    </row>
    <row r="2440">
      <c r="A2440" s="94" t="n"/>
      <c r="B2440" s="102" t="n"/>
      <c r="C2440" s="94" t="n"/>
      <c r="D2440" s="94" t="n"/>
      <c r="E2440" s="94" t="n"/>
    </row>
    <row r="2441">
      <c r="A2441" s="94" t="n"/>
      <c r="B2441" s="102" t="n"/>
      <c r="C2441" s="94" t="n"/>
      <c r="D2441" s="94" t="n"/>
      <c r="E2441" s="94" t="n"/>
    </row>
    <row r="2442">
      <c r="A2442" s="98" t="inlineStr">
        <is>
          <t>TOTALE</t>
        </is>
      </c>
      <c r="B2442" s="102">
        <f>SUM(B2394:B2441)</f>
        <v/>
      </c>
      <c r="C2442" s="94" t="n"/>
      <c r="D2442" s="94" t="n"/>
      <c r="E2442" s="94" t="n"/>
    </row>
    <row r="2445">
      <c r="A2445" s="98" t="inlineStr">
        <is>
          <t>DATA</t>
        </is>
      </c>
      <c r="B2445" s="118" t="inlineStr">
        <is>
          <t xml:space="preserve">IMPORTO </t>
        </is>
      </c>
      <c r="C2445" s="98" t="inlineStr">
        <is>
          <t>NUMERO POLIZZA</t>
        </is>
      </c>
      <c r="D2445" s="98" t="inlineStr">
        <is>
          <t>CONTRAENTE</t>
        </is>
      </c>
      <c r="E2445" s="98" t="inlineStr">
        <is>
          <t>NOTE</t>
        </is>
      </c>
    </row>
    <row r="2446">
      <c r="A2446" s="95" t="n"/>
      <c r="B2446" s="118" t="n">
        <v>0</v>
      </c>
      <c r="C2446" s="98" t="n"/>
      <c r="D2446" s="98" t="n"/>
      <c r="E2446" s="94" t="n"/>
    </row>
    <row r="2447">
      <c r="A2447" s="94" t="n"/>
      <c r="B2447" s="102" t="n">
        <v>0</v>
      </c>
      <c r="C2447" s="94" t="n"/>
      <c r="D2447" s="94" t="n"/>
      <c r="E2447" s="94" t="n"/>
    </row>
    <row r="2448">
      <c r="A2448" s="94" t="n"/>
      <c r="B2448" s="102" t="n">
        <v>0</v>
      </c>
      <c r="C2448" s="101" t="n"/>
      <c r="D2448" s="94" t="n"/>
      <c r="E2448" s="94" t="n"/>
    </row>
    <row r="2449">
      <c r="A2449" s="94" t="n"/>
      <c r="B2449" s="102" t="n">
        <v>0</v>
      </c>
      <c r="C2449" s="94" t="n"/>
      <c r="D2449" s="94" t="n"/>
      <c r="E2449" s="94" t="n"/>
    </row>
    <row r="2450">
      <c r="A2450" s="94" t="n"/>
      <c r="B2450" s="102" t="n"/>
      <c r="C2450" s="94" t="n"/>
      <c r="D2450" s="94" t="n"/>
      <c r="E2450" s="94" t="n"/>
    </row>
    <row r="2451">
      <c r="A2451" s="94" t="n"/>
      <c r="B2451" s="102" t="n"/>
      <c r="C2451" s="94" t="n"/>
      <c r="D2451" s="94" t="n"/>
      <c r="E2451" s="94" t="n"/>
    </row>
    <row r="2452">
      <c r="A2452" s="94" t="n"/>
      <c r="B2452" s="102" t="n"/>
      <c r="C2452" s="94" t="n"/>
      <c r="D2452" s="94" t="n"/>
      <c r="E2452" s="94" t="n"/>
    </row>
    <row r="2453">
      <c r="A2453" s="94" t="n"/>
      <c r="B2453" s="102" t="n"/>
      <c r="C2453" s="94" t="n"/>
      <c r="D2453" s="94" t="n"/>
      <c r="E2453" s="94" t="n"/>
    </row>
    <row r="2454">
      <c r="A2454" s="94" t="n"/>
      <c r="B2454" s="102" t="n"/>
      <c r="C2454" s="94" t="n"/>
      <c r="D2454" s="94" t="n"/>
      <c r="E2454" s="94" t="n"/>
    </row>
    <row r="2455">
      <c r="A2455" s="94" t="n"/>
      <c r="B2455" s="102" t="n"/>
      <c r="C2455" s="94" t="n"/>
      <c r="D2455" s="94" t="n"/>
      <c r="E2455" s="94" t="n"/>
    </row>
    <row r="2456">
      <c r="A2456" s="94" t="n"/>
      <c r="B2456" s="102" t="n"/>
      <c r="C2456" s="94" t="n"/>
      <c r="D2456" s="94" t="n"/>
      <c r="E2456" s="94" t="n"/>
    </row>
    <row r="2457">
      <c r="A2457" s="94" t="n"/>
      <c r="B2457" s="102" t="n"/>
      <c r="C2457" s="94" t="n"/>
      <c r="D2457" s="94" t="n"/>
      <c r="E2457" s="94" t="n"/>
    </row>
    <row r="2458">
      <c r="A2458" s="94" t="n"/>
      <c r="B2458" s="102" t="n"/>
      <c r="C2458" s="94" t="n"/>
      <c r="D2458" s="94" t="n"/>
      <c r="E2458" s="94" t="n"/>
    </row>
    <row r="2459">
      <c r="A2459" s="94" t="n"/>
      <c r="B2459" s="102" t="n"/>
      <c r="C2459" s="94" t="n"/>
      <c r="D2459" s="94" t="n"/>
      <c r="E2459" s="94" t="n"/>
    </row>
    <row r="2460">
      <c r="A2460" s="94" t="n"/>
      <c r="B2460" s="102" t="n"/>
      <c r="C2460" s="94" t="n"/>
      <c r="D2460" s="94" t="n"/>
      <c r="E2460" s="94" t="n"/>
    </row>
    <row r="2461">
      <c r="A2461" s="94" t="n"/>
      <c r="B2461" s="102" t="n"/>
      <c r="C2461" s="94" t="n"/>
      <c r="D2461" s="94" t="n"/>
      <c r="E2461" s="94" t="n"/>
    </row>
    <row r="2462">
      <c r="A2462" s="94" t="n"/>
      <c r="B2462" s="102" t="n"/>
      <c r="C2462" s="94" t="n"/>
      <c r="D2462" s="94" t="n"/>
      <c r="E2462" s="94" t="n"/>
    </row>
    <row r="2463">
      <c r="A2463" s="94" t="n"/>
      <c r="B2463" s="102" t="n"/>
      <c r="C2463" s="94" t="n"/>
      <c r="D2463" s="94" t="n"/>
      <c r="E2463" s="94" t="n"/>
    </row>
    <row r="2464">
      <c r="A2464" s="94" t="n"/>
      <c r="B2464" s="102" t="n"/>
      <c r="C2464" s="94" t="n"/>
      <c r="D2464" s="94" t="n"/>
      <c r="E2464" s="94" t="n"/>
    </row>
    <row r="2465">
      <c r="A2465" s="94" t="n"/>
      <c r="B2465" s="102" t="n"/>
      <c r="C2465" s="94" t="n"/>
      <c r="D2465" s="94" t="n"/>
      <c r="E2465" s="94" t="n"/>
    </row>
    <row r="2466">
      <c r="A2466" s="94" t="n"/>
      <c r="B2466" s="102" t="n"/>
      <c r="C2466" s="94" t="n"/>
      <c r="D2466" s="94" t="n"/>
      <c r="E2466" s="94" t="n"/>
    </row>
    <row r="2467">
      <c r="A2467" s="94" t="n"/>
      <c r="B2467" s="102" t="n"/>
      <c r="C2467" s="94" t="n"/>
      <c r="D2467" s="94" t="n"/>
      <c r="E2467" s="94" t="n"/>
    </row>
    <row r="2468">
      <c r="A2468" s="94" t="n"/>
      <c r="B2468" s="102" t="n"/>
      <c r="C2468" s="94" t="n"/>
      <c r="D2468" s="94" t="n"/>
      <c r="E2468" s="94" t="n"/>
    </row>
    <row r="2469">
      <c r="A2469" s="94" t="n"/>
      <c r="B2469" s="102" t="n"/>
      <c r="C2469" s="94" t="n"/>
      <c r="D2469" s="94" t="n"/>
      <c r="E2469" s="94" t="n"/>
    </row>
    <row r="2470">
      <c r="A2470" s="94" t="n"/>
      <c r="B2470" s="102" t="n"/>
      <c r="C2470" s="94" t="n"/>
      <c r="D2470" s="94" t="n"/>
      <c r="E2470" s="94" t="n"/>
    </row>
    <row r="2471">
      <c r="A2471" s="94" t="n"/>
      <c r="B2471" s="102" t="n"/>
      <c r="C2471" s="94" t="n"/>
      <c r="D2471" s="94" t="n"/>
      <c r="E2471" s="94" t="n"/>
    </row>
    <row r="2472">
      <c r="A2472" s="94" t="n"/>
      <c r="B2472" s="102" t="n"/>
      <c r="C2472" s="94" t="n"/>
      <c r="D2472" s="94" t="n"/>
      <c r="E2472" s="94" t="n"/>
    </row>
    <row r="2473">
      <c r="A2473" s="94" t="n"/>
      <c r="B2473" s="102" t="n"/>
      <c r="C2473" s="94" t="n"/>
      <c r="D2473" s="94" t="n"/>
      <c r="E2473" s="94" t="n"/>
    </row>
    <row r="2474">
      <c r="A2474" s="94" t="n"/>
      <c r="B2474" s="102" t="n"/>
      <c r="C2474" s="94" t="n"/>
      <c r="D2474" s="94" t="n"/>
      <c r="E2474" s="94" t="n"/>
    </row>
    <row r="2475">
      <c r="A2475" s="94" t="n"/>
      <c r="B2475" s="102" t="n"/>
      <c r="C2475" s="94" t="n"/>
      <c r="D2475" s="94" t="n"/>
      <c r="E2475" s="94" t="n"/>
    </row>
    <row r="2476">
      <c r="A2476" s="94" t="n"/>
      <c r="B2476" s="102" t="n"/>
      <c r="C2476" s="94" t="n"/>
      <c r="D2476" s="94" t="n"/>
      <c r="E2476" s="94" t="n"/>
    </row>
    <row r="2477">
      <c r="A2477" s="94" t="n"/>
      <c r="B2477" s="102" t="n"/>
      <c r="C2477" s="94" t="n"/>
      <c r="D2477" s="94" t="n"/>
      <c r="E2477" s="94" t="n"/>
    </row>
    <row r="2478">
      <c r="A2478" s="94" t="n"/>
      <c r="B2478" s="102" t="n"/>
      <c r="C2478" s="94" t="n"/>
      <c r="D2478" s="94" t="n"/>
      <c r="E2478" s="94" t="n"/>
    </row>
    <row r="2479">
      <c r="A2479" s="94" t="n"/>
      <c r="B2479" s="102" t="n"/>
      <c r="C2479" s="94" t="n"/>
      <c r="D2479" s="94" t="n"/>
      <c r="E2479" s="94" t="n"/>
    </row>
    <row r="2480">
      <c r="A2480" s="94" t="n"/>
      <c r="B2480" s="102" t="n"/>
      <c r="C2480" s="94" t="n"/>
      <c r="D2480" s="94" t="n"/>
      <c r="E2480" s="94" t="n"/>
    </row>
    <row r="2481">
      <c r="A2481" s="94" t="n"/>
      <c r="B2481" s="102" t="n"/>
      <c r="C2481" s="94" t="n"/>
      <c r="D2481" s="94" t="n"/>
      <c r="E2481" s="94" t="n"/>
    </row>
    <row r="2482">
      <c r="A2482" s="94" t="n"/>
      <c r="B2482" s="102" t="n"/>
      <c r="C2482" s="94" t="n"/>
      <c r="D2482" s="94" t="n"/>
      <c r="E2482" s="94" t="n"/>
    </row>
    <row r="2483">
      <c r="A2483" s="94" t="n"/>
      <c r="B2483" s="102" t="n"/>
      <c r="C2483" s="94" t="n"/>
      <c r="D2483" s="94" t="n"/>
      <c r="E2483" s="94" t="n"/>
    </row>
    <row r="2484">
      <c r="A2484" s="94" t="n"/>
      <c r="B2484" s="102" t="n"/>
      <c r="C2484" s="94" t="n"/>
      <c r="D2484" s="94" t="n"/>
      <c r="E2484" s="94" t="n"/>
    </row>
    <row r="2485">
      <c r="A2485" s="94" t="n"/>
      <c r="B2485" s="102" t="n"/>
      <c r="C2485" s="94" t="n"/>
      <c r="D2485" s="94" t="n"/>
      <c r="E2485" s="94" t="n"/>
    </row>
    <row r="2486">
      <c r="A2486" s="94" t="n"/>
      <c r="B2486" s="102" t="n"/>
      <c r="C2486" s="94" t="n"/>
      <c r="D2486" s="94" t="n"/>
      <c r="E2486" s="94" t="n"/>
    </row>
    <row r="2487">
      <c r="A2487" s="94" t="n"/>
      <c r="B2487" s="102" t="n"/>
      <c r="C2487" s="94" t="n"/>
      <c r="D2487" s="94" t="n"/>
      <c r="E2487" s="94" t="n"/>
    </row>
    <row r="2488">
      <c r="A2488" s="94" t="n"/>
      <c r="B2488" s="102" t="n"/>
      <c r="C2488" s="94" t="n"/>
      <c r="D2488" s="94" t="n"/>
      <c r="E2488" s="94" t="n"/>
    </row>
    <row r="2489">
      <c r="A2489" s="94" t="n"/>
      <c r="B2489" s="102" t="n"/>
      <c r="C2489" s="94" t="n"/>
      <c r="D2489" s="94" t="n"/>
      <c r="E2489" s="94" t="n"/>
    </row>
    <row r="2490">
      <c r="A2490" s="94" t="n"/>
      <c r="B2490" s="102" t="n"/>
      <c r="C2490" s="94" t="n"/>
      <c r="D2490" s="94" t="n"/>
      <c r="E2490" s="94" t="n"/>
    </row>
    <row r="2491">
      <c r="A2491" s="94" t="n"/>
      <c r="B2491" s="102" t="n"/>
      <c r="C2491" s="94" t="n"/>
      <c r="D2491" s="94" t="n"/>
      <c r="E2491" s="94" t="n"/>
    </row>
    <row r="2492">
      <c r="A2492" s="94" t="n"/>
      <c r="B2492" s="102" t="n"/>
      <c r="C2492" s="94" t="n"/>
      <c r="D2492" s="94" t="n"/>
      <c r="E2492" s="94" t="n"/>
    </row>
    <row r="2493">
      <c r="A2493" s="94" t="n"/>
      <c r="B2493" s="102" t="n"/>
      <c r="C2493" s="94" t="n"/>
      <c r="D2493" s="94" t="n"/>
      <c r="E2493" s="94" t="n"/>
    </row>
    <row r="2494">
      <c r="A2494" s="98" t="inlineStr">
        <is>
          <t>TOTALE</t>
        </is>
      </c>
      <c r="B2494" s="102">
        <f>SUM(B2446:B2493)</f>
        <v/>
      </c>
      <c r="C2494" s="94" t="n"/>
      <c r="D2494" s="94" t="n"/>
      <c r="E2494" s="94" t="n"/>
    </row>
    <row r="2497">
      <c r="A2497" s="98" t="inlineStr">
        <is>
          <t>DATA</t>
        </is>
      </c>
      <c r="B2497" s="118" t="inlineStr">
        <is>
          <t xml:space="preserve">IMPORTO </t>
        </is>
      </c>
      <c r="C2497" s="98" t="inlineStr">
        <is>
          <t>NUMERO POLIZZA</t>
        </is>
      </c>
      <c r="D2497" s="98" t="inlineStr">
        <is>
          <t>CONTRAENTE</t>
        </is>
      </c>
      <c r="E2497" s="98" t="inlineStr">
        <is>
          <t>NOTE</t>
        </is>
      </c>
    </row>
    <row r="2498">
      <c r="A2498" s="95" t="n"/>
      <c r="B2498" s="118" t="n">
        <v>0</v>
      </c>
      <c r="C2498" s="98" t="n"/>
      <c r="D2498" s="98" t="n"/>
      <c r="E2498" s="94" t="n"/>
    </row>
    <row r="2499">
      <c r="A2499" s="94" t="n"/>
      <c r="B2499" s="102" t="n">
        <v>0</v>
      </c>
      <c r="C2499" s="94" t="n"/>
      <c r="D2499" s="94" t="n"/>
      <c r="E2499" s="94" t="n"/>
    </row>
    <row r="2500">
      <c r="A2500" s="94" t="n"/>
      <c r="B2500" s="102" t="n">
        <v>0</v>
      </c>
      <c r="C2500" s="101" t="n"/>
      <c r="D2500" s="94" t="n"/>
      <c r="E2500" s="94" t="n"/>
    </row>
    <row r="2501">
      <c r="A2501" s="94" t="n"/>
      <c r="B2501" s="102" t="n">
        <v>0</v>
      </c>
      <c r="C2501" s="94" t="n"/>
      <c r="D2501" s="94" t="n"/>
      <c r="E2501" s="94" t="n"/>
    </row>
    <row r="2502">
      <c r="A2502" s="94" t="n"/>
      <c r="B2502" s="102" t="n"/>
      <c r="C2502" s="94" t="n"/>
      <c r="D2502" s="94" t="n"/>
      <c r="E2502" s="94" t="n"/>
    </row>
    <row r="2503">
      <c r="A2503" s="94" t="n"/>
      <c r="B2503" s="102" t="n"/>
      <c r="C2503" s="94" t="n"/>
      <c r="D2503" s="94" t="n"/>
      <c r="E2503" s="94" t="n"/>
    </row>
    <row r="2504">
      <c r="A2504" s="94" t="n"/>
      <c r="B2504" s="102" t="n"/>
      <c r="C2504" s="94" t="n"/>
      <c r="D2504" s="94" t="n"/>
      <c r="E2504" s="94" t="n"/>
    </row>
    <row r="2505">
      <c r="A2505" s="94" t="n"/>
      <c r="B2505" s="102" t="n"/>
      <c r="C2505" s="94" t="n"/>
      <c r="D2505" s="94" t="n"/>
      <c r="E2505" s="94" t="n"/>
    </row>
    <row r="2506">
      <c r="A2506" s="94" t="n"/>
      <c r="B2506" s="102" t="n"/>
      <c r="C2506" s="94" t="n"/>
      <c r="D2506" s="94" t="n"/>
      <c r="E2506" s="94" t="n"/>
    </row>
    <row r="2507">
      <c r="A2507" s="94" t="n"/>
      <c r="B2507" s="102" t="n"/>
      <c r="C2507" s="94" t="n"/>
      <c r="D2507" s="94" t="n"/>
      <c r="E2507" s="94" t="n"/>
    </row>
    <row r="2508">
      <c r="A2508" s="94" t="n"/>
      <c r="B2508" s="102" t="n"/>
      <c r="C2508" s="94" t="n"/>
      <c r="D2508" s="94" t="n"/>
      <c r="E2508" s="94" t="n"/>
    </row>
    <row r="2509">
      <c r="A2509" s="94" t="n"/>
      <c r="B2509" s="102" t="n"/>
      <c r="C2509" s="94" t="n"/>
      <c r="D2509" s="94" t="n"/>
      <c r="E2509" s="94" t="n"/>
    </row>
    <row r="2510">
      <c r="A2510" s="94" t="n"/>
      <c r="B2510" s="102" t="n"/>
      <c r="C2510" s="94" t="n"/>
      <c r="D2510" s="94" t="n"/>
      <c r="E2510" s="94" t="n"/>
    </row>
    <row r="2511">
      <c r="A2511" s="94" t="n"/>
      <c r="B2511" s="102" t="n"/>
      <c r="C2511" s="94" t="n"/>
      <c r="D2511" s="94" t="n"/>
      <c r="E2511" s="94" t="n"/>
    </row>
    <row r="2512">
      <c r="A2512" s="94" t="n"/>
      <c r="B2512" s="102" t="n"/>
      <c r="C2512" s="94" t="n"/>
      <c r="D2512" s="94" t="n"/>
      <c r="E2512" s="94" t="n"/>
    </row>
    <row r="2513">
      <c r="A2513" s="94" t="n"/>
      <c r="B2513" s="102" t="n"/>
      <c r="C2513" s="94" t="n"/>
      <c r="D2513" s="94" t="n"/>
      <c r="E2513" s="94" t="n"/>
    </row>
    <row r="2514">
      <c r="A2514" s="94" t="n"/>
      <c r="B2514" s="102" t="n"/>
      <c r="C2514" s="94" t="n"/>
      <c r="D2514" s="94" t="n"/>
      <c r="E2514" s="94" t="n"/>
    </row>
    <row r="2515">
      <c r="A2515" s="94" t="n"/>
      <c r="B2515" s="102" t="n"/>
      <c r="C2515" s="94" t="n"/>
      <c r="D2515" s="94" t="n"/>
      <c r="E2515" s="94" t="n"/>
    </row>
    <row r="2516">
      <c r="A2516" s="94" t="n"/>
      <c r="B2516" s="102" t="n"/>
      <c r="C2516" s="94" t="n"/>
      <c r="D2516" s="94" t="n"/>
      <c r="E2516" s="94" t="n"/>
    </row>
    <row r="2517">
      <c r="A2517" s="94" t="n"/>
      <c r="B2517" s="102" t="n"/>
      <c r="C2517" s="94" t="n"/>
      <c r="D2517" s="94" t="n"/>
      <c r="E2517" s="94" t="n"/>
    </row>
    <row r="2518">
      <c r="A2518" s="94" t="n"/>
      <c r="B2518" s="102" t="n"/>
      <c r="C2518" s="94" t="n"/>
      <c r="D2518" s="94" t="n"/>
      <c r="E2518" s="94" t="n"/>
    </row>
    <row r="2519">
      <c r="A2519" s="94" t="n"/>
      <c r="B2519" s="102" t="n"/>
      <c r="C2519" s="94" t="n"/>
      <c r="D2519" s="94" t="n"/>
      <c r="E2519" s="94" t="n"/>
    </row>
    <row r="2520">
      <c r="A2520" s="94" t="n"/>
      <c r="B2520" s="102" t="n"/>
      <c r="C2520" s="94" t="n"/>
      <c r="D2520" s="94" t="n"/>
      <c r="E2520" s="94" t="n"/>
    </row>
    <row r="2521">
      <c r="A2521" s="94" t="n"/>
      <c r="B2521" s="102" t="n"/>
      <c r="C2521" s="94" t="n"/>
      <c r="D2521" s="94" t="n"/>
      <c r="E2521" s="94" t="n"/>
    </row>
    <row r="2522">
      <c r="A2522" s="94" t="n"/>
      <c r="B2522" s="102" t="n"/>
      <c r="C2522" s="94" t="n"/>
      <c r="D2522" s="94" t="n"/>
      <c r="E2522" s="94" t="n"/>
    </row>
    <row r="2523">
      <c r="A2523" s="94" t="n"/>
      <c r="B2523" s="102" t="n"/>
      <c r="C2523" s="94" t="n"/>
      <c r="D2523" s="94" t="n"/>
      <c r="E2523" s="94" t="n"/>
    </row>
    <row r="2524">
      <c r="A2524" s="94" t="n"/>
      <c r="B2524" s="102" t="n"/>
      <c r="C2524" s="94" t="n"/>
      <c r="D2524" s="94" t="n"/>
      <c r="E2524" s="94" t="n"/>
    </row>
    <row r="2525">
      <c r="A2525" s="94" t="n"/>
      <c r="B2525" s="102" t="n"/>
      <c r="C2525" s="94" t="n"/>
      <c r="D2525" s="94" t="n"/>
      <c r="E2525" s="94" t="n"/>
    </row>
    <row r="2526">
      <c r="A2526" s="94" t="n"/>
      <c r="B2526" s="102" t="n"/>
      <c r="C2526" s="94" t="n"/>
      <c r="D2526" s="94" t="n"/>
      <c r="E2526" s="94" t="n"/>
    </row>
    <row r="2527">
      <c r="A2527" s="94" t="n"/>
      <c r="B2527" s="102" t="n"/>
      <c r="C2527" s="94" t="n"/>
      <c r="D2527" s="94" t="n"/>
      <c r="E2527" s="94" t="n"/>
    </row>
    <row r="2528">
      <c r="A2528" s="94" t="n"/>
      <c r="B2528" s="102" t="n"/>
      <c r="C2528" s="94" t="n"/>
      <c r="D2528" s="94" t="n"/>
      <c r="E2528" s="94" t="n"/>
    </row>
    <row r="2529">
      <c r="A2529" s="94" t="n"/>
      <c r="B2529" s="102" t="n"/>
      <c r="C2529" s="94" t="n"/>
      <c r="D2529" s="94" t="n"/>
      <c r="E2529" s="94" t="n"/>
    </row>
    <row r="2530">
      <c r="A2530" s="94" t="n"/>
      <c r="B2530" s="102" t="n"/>
      <c r="C2530" s="94" t="n"/>
      <c r="D2530" s="94" t="n"/>
      <c r="E2530" s="94" t="n"/>
    </row>
    <row r="2531">
      <c r="A2531" s="94" t="n"/>
      <c r="B2531" s="102" t="n"/>
      <c r="C2531" s="94" t="n"/>
      <c r="D2531" s="94" t="n"/>
      <c r="E2531" s="94" t="n"/>
    </row>
    <row r="2532">
      <c r="A2532" s="94" t="n"/>
      <c r="B2532" s="102" t="n"/>
      <c r="C2532" s="94" t="n"/>
      <c r="D2532" s="94" t="n"/>
      <c r="E2532" s="94" t="n"/>
    </row>
    <row r="2533">
      <c r="A2533" s="94" t="n"/>
      <c r="B2533" s="102" t="n"/>
      <c r="C2533" s="94" t="n"/>
      <c r="D2533" s="94" t="n"/>
      <c r="E2533" s="94" t="n"/>
    </row>
    <row r="2534">
      <c r="A2534" s="94" t="n"/>
      <c r="B2534" s="102" t="n"/>
      <c r="C2534" s="94" t="n"/>
      <c r="D2534" s="94" t="n"/>
      <c r="E2534" s="94" t="n"/>
    </row>
    <row r="2535">
      <c r="A2535" s="94" t="n"/>
      <c r="B2535" s="102" t="n"/>
      <c r="C2535" s="94" t="n"/>
      <c r="D2535" s="94" t="n"/>
      <c r="E2535" s="94" t="n"/>
    </row>
    <row r="2536">
      <c r="A2536" s="94" t="n"/>
      <c r="B2536" s="102" t="n"/>
      <c r="C2536" s="94" t="n"/>
      <c r="D2536" s="94" t="n"/>
      <c r="E2536" s="94" t="n"/>
    </row>
    <row r="2537">
      <c r="A2537" s="94" t="n"/>
      <c r="B2537" s="102" t="n"/>
      <c r="C2537" s="94" t="n"/>
      <c r="D2537" s="94" t="n"/>
      <c r="E2537" s="94" t="n"/>
    </row>
    <row r="2538">
      <c r="A2538" s="94" t="n"/>
      <c r="B2538" s="102" t="n"/>
      <c r="C2538" s="94" t="n"/>
      <c r="D2538" s="94" t="n"/>
      <c r="E2538" s="94" t="n"/>
    </row>
    <row r="2539">
      <c r="A2539" s="94" t="n"/>
      <c r="B2539" s="102" t="n"/>
      <c r="C2539" s="94" t="n"/>
      <c r="D2539" s="94" t="n"/>
      <c r="E2539" s="94" t="n"/>
    </row>
    <row r="2540">
      <c r="A2540" s="94" t="n"/>
      <c r="B2540" s="102" t="n"/>
      <c r="C2540" s="94" t="n"/>
      <c r="D2540" s="94" t="n"/>
      <c r="E2540" s="94" t="n"/>
    </row>
    <row r="2541">
      <c r="A2541" s="94" t="n"/>
      <c r="B2541" s="102" t="n"/>
      <c r="C2541" s="94" t="n"/>
      <c r="D2541" s="94" t="n"/>
      <c r="E2541" s="94" t="n"/>
    </row>
    <row r="2542">
      <c r="A2542" s="94" t="n"/>
      <c r="B2542" s="102" t="n"/>
      <c r="C2542" s="94" t="n"/>
      <c r="D2542" s="94" t="n"/>
      <c r="E2542" s="94" t="n"/>
    </row>
    <row r="2543">
      <c r="A2543" s="94" t="n"/>
      <c r="B2543" s="102" t="n"/>
      <c r="C2543" s="94" t="n"/>
      <c r="D2543" s="94" t="n"/>
      <c r="E2543" s="94" t="n"/>
    </row>
    <row r="2544">
      <c r="A2544" s="94" t="n"/>
      <c r="B2544" s="102" t="n"/>
      <c r="C2544" s="94" t="n"/>
      <c r="D2544" s="94" t="n"/>
      <c r="E2544" s="94" t="n"/>
    </row>
    <row r="2545">
      <c r="A2545" s="94" t="n"/>
      <c r="B2545" s="102" t="n"/>
      <c r="C2545" s="94" t="n"/>
      <c r="D2545" s="94" t="n"/>
      <c r="E2545" s="94" t="n"/>
    </row>
    <row r="2546">
      <c r="A2546" s="98" t="inlineStr">
        <is>
          <t>TOTALE</t>
        </is>
      </c>
      <c r="B2546" s="102">
        <f>SUM(B2498:B2545)</f>
        <v/>
      </c>
      <c r="C2546" s="94" t="n"/>
      <c r="D2546" s="94" t="n"/>
      <c r="E2546" s="94" t="n"/>
    </row>
    <row r="2549">
      <c r="A2549" s="98" t="inlineStr">
        <is>
          <t>DATA</t>
        </is>
      </c>
      <c r="B2549" s="118" t="inlineStr">
        <is>
          <t xml:space="preserve">IMPORTO </t>
        </is>
      </c>
      <c r="C2549" s="98" t="inlineStr">
        <is>
          <t>NUMERO POLIZZA</t>
        </is>
      </c>
      <c r="D2549" s="98" t="inlineStr">
        <is>
          <t>CONTRAENTE</t>
        </is>
      </c>
      <c r="E2549" s="98" t="inlineStr">
        <is>
          <t>NOTE</t>
        </is>
      </c>
    </row>
    <row r="2550">
      <c r="A2550" s="95" t="n"/>
      <c r="B2550" s="118" t="n">
        <v>0</v>
      </c>
      <c r="C2550" s="98" t="n"/>
      <c r="D2550" s="98" t="n"/>
      <c r="E2550" s="94" t="n"/>
    </row>
    <row r="2551">
      <c r="A2551" s="94" t="n"/>
      <c r="B2551" s="102" t="n">
        <v>0</v>
      </c>
      <c r="C2551" s="94" t="n"/>
      <c r="D2551" s="94" t="n"/>
      <c r="E2551" s="94" t="n"/>
    </row>
    <row r="2552">
      <c r="A2552" s="94" t="n"/>
      <c r="B2552" s="102" t="n">
        <v>0</v>
      </c>
      <c r="C2552" s="101" t="n"/>
      <c r="D2552" s="94" t="n"/>
      <c r="E2552" s="94" t="n"/>
    </row>
    <row r="2553">
      <c r="A2553" s="94" t="n"/>
      <c r="B2553" s="102" t="n">
        <v>0</v>
      </c>
      <c r="C2553" s="94" t="n"/>
      <c r="D2553" s="94" t="n"/>
      <c r="E2553" s="94" t="n"/>
    </row>
    <row r="2554">
      <c r="A2554" s="94" t="n"/>
      <c r="B2554" s="102" t="n"/>
      <c r="C2554" s="94" t="n"/>
      <c r="D2554" s="94" t="n"/>
      <c r="E2554" s="94" t="n"/>
    </row>
    <row r="2555">
      <c r="A2555" s="94" t="n"/>
      <c r="B2555" s="102" t="n"/>
      <c r="C2555" s="94" t="n"/>
      <c r="D2555" s="94" t="n"/>
      <c r="E2555" s="94" t="n"/>
    </row>
    <row r="2556">
      <c r="A2556" s="94" t="n"/>
      <c r="B2556" s="102" t="n"/>
      <c r="C2556" s="94" t="n"/>
      <c r="D2556" s="94" t="n"/>
      <c r="E2556" s="94" t="n"/>
    </row>
    <row r="2557">
      <c r="A2557" s="94" t="n"/>
      <c r="B2557" s="102" t="n"/>
      <c r="C2557" s="94" t="n"/>
      <c r="D2557" s="94" t="n"/>
      <c r="E2557" s="94" t="n"/>
    </row>
    <row r="2558">
      <c r="A2558" s="94" t="n"/>
      <c r="B2558" s="102" t="n"/>
      <c r="C2558" s="94" t="n"/>
      <c r="D2558" s="94" t="n"/>
      <c r="E2558" s="94" t="n"/>
    </row>
    <row r="2559">
      <c r="A2559" s="94" t="n"/>
      <c r="B2559" s="102" t="n"/>
      <c r="C2559" s="94" t="n"/>
      <c r="D2559" s="94" t="n"/>
      <c r="E2559" s="94" t="n"/>
    </row>
    <row r="2560">
      <c r="A2560" s="94" t="n"/>
      <c r="B2560" s="102" t="n"/>
      <c r="C2560" s="94" t="n"/>
      <c r="D2560" s="94" t="n"/>
      <c r="E2560" s="94" t="n"/>
    </row>
    <row r="2561">
      <c r="A2561" s="94" t="n"/>
      <c r="B2561" s="102" t="n"/>
      <c r="C2561" s="94" t="n"/>
      <c r="D2561" s="94" t="n"/>
      <c r="E2561" s="94" t="n"/>
    </row>
    <row r="2562">
      <c r="A2562" s="94" t="n"/>
      <c r="B2562" s="102" t="n"/>
      <c r="C2562" s="94" t="n"/>
      <c r="D2562" s="94" t="n"/>
      <c r="E2562" s="94" t="n"/>
    </row>
    <row r="2563">
      <c r="A2563" s="94" t="n"/>
      <c r="B2563" s="102" t="n"/>
      <c r="C2563" s="94" t="n"/>
      <c r="D2563" s="94" t="n"/>
      <c r="E2563" s="94" t="n"/>
    </row>
    <row r="2564">
      <c r="A2564" s="94" t="n"/>
      <c r="B2564" s="102" t="n"/>
      <c r="C2564" s="94" t="n"/>
      <c r="D2564" s="94" t="n"/>
      <c r="E2564" s="94" t="n"/>
    </row>
    <row r="2565">
      <c r="A2565" s="94" t="n"/>
      <c r="B2565" s="102" t="n"/>
      <c r="C2565" s="94" t="n"/>
      <c r="D2565" s="94" t="n"/>
      <c r="E2565" s="94" t="n"/>
    </row>
    <row r="2566">
      <c r="A2566" s="94" t="n"/>
      <c r="B2566" s="102" t="n"/>
      <c r="C2566" s="94" t="n"/>
      <c r="D2566" s="94" t="n"/>
      <c r="E2566" s="94" t="n"/>
    </row>
    <row r="2567">
      <c r="A2567" s="94" t="n"/>
      <c r="B2567" s="102" t="n"/>
      <c r="C2567" s="94" t="n"/>
      <c r="D2567" s="94" t="n"/>
      <c r="E2567" s="94" t="n"/>
    </row>
    <row r="2568">
      <c r="A2568" s="94" t="n"/>
      <c r="B2568" s="102" t="n"/>
      <c r="C2568" s="94" t="n"/>
      <c r="D2568" s="94" t="n"/>
      <c r="E2568" s="94" t="n"/>
    </row>
    <row r="2569">
      <c r="A2569" s="94" t="n"/>
      <c r="B2569" s="102" t="n"/>
      <c r="C2569" s="94" t="n"/>
      <c r="D2569" s="94" t="n"/>
      <c r="E2569" s="94" t="n"/>
    </row>
    <row r="2570">
      <c r="A2570" s="94" t="n"/>
      <c r="B2570" s="102" t="n"/>
      <c r="C2570" s="94" t="n"/>
      <c r="D2570" s="94" t="n"/>
      <c r="E2570" s="94" t="n"/>
    </row>
    <row r="2571">
      <c r="A2571" s="94" t="n"/>
      <c r="B2571" s="102" t="n"/>
      <c r="C2571" s="94" t="n"/>
      <c r="D2571" s="94" t="n"/>
      <c r="E2571" s="94" t="n"/>
    </row>
    <row r="2572">
      <c r="A2572" s="94" t="n"/>
      <c r="B2572" s="102" t="n"/>
      <c r="C2572" s="94" t="n"/>
      <c r="D2572" s="94" t="n"/>
      <c r="E2572" s="94" t="n"/>
    </row>
    <row r="2573">
      <c r="A2573" s="94" t="n"/>
      <c r="B2573" s="102" t="n"/>
      <c r="C2573" s="94" t="n"/>
      <c r="D2573" s="94" t="n"/>
      <c r="E2573" s="94" t="n"/>
    </row>
    <row r="2574">
      <c r="A2574" s="94" t="n"/>
      <c r="B2574" s="102" t="n"/>
      <c r="C2574" s="94" t="n"/>
      <c r="D2574" s="94" t="n"/>
      <c r="E2574" s="94" t="n"/>
    </row>
    <row r="2575">
      <c r="A2575" s="94" t="n"/>
      <c r="B2575" s="102" t="n"/>
      <c r="C2575" s="94" t="n"/>
      <c r="D2575" s="94" t="n"/>
      <c r="E2575" s="94" t="n"/>
    </row>
    <row r="2576">
      <c r="A2576" s="94" t="n"/>
      <c r="B2576" s="102" t="n"/>
      <c r="C2576" s="94" t="n"/>
      <c r="D2576" s="94" t="n"/>
      <c r="E2576" s="94" t="n"/>
    </row>
    <row r="2577">
      <c r="A2577" s="94" t="n"/>
      <c r="B2577" s="102" t="n"/>
      <c r="C2577" s="94" t="n"/>
      <c r="D2577" s="94" t="n"/>
      <c r="E2577" s="94" t="n"/>
    </row>
    <row r="2578">
      <c r="A2578" s="94" t="n"/>
      <c r="B2578" s="102" t="n"/>
      <c r="C2578" s="94" t="n"/>
      <c r="D2578" s="94" t="n"/>
      <c r="E2578" s="94" t="n"/>
    </row>
    <row r="2579">
      <c r="A2579" s="94" t="n"/>
      <c r="B2579" s="102" t="n"/>
      <c r="C2579" s="94" t="n"/>
      <c r="D2579" s="94" t="n"/>
      <c r="E2579" s="94" t="n"/>
    </row>
    <row r="2580">
      <c r="A2580" s="94" t="n"/>
      <c r="B2580" s="102" t="n"/>
      <c r="C2580" s="94" t="n"/>
      <c r="D2580" s="94" t="n"/>
      <c r="E2580" s="94" t="n"/>
    </row>
    <row r="2581">
      <c r="A2581" s="94" t="n"/>
      <c r="B2581" s="102" t="n"/>
      <c r="C2581" s="94" t="n"/>
      <c r="D2581" s="94" t="n"/>
      <c r="E2581" s="94" t="n"/>
    </row>
    <row r="2582">
      <c r="A2582" s="94" t="n"/>
      <c r="B2582" s="102" t="n"/>
      <c r="C2582" s="94" t="n"/>
      <c r="D2582" s="94" t="n"/>
      <c r="E2582" s="94" t="n"/>
    </row>
    <row r="2583">
      <c r="A2583" s="94" t="n"/>
      <c r="B2583" s="102" t="n"/>
      <c r="C2583" s="94" t="n"/>
      <c r="D2583" s="94" t="n"/>
      <c r="E2583" s="94" t="n"/>
    </row>
    <row r="2584">
      <c r="A2584" s="94" t="n"/>
      <c r="B2584" s="102" t="n"/>
      <c r="C2584" s="94" t="n"/>
      <c r="D2584" s="94" t="n"/>
      <c r="E2584" s="94" t="n"/>
    </row>
    <row r="2585">
      <c r="A2585" s="94" t="n"/>
      <c r="B2585" s="102" t="n"/>
      <c r="C2585" s="94" t="n"/>
      <c r="D2585" s="94" t="n"/>
      <c r="E2585" s="94" t="n"/>
    </row>
    <row r="2586">
      <c r="A2586" s="94" t="n"/>
      <c r="B2586" s="102" t="n"/>
      <c r="C2586" s="94" t="n"/>
      <c r="D2586" s="94" t="n"/>
      <c r="E2586" s="94" t="n"/>
    </row>
    <row r="2587">
      <c r="A2587" s="94" t="n"/>
      <c r="B2587" s="102" t="n"/>
      <c r="C2587" s="94" t="n"/>
      <c r="D2587" s="94" t="n"/>
      <c r="E2587" s="94" t="n"/>
    </row>
    <row r="2588">
      <c r="A2588" s="94" t="n"/>
      <c r="B2588" s="102" t="n"/>
      <c r="C2588" s="94" t="n"/>
      <c r="D2588" s="94" t="n"/>
      <c r="E2588" s="94" t="n"/>
    </row>
    <row r="2589">
      <c r="A2589" s="94" t="n"/>
      <c r="B2589" s="102" t="n"/>
      <c r="C2589" s="94" t="n"/>
      <c r="D2589" s="94" t="n"/>
      <c r="E2589" s="94" t="n"/>
    </row>
    <row r="2590">
      <c r="A2590" s="94" t="n"/>
      <c r="B2590" s="102" t="n"/>
      <c r="C2590" s="94" t="n"/>
      <c r="D2590" s="94" t="n"/>
      <c r="E2590" s="94" t="n"/>
    </row>
    <row r="2591">
      <c r="A2591" s="94" t="n"/>
      <c r="B2591" s="102" t="n"/>
      <c r="C2591" s="94" t="n"/>
      <c r="D2591" s="94" t="n"/>
      <c r="E2591" s="94" t="n"/>
    </row>
    <row r="2592">
      <c r="A2592" s="94" t="n"/>
      <c r="B2592" s="102" t="n"/>
      <c r="C2592" s="94" t="n"/>
      <c r="D2592" s="94" t="n"/>
      <c r="E2592" s="94" t="n"/>
    </row>
    <row r="2593">
      <c r="A2593" s="94" t="n"/>
      <c r="B2593" s="102" t="n"/>
      <c r="C2593" s="94" t="n"/>
      <c r="D2593" s="94" t="n"/>
      <c r="E2593" s="94" t="n"/>
    </row>
    <row r="2594">
      <c r="A2594" s="94" t="n"/>
      <c r="B2594" s="102" t="n"/>
      <c r="C2594" s="94" t="n"/>
      <c r="D2594" s="94" t="n"/>
      <c r="E2594" s="94" t="n"/>
    </row>
    <row r="2595">
      <c r="A2595" s="94" t="n"/>
      <c r="B2595" s="102" t="n"/>
      <c r="C2595" s="94" t="n"/>
      <c r="D2595" s="94" t="n"/>
      <c r="E2595" s="94" t="n"/>
    </row>
    <row r="2596">
      <c r="A2596" s="94" t="n"/>
      <c r="B2596" s="102" t="n"/>
      <c r="C2596" s="94" t="n"/>
      <c r="D2596" s="94" t="n"/>
      <c r="E2596" s="94" t="n"/>
    </row>
    <row r="2597">
      <c r="A2597" s="94" t="n"/>
      <c r="B2597" s="102" t="n"/>
      <c r="C2597" s="94" t="n"/>
      <c r="D2597" s="94" t="n"/>
      <c r="E2597" s="94" t="n"/>
    </row>
    <row r="2598">
      <c r="A2598" s="98" t="inlineStr">
        <is>
          <t>TOTALE</t>
        </is>
      </c>
      <c r="B2598" s="102">
        <f>SUM(B2550:B2597)</f>
        <v/>
      </c>
      <c r="C2598" s="94" t="n"/>
      <c r="D2598" s="94" t="n"/>
      <c r="E2598" s="94" t="n"/>
    </row>
    <row r="2601">
      <c r="A2601" s="98" t="inlineStr">
        <is>
          <t>DATA</t>
        </is>
      </c>
      <c r="B2601" s="118" t="inlineStr">
        <is>
          <t xml:space="preserve">IMPORTO </t>
        </is>
      </c>
      <c r="C2601" s="98" t="inlineStr">
        <is>
          <t>NUMERO POLIZZA</t>
        </is>
      </c>
      <c r="D2601" s="98" t="inlineStr">
        <is>
          <t>CONTRAENTE</t>
        </is>
      </c>
      <c r="E2601" s="98" t="inlineStr">
        <is>
          <t>NOTE</t>
        </is>
      </c>
    </row>
    <row r="2602">
      <c r="A2602" s="95" t="n"/>
      <c r="B2602" s="118" t="n">
        <v>0</v>
      </c>
      <c r="C2602" s="98" t="n"/>
      <c r="D2602" s="98" t="n"/>
      <c r="E2602" s="94" t="n"/>
    </row>
    <row r="2603">
      <c r="A2603" s="94" t="n"/>
      <c r="B2603" s="102" t="n">
        <v>0</v>
      </c>
      <c r="C2603" s="94" t="n"/>
      <c r="D2603" s="94" t="n"/>
      <c r="E2603" s="94" t="n"/>
    </row>
    <row r="2604">
      <c r="A2604" s="94" t="n"/>
      <c r="B2604" s="102" t="n">
        <v>0</v>
      </c>
      <c r="C2604" s="101" t="n"/>
      <c r="D2604" s="94" t="n"/>
      <c r="E2604" s="94" t="n"/>
    </row>
    <row r="2605">
      <c r="A2605" s="94" t="n"/>
      <c r="B2605" s="102" t="n">
        <v>0</v>
      </c>
      <c r="C2605" s="94" t="n"/>
      <c r="D2605" s="94" t="n"/>
      <c r="E2605" s="94" t="n"/>
    </row>
    <row r="2606">
      <c r="A2606" s="94" t="n"/>
      <c r="B2606" s="102" t="n"/>
      <c r="C2606" s="94" t="n"/>
      <c r="D2606" s="94" t="n"/>
      <c r="E2606" s="94" t="n"/>
    </row>
    <row r="2607">
      <c r="A2607" s="94" t="n"/>
      <c r="B2607" s="102" t="n"/>
      <c r="C2607" s="94" t="n"/>
      <c r="D2607" s="94" t="n"/>
      <c r="E2607" s="94" t="n"/>
    </row>
    <row r="2608">
      <c r="A2608" s="94" t="n"/>
      <c r="B2608" s="102" t="n"/>
      <c r="C2608" s="94" t="n"/>
      <c r="D2608" s="94" t="n"/>
      <c r="E2608" s="94" t="n"/>
    </row>
    <row r="2609">
      <c r="A2609" s="94" t="n"/>
      <c r="B2609" s="102" t="n"/>
      <c r="C2609" s="94" t="n"/>
      <c r="D2609" s="94" t="n"/>
      <c r="E2609" s="94" t="n"/>
    </row>
    <row r="2610">
      <c r="A2610" s="94" t="n"/>
      <c r="B2610" s="102" t="n"/>
      <c r="C2610" s="94" t="n"/>
      <c r="D2610" s="94" t="n"/>
      <c r="E2610" s="94" t="n"/>
    </row>
    <row r="2611">
      <c r="A2611" s="94" t="n"/>
      <c r="B2611" s="102" t="n"/>
      <c r="C2611" s="94" t="n"/>
      <c r="D2611" s="94" t="n"/>
      <c r="E2611" s="94" t="n"/>
    </row>
    <row r="2612">
      <c r="A2612" s="94" t="n"/>
      <c r="B2612" s="102" t="n"/>
      <c r="C2612" s="94" t="n"/>
      <c r="D2612" s="94" t="n"/>
      <c r="E2612" s="94" t="n"/>
    </row>
    <row r="2613">
      <c r="A2613" s="94" t="n"/>
      <c r="B2613" s="102" t="n"/>
      <c r="C2613" s="94" t="n"/>
      <c r="D2613" s="94" t="n"/>
      <c r="E2613" s="94" t="n"/>
    </row>
    <row r="2614">
      <c r="A2614" s="94" t="n"/>
      <c r="B2614" s="102" t="n"/>
      <c r="C2614" s="94" t="n"/>
      <c r="D2614" s="94" t="n"/>
      <c r="E2614" s="94" t="n"/>
    </row>
    <row r="2615">
      <c r="A2615" s="94" t="n"/>
      <c r="B2615" s="102" t="n"/>
      <c r="C2615" s="94" t="n"/>
      <c r="D2615" s="94" t="n"/>
      <c r="E2615" s="94" t="n"/>
    </row>
    <row r="2616">
      <c r="A2616" s="94" t="n"/>
      <c r="B2616" s="102" t="n"/>
      <c r="C2616" s="94" t="n"/>
      <c r="D2616" s="94" t="n"/>
      <c r="E2616" s="94" t="n"/>
    </row>
    <row r="2617">
      <c r="A2617" s="94" t="n"/>
      <c r="B2617" s="102" t="n"/>
      <c r="C2617" s="94" t="n"/>
      <c r="D2617" s="94" t="n"/>
      <c r="E2617" s="94" t="n"/>
    </row>
    <row r="2618">
      <c r="A2618" s="94" t="n"/>
      <c r="B2618" s="102" t="n"/>
      <c r="C2618" s="94" t="n"/>
      <c r="D2618" s="94" t="n"/>
      <c r="E2618" s="94" t="n"/>
    </row>
    <row r="2619">
      <c r="A2619" s="94" t="n"/>
      <c r="B2619" s="102" t="n"/>
      <c r="C2619" s="94" t="n"/>
      <c r="D2619" s="94" t="n"/>
      <c r="E2619" s="94" t="n"/>
    </row>
    <row r="2620">
      <c r="A2620" s="94" t="n"/>
      <c r="B2620" s="102" t="n"/>
      <c r="C2620" s="94" t="n"/>
      <c r="D2620" s="94" t="n"/>
      <c r="E2620" s="94" t="n"/>
    </row>
    <row r="2621">
      <c r="A2621" s="94" t="n"/>
      <c r="B2621" s="102" t="n"/>
      <c r="C2621" s="94" t="n"/>
      <c r="D2621" s="94" t="n"/>
      <c r="E2621" s="94" t="n"/>
    </row>
    <row r="2622">
      <c r="A2622" s="94" t="n"/>
      <c r="B2622" s="102" t="n"/>
      <c r="C2622" s="94" t="n"/>
      <c r="D2622" s="94" t="n"/>
      <c r="E2622" s="94" t="n"/>
    </row>
    <row r="2623">
      <c r="A2623" s="94" t="n"/>
      <c r="B2623" s="102" t="n"/>
      <c r="C2623" s="94" t="n"/>
      <c r="D2623" s="94" t="n"/>
      <c r="E2623" s="94" t="n"/>
    </row>
    <row r="2624">
      <c r="A2624" s="94" t="n"/>
      <c r="B2624" s="102" t="n"/>
      <c r="C2624" s="94" t="n"/>
      <c r="D2624" s="94" t="n"/>
      <c r="E2624" s="94" t="n"/>
    </row>
    <row r="2625">
      <c r="A2625" s="94" t="n"/>
      <c r="B2625" s="102" t="n"/>
      <c r="C2625" s="94" t="n"/>
      <c r="D2625" s="94" t="n"/>
      <c r="E2625" s="94" t="n"/>
    </row>
    <row r="2626">
      <c r="A2626" s="94" t="n"/>
      <c r="B2626" s="102" t="n"/>
      <c r="C2626" s="94" t="n"/>
      <c r="D2626" s="94" t="n"/>
      <c r="E2626" s="94" t="n"/>
    </row>
    <row r="2627">
      <c r="A2627" s="94" t="n"/>
      <c r="B2627" s="102" t="n"/>
      <c r="C2627" s="94" t="n"/>
      <c r="D2627" s="94" t="n"/>
      <c r="E2627" s="94" t="n"/>
    </row>
    <row r="2628">
      <c r="A2628" s="94" t="n"/>
      <c r="B2628" s="102" t="n"/>
      <c r="C2628" s="94" t="n"/>
      <c r="D2628" s="94" t="n"/>
      <c r="E2628" s="94" t="n"/>
    </row>
    <row r="2629">
      <c r="A2629" s="94" t="n"/>
      <c r="B2629" s="102" t="n"/>
      <c r="C2629" s="94" t="n"/>
      <c r="D2629" s="94" t="n"/>
      <c r="E2629" s="94" t="n"/>
    </row>
    <row r="2630">
      <c r="A2630" s="94" t="n"/>
      <c r="B2630" s="102" t="n"/>
      <c r="C2630" s="94" t="n"/>
      <c r="D2630" s="94" t="n"/>
      <c r="E2630" s="94" t="n"/>
    </row>
    <row r="2631">
      <c r="A2631" s="94" t="n"/>
      <c r="B2631" s="102" t="n"/>
      <c r="C2631" s="94" t="n"/>
      <c r="D2631" s="94" t="n"/>
      <c r="E2631" s="94" t="n"/>
    </row>
    <row r="2632">
      <c r="A2632" s="94" t="n"/>
      <c r="B2632" s="102" t="n"/>
      <c r="C2632" s="94" t="n"/>
      <c r="D2632" s="94" t="n"/>
      <c r="E2632" s="94" t="n"/>
    </row>
    <row r="2633">
      <c r="A2633" s="94" t="n"/>
      <c r="B2633" s="102" t="n"/>
      <c r="C2633" s="94" t="n"/>
      <c r="D2633" s="94" t="n"/>
      <c r="E2633" s="94" t="n"/>
    </row>
    <row r="2634">
      <c r="A2634" s="94" t="n"/>
      <c r="B2634" s="102" t="n"/>
      <c r="C2634" s="94" t="n"/>
      <c r="D2634" s="94" t="n"/>
      <c r="E2634" s="94" t="n"/>
    </row>
    <row r="2635">
      <c r="A2635" s="94" t="n"/>
      <c r="B2635" s="102" t="n"/>
      <c r="C2635" s="94" t="n"/>
      <c r="D2635" s="94" t="n"/>
      <c r="E2635" s="94" t="n"/>
    </row>
    <row r="2636">
      <c r="A2636" s="94" t="n"/>
      <c r="B2636" s="102" t="n"/>
      <c r="C2636" s="94" t="n"/>
      <c r="D2636" s="94" t="n"/>
      <c r="E2636" s="94" t="n"/>
    </row>
    <row r="2637">
      <c r="A2637" s="94" t="n"/>
      <c r="B2637" s="102" t="n"/>
      <c r="C2637" s="94" t="n"/>
      <c r="D2637" s="94" t="n"/>
      <c r="E2637" s="94" t="n"/>
    </row>
    <row r="2638">
      <c r="A2638" s="94" t="n"/>
      <c r="B2638" s="102" t="n"/>
      <c r="C2638" s="94" t="n"/>
      <c r="D2638" s="94" t="n"/>
      <c r="E2638" s="94" t="n"/>
    </row>
    <row r="2639">
      <c r="A2639" s="94" t="n"/>
      <c r="B2639" s="102" t="n"/>
      <c r="C2639" s="94" t="n"/>
      <c r="D2639" s="94" t="n"/>
      <c r="E2639" s="94" t="n"/>
    </row>
    <row r="2640">
      <c r="A2640" s="94" t="n"/>
      <c r="B2640" s="102" t="n"/>
      <c r="C2640" s="94" t="n"/>
      <c r="D2640" s="94" t="n"/>
      <c r="E2640" s="94" t="n"/>
    </row>
    <row r="2641">
      <c r="A2641" s="94" t="n"/>
      <c r="B2641" s="102" t="n"/>
      <c r="C2641" s="94" t="n"/>
      <c r="D2641" s="94" t="n"/>
      <c r="E2641" s="94" t="n"/>
    </row>
    <row r="2642">
      <c r="A2642" s="94" t="n"/>
      <c r="B2642" s="102" t="n"/>
      <c r="C2642" s="94" t="n"/>
      <c r="D2642" s="94" t="n"/>
      <c r="E2642" s="94" t="n"/>
    </row>
    <row r="2643">
      <c r="A2643" s="94" t="n"/>
      <c r="B2643" s="102" t="n"/>
      <c r="C2643" s="94" t="n"/>
      <c r="D2643" s="94" t="n"/>
      <c r="E2643" s="94" t="n"/>
    </row>
    <row r="2644">
      <c r="A2644" s="94" t="n"/>
      <c r="B2644" s="102" t="n"/>
      <c r="C2644" s="94" t="n"/>
      <c r="D2644" s="94" t="n"/>
      <c r="E2644" s="94" t="n"/>
    </row>
    <row r="2645">
      <c r="A2645" s="94" t="n"/>
      <c r="B2645" s="102" t="n"/>
      <c r="C2645" s="94" t="n"/>
      <c r="D2645" s="94" t="n"/>
      <c r="E2645" s="94" t="n"/>
    </row>
    <row r="2646">
      <c r="A2646" s="94" t="n"/>
      <c r="B2646" s="102" t="n"/>
      <c r="C2646" s="94" t="n"/>
      <c r="D2646" s="94" t="n"/>
      <c r="E2646" s="94" t="n"/>
    </row>
    <row r="2647">
      <c r="A2647" s="94" t="n"/>
      <c r="B2647" s="102" t="n"/>
      <c r="C2647" s="94" t="n"/>
      <c r="D2647" s="94" t="n"/>
      <c r="E2647" s="94" t="n"/>
    </row>
    <row r="2648">
      <c r="A2648" s="94" t="n"/>
      <c r="B2648" s="102" t="n"/>
      <c r="C2648" s="94" t="n"/>
      <c r="D2648" s="94" t="n"/>
      <c r="E2648" s="94" t="n"/>
    </row>
    <row r="2649">
      <c r="A2649" s="94" t="n"/>
      <c r="B2649" s="102" t="n"/>
      <c r="C2649" s="94" t="n"/>
      <c r="D2649" s="94" t="n"/>
      <c r="E2649" s="94" t="n"/>
    </row>
    <row r="2650">
      <c r="A2650" s="98" t="inlineStr">
        <is>
          <t>TOTALE</t>
        </is>
      </c>
      <c r="B2650" s="102">
        <f>SUM(B2602:B2649)</f>
        <v/>
      </c>
      <c r="C2650" s="94" t="n"/>
      <c r="D2650" s="94" t="n"/>
      <c r="E2650" s="94" t="n"/>
    </row>
    <row r="2653">
      <c r="A2653" s="98" t="inlineStr">
        <is>
          <t>DATA</t>
        </is>
      </c>
      <c r="B2653" s="118" t="inlineStr">
        <is>
          <t xml:space="preserve">IMPORTO </t>
        </is>
      </c>
      <c r="C2653" s="98" t="inlineStr">
        <is>
          <t>NUMERO POLIZZA</t>
        </is>
      </c>
      <c r="D2653" s="98" t="inlineStr">
        <is>
          <t>CONTRAENTE</t>
        </is>
      </c>
      <c r="E2653" s="98" t="inlineStr">
        <is>
          <t>NOTE</t>
        </is>
      </c>
    </row>
    <row r="2654">
      <c r="A2654" s="95" t="n"/>
      <c r="B2654" s="118" t="n">
        <v>0</v>
      </c>
      <c r="C2654" s="98" t="n"/>
      <c r="D2654" s="98" t="n"/>
      <c r="E2654" s="94" t="n"/>
    </row>
    <row r="2655">
      <c r="A2655" s="94" t="n"/>
      <c r="B2655" s="102" t="n">
        <v>0</v>
      </c>
      <c r="C2655" s="94" t="n"/>
      <c r="D2655" s="94" t="n"/>
      <c r="E2655" s="94" t="n"/>
    </row>
    <row r="2656">
      <c r="A2656" s="94" t="n"/>
      <c r="B2656" s="102" t="n">
        <v>0</v>
      </c>
      <c r="C2656" s="101" t="n"/>
      <c r="D2656" s="94" t="n"/>
      <c r="E2656" s="94" t="n"/>
    </row>
    <row r="2657">
      <c r="A2657" s="94" t="n"/>
      <c r="B2657" s="102" t="n">
        <v>0</v>
      </c>
      <c r="C2657" s="94" t="n"/>
      <c r="D2657" s="94" t="n"/>
      <c r="E2657" s="94" t="n"/>
    </row>
    <row r="2658">
      <c r="A2658" s="94" t="n"/>
      <c r="B2658" s="102" t="n"/>
      <c r="C2658" s="94" t="n"/>
      <c r="D2658" s="94" t="n"/>
      <c r="E2658" s="94" t="n"/>
    </row>
    <row r="2659">
      <c r="A2659" s="94" t="n"/>
      <c r="B2659" s="102" t="n"/>
      <c r="C2659" s="94" t="n"/>
      <c r="D2659" s="94" t="n"/>
      <c r="E2659" s="94" t="n"/>
    </row>
    <row r="2660">
      <c r="A2660" s="94" t="n"/>
      <c r="B2660" s="102" t="n"/>
      <c r="C2660" s="94" t="n"/>
      <c r="D2660" s="94" t="n"/>
      <c r="E2660" s="94" t="n"/>
    </row>
    <row r="2661">
      <c r="A2661" s="94" t="n"/>
      <c r="B2661" s="102" t="n"/>
      <c r="C2661" s="94" t="n"/>
      <c r="D2661" s="94" t="n"/>
      <c r="E2661" s="94" t="n"/>
    </row>
    <row r="2662">
      <c r="A2662" s="94" t="n"/>
      <c r="B2662" s="102" t="n"/>
      <c r="C2662" s="94" t="n"/>
      <c r="D2662" s="94" t="n"/>
      <c r="E2662" s="94" t="n"/>
    </row>
    <row r="2663">
      <c r="A2663" s="94" t="n"/>
      <c r="B2663" s="102" t="n"/>
      <c r="C2663" s="94" t="n"/>
      <c r="D2663" s="94" t="n"/>
      <c r="E2663" s="94" t="n"/>
    </row>
    <row r="2664">
      <c r="A2664" s="94" t="n"/>
      <c r="B2664" s="102" t="n"/>
      <c r="C2664" s="94" t="n"/>
      <c r="D2664" s="94" t="n"/>
      <c r="E2664" s="94" t="n"/>
    </row>
    <row r="2665">
      <c r="A2665" s="94" t="n"/>
      <c r="B2665" s="102" t="n"/>
      <c r="C2665" s="94" t="n"/>
      <c r="D2665" s="94" t="n"/>
      <c r="E2665" s="94" t="n"/>
    </row>
    <row r="2666">
      <c r="A2666" s="94" t="n"/>
      <c r="B2666" s="102" t="n"/>
      <c r="C2666" s="94" t="n"/>
      <c r="D2666" s="94" t="n"/>
      <c r="E2666" s="94" t="n"/>
    </row>
    <row r="2667">
      <c r="A2667" s="94" t="n"/>
      <c r="B2667" s="102" t="n"/>
      <c r="C2667" s="94" t="n"/>
      <c r="D2667" s="94" t="n"/>
      <c r="E2667" s="94" t="n"/>
    </row>
    <row r="2668">
      <c r="A2668" s="94" t="n"/>
      <c r="B2668" s="102" t="n"/>
      <c r="C2668" s="94" t="n"/>
      <c r="D2668" s="94" t="n"/>
      <c r="E2668" s="94" t="n"/>
    </row>
    <row r="2669">
      <c r="A2669" s="94" t="n"/>
      <c r="B2669" s="102" t="n"/>
      <c r="C2669" s="94" t="n"/>
      <c r="D2669" s="94" t="n"/>
      <c r="E2669" s="94" t="n"/>
    </row>
    <row r="2670">
      <c r="A2670" s="94" t="n"/>
      <c r="B2670" s="102" t="n"/>
      <c r="C2670" s="94" t="n"/>
      <c r="D2670" s="94" t="n"/>
      <c r="E2670" s="94" t="n"/>
    </row>
    <row r="2671">
      <c r="A2671" s="94" t="n"/>
      <c r="B2671" s="102" t="n"/>
      <c r="C2671" s="94" t="n"/>
      <c r="D2671" s="94" t="n"/>
      <c r="E2671" s="94" t="n"/>
    </row>
    <row r="2672">
      <c r="A2672" s="94" t="n"/>
      <c r="B2672" s="102" t="n"/>
      <c r="C2672" s="94" t="n"/>
      <c r="D2672" s="94" t="n"/>
      <c r="E2672" s="94" t="n"/>
    </row>
    <row r="2673">
      <c r="A2673" s="94" t="n"/>
      <c r="B2673" s="102" t="n"/>
      <c r="C2673" s="94" t="n"/>
      <c r="D2673" s="94" t="n"/>
      <c r="E2673" s="94" t="n"/>
    </row>
    <row r="2674">
      <c r="A2674" s="94" t="n"/>
      <c r="B2674" s="102" t="n"/>
      <c r="C2674" s="94" t="n"/>
      <c r="D2674" s="94" t="n"/>
      <c r="E2674" s="94" t="n"/>
    </row>
    <row r="2675">
      <c r="A2675" s="94" t="n"/>
      <c r="B2675" s="102" t="n"/>
      <c r="C2675" s="94" t="n"/>
      <c r="D2675" s="94" t="n"/>
      <c r="E2675" s="94" t="n"/>
    </row>
    <row r="2676">
      <c r="A2676" s="94" t="n"/>
      <c r="B2676" s="102" t="n"/>
      <c r="C2676" s="94" t="n"/>
      <c r="D2676" s="94" t="n"/>
      <c r="E2676" s="94" t="n"/>
    </row>
    <row r="2677">
      <c r="A2677" s="94" t="n"/>
      <c r="B2677" s="102" t="n"/>
      <c r="C2677" s="94" t="n"/>
      <c r="D2677" s="94" t="n"/>
      <c r="E2677" s="94" t="n"/>
    </row>
    <row r="2678">
      <c r="A2678" s="94" t="n"/>
      <c r="B2678" s="102" t="n"/>
      <c r="C2678" s="94" t="n"/>
      <c r="D2678" s="94" t="n"/>
      <c r="E2678" s="94" t="n"/>
    </row>
    <row r="2679">
      <c r="A2679" s="94" t="n"/>
      <c r="B2679" s="102" t="n"/>
      <c r="C2679" s="94" t="n"/>
      <c r="D2679" s="94" t="n"/>
      <c r="E2679" s="94" t="n"/>
    </row>
    <row r="2680">
      <c r="A2680" s="94" t="n"/>
      <c r="B2680" s="102" t="n"/>
      <c r="C2680" s="94" t="n"/>
      <c r="D2680" s="94" t="n"/>
      <c r="E2680" s="94" t="n"/>
    </row>
    <row r="2681">
      <c r="A2681" s="94" t="n"/>
      <c r="B2681" s="102" t="n"/>
      <c r="C2681" s="94" t="n"/>
      <c r="D2681" s="94" t="n"/>
      <c r="E2681" s="94" t="n"/>
    </row>
    <row r="2682">
      <c r="A2682" s="94" t="n"/>
      <c r="B2682" s="102" t="n"/>
      <c r="C2682" s="94" t="n"/>
      <c r="D2682" s="94" t="n"/>
      <c r="E2682" s="94" t="n"/>
    </row>
    <row r="2683">
      <c r="A2683" s="94" t="n"/>
      <c r="B2683" s="102" t="n"/>
      <c r="C2683" s="94" t="n"/>
      <c r="D2683" s="94" t="n"/>
      <c r="E2683" s="94" t="n"/>
    </row>
    <row r="2684">
      <c r="A2684" s="94" t="n"/>
      <c r="B2684" s="102" t="n"/>
      <c r="C2684" s="94" t="n"/>
      <c r="D2684" s="94" t="n"/>
      <c r="E2684" s="94" t="n"/>
    </row>
    <row r="2685">
      <c r="A2685" s="94" t="n"/>
      <c r="B2685" s="102" t="n"/>
      <c r="C2685" s="94" t="n"/>
      <c r="D2685" s="94" t="n"/>
      <c r="E2685" s="94" t="n"/>
    </row>
    <row r="2686">
      <c r="A2686" s="94" t="n"/>
      <c r="B2686" s="102" t="n"/>
      <c r="C2686" s="94" t="n"/>
      <c r="D2686" s="94" t="n"/>
      <c r="E2686" s="94" t="n"/>
    </row>
    <row r="2687">
      <c r="A2687" s="94" t="n"/>
      <c r="B2687" s="102" t="n"/>
      <c r="C2687" s="94" t="n"/>
      <c r="D2687" s="94" t="n"/>
      <c r="E2687" s="94" t="n"/>
    </row>
    <row r="2688">
      <c r="A2688" s="94" t="n"/>
      <c r="B2688" s="102" t="n"/>
      <c r="C2688" s="94" t="n"/>
      <c r="D2688" s="94" t="n"/>
      <c r="E2688" s="94" t="n"/>
    </row>
    <row r="2689">
      <c r="A2689" s="94" t="n"/>
      <c r="B2689" s="102" t="n"/>
      <c r="C2689" s="94" t="n"/>
      <c r="D2689" s="94" t="n"/>
      <c r="E2689" s="94" t="n"/>
    </row>
    <row r="2690">
      <c r="A2690" s="94" t="n"/>
      <c r="B2690" s="102" t="n"/>
      <c r="C2690" s="94" t="n"/>
      <c r="D2690" s="94" t="n"/>
      <c r="E2690" s="94" t="n"/>
    </row>
    <row r="2691">
      <c r="A2691" s="94" t="n"/>
      <c r="B2691" s="102" t="n"/>
      <c r="C2691" s="94" t="n"/>
      <c r="D2691" s="94" t="n"/>
      <c r="E2691" s="94" t="n"/>
    </row>
    <row r="2692">
      <c r="A2692" s="94" t="n"/>
      <c r="B2692" s="102" t="n"/>
      <c r="C2692" s="94" t="n"/>
      <c r="D2692" s="94" t="n"/>
      <c r="E2692" s="94" t="n"/>
    </row>
    <row r="2693">
      <c r="A2693" s="94" t="n"/>
      <c r="B2693" s="102" t="n"/>
      <c r="C2693" s="94" t="n"/>
      <c r="D2693" s="94" t="n"/>
      <c r="E2693" s="94" t="n"/>
    </row>
    <row r="2694">
      <c r="A2694" s="94" t="n"/>
      <c r="B2694" s="102" t="n"/>
      <c r="C2694" s="94" t="n"/>
      <c r="D2694" s="94" t="n"/>
      <c r="E2694" s="94" t="n"/>
    </row>
    <row r="2695">
      <c r="A2695" s="94" t="n"/>
      <c r="B2695" s="102" t="n"/>
      <c r="C2695" s="94" t="n"/>
      <c r="D2695" s="94" t="n"/>
      <c r="E2695" s="94" t="n"/>
    </row>
    <row r="2696">
      <c r="A2696" s="94" t="n"/>
      <c r="B2696" s="102" t="n"/>
      <c r="C2696" s="94" t="n"/>
      <c r="D2696" s="94" t="n"/>
      <c r="E2696" s="94" t="n"/>
    </row>
    <row r="2697">
      <c r="A2697" s="94" t="n"/>
      <c r="B2697" s="102" t="n"/>
      <c r="C2697" s="94" t="n"/>
      <c r="D2697" s="94" t="n"/>
      <c r="E2697" s="94" t="n"/>
    </row>
    <row r="2698">
      <c r="A2698" s="94" t="n"/>
      <c r="B2698" s="102" t="n"/>
      <c r="C2698" s="94" t="n"/>
      <c r="D2698" s="94" t="n"/>
      <c r="E2698" s="94" t="n"/>
    </row>
    <row r="2699">
      <c r="A2699" s="94" t="n"/>
      <c r="B2699" s="102" t="n"/>
      <c r="C2699" s="94" t="n"/>
      <c r="D2699" s="94" t="n"/>
      <c r="E2699" s="94" t="n"/>
    </row>
    <row r="2700">
      <c r="A2700" s="94" t="n"/>
      <c r="B2700" s="102" t="n"/>
      <c r="C2700" s="94" t="n"/>
      <c r="D2700" s="94" t="n"/>
      <c r="E2700" s="94" t="n"/>
    </row>
    <row r="2701">
      <c r="A2701" s="94" t="n"/>
      <c r="B2701" s="102" t="n"/>
      <c r="C2701" s="94" t="n"/>
      <c r="D2701" s="94" t="n"/>
      <c r="E2701" s="94" t="n"/>
    </row>
    <row r="2702">
      <c r="A2702" s="98" t="inlineStr">
        <is>
          <t>TOTALE</t>
        </is>
      </c>
      <c r="B2702" s="102">
        <f>SUM(B2654:B2701)</f>
        <v/>
      </c>
      <c r="C2702" s="94" t="n"/>
      <c r="D2702" s="94" t="n"/>
      <c r="E2702" s="94" t="n"/>
    </row>
    <row r="2705">
      <c r="A2705" s="98" t="inlineStr">
        <is>
          <t>DATA</t>
        </is>
      </c>
      <c r="B2705" s="118" t="inlineStr">
        <is>
          <t xml:space="preserve">IMPORTO </t>
        </is>
      </c>
      <c r="C2705" s="98" t="inlineStr">
        <is>
          <t>NUMERO POLIZZA</t>
        </is>
      </c>
      <c r="D2705" s="98" t="inlineStr">
        <is>
          <t>CONTRAENTE</t>
        </is>
      </c>
      <c r="E2705" s="98" t="inlineStr">
        <is>
          <t>NOTE</t>
        </is>
      </c>
    </row>
    <row r="2706">
      <c r="A2706" s="95" t="n"/>
      <c r="B2706" s="118" t="n">
        <v>0</v>
      </c>
      <c r="C2706" s="98" t="n"/>
      <c r="D2706" s="98" t="n"/>
      <c r="E2706" s="94" t="n"/>
    </row>
    <row r="2707">
      <c r="A2707" s="94" t="n"/>
      <c r="B2707" s="102" t="n">
        <v>0</v>
      </c>
      <c r="C2707" s="94" t="n"/>
      <c r="D2707" s="94" t="n"/>
      <c r="E2707" s="94" t="n"/>
    </row>
    <row r="2708">
      <c r="A2708" s="94" t="n"/>
      <c r="B2708" s="102" t="n">
        <v>0</v>
      </c>
      <c r="C2708" s="101" t="n"/>
      <c r="D2708" s="94" t="n"/>
      <c r="E2708" s="94" t="n"/>
    </row>
    <row r="2709">
      <c r="A2709" s="94" t="n"/>
      <c r="B2709" s="102" t="n">
        <v>0</v>
      </c>
      <c r="C2709" s="94" t="n"/>
      <c r="D2709" s="94" t="n"/>
      <c r="E2709" s="94" t="n"/>
    </row>
    <row r="2710">
      <c r="A2710" s="94" t="n"/>
      <c r="B2710" s="102" t="n"/>
      <c r="C2710" s="94" t="n"/>
      <c r="D2710" s="94" t="n"/>
      <c r="E2710" s="94" t="n"/>
    </row>
    <row r="2711">
      <c r="A2711" s="94" t="n"/>
      <c r="B2711" s="102" t="n"/>
      <c r="C2711" s="94" t="n"/>
      <c r="D2711" s="94" t="n"/>
      <c r="E2711" s="94" t="n"/>
    </row>
    <row r="2712">
      <c r="A2712" s="94" t="n"/>
      <c r="B2712" s="102" t="n"/>
      <c r="C2712" s="94" t="n"/>
      <c r="D2712" s="94" t="n"/>
      <c r="E2712" s="94" t="n"/>
    </row>
    <row r="2713">
      <c r="A2713" s="94" t="n"/>
      <c r="B2713" s="102" t="n"/>
      <c r="C2713" s="94" t="n"/>
      <c r="D2713" s="94" t="n"/>
      <c r="E2713" s="94" t="n"/>
    </row>
    <row r="2714">
      <c r="A2714" s="94" t="n"/>
      <c r="B2714" s="102" t="n"/>
      <c r="C2714" s="94" t="n"/>
      <c r="D2714" s="94" t="n"/>
      <c r="E2714" s="94" t="n"/>
    </row>
    <row r="2715">
      <c r="A2715" s="94" t="n"/>
      <c r="B2715" s="102" t="n"/>
      <c r="C2715" s="94" t="n"/>
      <c r="D2715" s="94" t="n"/>
      <c r="E2715" s="94" t="n"/>
    </row>
    <row r="2716">
      <c r="A2716" s="94" t="n"/>
      <c r="B2716" s="102" t="n"/>
      <c r="C2716" s="94" t="n"/>
      <c r="D2716" s="94" t="n"/>
      <c r="E2716" s="94" t="n"/>
    </row>
    <row r="2717">
      <c r="A2717" s="94" t="n"/>
      <c r="B2717" s="102" t="n"/>
      <c r="C2717" s="94" t="n"/>
      <c r="D2717" s="94" t="n"/>
      <c r="E2717" s="94" t="n"/>
    </row>
    <row r="2718">
      <c r="A2718" s="94" t="n"/>
      <c r="B2718" s="102" t="n"/>
      <c r="C2718" s="94" t="n"/>
      <c r="D2718" s="94" t="n"/>
      <c r="E2718" s="94" t="n"/>
    </row>
    <row r="2719">
      <c r="A2719" s="94" t="n"/>
      <c r="B2719" s="102" t="n"/>
      <c r="C2719" s="94" t="n"/>
      <c r="D2719" s="94" t="n"/>
      <c r="E2719" s="94" t="n"/>
    </row>
    <row r="2720">
      <c r="A2720" s="94" t="n"/>
      <c r="B2720" s="102" t="n"/>
      <c r="C2720" s="94" t="n"/>
      <c r="D2720" s="94" t="n"/>
      <c r="E2720" s="94" t="n"/>
    </row>
    <row r="2721">
      <c r="A2721" s="94" t="n"/>
      <c r="B2721" s="102" t="n"/>
      <c r="C2721" s="94" t="n"/>
      <c r="D2721" s="94" t="n"/>
      <c r="E2721" s="94" t="n"/>
    </row>
    <row r="2722">
      <c r="A2722" s="94" t="n"/>
      <c r="B2722" s="102" t="n"/>
      <c r="C2722" s="94" t="n"/>
      <c r="D2722" s="94" t="n"/>
      <c r="E2722" s="94" t="n"/>
    </row>
    <row r="2723">
      <c r="A2723" s="94" t="n"/>
      <c r="B2723" s="102" t="n"/>
      <c r="C2723" s="94" t="n"/>
      <c r="D2723" s="94" t="n"/>
      <c r="E2723" s="94" t="n"/>
    </row>
    <row r="2724">
      <c r="A2724" s="94" t="n"/>
      <c r="B2724" s="102" t="n"/>
      <c r="C2724" s="94" t="n"/>
      <c r="D2724" s="94" t="n"/>
      <c r="E2724" s="94" t="n"/>
    </row>
    <row r="2725">
      <c r="A2725" s="94" t="n"/>
      <c r="B2725" s="102" t="n"/>
      <c r="C2725" s="94" t="n"/>
      <c r="D2725" s="94" t="n"/>
      <c r="E2725" s="94" t="n"/>
    </row>
    <row r="2726">
      <c r="A2726" s="94" t="n"/>
      <c r="B2726" s="102" t="n"/>
      <c r="C2726" s="94" t="n"/>
      <c r="D2726" s="94" t="n"/>
      <c r="E2726" s="94" t="n"/>
    </row>
    <row r="2727">
      <c r="A2727" s="94" t="n"/>
      <c r="B2727" s="102" t="n"/>
      <c r="C2727" s="94" t="n"/>
      <c r="D2727" s="94" t="n"/>
      <c r="E2727" s="94" t="n"/>
    </row>
    <row r="2728">
      <c r="A2728" s="94" t="n"/>
      <c r="B2728" s="102" t="n"/>
      <c r="C2728" s="94" t="n"/>
      <c r="D2728" s="94" t="n"/>
      <c r="E2728" s="94" t="n"/>
    </row>
    <row r="2729">
      <c r="A2729" s="94" t="n"/>
      <c r="B2729" s="102" t="n"/>
      <c r="C2729" s="94" t="n"/>
      <c r="D2729" s="94" t="n"/>
      <c r="E2729" s="94" t="n"/>
    </row>
    <row r="2730">
      <c r="A2730" s="94" t="n"/>
      <c r="B2730" s="102" t="n"/>
      <c r="C2730" s="94" t="n"/>
      <c r="D2730" s="94" t="n"/>
      <c r="E2730" s="94" t="n"/>
    </row>
    <row r="2731">
      <c r="A2731" s="94" t="n"/>
      <c r="B2731" s="102" t="n"/>
      <c r="C2731" s="94" t="n"/>
      <c r="D2731" s="94" t="n"/>
      <c r="E2731" s="94" t="n"/>
    </row>
    <row r="2732">
      <c r="A2732" s="94" t="n"/>
      <c r="B2732" s="102" t="n"/>
      <c r="C2732" s="94" t="n"/>
      <c r="D2732" s="94" t="n"/>
      <c r="E2732" s="94" t="n"/>
    </row>
    <row r="2733">
      <c r="A2733" s="94" t="n"/>
      <c r="B2733" s="102" t="n"/>
      <c r="C2733" s="94" t="n"/>
      <c r="D2733" s="94" t="n"/>
      <c r="E2733" s="94" t="n"/>
    </row>
    <row r="2734">
      <c r="A2734" s="94" t="n"/>
      <c r="B2734" s="102" t="n"/>
      <c r="C2734" s="94" t="n"/>
      <c r="D2734" s="94" t="n"/>
      <c r="E2734" s="94" t="n"/>
    </row>
    <row r="2735">
      <c r="A2735" s="94" t="n"/>
      <c r="B2735" s="102" t="n"/>
      <c r="C2735" s="94" t="n"/>
      <c r="D2735" s="94" t="n"/>
      <c r="E2735" s="94" t="n"/>
    </row>
    <row r="2736">
      <c r="A2736" s="94" t="n"/>
      <c r="B2736" s="102" t="n"/>
      <c r="C2736" s="94" t="n"/>
      <c r="D2736" s="94" t="n"/>
      <c r="E2736" s="94" t="n"/>
    </row>
    <row r="2737">
      <c r="A2737" s="94" t="n"/>
      <c r="B2737" s="102" t="n"/>
      <c r="C2737" s="94" t="n"/>
      <c r="D2737" s="94" t="n"/>
      <c r="E2737" s="94" t="n"/>
    </row>
    <row r="2738">
      <c r="A2738" s="94" t="n"/>
      <c r="B2738" s="102" t="n"/>
      <c r="C2738" s="94" t="n"/>
      <c r="D2738" s="94" t="n"/>
      <c r="E2738" s="94" t="n"/>
    </row>
    <row r="2739">
      <c r="A2739" s="94" t="n"/>
      <c r="B2739" s="102" t="n"/>
      <c r="C2739" s="94" t="n"/>
      <c r="D2739" s="94" t="n"/>
      <c r="E2739" s="94" t="n"/>
    </row>
    <row r="2740">
      <c r="A2740" s="94" t="n"/>
      <c r="B2740" s="102" t="n"/>
      <c r="C2740" s="94" t="n"/>
      <c r="D2740" s="94" t="n"/>
      <c r="E2740" s="94" t="n"/>
    </row>
    <row r="2741">
      <c r="A2741" s="94" t="n"/>
      <c r="B2741" s="102" t="n"/>
      <c r="C2741" s="94" t="n"/>
      <c r="D2741" s="94" t="n"/>
      <c r="E2741" s="94" t="n"/>
    </row>
    <row r="2742">
      <c r="A2742" s="94" t="n"/>
      <c r="B2742" s="102" t="n"/>
      <c r="C2742" s="94" t="n"/>
      <c r="D2742" s="94" t="n"/>
      <c r="E2742" s="94" t="n"/>
    </row>
    <row r="2743">
      <c r="A2743" s="94" t="n"/>
      <c r="B2743" s="102" t="n"/>
      <c r="C2743" s="94" t="n"/>
      <c r="D2743" s="94" t="n"/>
      <c r="E2743" s="94" t="n"/>
    </row>
    <row r="2744">
      <c r="A2744" s="94" t="n"/>
      <c r="B2744" s="102" t="n"/>
      <c r="C2744" s="94" t="n"/>
      <c r="D2744" s="94" t="n"/>
      <c r="E2744" s="94" t="n"/>
    </row>
    <row r="2745">
      <c r="A2745" s="94" t="n"/>
      <c r="B2745" s="102" t="n"/>
      <c r="C2745" s="94" t="n"/>
      <c r="D2745" s="94" t="n"/>
      <c r="E2745" s="94" t="n"/>
    </row>
    <row r="2746">
      <c r="A2746" s="94" t="n"/>
      <c r="B2746" s="102" t="n"/>
      <c r="C2746" s="94" t="n"/>
      <c r="D2746" s="94" t="n"/>
      <c r="E2746" s="94" t="n"/>
    </row>
    <row r="2747">
      <c r="A2747" s="94" t="n"/>
      <c r="B2747" s="102" t="n"/>
      <c r="C2747" s="94" t="n"/>
      <c r="D2747" s="94" t="n"/>
      <c r="E2747" s="94" t="n"/>
    </row>
    <row r="2748">
      <c r="A2748" s="94" t="n"/>
      <c r="B2748" s="102" t="n"/>
      <c r="C2748" s="94" t="n"/>
      <c r="D2748" s="94" t="n"/>
      <c r="E2748" s="94" t="n"/>
    </row>
    <row r="2749">
      <c r="A2749" s="94" t="n"/>
      <c r="B2749" s="102" t="n"/>
      <c r="C2749" s="94" t="n"/>
      <c r="D2749" s="94" t="n"/>
      <c r="E2749" s="94" t="n"/>
    </row>
    <row r="2750">
      <c r="A2750" s="94" t="n"/>
      <c r="B2750" s="102" t="n"/>
      <c r="C2750" s="94" t="n"/>
      <c r="D2750" s="94" t="n"/>
      <c r="E2750" s="94" t="n"/>
    </row>
    <row r="2751">
      <c r="A2751" s="94" t="n"/>
      <c r="B2751" s="102" t="n"/>
      <c r="C2751" s="94" t="n"/>
      <c r="D2751" s="94" t="n"/>
      <c r="E2751" s="94" t="n"/>
    </row>
    <row r="2752">
      <c r="A2752" s="94" t="n"/>
      <c r="B2752" s="102" t="n"/>
      <c r="C2752" s="94" t="n"/>
      <c r="D2752" s="94" t="n"/>
      <c r="E2752" s="94" t="n"/>
    </row>
    <row r="2753">
      <c r="A2753" s="94" t="n"/>
      <c r="B2753" s="102" t="n"/>
      <c r="C2753" s="94" t="n"/>
      <c r="D2753" s="94" t="n"/>
      <c r="E2753" s="94" t="n"/>
    </row>
    <row r="2754">
      <c r="A2754" s="98" t="inlineStr">
        <is>
          <t>TOTALE</t>
        </is>
      </c>
      <c r="B2754" s="102">
        <f>SUM(B2706:B2753)</f>
        <v/>
      </c>
      <c r="C2754" s="94" t="n"/>
      <c r="D2754" s="94" t="n"/>
      <c r="E2754" s="94" t="n"/>
    </row>
    <row r="2757">
      <c r="A2757" s="98" t="inlineStr">
        <is>
          <t>DATA</t>
        </is>
      </c>
      <c r="B2757" s="118" t="inlineStr">
        <is>
          <t xml:space="preserve">IMPORTO </t>
        </is>
      </c>
      <c r="C2757" s="98" t="inlineStr">
        <is>
          <t>NUMERO POLIZZA</t>
        </is>
      </c>
      <c r="D2757" s="98" t="inlineStr">
        <is>
          <t>CONTRAENTE</t>
        </is>
      </c>
      <c r="E2757" s="98" t="inlineStr">
        <is>
          <t>NOTE</t>
        </is>
      </c>
    </row>
    <row r="2758">
      <c r="A2758" s="95" t="n"/>
      <c r="B2758" s="118" t="n">
        <v>0</v>
      </c>
      <c r="C2758" s="98" t="n"/>
      <c r="D2758" s="98" t="n"/>
      <c r="E2758" s="94" t="n"/>
    </row>
    <row r="2759">
      <c r="A2759" s="94" t="n"/>
      <c r="B2759" s="102" t="n">
        <v>0</v>
      </c>
      <c r="C2759" s="94" t="n"/>
      <c r="D2759" s="94" t="n"/>
      <c r="E2759" s="94" t="n"/>
    </row>
    <row r="2760">
      <c r="A2760" s="94" t="n"/>
      <c r="B2760" s="102" t="n">
        <v>0</v>
      </c>
      <c r="C2760" s="101" t="n"/>
      <c r="D2760" s="94" t="n"/>
      <c r="E2760" s="94" t="n"/>
    </row>
    <row r="2761">
      <c r="A2761" s="94" t="n"/>
      <c r="B2761" s="102" t="n">
        <v>0</v>
      </c>
      <c r="C2761" s="94" t="n"/>
      <c r="D2761" s="94" t="n"/>
      <c r="E2761" s="94" t="n"/>
    </row>
    <row r="2762">
      <c r="A2762" s="94" t="n"/>
      <c r="B2762" s="102" t="n"/>
      <c r="C2762" s="94" t="n"/>
      <c r="D2762" s="94" t="n"/>
      <c r="E2762" s="94" t="n"/>
    </row>
    <row r="2763">
      <c r="A2763" s="94" t="n"/>
      <c r="B2763" s="102" t="n"/>
      <c r="C2763" s="94" t="n"/>
      <c r="D2763" s="94" t="n"/>
      <c r="E2763" s="94" t="n"/>
    </row>
    <row r="2764">
      <c r="A2764" s="94" t="n"/>
      <c r="B2764" s="102" t="n"/>
      <c r="C2764" s="94" t="n"/>
      <c r="D2764" s="94" t="n"/>
      <c r="E2764" s="94" t="n"/>
    </row>
    <row r="2765">
      <c r="A2765" s="94" t="n"/>
      <c r="B2765" s="102" t="n"/>
      <c r="C2765" s="94" t="n"/>
      <c r="D2765" s="94" t="n"/>
      <c r="E2765" s="94" t="n"/>
    </row>
    <row r="2766">
      <c r="A2766" s="94" t="n"/>
      <c r="B2766" s="102" t="n"/>
      <c r="C2766" s="94" t="n"/>
      <c r="D2766" s="94" t="n"/>
      <c r="E2766" s="94" t="n"/>
    </row>
    <row r="2767">
      <c r="A2767" s="94" t="n"/>
      <c r="B2767" s="102" t="n"/>
      <c r="C2767" s="94" t="n"/>
      <c r="D2767" s="94" t="n"/>
      <c r="E2767" s="94" t="n"/>
    </row>
    <row r="2768">
      <c r="A2768" s="94" t="n"/>
      <c r="B2768" s="102" t="n"/>
      <c r="C2768" s="94" t="n"/>
      <c r="D2768" s="94" t="n"/>
      <c r="E2768" s="94" t="n"/>
    </row>
    <row r="2769">
      <c r="A2769" s="94" t="n"/>
      <c r="B2769" s="102" t="n"/>
      <c r="C2769" s="94" t="n"/>
      <c r="D2769" s="94" t="n"/>
      <c r="E2769" s="94" t="n"/>
    </row>
    <row r="2770">
      <c r="A2770" s="94" t="n"/>
      <c r="B2770" s="102" t="n"/>
      <c r="C2770" s="94" t="n"/>
      <c r="D2770" s="94" t="n"/>
      <c r="E2770" s="94" t="n"/>
    </row>
    <row r="2771">
      <c r="A2771" s="94" t="n"/>
      <c r="B2771" s="102" t="n"/>
      <c r="C2771" s="94" t="n"/>
      <c r="D2771" s="94" t="n"/>
      <c r="E2771" s="94" t="n"/>
    </row>
    <row r="2772">
      <c r="A2772" s="94" t="n"/>
      <c r="B2772" s="102" t="n"/>
      <c r="C2772" s="94" t="n"/>
      <c r="D2772" s="94" t="n"/>
      <c r="E2772" s="94" t="n"/>
    </row>
    <row r="2773">
      <c r="A2773" s="94" t="n"/>
      <c r="B2773" s="102" t="n"/>
      <c r="C2773" s="94" t="n"/>
      <c r="D2773" s="94" t="n"/>
      <c r="E2773" s="94" t="n"/>
    </row>
    <row r="2774">
      <c r="A2774" s="94" t="n"/>
      <c r="B2774" s="102" t="n"/>
      <c r="C2774" s="94" t="n"/>
      <c r="D2774" s="94" t="n"/>
      <c r="E2774" s="94" t="n"/>
    </row>
    <row r="2775">
      <c r="A2775" s="94" t="n"/>
      <c r="B2775" s="102" t="n"/>
      <c r="C2775" s="94" t="n"/>
      <c r="D2775" s="94" t="n"/>
      <c r="E2775" s="94" t="n"/>
    </row>
    <row r="2776">
      <c r="A2776" s="94" t="n"/>
      <c r="B2776" s="102" t="n"/>
      <c r="C2776" s="94" t="n"/>
      <c r="D2776" s="94" t="n"/>
      <c r="E2776" s="94" t="n"/>
    </row>
    <row r="2777">
      <c r="A2777" s="94" t="n"/>
      <c r="B2777" s="102" t="n"/>
      <c r="C2777" s="94" t="n"/>
      <c r="D2777" s="94" t="n"/>
      <c r="E2777" s="94" t="n"/>
    </row>
    <row r="2778">
      <c r="A2778" s="94" t="n"/>
      <c r="B2778" s="102" t="n"/>
      <c r="C2778" s="94" t="n"/>
      <c r="D2778" s="94" t="n"/>
      <c r="E2778" s="94" t="n"/>
    </row>
    <row r="2779">
      <c r="A2779" s="94" t="n"/>
      <c r="B2779" s="102" t="n"/>
      <c r="C2779" s="94" t="n"/>
      <c r="D2779" s="94" t="n"/>
      <c r="E2779" s="94" t="n"/>
    </row>
    <row r="2780">
      <c r="A2780" s="94" t="n"/>
      <c r="B2780" s="102" t="n"/>
      <c r="C2780" s="94" t="n"/>
      <c r="D2780" s="94" t="n"/>
      <c r="E2780" s="94" t="n"/>
    </row>
    <row r="2781">
      <c r="A2781" s="94" t="n"/>
      <c r="B2781" s="102" t="n"/>
      <c r="C2781" s="94" t="n"/>
      <c r="D2781" s="94" t="n"/>
      <c r="E2781" s="94" t="n"/>
    </row>
    <row r="2782">
      <c r="A2782" s="94" t="n"/>
      <c r="B2782" s="102" t="n"/>
      <c r="C2782" s="94" t="n"/>
      <c r="D2782" s="94" t="n"/>
      <c r="E2782" s="94" t="n"/>
    </row>
    <row r="2783">
      <c r="A2783" s="94" t="n"/>
      <c r="B2783" s="102" t="n"/>
      <c r="C2783" s="94" t="n"/>
      <c r="D2783" s="94" t="n"/>
      <c r="E2783" s="94" t="n"/>
    </row>
    <row r="2784">
      <c r="A2784" s="94" t="n"/>
      <c r="B2784" s="102" t="n"/>
      <c r="C2784" s="94" t="n"/>
      <c r="D2784" s="94" t="n"/>
      <c r="E2784" s="94" t="n"/>
    </row>
    <row r="2785">
      <c r="A2785" s="94" t="n"/>
      <c r="B2785" s="102" t="n"/>
      <c r="C2785" s="94" t="n"/>
      <c r="D2785" s="94" t="n"/>
      <c r="E2785" s="94" t="n"/>
    </row>
    <row r="2786">
      <c r="A2786" s="94" t="n"/>
      <c r="B2786" s="102" t="n"/>
      <c r="C2786" s="94" t="n"/>
      <c r="D2786" s="94" t="n"/>
      <c r="E2786" s="94" t="n"/>
    </row>
    <row r="2787">
      <c r="A2787" s="94" t="n"/>
      <c r="B2787" s="102" t="n"/>
      <c r="C2787" s="94" t="n"/>
      <c r="D2787" s="94" t="n"/>
      <c r="E2787" s="94" t="n"/>
    </row>
    <row r="2788">
      <c r="A2788" s="94" t="n"/>
      <c r="B2788" s="102" t="n"/>
      <c r="C2788" s="94" t="n"/>
      <c r="D2788" s="94" t="n"/>
      <c r="E2788" s="94" t="n"/>
    </row>
    <row r="2789">
      <c r="A2789" s="94" t="n"/>
      <c r="B2789" s="102" t="n"/>
      <c r="C2789" s="94" t="n"/>
      <c r="D2789" s="94" t="n"/>
      <c r="E2789" s="94" t="n"/>
    </row>
    <row r="2790">
      <c r="A2790" s="94" t="n"/>
      <c r="B2790" s="102" t="n"/>
      <c r="C2790" s="94" t="n"/>
      <c r="D2790" s="94" t="n"/>
      <c r="E2790" s="94" t="n"/>
    </row>
    <row r="2791">
      <c r="A2791" s="94" t="n"/>
      <c r="B2791" s="102" t="n"/>
      <c r="C2791" s="94" t="n"/>
      <c r="D2791" s="94" t="n"/>
      <c r="E2791" s="94" t="n"/>
    </row>
    <row r="2792">
      <c r="A2792" s="94" t="n"/>
      <c r="B2792" s="102" t="n"/>
      <c r="C2792" s="94" t="n"/>
      <c r="D2792" s="94" t="n"/>
      <c r="E2792" s="94" t="n"/>
    </row>
    <row r="2793">
      <c r="A2793" s="94" t="n"/>
      <c r="B2793" s="102" t="n"/>
      <c r="C2793" s="94" t="n"/>
      <c r="D2793" s="94" t="n"/>
      <c r="E2793" s="94" t="n"/>
    </row>
    <row r="2794">
      <c r="A2794" s="94" t="n"/>
      <c r="B2794" s="102" t="n"/>
      <c r="C2794" s="94" t="n"/>
      <c r="D2794" s="94" t="n"/>
      <c r="E2794" s="94" t="n"/>
    </row>
    <row r="2795">
      <c r="A2795" s="94" t="n"/>
      <c r="B2795" s="102" t="n"/>
      <c r="C2795" s="94" t="n"/>
      <c r="D2795" s="94" t="n"/>
      <c r="E2795" s="94" t="n"/>
    </row>
    <row r="2796">
      <c r="A2796" s="94" t="n"/>
      <c r="B2796" s="102" t="n"/>
      <c r="C2796" s="94" t="n"/>
      <c r="D2796" s="94" t="n"/>
      <c r="E2796" s="94" t="n"/>
    </row>
    <row r="2797">
      <c r="A2797" s="94" t="n"/>
      <c r="B2797" s="102" t="n"/>
      <c r="C2797" s="94" t="n"/>
      <c r="D2797" s="94" t="n"/>
      <c r="E2797" s="94" t="n"/>
    </row>
    <row r="2798">
      <c r="A2798" s="94" t="n"/>
      <c r="B2798" s="102" t="n"/>
      <c r="C2798" s="94" t="n"/>
      <c r="D2798" s="94" t="n"/>
      <c r="E2798" s="94" t="n"/>
    </row>
    <row r="2799">
      <c r="A2799" s="94" t="n"/>
      <c r="B2799" s="102" t="n"/>
      <c r="C2799" s="94" t="n"/>
      <c r="D2799" s="94" t="n"/>
      <c r="E2799" s="94" t="n"/>
    </row>
    <row r="2800">
      <c r="A2800" s="94" t="n"/>
      <c r="B2800" s="102" t="n"/>
      <c r="C2800" s="94" t="n"/>
      <c r="D2800" s="94" t="n"/>
      <c r="E2800" s="94" t="n"/>
    </row>
    <row r="2801">
      <c r="A2801" s="94" t="n"/>
      <c r="B2801" s="102" t="n"/>
      <c r="C2801" s="94" t="n"/>
      <c r="D2801" s="94" t="n"/>
      <c r="E2801" s="94" t="n"/>
    </row>
    <row r="2802">
      <c r="A2802" s="94" t="n"/>
      <c r="B2802" s="102" t="n"/>
      <c r="C2802" s="94" t="n"/>
      <c r="D2802" s="94" t="n"/>
      <c r="E2802" s="94" t="n"/>
    </row>
    <row r="2803">
      <c r="A2803" s="94" t="n"/>
      <c r="B2803" s="102" t="n"/>
      <c r="C2803" s="94" t="n"/>
      <c r="D2803" s="94" t="n"/>
      <c r="E2803" s="94" t="n"/>
    </row>
    <row r="2804">
      <c r="A2804" s="94" t="n"/>
      <c r="B2804" s="102" t="n"/>
      <c r="C2804" s="94" t="n"/>
      <c r="D2804" s="94" t="n"/>
      <c r="E2804" s="94" t="n"/>
    </row>
    <row r="2805">
      <c r="A2805" s="94" t="n"/>
      <c r="B2805" s="102" t="n"/>
      <c r="C2805" s="94" t="n"/>
      <c r="D2805" s="94" t="n"/>
      <c r="E2805" s="94" t="n"/>
    </row>
    <row r="2806">
      <c r="A2806" s="98" t="inlineStr">
        <is>
          <t>TOTALE</t>
        </is>
      </c>
      <c r="B2806" s="102">
        <f>SUM(B2758:B2805)</f>
        <v/>
      </c>
      <c r="C2806" s="94" t="n"/>
      <c r="D2806" s="94" t="n"/>
      <c r="E2806" s="94" t="n"/>
    </row>
    <row r="2807">
      <c r="C2807" t="inlineStr">
        <is>
          <t>copia</t>
        </is>
      </c>
    </row>
    <row r="2809">
      <c r="A2809" s="98" t="inlineStr">
        <is>
          <t>DATA</t>
        </is>
      </c>
      <c r="B2809" s="118" t="inlineStr">
        <is>
          <t xml:space="preserve">IMPORTO </t>
        </is>
      </c>
      <c r="C2809" s="98" t="inlineStr">
        <is>
          <t>NUMERO POLIZZA</t>
        </is>
      </c>
      <c r="D2809" s="98" t="inlineStr">
        <is>
          <t>CONTRAENTE</t>
        </is>
      </c>
      <c r="E2809" s="98" t="inlineStr">
        <is>
          <t>NOTE</t>
        </is>
      </c>
    </row>
    <row r="2810">
      <c r="A2810" s="95" t="n"/>
      <c r="B2810" s="118" t="n">
        <v>0</v>
      </c>
      <c r="C2810" s="98" t="n"/>
      <c r="D2810" s="98" t="n"/>
      <c r="E2810" s="94" t="n"/>
    </row>
    <row r="2811">
      <c r="A2811" s="94" t="n"/>
      <c r="B2811" s="102" t="n">
        <v>0</v>
      </c>
      <c r="C2811" s="94" t="n"/>
      <c r="D2811" s="94" t="n"/>
      <c r="E2811" s="94" t="n"/>
    </row>
    <row r="2812">
      <c r="A2812" s="94" t="n"/>
      <c r="B2812" s="102" t="n">
        <v>0</v>
      </c>
      <c r="C2812" s="101" t="n"/>
      <c r="D2812" s="94" t="n"/>
      <c r="E2812" s="94" t="n"/>
    </row>
    <row r="2813">
      <c r="A2813" s="94" t="n"/>
      <c r="B2813" s="102" t="n">
        <v>0</v>
      </c>
      <c r="C2813" s="94" t="n"/>
      <c r="D2813" s="94" t="n"/>
      <c r="E2813" s="94" t="n"/>
    </row>
    <row r="2814">
      <c r="A2814" s="94" t="n"/>
      <c r="B2814" s="102" t="n"/>
      <c r="C2814" s="94" t="n"/>
      <c r="D2814" s="94" t="n"/>
      <c r="E2814" s="94" t="n"/>
    </row>
    <row r="2815">
      <c r="A2815" s="94" t="n"/>
      <c r="B2815" s="102" t="n"/>
      <c r="C2815" s="94" t="n"/>
      <c r="D2815" s="94" t="n"/>
      <c r="E2815" s="94" t="n"/>
    </row>
    <row r="2816">
      <c r="A2816" s="94" t="n"/>
      <c r="B2816" s="102" t="n"/>
      <c r="C2816" s="94" t="n"/>
      <c r="D2816" s="94" t="n"/>
      <c r="E2816" s="94" t="n"/>
    </row>
    <row r="2817">
      <c r="A2817" s="94" t="n"/>
      <c r="B2817" s="102" t="n"/>
      <c r="C2817" s="94" t="n"/>
      <c r="D2817" s="94" t="n"/>
      <c r="E2817" s="94" t="n"/>
    </row>
    <row r="2818">
      <c r="A2818" s="94" t="n"/>
      <c r="B2818" s="102" t="n"/>
      <c r="C2818" s="94" t="n"/>
      <c r="D2818" s="94" t="n"/>
      <c r="E2818" s="94" t="n"/>
    </row>
    <row r="2819">
      <c r="A2819" s="94" t="n"/>
      <c r="B2819" s="102" t="n"/>
      <c r="C2819" s="94" t="n"/>
      <c r="D2819" s="94" t="n"/>
      <c r="E2819" s="94" t="n"/>
    </row>
    <row r="2820">
      <c r="A2820" s="94" t="n"/>
      <c r="B2820" s="102" t="n"/>
      <c r="C2820" s="94" t="n"/>
      <c r="D2820" s="94" t="n"/>
      <c r="E2820" s="94" t="n"/>
    </row>
    <row r="2821">
      <c r="A2821" s="94" t="n"/>
      <c r="B2821" s="102" t="n"/>
      <c r="C2821" s="94" t="n"/>
      <c r="D2821" s="94" t="n"/>
      <c r="E2821" s="94" t="n"/>
    </row>
    <row r="2822">
      <c r="A2822" s="94" t="n"/>
      <c r="B2822" s="102" t="n"/>
      <c r="C2822" s="94" t="n"/>
      <c r="D2822" s="94" t="n"/>
      <c r="E2822" s="94" t="n"/>
    </row>
    <row r="2823">
      <c r="A2823" s="94" t="n"/>
      <c r="B2823" s="102" t="n"/>
      <c r="C2823" s="94" t="n"/>
      <c r="D2823" s="94" t="n"/>
      <c r="E2823" s="94" t="n"/>
    </row>
    <row r="2824">
      <c r="A2824" s="94" t="n"/>
      <c r="B2824" s="102" t="n"/>
      <c r="C2824" s="94" t="n"/>
      <c r="D2824" s="94" t="n"/>
      <c r="E2824" s="94" t="n"/>
    </row>
    <row r="2825">
      <c r="A2825" s="94" t="n"/>
      <c r="B2825" s="102" t="n"/>
      <c r="C2825" s="94" t="n"/>
      <c r="D2825" s="94" t="n"/>
      <c r="E2825" s="94" t="n"/>
    </row>
    <row r="2826">
      <c r="A2826" s="94" t="n"/>
      <c r="B2826" s="102" t="n"/>
      <c r="C2826" s="94" t="n"/>
      <c r="D2826" s="94" t="n"/>
      <c r="E2826" s="94" t="n"/>
    </row>
    <row r="2827">
      <c r="A2827" s="94" t="n"/>
      <c r="B2827" s="102" t="n"/>
      <c r="C2827" s="94" t="n"/>
      <c r="D2827" s="94" t="n"/>
      <c r="E2827" s="94" t="n"/>
    </row>
    <row r="2828">
      <c r="A2828" s="94" t="n"/>
      <c r="B2828" s="102" t="n"/>
      <c r="C2828" s="94" t="n"/>
      <c r="D2828" s="94" t="n"/>
      <c r="E2828" s="94" t="n"/>
    </row>
    <row r="2829">
      <c r="A2829" s="94" t="n"/>
      <c r="B2829" s="102" t="n"/>
      <c r="C2829" s="94" t="n"/>
      <c r="D2829" s="94" t="n"/>
      <c r="E2829" s="94" t="n"/>
    </row>
    <row r="2830">
      <c r="A2830" s="94" t="n"/>
      <c r="B2830" s="102" t="n"/>
      <c r="C2830" s="94" t="n"/>
      <c r="D2830" s="94" t="n"/>
      <c r="E2830" s="94" t="n"/>
    </row>
    <row r="2831">
      <c r="A2831" s="94" t="n"/>
      <c r="B2831" s="102" t="n"/>
      <c r="C2831" s="94" t="n"/>
      <c r="D2831" s="94" t="n"/>
      <c r="E2831" s="94" t="n"/>
    </row>
    <row r="2832">
      <c r="A2832" s="94" t="n"/>
      <c r="B2832" s="102" t="n"/>
      <c r="C2832" s="94" t="n"/>
      <c r="D2832" s="94" t="n"/>
      <c r="E2832" s="94" t="n"/>
    </row>
    <row r="2833">
      <c r="A2833" s="94" t="n"/>
      <c r="B2833" s="102" t="n"/>
      <c r="C2833" s="94" t="n"/>
      <c r="D2833" s="94" t="n"/>
      <c r="E2833" s="94" t="n"/>
    </row>
    <row r="2834">
      <c r="A2834" s="94" t="n"/>
      <c r="B2834" s="102" t="n"/>
      <c r="C2834" s="94" t="n"/>
      <c r="D2834" s="94" t="n"/>
      <c r="E2834" s="94" t="n"/>
    </row>
    <row r="2835">
      <c r="A2835" s="94" t="n"/>
      <c r="B2835" s="102" t="n"/>
      <c r="C2835" s="94" t="n"/>
      <c r="D2835" s="94" t="n"/>
      <c r="E2835" s="94" t="n"/>
    </row>
    <row r="2836">
      <c r="A2836" s="94" t="n"/>
      <c r="B2836" s="102" t="n"/>
      <c r="C2836" s="94" t="n"/>
      <c r="D2836" s="94" t="n"/>
      <c r="E2836" s="94" t="n"/>
    </row>
    <row r="2837">
      <c r="A2837" s="94" t="n"/>
      <c r="B2837" s="102" t="n"/>
      <c r="C2837" s="94" t="n"/>
      <c r="D2837" s="94" t="n"/>
      <c r="E2837" s="94" t="n"/>
    </row>
    <row r="2838">
      <c r="A2838" s="94" t="n"/>
      <c r="B2838" s="102" t="n"/>
      <c r="C2838" s="94" t="n"/>
      <c r="D2838" s="94" t="n"/>
      <c r="E2838" s="94" t="n"/>
    </row>
    <row r="2839">
      <c r="A2839" s="94" t="n"/>
      <c r="B2839" s="102" t="n"/>
      <c r="C2839" s="94" t="n"/>
      <c r="D2839" s="94" t="n"/>
      <c r="E2839" s="94" t="n"/>
    </row>
    <row r="2840">
      <c r="A2840" s="94" t="n"/>
      <c r="B2840" s="102" t="n"/>
      <c r="C2840" s="94" t="n"/>
      <c r="D2840" s="94" t="n"/>
      <c r="E2840" s="94" t="n"/>
    </row>
    <row r="2841">
      <c r="A2841" s="94" t="n"/>
      <c r="B2841" s="102" t="n"/>
      <c r="C2841" s="94" t="n"/>
      <c r="D2841" s="94" t="n"/>
      <c r="E2841" s="94" t="n"/>
    </row>
    <row r="2842">
      <c r="A2842" s="94" t="n"/>
      <c r="B2842" s="102" t="n"/>
      <c r="C2842" s="94" t="n"/>
      <c r="D2842" s="94" t="n"/>
      <c r="E2842" s="94" t="n"/>
    </row>
    <row r="2843">
      <c r="A2843" s="94" t="n"/>
      <c r="B2843" s="102" t="n"/>
      <c r="C2843" s="94" t="n"/>
      <c r="D2843" s="94" t="n"/>
      <c r="E2843" s="94" t="n"/>
    </row>
    <row r="2844">
      <c r="A2844" s="94" t="n"/>
      <c r="B2844" s="102" t="n"/>
      <c r="C2844" s="94" t="n"/>
      <c r="D2844" s="94" t="n"/>
      <c r="E2844" s="94" t="n"/>
    </row>
    <row r="2845">
      <c r="A2845" s="94" t="n"/>
      <c r="B2845" s="102" t="n"/>
      <c r="C2845" s="94" t="n"/>
      <c r="D2845" s="94" t="n"/>
      <c r="E2845" s="94" t="n"/>
    </row>
    <row r="2846">
      <c r="A2846" s="94" t="n"/>
      <c r="B2846" s="102" t="n"/>
      <c r="C2846" s="94" t="n"/>
      <c r="D2846" s="94" t="n"/>
      <c r="E2846" s="94" t="n"/>
    </row>
    <row r="2847">
      <c r="A2847" s="94" t="n"/>
      <c r="B2847" s="102" t="n"/>
      <c r="C2847" s="94" t="n"/>
      <c r="D2847" s="94" t="n"/>
      <c r="E2847" s="94" t="n"/>
    </row>
    <row r="2848">
      <c r="A2848" s="94" t="n"/>
      <c r="B2848" s="102" t="n"/>
      <c r="C2848" s="94" t="n"/>
      <c r="D2848" s="94" t="n"/>
      <c r="E2848" s="94" t="n"/>
    </row>
    <row r="2849">
      <c r="A2849" s="94" t="n"/>
      <c r="B2849" s="102" t="n"/>
      <c r="C2849" s="94" t="n"/>
      <c r="D2849" s="94" t="n"/>
      <c r="E2849" s="94" t="n"/>
    </row>
    <row r="2850">
      <c r="A2850" s="94" t="n"/>
      <c r="B2850" s="102" t="n"/>
      <c r="C2850" s="94" t="n"/>
      <c r="D2850" s="94" t="n"/>
      <c r="E2850" s="94" t="n"/>
    </row>
    <row r="2851">
      <c r="A2851" s="94" t="n"/>
      <c r="B2851" s="102" t="n"/>
      <c r="C2851" s="94" t="n"/>
      <c r="D2851" s="94" t="n"/>
      <c r="E2851" s="94" t="n"/>
    </row>
    <row r="2852">
      <c r="A2852" s="94" t="n"/>
      <c r="B2852" s="102" t="n"/>
      <c r="C2852" s="94" t="n"/>
      <c r="D2852" s="94" t="n"/>
      <c r="E2852" s="94" t="n"/>
    </row>
    <row r="2853">
      <c r="A2853" s="94" t="n"/>
      <c r="B2853" s="102" t="n"/>
      <c r="C2853" s="94" t="n"/>
      <c r="D2853" s="94" t="n"/>
      <c r="E2853" s="94" t="n"/>
    </row>
    <row r="2854">
      <c r="A2854" s="94" t="n"/>
      <c r="B2854" s="102" t="n"/>
      <c r="C2854" s="94" t="n"/>
      <c r="D2854" s="94" t="n"/>
      <c r="E2854" s="94" t="n"/>
    </row>
    <row r="2855">
      <c r="A2855" s="94" t="n"/>
      <c r="B2855" s="102" t="n"/>
      <c r="C2855" s="94" t="n"/>
      <c r="D2855" s="94" t="n"/>
      <c r="E2855" s="94" t="n"/>
    </row>
    <row r="2856">
      <c r="A2856" s="94" t="n"/>
      <c r="B2856" s="102" t="n"/>
      <c r="C2856" s="94" t="n"/>
      <c r="D2856" s="94" t="n"/>
      <c r="E2856" s="94" t="n"/>
    </row>
    <row r="2857">
      <c r="A2857" s="94" t="n"/>
      <c r="B2857" s="102" t="n"/>
      <c r="C2857" s="94" t="n"/>
      <c r="D2857" s="94" t="n"/>
      <c r="E2857" s="94" t="n"/>
    </row>
    <row r="2858">
      <c r="A2858" s="98" t="inlineStr">
        <is>
          <t>TOTALE</t>
        </is>
      </c>
      <c r="B2858" s="102">
        <f>SUM(B2810:B2857)</f>
        <v/>
      </c>
      <c r="C2858" s="94" t="n"/>
      <c r="D2858" s="94" t="n"/>
      <c r="E2858" s="94" t="n"/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182"/>
  <sheetViews>
    <sheetView topLeftCell="A1613" workbookViewId="0">
      <selection activeCell="C1615" sqref="C1615:D1639"/>
    </sheetView>
  </sheetViews>
  <sheetFormatPr baseColWidth="8" defaultRowHeight="13.2"/>
  <cols>
    <col width="10.109375" bestFit="1" customWidth="1" min="1" max="1"/>
    <col width="24.109375" customWidth="1" min="3" max="3"/>
    <col width="36.21875" customWidth="1" min="4" max="4"/>
    <col width="61.33203125" customWidth="1" min="5" max="5"/>
  </cols>
  <sheetData>
    <row r="1">
      <c r="A1" s="98" t="inlineStr">
        <is>
          <t>DATA</t>
        </is>
      </c>
      <c r="B1" s="98" t="inlineStr">
        <is>
          <t>IMPORTO</t>
        </is>
      </c>
      <c r="C1" s="98" t="inlineStr">
        <is>
          <t>NUMERO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94" t="n">
        <v>0</v>
      </c>
      <c r="C2" s="94" t="n"/>
      <c r="D2" s="94" t="n"/>
      <c r="E2" s="94" t="n"/>
    </row>
    <row r="3">
      <c r="A3" s="94" t="inlineStr">
        <is>
          <t>OK</t>
        </is>
      </c>
      <c r="B3" t="n">
        <v>274.5</v>
      </c>
      <c r="C3" t="n">
        <v>265683</v>
      </c>
      <c r="D3" t="inlineStr">
        <is>
          <t>VIVA SOTTOFRUA ETS - ODV</t>
        </is>
      </c>
      <c r="E3" s="94" t="inlineStr">
        <is>
          <t>BONIFCO UNICO 641,81+274,50</t>
        </is>
      </c>
    </row>
    <row r="4">
      <c r="A4" s="94" t="inlineStr">
        <is>
          <t>OK</t>
        </is>
      </c>
      <c r="B4" t="n">
        <v>150</v>
      </c>
      <c r="C4" t="n">
        <v>213800</v>
      </c>
      <c r="D4" t="inlineStr">
        <is>
          <t>LURATI CARLO</t>
        </is>
      </c>
      <c r="E4" s="94" t="n"/>
    </row>
    <row r="5">
      <c r="A5" s="94" t="inlineStr">
        <is>
          <t>OK</t>
        </is>
      </c>
      <c r="B5" s="96" t="n">
        <v>1193</v>
      </c>
      <c r="C5" t="n">
        <v>393279</v>
      </c>
      <c r="D5" t="inlineStr">
        <is>
          <t>S.T. MULTISERVICE S.R.L.</t>
        </is>
      </c>
      <c r="E5" s="94" t="n"/>
    </row>
    <row r="6">
      <c r="A6" s="94" t="n"/>
      <c r="B6" s="94" t="n"/>
      <c r="C6" s="94" t="n"/>
      <c r="D6" s="94" t="n"/>
      <c r="E6" s="94" t="n"/>
    </row>
    <row r="7">
      <c r="A7" s="94" t="n"/>
      <c r="B7" s="94" t="n"/>
      <c r="C7" s="94" t="n"/>
      <c r="D7" s="94" t="n"/>
      <c r="E7" s="94" t="n"/>
    </row>
    <row r="8">
      <c r="A8" s="94" t="n"/>
      <c r="B8" s="94" t="n"/>
      <c r="C8" s="94" t="n"/>
      <c r="D8" s="94" t="n"/>
      <c r="E8" s="94" t="n"/>
    </row>
    <row r="9">
      <c r="A9" s="94" t="n"/>
      <c r="B9" s="94" t="n"/>
      <c r="C9" s="94" t="n"/>
      <c r="D9" s="94" t="n"/>
      <c r="E9" s="94" t="n"/>
    </row>
    <row r="10">
      <c r="A10" s="94" t="n"/>
      <c r="B10" s="94" t="n"/>
      <c r="C10" s="94" t="n"/>
      <c r="D10" s="94" t="n"/>
      <c r="E10" s="94" t="n"/>
    </row>
    <row r="11">
      <c r="A11" s="94" t="n"/>
      <c r="B11" s="94" t="n"/>
      <c r="C11" s="94" t="n"/>
      <c r="D11" s="94" t="n"/>
      <c r="E11" s="94" t="n"/>
    </row>
    <row r="12">
      <c r="A12" s="94" t="n"/>
      <c r="B12" s="94" t="n"/>
      <c r="C12" s="94" t="n"/>
      <c r="D12" s="94" t="n"/>
      <c r="E12" s="94" t="n"/>
    </row>
    <row r="13">
      <c r="A13" s="94" t="n"/>
      <c r="B13" s="94" t="n"/>
      <c r="C13" s="94" t="n"/>
      <c r="D13" s="94" t="n"/>
      <c r="E13" s="94" t="n"/>
    </row>
    <row r="14">
      <c r="A14" s="94" t="n"/>
      <c r="B14" s="94" t="n"/>
      <c r="C14" s="94" t="n"/>
      <c r="D14" s="94" t="n"/>
      <c r="E14" s="94" t="n"/>
    </row>
    <row r="15">
      <c r="A15" s="94" t="n"/>
      <c r="B15" s="94" t="n"/>
      <c r="C15" s="94" t="n"/>
      <c r="D15" s="94" t="n"/>
      <c r="E15" s="94" t="n"/>
    </row>
    <row r="16">
      <c r="A16" s="94" t="n"/>
      <c r="B16" s="94" t="n"/>
      <c r="C16" s="94" t="n"/>
      <c r="D16" s="94" t="n"/>
      <c r="E16" s="94" t="n"/>
    </row>
    <row r="17">
      <c r="A17" s="94" t="n"/>
      <c r="B17" s="94" t="n"/>
      <c r="C17" s="94" t="n"/>
      <c r="D17" s="94" t="n"/>
      <c r="E17" s="94" t="n"/>
    </row>
    <row r="18">
      <c r="A18" s="94" t="n"/>
      <c r="B18" s="94" t="n"/>
      <c r="C18" s="94" t="n"/>
      <c r="D18" s="94" t="n"/>
      <c r="E18" s="94" t="n"/>
    </row>
    <row r="19">
      <c r="A19" s="94" t="n"/>
      <c r="B19" s="94" t="n"/>
      <c r="C19" s="94" t="n"/>
      <c r="D19" s="94" t="n"/>
      <c r="E19" s="94" t="n"/>
    </row>
    <row r="20">
      <c r="A20" s="94" t="n"/>
      <c r="B20" s="94" t="n"/>
      <c r="C20" s="94" t="n"/>
      <c r="D20" s="94" t="n"/>
      <c r="E20" s="94" t="n"/>
    </row>
    <row r="21">
      <c r="A21" s="94" t="n"/>
      <c r="B21" s="94" t="n"/>
      <c r="C21" s="94" t="n"/>
      <c r="D21" s="94" t="n"/>
      <c r="E21" s="94" t="n"/>
    </row>
    <row r="22">
      <c r="A22" s="94" t="n"/>
      <c r="B22" s="94" t="n"/>
      <c r="C22" s="94" t="n"/>
      <c r="D22" s="94" t="n"/>
      <c r="E22" s="94" t="n"/>
    </row>
    <row r="23">
      <c r="A23" s="94" t="n"/>
      <c r="B23" s="94" t="n"/>
      <c r="C23" s="94" t="n"/>
      <c r="D23" s="94" t="n"/>
      <c r="E23" s="94" t="n"/>
    </row>
    <row r="24">
      <c r="A24" s="94" t="n"/>
      <c r="B24" s="94" t="n"/>
      <c r="C24" s="94" t="n"/>
      <c r="D24" s="94" t="n"/>
      <c r="E24" s="94" t="n"/>
    </row>
    <row r="25">
      <c r="A25" s="94" t="n"/>
      <c r="B25" s="94" t="n"/>
      <c r="C25" s="94" t="n"/>
      <c r="D25" s="94" t="n"/>
      <c r="E25" s="94" t="n"/>
    </row>
    <row r="26">
      <c r="A26" s="94" t="n"/>
      <c r="B26" s="94" t="n"/>
      <c r="C26" s="94" t="n"/>
      <c r="D26" s="94" t="n"/>
      <c r="E26" s="94" t="n"/>
    </row>
    <row r="27">
      <c r="A27" s="94" t="n"/>
      <c r="B27" s="94" t="n"/>
      <c r="C27" s="94" t="n"/>
      <c r="D27" s="94" t="n"/>
      <c r="E27" s="94" t="n"/>
    </row>
    <row r="28">
      <c r="A28" s="94" t="n"/>
      <c r="B28" s="94" t="n"/>
      <c r="C28" s="94" t="n"/>
      <c r="D28" s="94" t="n"/>
      <c r="E28" s="94" t="n"/>
    </row>
    <row r="29">
      <c r="A29" s="94" t="n"/>
      <c r="B29" s="94" t="n"/>
      <c r="C29" s="94" t="n"/>
      <c r="D29" s="94" t="n"/>
      <c r="E29" s="94" t="n"/>
    </row>
    <row r="30">
      <c r="A30" s="94" t="n"/>
      <c r="B30" s="94" t="n"/>
      <c r="C30" s="94" t="n"/>
      <c r="D30" s="94" t="n"/>
      <c r="E30" s="94" t="n"/>
    </row>
    <row r="31">
      <c r="A31" s="94" t="n"/>
      <c r="B31" s="94" t="n"/>
      <c r="C31" s="94" t="n"/>
      <c r="D31" s="94" t="n"/>
      <c r="E31" s="94" t="n"/>
    </row>
    <row r="32">
      <c r="A32" s="94" t="n"/>
      <c r="B32" s="94" t="n"/>
      <c r="C32" s="94" t="n"/>
      <c r="D32" s="94" t="n"/>
      <c r="E32" s="94" t="n"/>
    </row>
    <row r="33">
      <c r="A33" s="94" t="n"/>
      <c r="B33" s="94" t="n"/>
      <c r="C33" s="94" t="n"/>
      <c r="D33" s="94" t="n"/>
      <c r="E33" s="94" t="n"/>
    </row>
    <row r="34">
      <c r="A34" s="94" t="n"/>
      <c r="B34" s="94" t="n"/>
      <c r="C34" s="94" t="n"/>
      <c r="D34" s="94" t="n"/>
      <c r="E34" s="94" t="n"/>
    </row>
    <row r="35">
      <c r="A35" s="94" t="n"/>
      <c r="B35" s="94" t="n"/>
      <c r="C35" s="94" t="n"/>
      <c r="D35" s="94" t="n"/>
      <c r="E35" s="94" t="n"/>
    </row>
    <row r="36">
      <c r="A36" s="94" t="n"/>
      <c r="B36" s="94" t="n"/>
      <c r="C36" s="94" t="n"/>
      <c r="D36" s="94" t="n"/>
      <c r="E36" s="94" t="n"/>
    </row>
    <row r="37">
      <c r="A37" s="94" t="n"/>
      <c r="B37" s="94" t="n"/>
      <c r="C37" s="94" t="n"/>
      <c r="D37" s="94" t="n"/>
      <c r="E37" s="94" t="n"/>
    </row>
    <row r="38">
      <c r="A38" s="94" t="n"/>
      <c r="B38" s="94" t="n"/>
      <c r="C38" s="94" t="n"/>
      <c r="D38" s="94" t="n"/>
      <c r="E38" s="94" t="n"/>
    </row>
    <row r="39">
      <c r="A39" s="94" t="n"/>
      <c r="B39" s="94" t="n"/>
      <c r="C39" s="94" t="n"/>
      <c r="D39" s="94" t="n"/>
      <c r="E39" s="94" t="n"/>
    </row>
    <row r="40">
      <c r="A40" s="94" t="n"/>
      <c r="B40" s="94" t="n"/>
      <c r="C40" s="94" t="n"/>
      <c r="D40" s="94" t="n"/>
      <c r="E40" s="94" t="n"/>
    </row>
    <row r="41">
      <c r="A41" s="94" t="n"/>
      <c r="B41" s="94" t="n"/>
      <c r="C41" s="94" t="n"/>
      <c r="D41" s="94" t="n"/>
      <c r="E41" s="94" t="n"/>
    </row>
    <row r="42">
      <c r="A42" s="94" t="n"/>
      <c r="B42" s="94" t="n"/>
      <c r="C42" s="94" t="n"/>
      <c r="D42" s="94" t="n"/>
      <c r="E42" s="94" t="n"/>
    </row>
    <row r="43">
      <c r="A43" s="94" t="n"/>
      <c r="B43" s="94" t="n"/>
      <c r="C43" s="94" t="n"/>
      <c r="D43" s="94" t="n"/>
      <c r="E43" s="94" t="n"/>
    </row>
    <row r="44">
      <c r="A44" s="94" t="n"/>
      <c r="B44" s="94" t="n"/>
      <c r="C44" s="94" t="n"/>
      <c r="D44" s="94" t="n"/>
      <c r="E44" s="94" t="n"/>
    </row>
    <row r="45">
      <c r="A45" s="94" t="n"/>
      <c r="B45" s="94" t="n"/>
      <c r="C45" s="94" t="n"/>
      <c r="D45" s="94" t="n"/>
      <c r="E45" s="94" t="n"/>
    </row>
    <row r="46">
      <c r="A46" s="94" t="n"/>
      <c r="B46" s="94" t="n"/>
      <c r="C46" s="94" t="n"/>
      <c r="D46" s="94" t="n"/>
      <c r="E46" s="94" t="n"/>
    </row>
    <row r="47">
      <c r="A47" s="94" t="n"/>
      <c r="B47" s="94" t="n"/>
      <c r="C47" s="94" t="n"/>
      <c r="D47" s="94" t="n"/>
      <c r="E47" s="94" t="n"/>
    </row>
    <row r="48">
      <c r="A48" s="94" t="n"/>
      <c r="B48" s="94" t="n"/>
      <c r="C48" s="94" t="n"/>
      <c r="D48" s="94" t="n"/>
      <c r="E48" s="94" t="n"/>
    </row>
    <row r="49">
      <c r="A49" s="94" t="n"/>
      <c r="B49" s="94" t="n"/>
      <c r="C49" s="94" t="n"/>
      <c r="D49" s="94" t="n"/>
      <c r="E49" s="94" t="n"/>
    </row>
    <row r="50">
      <c r="A50" s="98" t="inlineStr">
        <is>
          <t>TOTALE</t>
        </is>
      </c>
      <c r="B50" s="94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98" t="inlineStr">
        <is>
          <t>IMPORTO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45294</v>
      </c>
      <c r="B54" s="94" t="n">
        <v>0</v>
      </c>
      <c r="C54" s="94" t="n"/>
      <c r="D54" s="94" t="n"/>
      <c r="E54" s="94" t="n"/>
    </row>
    <row r="55">
      <c r="A55" s="94" t="inlineStr">
        <is>
          <t>OK</t>
        </is>
      </c>
      <c r="B55" s="94" t="n">
        <v>100</v>
      </c>
      <c r="C55" s="94" t="n">
        <v>312875</v>
      </c>
      <c r="D55" s="94" t="inlineStr">
        <is>
          <t>ASSOCIAZIONE LA FRA</t>
        </is>
      </c>
      <c r="E55" s="94" t="inlineStr">
        <is>
          <t xml:space="preserve">BONIFICO UNICO DI EURO 743 </t>
        </is>
      </c>
    </row>
    <row r="56">
      <c r="A56" s="94" t="n"/>
      <c r="B56" s="94" t="n"/>
      <c r="C56" s="94" t="n"/>
      <c r="D56" s="94" t="n"/>
      <c r="E56" s="94" t="n"/>
    </row>
    <row r="57">
      <c r="A57" s="94" t="n"/>
      <c r="B57" s="94" t="n"/>
      <c r="C57" s="94" t="n"/>
      <c r="D57" s="94" t="n"/>
      <c r="E57" s="94" t="n"/>
    </row>
    <row r="58">
      <c r="A58" s="94" t="n"/>
      <c r="B58" s="94" t="n"/>
      <c r="C58" s="94" t="n"/>
      <c r="D58" s="94" t="n"/>
      <c r="E58" s="94" t="n"/>
    </row>
    <row r="59">
      <c r="A59" s="94" t="n"/>
      <c r="B59" s="94" t="n"/>
      <c r="C59" s="94" t="n"/>
      <c r="D59" s="94" t="n"/>
      <c r="E59" s="94" t="n"/>
    </row>
    <row r="60">
      <c r="A60" s="94" t="n"/>
      <c r="B60" s="94" t="n"/>
      <c r="C60" s="94" t="n"/>
      <c r="D60" s="94" t="n"/>
      <c r="E60" s="94" t="n"/>
    </row>
    <row r="61">
      <c r="A61" s="94" t="n"/>
      <c r="B61" s="94" t="n"/>
      <c r="C61" s="94" t="n"/>
      <c r="D61" s="94" t="n"/>
      <c r="E61" s="94" t="n"/>
    </row>
    <row r="62">
      <c r="A62" s="94" t="n"/>
      <c r="B62" s="94" t="n"/>
      <c r="C62" s="94" t="n"/>
      <c r="D62" s="94" t="n"/>
      <c r="E62" s="94" t="n"/>
    </row>
    <row r="63">
      <c r="A63" s="94" t="n"/>
      <c r="B63" s="94" t="n"/>
      <c r="C63" s="94" t="n"/>
      <c r="D63" s="94" t="n"/>
      <c r="E63" s="94" t="n"/>
    </row>
    <row r="64">
      <c r="A64" s="94" t="n"/>
      <c r="B64" s="94" t="n"/>
      <c r="C64" s="94" t="n"/>
      <c r="D64" s="94" t="n"/>
      <c r="E64" s="94" t="n"/>
    </row>
    <row r="65">
      <c r="A65" s="94" t="n"/>
      <c r="B65" s="94" t="n"/>
      <c r="C65" s="94" t="n"/>
      <c r="D65" s="94" t="n"/>
      <c r="E65" s="94" t="n"/>
    </row>
    <row r="66">
      <c r="A66" s="94" t="n"/>
      <c r="B66" s="94" t="n"/>
      <c r="C66" s="94" t="n"/>
      <c r="D66" s="94" t="n"/>
      <c r="E66" s="94" t="n"/>
    </row>
    <row r="67">
      <c r="A67" s="94" t="n"/>
      <c r="B67" s="94" t="n"/>
      <c r="C67" s="94" t="n"/>
      <c r="D67" s="94" t="n"/>
      <c r="E67" s="94" t="n"/>
    </row>
    <row r="68">
      <c r="A68" s="94" t="n"/>
      <c r="B68" s="94" t="n"/>
      <c r="C68" s="94" t="n"/>
      <c r="D68" s="94" t="n"/>
      <c r="E68" s="94" t="n"/>
    </row>
    <row r="69">
      <c r="A69" s="94" t="n"/>
      <c r="B69" s="94" t="n"/>
      <c r="C69" s="94" t="n"/>
      <c r="D69" s="94" t="n"/>
      <c r="E69" s="94" t="n"/>
    </row>
    <row r="70">
      <c r="A70" s="94" t="n"/>
      <c r="B70" s="94" t="n"/>
      <c r="C70" s="94" t="n"/>
      <c r="D70" s="94" t="n"/>
      <c r="E70" s="94" t="n"/>
    </row>
    <row r="71">
      <c r="A71" s="94" t="n"/>
      <c r="B71" s="94" t="n"/>
      <c r="C71" s="94" t="n"/>
      <c r="D71" s="94" t="n"/>
      <c r="E71" s="94" t="n"/>
    </row>
    <row r="72">
      <c r="A72" s="94" t="n"/>
      <c r="B72" s="94" t="n"/>
      <c r="C72" s="94" t="n"/>
      <c r="D72" s="94" t="n"/>
      <c r="E72" s="94" t="n"/>
    </row>
    <row r="73">
      <c r="A73" s="94" t="n"/>
      <c r="B73" s="94" t="n"/>
      <c r="C73" s="94" t="n"/>
      <c r="D73" s="94" t="n"/>
      <c r="E73" s="94" t="n"/>
    </row>
    <row r="74">
      <c r="A74" s="94" t="n"/>
      <c r="B74" s="94" t="n"/>
      <c r="C74" s="94" t="n"/>
      <c r="D74" s="94" t="n"/>
      <c r="E74" s="94" t="n"/>
    </row>
    <row r="75">
      <c r="A75" s="94" t="n"/>
      <c r="B75" s="94" t="n"/>
      <c r="C75" s="94" t="n"/>
      <c r="D75" s="94" t="n"/>
      <c r="E75" s="94" t="n"/>
    </row>
    <row r="76">
      <c r="A76" s="94" t="n"/>
      <c r="B76" s="94" t="n"/>
      <c r="C76" s="94" t="n"/>
      <c r="D76" s="94" t="n"/>
      <c r="E76" s="94" t="n"/>
    </row>
    <row r="77">
      <c r="A77" s="94" t="n"/>
      <c r="B77" s="94" t="n"/>
      <c r="C77" s="94" t="n"/>
      <c r="D77" s="94" t="n"/>
      <c r="E77" s="94" t="n"/>
    </row>
    <row r="78">
      <c r="A78" s="94" t="n"/>
      <c r="B78" s="94" t="n"/>
      <c r="C78" s="94" t="n"/>
      <c r="D78" s="94" t="n"/>
      <c r="E78" s="94" t="n"/>
    </row>
    <row r="79">
      <c r="A79" s="94" t="n"/>
      <c r="B79" s="94" t="n"/>
      <c r="C79" s="94" t="n"/>
      <c r="D79" s="94" t="n"/>
      <c r="E79" s="94" t="n"/>
    </row>
    <row r="80">
      <c r="A80" s="94" t="n"/>
      <c r="B80" s="94" t="n"/>
      <c r="C80" s="94" t="n"/>
      <c r="D80" s="94" t="n"/>
      <c r="E80" s="94" t="n"/>
    </row>
    <row r="81">
      <c r="A81" s="94" t="n"/>
      <c r="B81" s="94" t="n"/>
      <c r="C81" s="94" t="n"/>
      <c r="D81" s="94" t="n"/>
      <c r="E81" s="94" t="n"/>
    </row>
    <row r="82">
      <c r="A82" s="94" t="n"/>
      <c r="B82" s="94" t="n"/>
      <c r="C82" s="94" t="n"/>
      <c r="D82" s="94" t="n"/>
      <c r="E82" s="94" t="n"/>
    </row>
    <row r="83">
      <c r="A83" s="94" t="n"/>
      <c r="B83" s="94" t="n"/>
      <c r="C83" s="94" t="n"/>
      <c r="D83" s="94" t="n"/>
      <c r="E83" s="94" t="n"/>
    </row>
    <row r="84">
      <c r="A84" s="94" t="n"/>
      <c r="B84" s="94" t="n"/>
      <c r="C84" s="94" t="n"/>
      <c r="D84" s="94" t="n"/>
      <c r="E84" s="94" t="n"/>
    </row>
    <row r="85">
      <c r="A85" s="94" t="n"/>
      <c r="B85" s="94" t="n"/>
      <c r="C85" s="94" t="n"/>
      <c r="D85" s="94" t="n"/>
      <c r="E85" s="94" t="n"/>
    </row>
    <row r="86">
      <c r="A86" s="94" t="n"/>
      <c r="B86" s="94" t="n"/>
      <c r="C86" s="94" t="n"/>
      <c r="D86" s="94" t="n"/>
      <c r="E86" s="94" t="n"/>
    </row>
    <row r="87">
      <c r="A87" s="94" t="n"/>
      <c r="B87" s="94" t="n"/>
      <c r="C87" s="94" t="n"/>
      <c r="D87" s="94" t="n"/>
      <c r="E87" s="94" t="n"/>
    </row>
    <row r="88">
      <c r="A88" s="94" t="n"/>
      <c r="B88" s="94" t="n"/>
      <c r="C88" s="94" t="n"/>
      <c r="D88" s="94" t="n"/>
      <c r="E88" s="94" t="n"/>
    </row>
    <row r="89">
      <c r="A89" s="94" t="n"/>
      <c r="B89" s="94" t="n"/>
      <c r="C89" s="94" t="n"/>
      <c r="D89" s="94" t="n"/>
      <c r="E89" s="94" t="n"/>
    </row>
    <row r="90">
      <c r="A90" s="94" t="n"/>
      <c r="B90" s="94" t="n"/>
      <c r="C90" s="94" t="n"/>
      <c r="D90" s="94" t="n"/>
      <c r="E90" s="94" t="n"/>
    </row>
    <row r="91">
      <c r="A91" s="94" t="n"/>
      <c r="B91" s="94" t="n"/>
      <c r="C91" s="94" t="n"/>
      <c r="D91" s="94" t="n"/>
      <c r="E91" s="94" t="n"/>
    </row>
    <row r="92">
      <c r="A92" s="94" t="n"/>
      <c r="B92" s="94" t="n"/>
      <c r="C92" s="94" t="n"/>
      <c r="D92" s="94" t="n"/>
      <c r="E92" s="94" t="n"/>
    </row>
    <row r="93">
      <c r="A93" s="94" t="n"/>
      <c r="B93" s="94" t="n"/>
      <c r="C93" s="94" t="n"/>
      <c r="D93" s="94" t="n"/>
      <c r="E93" s="94" t="n"/>
    </row>
    <row r="94">
      <c r="A94" s="94" t="n"/>
      <c r="B94" s="94" t="n"/>
      <c r="C94" s="94" t="n"/>
      <c r="D94" s="94" t="n"/>
      <c r="E94" s="94" t="n"/>
    </row>
    <row r="95">
      <c r="A95" s="94" t="n"/>
      <c r="B95" s="94" t="n"/>
      <c r="C95" s="94" t="n"/>
      <c r="D95" s="94" t="n"/>
      <c r="E95" s="94" t="n"/>
    </row>
    <row r="96">
      <c r="A96" s="94" t="n"/>
      <c r="B96" s="94" t="n"/>
      <c r="C96" s="94" t="n"/>
      <c r="D96" s="94" t="n"/>
      <c r="E96" s="94" t="n"/>
    </row>
    <row r="97">
      <c r="A97" s="94" t="n"/>
      <c r="B97" s="94" t="n"/>
      <c r="C97" s="94" t="n"/>
      <c r="D97" s="94" t="n"/>
      <c r="E97" s="94" t="n"/>
    </row>
    <row r="98">
      <c r="A98" s="94" t="n"/>
      <c r="B98" s="94" t="n"/>
      <c r="C98" s="94" t="n"/>
      <c r="D98" s="94" t="n"/>
      <c r="E98" s="94" t="n"/>
    </row>
    <row r="99">
      <c r="A99" s="94" t="n"/>
      <c r="B99" s="94" t="n"/>
      <c r="C99" s="94" t="n"/>
      <c r="D99" s="94" t="n"/>
      <c r="E99" s="94" t="n"/>
    </row>
    <row r="100">
      <c r="A100" s="94" t="n"/>
      <c r="B100" s="94" t="n"/>
      <c r="C100" s="94" t="n"/>
      <c r="D100" s="94" t="n"/>
      <c r="E100" s="94" t="n"/>
    </row>
    <row r="101">
      <c r="A101" s="94" t="n"/>
      <c r="B101" s="94" t="n"/>
      <c r="C101" s="94" t="n"/>
      <c r="D101" s="94" t="n"/>
      <c r="E101" s="94" t="n"/>
    </row>
    <row r="102">
      <c r="A102" s="98" t="inlineStr">
        <is>
          <t>TOTALE</t>
        </is>
      </c>
      <c r="B102" s="94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98" t="inlineStr">
        <is>
          <t>IMPORTO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>
        <v>45299</v>
      </c>
      <c r="B106" s="94" t="n">
        <v>0</v>
      </c>
      <c r="C106" s="94" t="n"/>
      <c r="D106" s="94" t="n"/>
      <c r="E106" s="94" t="n"/>
    </row>
    <row r="107">
      <c r="A107" s="94" t="n"/>
      <c r="B107" s="94" t="n">
        <v>60</v>
      </c>
      <c r="C107" s="94" t="n"/>
      <c r="D107" s="94" t="inlineStr">
        <is>
          <t>NICOTERA MANUELA</t>
        </is>
      </c>
      <c r="E107" s="94" t="n"/>
    </row>
    <row r="108">
      <c r="A108" s="94" t="n"/>
      <c r="B108" s="94" t="n">
        <v>0</v>
      </c>
      <c r="C108" s="94" t="n"/>
      <c r="D108" s="94" t="n"/>
      <c r="E108" s="94" t="n"/>
    </row>
    <row r="109">
      <c r="A109" s="94" t="n"/>
      <c r="B109" s="94" t="n"/>
      <c r="C109" s="94" t="n"/>
      <c r="D109" s="94" t="n"/>
      <c r="E109" s="94" t="n"/>
    </row>
    <row r="110">
      <c r="A110" s="94" t="n"/>
      <c r="B110" s="94" t="n"/>
      <c r="C110" s="94" t="n"/>
      <c r="D110" s="94" t="n"/>
      <c r="E110" s="94" t="n"/>
    </row>
    <row r="111">
      <c r="A111" s="94" t="n"/>
      <c r="B111" s="94" t="n"/>
      <c r="C111" s="94" t="n"/>
      <c r="D111" s="94" t="n"/>
      <c r="E111" s="94" t="n"/>
    </row>
    <row r="112">
      <c r="A112" s="94" t="n"/>
      <c r="B112" s="94" t="n"/>
      <c r="C112" s="94" t="n"/>
      <c r="D112" s="94" t="n"/>
      <c r="E112" s="94" t="n"/>
    </row>
    <row r="113">
      <c r="A113" s="94" t="n"/>
      <c r="B113" s="94" t="n"/>
      <c r="C113" s="94" t="n"/>
      <c r="D113" s="94" t="n"/>
      <c r="E113" s="94" t="n"/>
    </row>
    <row r="114">
      <c r="A114" s="94" t="n"/>
      <c r="B114" s="94" t="n"/>
      <c r="C114" s="94" t="n"/>
      <c r="D114" s="94" t="n"/>
      <c r="E114" s="94" t="n"/>
    </row>
    <row r="115">
      <c r="A115" s="94" t="n"/>
      <c r="B115" s="94" t="n"/>
      <c r="C115" s="94" t="n"/>
      <c r="D115" s="94" t="n"/>
      <c r="E115" s="94" t="n"/>
    </row>
    <row r="116">
      <c r="A116" s="94" t="n"/>
      <c r="B116" s="94" t="n"/>
      <c r="C116" s="94" t="n"/>
      <c r="D116" s="94" t="n"/>
      <c r="E116" s="94" t="n"/>
    </row>
    <row r="117">
      <c r="A117" s="94" t="n"/>
      <c r="B117" s="94" t="n"/>
      <c r="C117" s="94" t="n"/>
      <c r="D117" s="94" t="n"/>
      <c r="E117" s="94" t="n"/>
    </row>
    <row r="118">
      <c r="A118" s="94" t="n"/>
      <c r="B118" s="94" t="n"/>
      <c r="C118" s="94" t="n"/>
      <c r="D118" s="94" t="n"/>
      <c r="E118" s="94" t="n"/>
    </row>
    <row r="119">
      <c r="A119" s="94" t="n"/>
      <c r="B119" s="94" t="n"/>
      <c r="C119" s="94" t="n"/>
      <c r="D119" s="94" t="n"/>
      <c r="E119" s="94" t="n"/>
    </row>
    <row r="120">
      <c r="A120" s="94" t="n"/>
      <c r="B120" s="94" t="n"/>
      <c r="C120" s="94" t="n"/>
      <c r="D120" s="94" t="n"/>
      <c r="E120" s="94" t="n"/>
    </row>
    <row r="121">
      <c r="A121" s="94" t="n"/>
      <c r="B121" s="94" t="n"/>
      <c r="C121" s="94" t="n"/>
      <c r="D121" s="94" t="n"/>
      <c r="E121" s="94" t="n"/>
    </row>
    <row r="122">
      <c r="A122" s="94" t="n"/>
      <c r="B122" s="94" t="n"/>
      <c r="C122" s="94" t="n"/>
      <c r="D122" s="94" t="n"/>
      <c r="E122" s="94" t="n"/>
    </row>
    <row r="123">
      <c r="A123" s="94" t="n"/>
      <c r="B123" s="94" t="n"/>
      <c r="C123" s="94" t="n"/>
      <c r="D123" s="94" t="n"/>
      <c r="E123" s="94" t="n"/>
    </row>
    <row r="124">
      <c r="A124" s="94" t="n"/>
      <c r="B124" s="94" t="n"/>
      <c r="C124" s="94" t="n"/>
      <c r="D124" s="94" t="n"/>
      <c r="E124" s="94" t="n"/>
    </row>
    <row r="125">
      <c r="A125" s="94" t="n"/>
      <c r="B125" s="94" t="n"/>
      <c r="C125" s="94" t="n"/>
      <c r="D125" s="94" t="n"/>
      <c r="E125" s="94" t="n"/>
    </row>
    <row r="126">
      <c r="A126" s="94" t="n"/>
      <c r="B126" s="94" t="n"/>
      <c r="C126" s="94" t="n"/>
      <c r="D126" s="94" t="n"/>
      <c r="E126" s="94" t="n"/>
    </row>
    <row r="127">
      <c r="A127" s="94" t="n"/>
      <c r="B127" s="94" t="n"/>
      <c r="C127" s="94" t="n"/>
      <c r="D127" s="94" t="n"/>
      <c r="E127" s="94" t="n"/>
    </row>
    <row r="128">
      <c r="A128" s="94" t="n"/>
      <c r="B128" s="94" t="n"/>
      <c r="C128" s="94" t="n"/>
      <c r="D128" s="94" t="n"/>
      <c r="E128" s="94" t="n"/>
    </row>
    <row r="129">
      <c r="A129" s="94" t="n"/>
      <c r="B129" s="94" t="n"/>
      <c r="C129" s="94" t="n"/>
      <c r="D129" s="94" t="n"/>
      <c r="E129" s="94" t="n"/>
    </row>
    <row r="130">
      <c r="A130" s="94" t="n"/>
      <c r="B130" s="94" t="n"/>
      <c r="C130" s="94" t="n"/>
      <c r="D130" s="94" t="n"/>
      <c r="E130" s="94" t="n"/>
    </row>
    <row r="131">
      <c r="A131" s="94" t="n"/>
      <c r="B131" s="94" t="n"/>
      <c r="C131" s="94" t="n"/>
      <c r="D131" s="94" t="n"/>
      <c r="E131" s="94" t="n"/>
    </row>
    <row r="132">
      <c r="A132" s="94" t="n"/>
      <c r="B132" s="94" t="n"/>
      <c r="C132" s="94" t="n"/>
      <c r="D132" s="94" t="n"/>
      <c r="E132" s="94" t="n"/>
    </row>
    <row r="133">
      <c r="A133" s="94" t="n"/>
      <c r="B133" s="94" t="n"/>
      <c r="C133" s="94" t="n"/>
      <c r="D133" s="94" t="n"/>
      <c r="E133" s="94" t="n"/>
    </row>
    <row r="134">
      <c r="A134" s="94" t="n"/>
      <c r="B134" s="94" t="n"/>
      <c r="C134" s="94" t="n"/>
      <c r="D134" s="94" t="n"/>
      <c r="E134" s="94" t="n"/>
    </row>
    <row r="135">
      <c r="A135" s="94" t="n"/>
      <c r="B135" s="94" t="n"/>
      <c r="C135" s="94" t="n"/>
      <c r="D135" s="94" t="n"/>
      <c r="E135" s="94" t="n"/>
    </row>
    <row r="136">
      <c r="A136" s="94" t="n"/>
      <c r="B136" s="94" t="n"/>
      <c r="C136" s="94" t="n"/>
      <c r="D136" s="94" t="n"/>
      <c r="E136" s="94" t="n"/>
    </row>
    <row r="137">
      <c r="A137" s="94" t="n"/>
      <c r="B137" s="94" t="n"/>
      <c r="C137" s="94" t="n"/>
      <c r="D137" s="94" t="n"/>
      <c r="E137" s="94" t="n"/>
    </row>
    <row r="138">
      <c r="A138" s="94" t="n"/>
      <c r="B138" s="94" t="n"/>
      <c r="C138" s="94" t="n"/>
      <c r="D138" s="94" t="n"/>
      <c r="E138" s="94" t="n"/>
    </row>
    <row r="139">
      <c r="A139" s="94" t="n"/>
      <c r="B139" s="94" t="n"/>
      <c r="C139" s="94" t="n"/>
      <c r="D139" s="94" t="n"/>
      <c r="E139" s="94" t="n"/>
    </row>
    <row r="140">
      <c r="A140" s="94" t="n"/>
      <c r="B140" s="94" t="n"/>
      <c r="C140" s="94" t="n"/>
      <c r="D140" s="94" t="n"/>
      <c r="E140" s="94" t="n"/>
    </row>
    <row r="141">
      <c r="A141" s="94" t="n"/>
      <c r="B141" s="94" t="n"/>
      <c r="C141" s="94" t="n"/>
      <c r="D141" s="94" t="n"/>
      <c r="E141" s="94" t="n"/>
    </row>
    <row r="142">
      <c r="A142" s="94" t="n"/>
      <c r="B142" s="94" t="n"/>
      <c r="C142" s="94" t="n"/>
      <c r="D142" s="94" t="n"/>
      <c r="E142" s="94" t="n"/>
    </row>
    <row r="143">
      <c r="A143" s="94" t="n"/>
      <c r="B143" s="94" t="n"/>
      <c r="C143" s="94" t="n"/>
      <c r="D143" s="94" t="n"/>
      <c r="E143" s="94" t="n"/>
    </row>
    <row r="144">
      <c r="A144" s="94" t="n"/>
      <c r="B144" s="94" t="n"/>
      <c r="C144" s="94" t="n"/>
      <c r="D144" s="94" t="n"/>
      <c r="E144" s="94" t="n"/>
    </row>
    <row r="145">
      <c r="A145" s="94" t="n"/>
      <c r="B145" s="94" t="n"/>
      <c r="C145" s="94" t="n"/>
      <c r="D145" s="94" t="n"/>
      <c r="E145" s="94" t="n"/>
    </row>
    <row r="146">
      <c r="A146" s="94" t="n"/>
      <c r="B146" s="94" t="n"/>
      <c r="C146" s="94" t="n"/>
      <c r="D146" s="94" t="n"/>
      <c r="E146" s="94" t="n"/>
    </row>
    <row r="147">
      <c r="A147" s="94" t="n"/>
      <c r="B147" s="94" t="n"/>
      <c r="C147" s="94" t="n"/>
      <c r="D147" s="94" t="n"/>
      <c r="E147" s="94" t="n"/>
    </row>
    <row r="148">
      <c r="A148" s="94" t="n"/>
      <c r="B148" s="94" t="n"/>
      <c r="C148" s="94" t="n"/>
      <c r="D148" s="94" t="n"/>
      <c r="E148" s="94" t="n"/>
    </row>
    <row r="149">
      <c r="A149" s="94" t="n"/>
      <c r="B149" s="94" t="n"/>
      <c r="C149" s="94" t="n"/>
      <c r="D149" s="94" t="n"/>
      <c r="E149" s="94" t="n"/>
    </row>
    <row r="150">
      <c r="A150" s="94" t="n"/>
      <c r="B150" s="94" t="n"/>
      <c r="C150" s="94" t="n"/>
      <c r="D150" s="94" t="n"/>
      <c r="E150" s="94" t="n"/>
    </row>
    <row r="151">
      <c r="A151" s="94" t="n"/>
      <c r="B151" s="94" t="n"/>
      <c r="C151" s="94" t="n"/>
      <c r="D151" s="94" t="n"/>
      <c r="E151" s="94" t="n"/>
    </row>
    <row r="152">
      <c r="A152" s="94" t="n"/>
      <c r="B152" s="94" t="n"/>
      <c r="C152" s="94" t="n"/>
      <c r="D152" s="94" t="n"/>
      <c r="E152" s="94" t="n"/>
    </row>
    <row r="153">
      <c r="A153" s="94" t="n"/>
      <c r="B153" s="94" t="n"/>
      <c r="C153" s="94" t="n"/>
      <c r="D153" s="94" t="n"/>
      <c r="E153" s="94" t="n"/>
    </row>
    <row r="154">
      <c r="A154" s="98" t="inlineStr">
        <is>
          <t>TOTALE</t>
        </is>
      </c>
      <c r="B154" s="94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98" t="inlineStr">
        <is>
          <t>IMPORTO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>
        <v>45300</v>
      </c>
      <c r="B158" s="94" t="n">
        <v>0</v>
      </c>
      <c r="C158" s="94" t="n"/>
      <c r="D158" s="94" t="n"/>
      <c r="E158" s="94" t="n"/>
    </row>
    <row r="159">
      <c r="A159" s="94" t="n"/>
      <c r="B159" s="94" t="n">
        <v>400</v>
      </c>
      <c r="C159" s="94" t="n"/>
      <c r="D159" s="94" t="inlineStr">
        <is>
          <t>BAIO EUGENIO PARR.  SA GIORGIO</t>
        </is>
      </c>
      <c r="E159" s="94" t="n"/>
    </row>
    <row r="160">
      <c r="A160" s="94" t="n"/>
      <c r="B160" s="94" t="n">
        <v>120</v>
      </c>
      <c r="C160" s="94" t="n"/>
      <c r="D160" s="94" t="inlineStr">
        <is>
          <t>NEGRINI BRUNO</t>
        </is>
      </c>
      <c r="E160" s="94" t="inlineStr">
        <is>
          <t>BONIFICO UNICO 120 + 830+137+300</t>
        </is>
      </c>
    </row>
    <row r="161">
      <c r="A161" s="94" t="n"/>
      <c r="B161" s="94" t="n">
        <v>0</v>
      </c>
      <c r="C161" s="94" t="n"/>
      <c r="D161" s="94" t="n"/>
      <c r="E161" s="94" t="n"/>
    </row>
    <row r="162">
      <c r="A162" s="94" t="n"/>
      <c r="B162" s="94" t="n"/>
      <c r="C162" s="94" t="n"/>
      <c r="D162" s="94" t="n"/>
      <c r="E162" s="94" t="n"/>
    </row>
    <row r="163">
      <c r="A163" s="94" t="n"/>
      <c r="B163" s="94" t="n"/>
      <c r="C163" s="94" t="n"/>
      <c r="D163" s="94" t="n"/>
      <c r="E163" s="94" t="n"/>
    </row>
    <row r="164">
      <c r="A164" s="94" t="n"/>
      <c r="B164" s="94" t="n"/>
      <c r="C164" s="94" t="n"/>
      <c r="D164" s="94" t="n"/>
      <c r="E164" s="94" t="n"/>
    </row>
    <row r="165">
      <c r="A165" s="94" t="n"/>
      <c r="B165" s="94" t="n"/>
      <c r="C165" s="94" t="n"/>
      <c r="D165" s="94" t="n"/>
      <c r="E165" s="94" t="n"/>
    </row>
    <row r="166">
      <c r="A166" s="94" t="n"/>
      <c r="B166" s="94" t="n"/>
      <c r="C166" s="94" t="n"/>
      <c r="D166" s="94" t="n"/>
      <c r="E166" s="94" t="n"/>
    </row>
    <row r="167">
      <c r="A167" s="94" t="n"/>
      <c r="B167" s="94" t="n"/>
      <c r="C167" s="94" t="n"/>
      <c r="D167" s="94" t="n"/>
      <c r="E167" s="94" t="n"/>
    </row>
    <row r="168">
      <c r="A168" s="94" t="n"/>
      <c r="B168" s="94" t="n"/>
      <c r="C168" s="94" t="n"/>
      <c r="D168" s="94" t="n"/>
      <c r="E168" s="94" t="n"/>
    </row>
    <row r="169">
      <c r="A169" s="94" t="n"/>
      <c r="B169" s="94" t="n"/>
      <c r="C169" s="94" t="n"/>
      <c r="D169" s="94" t="n"/>
      <c r="E169" s="94" t="n"/>
    </row>
    <row r="170">
      <c r="A170" s="94" t="n"/>
      <c r="B170" s="94" t="n"/>
      <c r="C170" s="94" t="n"/>
      <c r="D170" s="94" t="n"/>
      <c r="E170" s="94" t="n"/>
    </row>
    <row r="171">
      <c r="A171" s="94" t="n"/>
      <c r="B171" s="94" t="n"/>
      <c r="C171" s="94" t="n"/>
      <c r="D171" s="94" t="n"/>
      <c r="E171" s="94" t="n"/>
    </row>
    <row r="172">
      <c r="A172" s="94" t="n"/>
      <c r="B172" s="94" t="n"/>
      <c r="C172" s="94" t="n"/>
      <c r="D172" s="94" t="n"/>
      <c r="E172" s="94" t="n"/>
    </row>
    <row r="173">
      <c r="A173" s="94" t="n"/>
      <c r="B173" s="94" t="n"/>
      <c r="C173" s="94" t="n"/>
      <c r="D173" s="94" t="n"/>
      <c r="E173" s="94" t="n"/>
    </row>
    <row r="174">
      <c r="A174" s="94" t="n"/>
      <c r="B174" s="94" t="n"/>
      <c r="C174" s="94" t="n"/>
      <c r="D174" s="94" t="n"/>
      <c r="E174" s="94" t="n"/>
    </row>
    <row r="175">
      <c r="A175" s="94" t="n"/>
      <c r="B175" s="94" t="n"/>
      <c r="C175" s="94" t="n"/>
      <c r="D175" s="94" t="n"/>
      <c r="E175" s="94" t="n"/>
    </row>
    <row r="176">
      <c r="A176" s="94" t="n"/>
      <c r="B176" s="94" t="n"/>
      <c r="C176" s="94" t="n"/>
      <c r="D176" s="94" t="n"/>
      <c r="E176" s="94" t="n"/>
    </row>
    <row r="177">
      <c r="A177" s="94" t="n"/>
      <c r="B177" s="94" t="n"/>
      <c r="C177" s="94" t="n"/>
      <c r="D177" s="94" t="n"/>
      <c r="E177" s="94" t="n"/>
    </row>
    <row r="178">
      <c r="A178" s="94" t="n"/>
      <c r="B178" s="94" t="n"/>
      <c r="C178" s="94" t="n"/>
      <c r="D178" s="94" t="n"/>
      <c r="E178" s="94" t="n"/>
    </row>
    <row r="179">
      <c r="A179" s="94" t="n"/>
      <c r="B179" s="94" t="n"/>
      <c r="C179" s="94" t="n"/>
      <c r="D179" s="94" t="n"/>
      <c r="E179" s="94" t="n"/>
    </row>
    <row r="180">
      <c r="A180" s="94" t="n"/>
      <c r="B180" s="94" t="n"/>
      <c r="C180" s="94" t="n"/>
      <c r="D180" s="94" t="n"/>
      <c r="E180" s="94" t="n"/>
    </row>
    <row r="181">
      <c r="A181" s="94" t="n"/>
      <c r="B181" s="94" t="n"/>
      <c r="C181" s="94" t="n"/>
      <c r="D181" s="94" t="n"/>
      <c r="E181" s="94" t="n"/>
    </row>
    <row r="182">
      <c r="A182" s="94" t="n"/>
      <c r="B182" s="94" t="n"/>
      <c r="C182" s="94" t="n"/>
      <c r="D182" s="94" t="n"/>
      <c r="E182" s="94" t="n"/>
    </row>
    <row r="183">
      <c r="A183" s="94" t="n"/>
      <c r="B183" s="94" t="n"/>
      <c r="C183" s="94" t="n"/>
      <c r="D183" s="94" t="n"/>
      <c r="E183" s="94" t="n"/>
    </row>
    <row r="184">
      <c r="A184" s="94" t="n"/>
      <c r="B184" s="94" t="n"/>
      <c r="C184" s="94" t="n"/>
      <c r="D184" s="94" t="n"/>
      <c r="E184" s="94" t="n"/>
    </row>
    <row r="185">
      <c r="A185" s="94" t="n"/>
      <c r="B185" s="94" t="n"/>
      <c r="C185" s="94" t="n"/>
      <c r="D185" s="94" t="n"/>
      <c r="E185" s="94" t="n"/>
    </row>
    <row r="186">
      <c r="A186" s="94" t="n"/>
      <c r="B186" s="94" t="n"/>
      <c r="C186" s="94" t="n"/>
      <c r="D186" s="94" t="n"/>
      <c r="E186" s="94" t="n"/>
    </row>
    <row r="187">
      <c r="A187" s="94" t="n"/>
      <c r="B187" s="94" t="n"/>
      <c r="C187" s="94" t="n"/>
      <c r="D187" s="94" t="n"/>
      <c r="E187" s="94" t="n"/>
    </row>
    <row r="188">
      <c r="A188" s="94" t="n"/>
      <c r="B188" s="94" t="n"/>
      <c r="C188" s="94" t="n"/>
      <c r="D188" s="94" t="n"/>
      <c r="E188" s="94" t="n"/>
    </row>
    <row r="189">
      <c r="A189" s="94" t="n"/>
      <c r="B189" s="94" t="n"/>
      <c r="C189" s="94" t="n"/>
      <c r="D189" s="94" t="n"/>
      <c r="E189" s="94" t="n"/>
    </row>
    <row r="190">
      <c r="A190" s="94" t="n"/>
      <c r="B190" s="94" t="n"/>
      <c r="C190" s="94" t="n"/>
      <c r="D190" s="94" t="n"/>
      <c r="E190" s="94" t="n"/>
    </row>
    <row r="191">
      <c r="A191" s="94" t="n"/>
      <c r="B191" s="94" t="n"/>
      <c r="C191" s="94" t="n"/>
      <c r="D191" s="94" t="n"/>
      <c r="E191" s="94" t="n"/>
    </row>
    <row r="192">
      <c r="A192" s="94" t="n"/>
      <c r="B192" s="94" t="n"/>
      <c r="C192" s="94" t="n"/>
      <c r="D192" s="94" t="n"/>
      <c r="E192" s="94" t="n"/>
    </row>
    <row r="193">
      <c r="A193" s="94" t="n"/>
      <c r="B193" s="94" t="n"/>
      <c r="C193" s="94" t="n"/>
      <c r="D193" s="94" t="n"/>
      <c r="E193" s="94" t="n"/>
    </row>
    <row r="194">
      <c r="A194" s="94" t="n"/>
      <c r="B194" s="94" t="n"/>
      <c r="C194" s="94" t="n"/>
      <c r="D194" s="94" t="n"/>
      <c r="E194" s="94" t="n"/>
    </row>
    <row r="195">
      <c r="A195" s="94" t="n"/>
      <c r="B195" s="94" t="n"/>
      <c r="C195" s="94" t="n"/>
      <c r="D195" s="94" t="n"/>
      <c r="E195" s="94" t="n"/>
    </row>
    <row r="196">
      <c r="A196" s="94" t="n"/>
      <c r="B196" s="94" t="n"/>
      <c r="C196" s="94" t="n"/>
      <c r="D196" s="94" t="n"/>
      <c r="E196" s="94" t="n"/>
    </row>
    <row r="197">
      <c r="A197" s="94" t="n"/>
      <c r="B197" s="94" t="n"/>
      <c r="C197" s="94" t="n"/>
      <c r="D197" s="94" t="n"/>
      <c r="E197" s="94" t="n"/>
    </row>
    <row r="198">
      <c r="A198" s="94" t="n"/>
      <c r="B198" s="94" t="n"/>
      <c r="C198" s="94" t="n"/>
      <c r="D198" s="94" t="n"/>
      <c r="E198" s="94" t="n"/>
    </row>
    <row r="199">
      <c r="A199" s="94" t="n"/>
      <c r="B199" s="94" t="n"/>
      <c r="C199" s="94" t="n"/>
      <c r="D199" s="94" t="n"/>
      <c r="E199" s="94" t="n"/>
    </row>
    <row r="200">
      <c r="A200" s="94" t="n"/>
      <c r="B200" s="94" t="n"/>
      <c r="C200" s="94" t="n"/>
      <c r="D200" s="94" t="n"/>
      <c r="E200" s="94" t="n"/>
    </row>
    <row r="201">
      <c r="A201" s="94" t="n"/>
      <c r="B201" s="94" t="n"/>
      <c r="C201" s="94" t="n"/>
      <c r="D201" s="94" t="n"/>
      <c r="E201" s="94" t="n"/>
    </row>
    <row r="202">
      <c r="A202" s="94" t="n"/>
      <c r="B202" s="94" t="n"/>
      <c r="C202" s="94" t="n"/>
      <c r="D202" s="94" t="n"/>
      <c r="E202" s="94" t="n"/>
    </row>
    <row r="203">
      <c r="A203" s="94" t="n"/>
      <c r="B203" s="94" t="n"/>
      <c r="C203" s="94" t="n"/>
      <c r="D203" s="94" t="n"/>
      <c r="E203" s="94" t="n"/>
    </row>
    <row r="204">
      <c r="A204" s="94" t="n"/>
      <c r="B204" s="94" t="n"/>
      <c r="C204" s="94" t="n"/>
      <c r="D204" s="94" t="n"/>
      <c r="E204" s="94" t="n"/>
    </row>
    <row r="205">
      <c r="A205" s="94" t="n"/>
      <c r="B205" s="94" t="n"/>
      <c r="C205" s="94" t="n"/>
      <c r="D205" s="94" t="n"/>
      <c r="E205" s="94" t="n"/>
    </row>
    <row r="206">
      <c r="A206" s="98" t="inlineStr">
        <is>
          <t>TOTALE</t>
        </is>
      </c>
      <c r="B206" s="94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98" t="inlineStr">
        <is>
          <t>IMPORTO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>
        <v>45306</v>
      </c>
      <c r="B210" s="94" t="n">
        <v>0</v>
      </c>
      <c r="C210" s="94" t="n"/>
      <c r="D210" s="94" t="n"/>
      <c r="E210" s="94" t="n"/>
    </row>
    <row r="211">
      <c r="A211" s="94" t="n"/>
      <c r="B211" s="94" t="n">
        <v>57.5</v>
      </c>
      <c r="C211" s="94" t="n">
        <v>248442</v>
      </c>
      <c r="D211" s="94" t="inlineStr">
        <is>
          <t>GOLA GIOVANNI</t>
        </is>
      </c>
      <c r="E211" s="94" t="inlineStr">
        <is>
          <t>BONIFICO UNICO EURO 830  772,50+ TUTELA 57,50</t>
        </is>
      </c>
    </row>
    <row r="212">
      <c r="A212" s="94" t="n"/>
      <c r="B212" s="94" t="n">
        <v>0</v>
      </c>
      <c r="C212" s="94" t="n"/>
      <c r="D212" s="94" t="n"/>
      <c r="E212" s="94" t="n"/>
    </row>
    <row r="213">
      <c r="A213" s="94" t="n"/>
      <c r="B213" s="94" t="n"/>
      <c r="C213" s="94" t="n"/>
      <c r="D213" s="94" t="n"/>
      <c r="E213" s="94" t="n"/>
    </row>
    <row r="214">
      <c r="A214" s="94" t="n"/>
      <c r="B214" s="94" t="n"/>
      <c r="C214" s="94" t="n"/>
      <c r="D214" s="94" t="n"/>
      <c r="E214" s="94" t="n"/>
    </row>
    <row r="215">
      <c r="A215" s="94" t="n"/>
      <c r="B215" s="94" t="n"/>
      <c r="C215" s="94" t="n"/>
      <c r="D215" s="94" t="n"/>
      <c r="E215" s="94" t="n"/>
    </row>
    <row r="216">
      <c r="A216" s="94" t="n"/>
      <c r="B216" s="94" t="n"/>
      <c r="C216" s="94" t="n"/>
      <c r="D216" s="94" t="n"/>
      <c r="E216" s="94" t="n"/>
    </row>
    <row r="217">
      <c r="A217" s="94" t="n"/>
      <c r="B217" s="94" t="n"/>
      <c r="C217" s="94" t="n"/>
      <c r="D217" s="94" t="n"/>
      <c r="E217" s="94" t="n"/>
    </row>
    <row r="218">
      <c r="A218" s="94" t="n"/>
      <c r="B218" s="94" t="n"/>
      <c r="C218" s="94" t="n"/>
      <c r="D218" s="94" t="n"/>
      <c r="E218" s="94" t="n"/>
    </row>
    <row r="219">
      <c r="A219" s="94" t="n"/>
      <c r="B219" s="94" t="n"/>
      <c r="C219" s="94" t="n"/>
      <c r="D219" s="94" t="n"/>
      <c r="E219" s="94" t="n"/>
    </row>
    <row r="220">
      <c r="A220" s="94" t="n"/>
      <c r="B220" s="94" t="n"/>
      <c r="C220" s="94" t="n"/>
      <c r="D220" s="94" t="n"/>
      <c r="E220" s="94" t="n"/>
    </row>
    <row r="221">
      <c r="A221" s="94" t="n"/>
      <c r="B221" s="94" t="n"/>
      <c r="C221" s="94" t="n"/>
      <c r="D221" s="94" t="n"/>
      <c r="E221" s="94" t="n"/>
    </row>
    <row r="222">
      <c r="A222" s="94" t="n"/>
      <c r="B222" s="94" t="n"/>
      <c r="C222" s="94" t="n"/>
      <c r="D222" s="94" t="n"/>
      <c r="E222" s="94" t="n"/>
    </row>
    <row r="223">
      <c r="A223" s="94" t="n"/>
      <c r="B223" s="94" t="n"/>
      <c r="C223" s="94" t="n"/>
      <c r="D223" s="94" t="n"/>
      <c r="E223" s="94" t="n"/>
    </row>
    <row r="224">
      <c r="A224" s="94" t="n"/>
      <c r="B224" s="94" t="n"/>
      <c r="C224" s="94" t="n"/>
      <c r="D224" s="94" t="n"/>
      <c r="E224" s="94" t="n"/>
    </row>
    <row r="225">
      <c r="A225" s="94" t="n"/>
      <c r="B225" s="94" t="n"/>
      <c r="C225" s="94" t="n"/>
      <c r="D225" s="94" t="n"/>
      <c r="E225" s="94" t="n"/>
    </row>
    <row r="226">
      <c r="A226" s="94" t="n"/>
      <c r="B226" s="94" t="n"/>
      <c r="C226" s="94" t="n"/>
      <c r="D226" s="94" t="n"/>
      <c r="E226" s="94" t="n"/>
    </row>
    <row r="227">
      <c r="A227" s="94" t="n"/>
      <c r="B227" s="94" t="n"/>
      <c r="C227" s="94" t="n"/>
      <c r="D227" s="94" t="n"/>
      <c r="E227" s="94" t="n"/>
    </row>
    <row r="228">
      <c r="A228" s="94" t="n"/>
      <c r="B228" s="94" t="n"/>
      <c r="C228" s="94" t="n"/>
      <c r="D228" s="94" t="n"/>
      <c r="E228" s="94" t="n"/>
    </row>
    <row r="229">
      <c r="A229" s="94" t="n"/>
      <c r="B229" s="94" t="n"/>
      <c r="C229" s="94" t="n"/>
      <c r="D229" s="94" t="n"/>
      <c r="E229" s="94" t="n"/>
    </row>
    <row r="230">
      <c r="A230" s="94" t="n"/>
      <c r="B230" s="94" t="n"/>
      <c r="C230" s="94" t="n"/>
      <c r="D230" s="94" t="n"/>
      <c r="E230" s="94" t="n"/>
    </row>
    <row r="231">
      <c r="A231" s="94" t="n"/>
      <c r="B231" s="94" t="n"/>
      <c r="C231" s="94" t="n"/>
      <c r="D231" s="94" t="n"/>
      <c r="E231" s="94" t="n"/>
    </row>
    <row r="232">
      <c r="A232" s="94" t="n"/>
      <c r="B232" s="94" t="n"/>
      <c r="C232" s="94" t="n"/>
      <c r="D232" s="94" t="n"/>
      <c r="E232" s="94" t="n"/>
    </row>
    <row r="233">
      <c r="A233" s="94" t="n"/>
      <c r="B233" s="94" t="n"/>
      <c r="C233" s="94" t="n"/>
      <c r="D233" s="94" t="n"/>
      <c r="E233" s="94" t="n"/>
    </row>
    <row r="234">
      <c r="A234" s="94" t="n"/>
      <c r="B234" s="94" t="n"/>
      <c r="C234" s="94" t="n"/>
      <c r="D234" s="94" t="n"/>
      <c r="E234" s="94" t="n"/>
    </row>
    <row r="235">
      <c r="A235" s="94" t="n"/>
      <c r="B235" s="94" t="n"/>
      <c r="C235" s="94" t="n"/>
      <c r="D235" s="94" t="n"/>
      <c r="E235" s="94" t="n"/>
    </row>
    <row r="236">
      <c r="A236" s="94" t="n"/>
      <c r="B236" s="94" t="n"/>
      <c r="C236" s="94" t="n"/>
      <c r="D236" s="94" t="n"/>
      <c r="E236" s="94" t="n"/>
    </row>
    <row r="237">
      <c r="A237" s="94" t="n"/>
      <c r="B237" s="94" t="n"/>
      <c r="C237" s="94" t="n"/>
      <c r="D237" s="94" t="n"/>
      <c r="E237" s="94" t="n"/>
    </row>
    <row r="238">
      <c r="A238" s="94" t="n"/>
      <c r="B238" s="94" t="n"/>
      <c r="C238" s="94" t="n"/>
      <c r="D238" s="94" t="n"/>
      <c r="E238" s="94" t="n"/>
    </row>
    <row r="239">
      <c r="A239" s="94" t="n"/>
      <c r="B239" s="94" t="n"/>
      <c r="C239" s="94" t="n"/>
      <c r="D239" s="94" t="n"/>
      <c r="E239" s="94" t="n"/>
    </row>
    <row r="240">
      <c r="A240" s="94" t="n"/>
      <c r="B240" s="94" t="n"/>
      <c r="C240" s="94" t="n"/>
      <c r="D240" s="94" t="n"/>
      <c r="E240" s="94" t="n"/>
    </row>
    <row r="241">
      <c r="A241" s="94" t="n"/>
      <c r="B241" s="94" t="n"/>
      <c r="C241" s="94" t="n"/>
      <c r="D241" s="94" t="n"/>
      <c r="E241" s="94" t="n"/>
    </row>
    <row r="242">
      <c r="A242" s="94" t="n"/>
      <c r="B242" s="94" t="n"/>
      <c r="C242" s="94" t="n"/>
      <c r="D242" s="94" t="n"/>
      <c r="E242" s="94" t="n"/>
    </row>
    <row r="243">
      <c r="A243" s="94" t="n"/>
      <c r="B243" s="94" t="n"/>
      <c r="C243" s="94" t="n"/>
      <c r="D243" s="94" t="n"/>
      <c r="E243" s="94" t="n"/>
    </row>
    <row r="244">
      <c r="A244" s="94" t="n"/>
      <c r="B244" s="94" t="n"/>
      <c r="C244" s="94" t="n"/>
      <c r="D244" s="94" t="n"/>
      <c r="E244" s="94" t="n"/>
    </row>
    <row r="245">
      <c r="A245" s="94" t="n"/>
      <c r="B245" s="94" t="n"/>
      <c r="C245" s="94" t="n"/>
      <c r="D245" s="94" t="n"/>
      <c r="E245" s="94" t="n"/>
    </row>
    <row r="246">
      <c r="A246" s="94" t="n"/>
      <c r="B246" s="94" t="n"/>
      <c r="C246" s="94" t="n"/>
      <c r="D246" s="94" t="n"/>
      <c r="E246" s="94" t="n"/>
    </row>
    <row r="247">
      <c r="A247" s="94" t="n"/>
      <c r="B247" s="94" t="n"/>
      <c r="C247" s="94" t="n"/>
      <c r="D247" s="94" t="n"/>
      <c r="E247" s="94" t="n"/>
    </row>
    <row r="248">
      <c r="A248" s="94" t="n"/>
      <c r="B248" s="94" t="n"/>
      <c r="C248" s="94" t="n"/>
      <c r="D248" s="94" t="n"/>
      <c r="E248" s="94" t="n"/>
    </row>
    <row r="249">
      <c r="A249" s="94" t="n"/>
      <c r="B249" s="94" t="n"/>
      <c r="C249" s="94" t="n"/>
      <c r="D249" s="94" t="n"/>
      <c r="E249" s="94" t="n"/>
    </row>
    <row r="250">
      <c r="A250" s="94" t="n"/>
      <c r="B250" s="94" t="n"/>
      <c r="C250" s="94" t="n"/>
      <c r="D250" s="94" t="n"/>
      <c r="E250" s="94" t="n"/>
    </row>
    <row r="251">
      <c r="A251" s="94" t="n"/>
      <c r="B251" s="94" t="n"/>
      <c r="C251" s="94" t="n"/>
      <c r="D251" s="94" t="n"/>
      <c r="E251" s="94" t="n"/>
    </row>
    <row r="252">
      <c r="A252" s="94" t="n"/>
      <c r="B252" s="94" t="n"/>
      <c r="C252" s="94" t="n"/>
      <c r="D252" s="94" t="n"/>
      <c r="E252" s="94" t="n"/>
    </row>
    <row r="253">
      <c r="A253" s="94" t="n"/>
      <c r="B253" s="94" t="n"/>
      <c r="C253" s="94" t="n"/>
      <c r="D253" s="94" t="n"/>
      <c r="E253" s="94" t="n"/>
    </row>
    <row r="254">
      <c r="A254" s="94" t="n"/>
      <c r="B254" s="94" t="n"/>
      <c r="C254" s="94" t="n"/>
      <c r="D254" s="94" t="n"/>
      <c r="E254" s="94" t="n"/>
    </row>
    <row r="255">
      <c r="A255" s="94" t="n"/>
      <c r="B255" s="94" t="n"/>
      <c r="C255" s="94" t="n"/>
      <c r="D255" s="94" t="n"/>
      <c r="E255" s="94" t="n"/>
    </row>
    <row r="256">
      <c r="A256" s="94" t="n"/>
      <c r="B256" s="94" t="n"/>
      <c r="C256" s="94" t="n"/>
      <c r="D256" s="94" t="n"/>
      <c r="E256" s="94" t="n"/>
    </row>
    <row r="257">
      <c r="A257" s="94" t="n"/>
      <c r="B257" s="94" t="n"/>
      <c r="C257" s="94" t="n"/>
      <c r="D257" s="94" t="n"/>
      <c r="E257" s="94" t="n"/>
    </row>
    <row r="258">
      <c r="A258" s="98" t="inlineStr">
        <is>
          <t>TOTALE</t>
        </is>
      </c>
      <c r="B258" s="94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98" t="inlineStr">
        <is>
          <t>IMPORTO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>
        <v>45307</v>
      </c>
      <c r="B262" s="94" t="n">
        <v>0</v>
      </c>
      <c r="C262" s="94" t="n"/>
      <c r="D262" s="94" t="n"/>
      <c r="E262" s="94" t="n"/>
    </row>
    <row r="263">
      <c r="A263" s="94" t="n"/>
      <c r="B263" s="94" t="n">
        <v>660</v>
      </c>
      <c r="C263" s="94" t="n">
        <v>213108</v>
      </c>
      <c r="D263" s="94" t="inlineStr">
        <is>
          <t>PARR. SAN MAURIZIO</t>
        </is>
      </c>
      <c r="E263" s="94" t="n"/>
    </row>
    <row r="264">
      <c r="A264" s="94" t="n"/>
      <c r="B264" s="94" t="n">
        <v>1371</v>
      </c>
      <c r="C264" s="94" t="n">
        <v>212591</v>
      </c>
      <c r="D264" s="94" t="inlineStr">
        <is>
          <t>PARR. SAN VITTORE</t>
        </is>
      </c>
      <c r="E264" s="94" t="n"/>
    </row>
    <row r="265">
      <c r="A265" s="94" t="n"/>
      <c r="B265" s="94" t="n"/>
      <c r="C265" s="94" t="n"/>
      <c r="D265" s="94" t="n"/>
      <c r="E265" s="94" t="n"/>
    </row>
    <row r="266">
      <c r="A266" s="94" t="n"/>
      <c r="B266" s="94" t="n"/>
      <c r="C266" s="94" t="n"/>
      <c r="D266" s="94" t="n"/>
      <c r="E266" s="94" t="n"/>
    </row>
    <row r="267">
      <c r="A267" s="94" t="n"/>
      <c r="B267" s="94" t="n"/>
      <c r="C267" s="94" t="n"/>
      <c r="D267" s="94" t="n"/>
      <c r="E267" s="94" t="n"/>
    </row>
    <row r="268">
      <c r="A268" s="94" t="n"/>
      <c r="B268" s="94" t="n"/>
      <c r="C268" s="94" t="n"/>
      <c r="D268" s="94" t="n"/>
      <c r="E268" s="94" t="n"/>
    </row>
    <row r="269">
      <c r="A269" s="94" t="n"/>
      <c r="B269" s="94" t="n"/>
      <c r="C269" s="94" t="n"/>
      <c r="D269" s="94" t="n"/>
      <c r="E269" s="94" t="n"/>
    </row>
    <row r="270">
      <c r="A270" s="94" t="n"/>
      <c r="B270" s="94" t="n"/>
      <c r="C270" s="94" t="n"/>
      <c r="D270" s="94" t="n"/>
      <c r="E270" s="94" t="n"/>
    </row>
    <row r="271">
      <c r="A271" s="94" t="n"/>
      <c r="B271" s="94" t="n"/>
      <c r="C271" s="94" t="n"/>
      <c r="D271" s="94" t="n"/>
      <c r="E271" s="94" t="n"/>
    </row>
    <row r="272">
      <c r="A272" s="94" t="n"/>
      <c r="B272" s="94" t="n"/>
      <c r="C272" s="94" t="n"/>
      <c r="D272" s="94" t="n"/>
      <c r="E272" s="94" t="n"/>
    </row>
    <row r="273">
      <c r="A273" s="94" t="n"/>
      <c r="B273" s="94" t="n"/>
      <c r="C273" s="94" t="n"/>
      <c r="D273" s="94" t="n"/>
      <c r="E273" s="94" t="n"/>
    </row>
    <row r="274">
      <c r="A274" s="94" t="n"/>
      <c r="B274" s="94" t="n"/>
      <c r="C274" s="94" t="n"/>
      <c r="D274" s="94" t="n"/>
      <c r="E274" s="94" t="n"/>
    </row>
    <row r="275">
      <c r="A275" s="94" t="n"/>
      <c r="B275" s="94" t="n"/>
      <c r="C275" s="94" t="n"/>
      <c r="D275" s="94" t="n"/>
      <c r="E275" s="94" t="n"/>
    </row>
    <row r="276">
      <c r="A276" s="94" t="n"/>
      <c r="B276" s="94" t="n"/>
      <c r="C276" s="94" t="n"/>
      <c r="D276" s="94" t="n"/>
      <c r="E276" s="94" t="n"/>
    </row>
    <row r="277">
      <c r="A277" s="94" t="n"/>
      <c r="B277" s="94" t="n"/>
      <c r="C277" s="94" t="n"/>
      <c r="D277" s="94" t="n"/>
      <c r="E277" s="94" t="n"/>
    </row>
    <row r="278">
      <c r="A278" s="94" t="n"/>
      <c r="B278" s="94" t="n"/>
      <c r="C278" s="94" t="n"/>
      <c r="D278" s="94" t="n"/>
      <c r="E278" s="94" t="n"/>
    </row>
    <row r="279">
      <c r="A279" s="94" t="n"/>
      <c r="B279" s="94" t="n"/>
      <c r="C279" s="94" t="n"/>
      <c r="D279" s="94" t="n"/>
      <c r="E279" s="94" t="n"/>
    </row>
    <row r="280">
      <c r="A280" s="94" t="n"/>
      <c r="B280" s="94" t="n"/>
      <c r="C280" s="94" t="n"/>
      <c r="D280" s="94" t="n"/>
      <c r="E280" s="94" t="n"/>
    </row>
    <row r="281">
      <c r="A281" s="94" t="n"/>
      <c r="B281" s="94" t="n"/>
      <c r="C281" s="94" t="n"/>
      <c r="D281" s="94" t="n"/>
      <c r="E281" s="94" t="n"/>
    </row>
    <row r="282">
      <c r="A282" s="94" t="n"/>
      <c r="B282" s="94" t="n"/>
      <c r="C282" s="94" t="n"/>
      <c r="D282" s="94" t="n"/>
      <c r="E282" s="94" t="n"/>
    </row>
    <row r="283">
      <c r="A283" s="94" t="n"/>
      <c r="B283" s="94" t="n"/>
      <c r="C283" s="94" t="n"/>
      <c r="D283" s="94" t="n"/>
      <c r="E283" s="94" t="n"/>
    </row>
    <row r="284">
      <c r="A284" s="94" t="n"/>
      <c r="B284" s="94" t="n"/>
      <c r="C284" s="94" t="n"/>
      <c r="D284" s="94" t="n"/>
      <c r="E284" s="94" t="n"/>
    </row>
    <row r="285">
      <c r="A285" s="94" t="n"/>
      <c r="B285" s="94" t="n"/>
      <c r="C285" s="94" t="n"/>
      <c r="D285" s="94" t="n"/>
      <c r="E285" s="94" t="n"/>
    </row>
    <row r="286">
      <c r="A286" s="94" t="n"/>
      <c r="B286" s="94" t="n"/>
      <c r="C286" s="94" t="n"/>
      <c r="D286" s="94" t="n"/>
      <c r="E286" s="94" t="n"/>
    </row>
    <row r="287">
      <c r="A287" s="94" t="n"/>
      <c r="B287" s="94" t="n"/>
      <c r="C287" s="94" t="n"/>
      <c r="D287" s="94" t="n"/>
      <c r="E287" s="94" t="n"/>
    </row>
    <row r="288">
      <c r="A288" s="94" t="n"/>
      <c r="B288" s="94" t="n"/>
      <c r="C288" s="94" t="n"/>
      <c r="D288" s="94" t="n"/>
      <c r="E288" s="94" t="n"/>
    </row>
    <row r="289">
      <c r="A289" s="94" t="n"/>
      <c r="B289" s="94" t="n"/>
      <c r="C289" s="94" t="n"/>
      <c r="D289" s="94" t="n"/>
      <c r="E289" s="94" t="n"/>
    </row>
    <row r="290">
      <c r="A290" s="94" t="n"/>
      <c r="B290" s="94" t="n"/>
      <c r="C290" s="94" t="n"/>
      <c r="D290" s="94" t="n"/>
      <c r="E290" s="94" t="n"/>
    </row>
    <row r="291">
      <c r="A291" s="94" t="n"/>
      <c r="B291" s="94" t="n"/>
      <c r="C291" s="94" t="n"/>
      <c r="D291" s="94" t="n"/>
      <c r="E291" s="94" t="n"/>
    </row>
    <row r="292">
      <c r="A292" s="94" t="n"/>
      <c r="B292" s="94" t="n"/>
      <c r="C292" s="94" t="n"/>
      <c r="D292" s="94" t="n"/>
      <c r="E292" s="94" t="n"/>
    </row>
    <row r="293">
      <c r="A293" s="94" t="n"/>
      <c r="B293" s="94" t="n"/>
      <c r="C293" s="94" t="n"/>
      <c r="D293" s="94" t="n"/>
      <c r="E293" s="94" t="n"/>
    </row>
    <row r="294">
      <c r="A294" s="94" t="n"/>
      <c r="B294" s="94" t="n"/>
      <c r="C294" s="94" t="n"/>
      <c r="D294" s="94" t="n"/>
      <c r="E294" s="94" t="n"/>
    </row>
    <row r="295">
      <c r="A295" s="94" t="n"/>
      <c r="B295" s="94" t="n"/>
      <c r="C295" s="94" t="n"/>
      <c r="D295" s="94" t="n"/>
      <c r="E295" s="94" t="n"/>
    </row>
    <row r="296">
      <c r="A296" s="94" t="n"/>
      <c r="B296" s="94" t="n"/>
      <c r="C296" s="94" t="n"/>
      <c r="D296" s="94" t="n"/>
      <c r="E296" s="94" t="n"/>
    </row>
    <row r="297">
      <c r="A297" s="94" t="n"/>
      <c r="B297" s="94" t="n"/>
      <c r="C297" s="94" t="n"/>
      <c r="D297" s="94" t="n"/>
      <c r="E297" s="94" t="n"/>
    </row>
    <row r="298">
      <c r="A298" s="94" t="n"/>
      <c r="B298" s="94" t="n"/>
      <c r="C298" s="94" t="n"/>
      <c r="D298" s="94" t="n"/>
      <c r="E298" s="94" t="n"/>
    </row>
    <row r="299">
      <c r="A299" s="94" t="n"/>
      <c r="B299" s="94" t="n"/>
      <c r="C299" s="94" t="n"/>
      <c r="D299" s="94" t="n"/>
      <c r="E299" s="94" t="n"/>
    </row>
    <row r="300">
      <c r="A300" s="94" t="n"/>
      <c r="B300" s="94" t="n"/>
      <c r="C300" s="94" t="n"/>
      <c r="D300" s="94" t="n"/>
      <c r="E300" s="94" t="n"/>
    </row>
    <row r="301">
      <c r="A301" s="94" t="n"/>
      <c r="B301" s="94" t="n"/>
      <c r="C301" s="94" t="n"/>
      <c r="D301" s="94" t="n"/>
      <c r="E301" s="94" t="n"/>
    </row>
    <row r="302">
      <c r="A302" s="94" t="n"/>
      <c r="B302" s="94" t="n"/>
      <c r="C302" s="94" t="n"/>
      <c r="D302" s="94" t="n"/>
      <c r="E302" s="94" t="n"/>
    </row>
    <row r="303">
      <c r="A303" s="94" t="n"/>
      <c r="B303" s="94" t="n"/>
      <c r="C303" s="94" t="n"/>
      <c r="D303" s="94" t="n"/>
      <c r="E303" s="94" t="n"/>
    </row>
    <row r="304">
      <c r="A304" s="94" t="n"/>
      <c r="B304" s="94" t="n"/>
      <c r="C304" s="94" t="n"/>
      <c r="D304" s="94" t="n"/>
      <c r="E304" s="94" t="n"/>
    </row>
    <row r="305">
      <c r="A305" s="94" t="n"/>
      <c r="B305" s="94" t="n"/>
      <c r="C305" s="94" t="n"/>
      <c r="D305" s="94" t="n"/>
      <c r="E305" s="94" t="n"/>
    </row>
    <row r="306">
      <c r="A306" s="94" t="n"/>
      <c r="B306" s="94" t="n"/>
      <c r="C306" s="94" t="n"/>
      <c r="D306" s="94" t="n"/>
      <c r="E306" s="94" t="n"/>
    </row>
    <row r="307">
      <c r="A307" s="94" t="n"/>
      <c r="B307" s="94" t="n"/>
      <c r="C307" s="94" t="n"/>
      <c r="D307" s="94" t="n"/>
      <c r="E307" s="94" t="n"/>
    </row>
    <row r="308">
      <c r="A308" s="94" t="n"/>
      <c r="B308" s="94" t="n"/>
      <c r="C308" s="94" t="n"/>
      <c r="D308" s="94" t="n"/>
      <c r="E308" s="94" t="n"/>
    </row>
    <row r="309">
      <c r="A309" s="94" t="n"/>
      <c r="B309" s="94" t="n"/>
      <c r="C309" s="94" t="n"/>
      <c r="D309" s="94" t="n"/>
      <c r="E309" s="94" t="n"/>
    </row>
    <row r="310">
      <c r="A310" s="98" t="inlineStr">
        <is>
          <t>TOTALE</t>
        </is>
      </c>
      <c r="B310" s="94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98" t="inlineStr">
        <is>
          <t>IMPORTO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>
        <v>45309</v>
      </c>
      <c r="B314" s="94" t="n">
        <v>0</v>
      </c>
      <c r="C314" s="94" t="n"/>
      <c r="D314" s="94" t="n"/>
      <c r="E314" s="94" t="n"/>
    </row>
    <row r="315">
      <c r="A315" s="94" t="inlineStr">
        <is>
          <t>*</t>
        </is>
      </c>
      <c r="B315" s="94" t="n">
        <v>250</v>
      </c>
      <c r="C315" s="94" t="n">
        <v>213658</v>
      </c>
      <c r="D315" s="94" t="inlineStr">
        <is>
          <t>POLISPORTIVA ORATORIANA SAN CARLO</t>
        </is>
      </c>
      <c r="E315" s="94" t="n"/>
    </row>
    <row r="316">
      <c r="A316" s="94" t="n"/>
      <c r="B316" s="94" t="n">
        <v>0</v>
      </c>
      <c r="C316" s="94" t="n"/>
      <c r="D316" s="94" t="n"/>
      <c r="E316" s="94" t="n"/>
    </row>
    <row r="317">
      <c r="A317" s="94" t="n"/>
      <c r="B317" s="94" t="n"/>
      <c r="C317" s="94" t="n"/>
      <c r="D317" s="94" t="n"/>
      <c r="E317" s="94" t="n"/>
    </row>
    <row r="318">
      <c r="A318" s="94" t="n"/>
      <c r="B318" s="94" t="n"/>
      <c r="C318" s="94" t="n"/>
      <c r="D318" s="94" t="n"/>
      <c r="E318" s="94" t="n"/>
    </row>
    <row r="319">
      <c r="A319" s="94" t="n"/>
      <c r="B319" s="94" t="n"/>
      <c r="C319" s="94" t="n"/>
      <c r="D319" s="94" t="n"/>
      <c r="E319" s="94" t="n"/>
    </row>
    <row r="320">
      <c r="A320" s="94" t="n"/>
      <c r="B320" s="94" t="n"/>
      <c r="C320" s="94" t="n"/>
      <c r="D320" s="94" t="n"/>
      <c r="E320" s="94" t="n"/>
    </row>
    <row r="321">
      <c r="A321" s="94" t="n"/>
      <c r="B321" s="94" t="n"/>
      <c r="C321" s="94" t="n"/>
      <c r="D321" s="94" t="n"/>
      <c r="E321" s="94" t="n"/>
    </row>
    <row r="322">
      <c r="A322" s="94" t="n"/>
      <c r="B322" s="94" t="n"/>
      <c r="C322" s="94" t="n"/>
      <c r="D322" s="94" t="n"/>
      <c r="E322" s="94" t="n"/>
    </row>
    <row r="323">
      <c r="A323" s="94" t="n"/>
      <c r="B323" s="94" t="n"/>
      <c r="C323" s="94" t="n"/>
      <c r="D323" s="94" t="n"/>
      <c r="E323" s="94" t="n"/>
    </row>
    <row r="324">
      <c r="A324" s="94" t="n"/>
      <c r="B324" s="94" t="n"/>
      <c r="C324" s="94" t="n"/>
      <c r="D324" s="94" t="n"/>
      <c r="E324" s="94" t="n"/>
    </row>
    <row r="325">
      <c r="A325" s="94" t="n"/>
      <c r="B325" s="94" t="n"/>
      <c r="C325" s="94" t="n"/>
      <c r="D325" s="94" t="n"/>
      <c r="E325" s="94" t="n"/>
    </row>
    <row r="326">
      <c r="A326" s="94" t="n"/>
      <c r="B326" s="94" t="n"/>
      <c r="C326" s="94" t="n"/>
      <c r="D326" s="94" t="n"/>
      <c r="E326" s="94" t="n"/>
    </row>
    <row r="327">
      <c r="A327" s="94" t="n"/>
      <c r="B327" s="94" t="n"/>
      <c r="C327" s="94" t="n"/>
      <c r="D327" s="94" t="n"/>
      <c r="E327" s="94" t="n"/>
    </row>
    <row r="328">
      <c r="A328" s="94" t="n"/>
      <c r="B328" s="94" t="n"/>
      <c r="C328" s="94" t="n"/>
      <c r="D328" s="94" t="n"/>
      <c r="E328" s="94" t="n"/>
    </row>
    <row r="329">
      <c r="A329" s="94" t="n"/>
      <c r="B329" s="94" t="n"/>
      <c r="C329" s="94" t="n"/>
      <c r="D329" s="94" t="n"/>
      <c r="E329" s="94" t="n"/>
    </row>
    <row r="330">
      <c r="A330" s="94" t="n"/>
      <c r="B330" s="94" t="n"/>
      <c r="C330" s="94" t="n"/>
      <c r="D330" s="94" t="n"/>
      <c r="E330" s="94" t="n"/>
    </row>
    <row r="331">
      <c r="A331" s="94" t="n"/>
      <c r="B331" s="94" t="n"/>
      <c r="C331" s="94" t="n"/>
      <c r="D331" s="94" t="n"/>
      <c r="E331" s="94" t="n"/>
    </row>
    <row r="332">
      <c r="A332" s="94" t="n"/>
      <c r="B332" s="94" t="n"/>
      <c r="C332" s="94" t="n"/>
      <c r="D332" s="94" t="n"/>
      <c r="E332" s="94" t="n"/>
    </row>
    <row r="333">
      <c r="A333" s="94" t="n"/>
      <c r="B333" s="94" t="n"/>
      <c r="C333" s="94" t="n"/>
      <c r="D333" s="94" t="n"/>
      <c r="E333" s="94" t="n"/>
    </row>
    <row r="334">
      <c r="A334" s="94" t="n"/>
      <c r="B334" s="94" t="n"/>
      <c r="C334" s="94" t="n"/>
      <c r="D334" s="94" t="n"/>
      <c r="E334" s="94" t="n"/>
    </row>
    <row r="335">
      <c r="A335" s="94" t="n"/>
      <c r="B335" s="94" t="n"/>
      <c r="C335" s="94" t="n"/>
      <c r="D335" s="94" t="n"/>
      <c r="E335" s="94" t="n"/>
    </row>
    <row r="336">
      <c r="A336" s="94" t="n"/>
      <c r="B336" s="94" t="n"/>
      <c r="C336" s="94" t="n"/>
      <c r="D336" s="94" t="n"/>
      <c r="E336" s="94" t="n"/>
    </row>
    <row r="337">
      <c r="A337" s="94" t="n"/>
      <c r="B337" s="94" t="n"/>
      <c r="C337" s="94" t="n"/>
      <c r="D337" s="94" t="n"/>
      <c r="E337" s="94" t="n"/>
    </row>
    <row r="338">
      <c r="A338" s="94" t="n"/>
      <c r="B338" s="94" t="n"/>
      <c r="C338" s="94" t="n"/>
      <c r="D338" s="94" t="n"/>
      <c r="E338" s="94" t="n"/>
    </row>
    <row r="339">
      <c r="A339" s="94" t="n"/>
      <c r="B339" s="94" t="n"/>
      <c r="C339" s="94" t="n"/>
      <c r="D339" s="94" t="n"/>
      <c r="E339" s="94" t="n"/>
    </row>
    <row r="340">
      <c r="A340" s="94" t="n"/>
      <c r="B340" s="94" t="n"/>
      <c r="C340" s="94" t="n"/>
      <c r="D340" s="94" t="n"/>
      <c r="E340" s="94" t="n"/>
    </row>
    <row r="341">
      <c r="A341" s="94" t="n"/>
      <c r="B341" s="94" t="n"/>
      <c r="C341" s="94" t="n"/>
      <c r="D341" s="94" t="n"/>
      <c r="E341" s="94" t="n"/>
    </row>
    <row r="342">
      <c r="A342" s="94" t="n"/>
      <c r="B342" s="94" t="n"/>
      <c r="C342" s="94" t="n"/>
      <c r="D342" s="94" t="n"/>
      <c r="E342" s="94" t="n"/>
    </row>
    <row r="343">
      <c r="A343" s="94" t="n"/>
      <c r="B343" s="94" t="n"/>
      <c r="C343" s="94" t="n"/>
      <c r="D343" s="94" t="n"/>
      <c r="E343" s="94" t="n"/>
    </row>
    <row r="344">
      <c r="A344" s="94" t="n"/>
      <c r="B344" s="94" t="n"/>
      <c r="C344" s="94" t="n"/>
      <c r="D344" s="94" t="n"/>
      <c r="E344" s="94" t="n"/>
    </row>
    <row r="345">
      <c r="A345" s="94" t="n"/>
      <c r="B345" s="94" t="n"/>
      <c r="C345" s="94" t="n"/>
      <c r="D345" s="94" t="n"/>
      <c r="E345" s="94" t="n"/>
    </row>
    <row r="346">
      <c r="A346" s="94" t="n"/>
      <c r="B346" s="94" t="n"/>
      <c r="C346" s="94" t="n"/>
      <c r="D346" s="94" t="n"/>
      <c r="E346" s="94" t="n"/>
    </row>
    <row r="347">
      <c r="A347" s="94" t="n"/>
      <c r="B347" s="94" t="n"/>
      <c r="C347" s="94" t="n"/>
      <c r="D347" s="94" t="n"/>
      <c r="E347" s="94" t="n"/>
    </row>
    <row r="348">
      <c r="A348" s="94" t="n"/>
      <c r="B348" s="94" t="n"/>
      <c r="C348" s="94" t="n"/>
      <c r="D348" s="94" t="n"/>
      <c r="E348" s="94" t="n"/>
    </row>
    <row r="349">
      <c r="A349" s="94" t="n"/>
      <c r="B349" s="94" t="n"/>
      <c r="C349" s="94" t="n"/>
      <c r="D349" s="94" t="n"/>
      <c r="E349" s="94" t="n"/>
    </row>
    <row r="350">
      <c r="A350" s="94" t="n"/>
      <c r="B350" s="94" t="n"/>
      <c r="C350" s="94" t="n"/>
      <c r="D350" s="94" t="n"/>
      <c r="E350" s="94" t="n"/>
    </row>
    <row r="351">
      <c r="A351" s="94" t="n"/>
      <c r="B351" s="94" t="n"/>
      <c r="C351" s="94" t="n"/>
      <c r="D351" s="94" t="n"/>
      <c r="E351" s="94" t="n"/>
    </row>
    <row r="352">
      <c r="A352" s="94" t="n"/>
      <c r="B352" s="94" t="n"/>
      <c r="C352" s="94" t="n"/>
      <c r="D352" s="94" t="n"/>
      <c r="E352" s="94" t="n"/>
    </row>
    <row r="353">
      <c r="A353" s="94" t="n"/>
      <c r="B353" s="94" t="n"/>
      <c r="C353" s="94" t="n"/>
      <c r="D353" s="94" t="n"/>
      <c r="E353" s="94" t="n"/>
    </row>
    <row r="354">
      <c r="A354" s="94" t="n"/>
      <c r="B354" s="94" t="n"/>
      <c r="C354" s="94" t="n"/>
      <c r="D354" s="94" t="n"/>
      <c r="E354" s="94" t="n"/>
    </row>
    <row r="355">
      <c r="A355" s="94" t="n"/>
      <c r="B355" s="94" t="n"/>
      <c r="C355" s="94" t="n"/>
      <c r="D355" s="94" t="n"/>
      <c r="E355" s="94" t="n"/>
    </row>
    <row r="356">
      <c r="A356" s="94" t="n"/>
      <c r="B356" s="94" t="n"/>
      <c r="C356" s="94" t="n"/>
      <c r="D356" s="94" t="n"/>
      <c r="E356" s="94" t="n"/>
    </row>
    <row r="357">
      <c r="A357" s="94" t="n"/>
      <c r="B357" s="94" t="n"/>
      <c r="C357" s="94" t="n"/>
      <c r="D357" s="94" t="n"/>
      <c r="E357" s="94" t="n"/>
    </row>
    <row r="358">
      <c r="A358" s="94" t="n"/>
      <c r="B358" s="94" t="n"/>
      <c r="C358" s="94" t="n"/>
      <c r="D358" s="94" t="n"/>
      <c r="E358" s="94" t="n"/>
    </row>
    <row r="359">
      <c r="A359" s="94" t="n"/>
      <c r="B359" s="94" t="n"/>
      <c r="C359" s="94" t="n"/>
      <c r="D359" s="94" t="n"/>
      <c r="E359" s="94" t="n"/>
    </row>
    <row r="360">
      <c r="A360" s="94" t="n"/>
      <c r="B360" s="94" t="n"/>
      <c r="C360" s="94" t="n"/>
      <c r="D360" s="94" t="n"/>
      <c r="E360" s="94" t="n"/>
    </row>
    <row r="361">
      <c r="A361" s="94" t="n"/>
      <c r="B361" s="94" t="n"/>
      <c r="C361" s="94" t="n"/>
      <c r="D361" s="94" t="n"/>
      <c r="E361" s="94" t="n"/>
    </row>
    <row r="362">
      <c r="A362" s="98" t="inlineStr">
        <is>
          <t>TOTALE</t>
        </is>
      </c>
      <c r="B362" s="94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98" t="inlineStr">
        <is>
          <t>IMPORTO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>
        <v>45310</v>
      </c>
      <c r="B366" s="94" t="n">
        <v>0</v>
      </c>
      <c r="C366" s="94" t="n"/>
      <c r="D366" s="94" t="n"/>
      <c r="E366" s="94" t="n"/>
    </row>
    <row r="367">
      <c r="A367" s="94" t="n"/>
      <c r="B367" s="94" t="n">
        <v>170</v>
      </c>
      <c r="C367" s="94" t="n">
        <v>351546</v>
      </c>
      <c r="D367" s="94" t="inlineStr">
        <is>
          <t>GIOIA LUIGI</t>
        </is>
      </c>
      <c r="E367" s="94" t="n"/>
    </row>
    <row r="368">
      <c r="A368" s="94" t="n"/>
      <c r="B368" s="94" t="n">
        <v>0</v>
      </c>
      <c r="C368" s="94" t="n"/>
      <c r="D368" s="94" t="n"/>
      <c r="E368" s="94" t="n"/>
    </row>
    <row r="369">
      <c r="A369" s="94" t="n"/>
      <c r="B369" s="94" t="n"/>
      <c r="C369" s="94" t="n"/>
      <c r="D369" s="94" t="n"/>
      <c r="E369" s="94" t="n"/>
    </row>
    <row r="370">
      <c r="A370" s="94" t="n"/>
      <c r="B370" s="94" t="n"/>
      <c r="C370" s="94" t="n"/>
      <c r="D370" s="94" t="n"/>
      <c r="E370" s="94" t="n"/>
    </row>
    <row r="371">
      <c r="A371" s="94" t="n"/>
      <c r="B371" s="94" t="n"/>
      <c r="C371" s="94" t="n"/>
      <c r="D371" s="94" t="n"/>
      <c r="E371" s="94" t="n"/>
    </row>
    <row r="372">
      <c r="A372" s="94" t="n"/>
      <c r="B372" s="94" t="n"/>
      <c r="C372" s="94" t="n"/>
      <c r="D372" s="94" t="n"/>
      <c r="E372" s="94" t="n"/>
    </row>
    <row r="373">
      <c r="A373" s="94" t="n"/>
      <c r="B373" s="94" t="n"/>
      <c r="C373" s="94" t="n"/>
      <c r="D373" s="94" t="n"/>
      <c r="E373" s="94" t="n"/>
    </row>
    <row r="374">
      <c r="A374" s="94" t="n"/>
      <c r="B374" s="94" t="n"/>
      <c r="C374" s="94" t="n"/>
      <c r="D374" s="94" t="n"/>
      <c r="E374" s="94" t="n"/>
    </row>
    <row r="375">
      <c r="A375" s="94" t="n"/>
      <c r="B375" s="94" t="n"/>
      <c r="C375" s="94" t="n"/>
      <c r="D375" s="94" t="n"/>
      <c r="E375" s="94" t="n"/>
    </row>
    <row r="376">
      <c r="A376" s="94" t="n"/>
      <c r="B376" s="94" t="n"/>
      <c r="C376" s="94" t="n"/>
      <c r="D376" s="94" t="n"/>
      <c r="E376" s="94" t="n"/>
    </row>
    <row r="377">
      <c r="A377" s="94" t="n"/>
      <c r="B377" s="94" t="n"/>
      <c r="C377" s="94" t="n"/>
      <c r="D377" s="94" t="n"/>
      <c r="E377" s="94" t="n"/>
    </row>
    <row r="378">
      <c r="A378" s="94" t="n"/>
      <c r="B378" s="94" t="n"/>
      <c r="C378" s="94" t="n"/>
      <c r="D378" s="94" t="n"/>
      <c r="E378" s="94" t="n"/>
    </row>
    <row r="379">
      <c r="A379" s="94" t="n"/>
      <c r="B379" s="94" t="n"/>
      <c r="C379" s="94" t="n"/>
      <c r="D379" s="94" t="n"/>
      <c r="E379" s="94" t="n"/>
    </row>
    <row r="380">
      <c r="A380" s="94" t="n"/>
      <c r="B380" s="94" t="n"/>
      <c r="C380" s="94" t="n"/>
      <c r="D380" s="94" t="n"/>
      <c r="E380" s="94" t="n"/>
    </row>
    <row r="381">
      <c r="A381" s="94" t="n"/>
      <c r="B381" s="94" t="n"/>
      <c r="C381" s="94" t="n"/>
      <c r="D381" s="94" t="n"/>
      <c r="E381" s="94" t="n"/>
    </row>
    <row r="382">
      <c r="A382" s="94" t="n"/>
      <c r="B382" s="94" t="n"/>
      <c r="C382" s="94" t="n"/>
      <c r="D382" s="94" t="n"/>
      <c r="E382" s="94" t="n"/>
    </row>
    <row r="383">
      <c r="A383" s="94" t="n"/>
      <c r="B383" s="94" t="n"/>
      <c r="C383" s="94" t="n"/>
      <c r="D383" s="94" t="n"/>
      <c r="E383" s="94" t="n"/>
    </row>
    <row r="384">
      <c r="A384" s="94" t="n"/>
      <c r="B384" s="94" t="n"/>
      <c r="C384" s="94" t="n"/>
      <c r="D384" s="94" t="n"/>
      <c r="E384" s="94" t="n"/>
    </row>
    <row r="385">
      <c r="A385" s="94" t="n"/>
      <c r="B385" s="94" t="n"/>
      <c r="C385" s="94" t="n"/>
      <c r="D385" s="94" t="n"/>
      <c r="E385" s="94" t="n"/>
    </row>
    <row r="386">
      <c r="A386" s="94" t="n"/>
      <c r="B386" s="94" t="n"/>
      <c r="C386" s="94" t="n"/>
      <c r="D386" s="94" t="n"/>
      <c r="E386" s="94" t="n"/>
    </row>
    <row r="387">
      <c r="A387" s="94" t="n"/>
      <c r="B387" s="94" t="n"/>
      <c r="C387" s="94" t="n"/>
      <c r="D387" s="94" t="n"/>
      <c r="E387" s="94" t="n"/>
    </row>
    <row r="388">
      <c r="A388" s="94" t="n"/>
      <c r="B388" s="94" t="n"/>
      <c r="C388" s="94" t="n"/>
      <c r="D388" s="94" t="n"/>
      <c r="E388" s="94" t="n"/>
    </row>
    <row r="389">
      <c r="A389" s="94" t="n"/>
      <c r="B389" s="94" t="n"/>
      <c r="C389" s="94" t="n"/>
      <c r="D389" s="94" t="n"/>
      <c r="E389" s="94" t="n"/>
    </row>
    <row r="390">
      <c r="A390" s="94" t="n"/>
      <c r="B390" s="94" t="n"/>
      <c r="C390" s="94" t="n"/>
      <c r="D390" s="94" t="n"/>
      <c r="E390" s="94" t="n"/>
    </row>
    <row r="391">
      <c r="A391" s="94" t="n"/>
      <c r="B391" s="94" t="n"/>
      <c r="C391" s="94" t="n"/>
      <c r="D391" s="94" t="n"/>
      <c r="E391" s="94" t="n"/>
    </row>
    <row r="392">
      <c r="A392" s="94" t="n"/>
      <c r="B392" s="94" t="n"/>
      <c r="C392" s="94" t="n"/>
      <c r="D392" s="94" t="n"/>
      <c r="E392" s="94" t="n"/>
    </row>
    <row r="393">
      <c r="A393" s="94" t="n"/>
      <c r="B393" s="94" t="n"/>
      <c r="C393" s="94" t="n"/>
      <c r="D393" s="94" t="n"/>
      <c r="E393" s="94" t="n"/>
    </row>
    <row r="394">
      <c r="A394" s="94" t="n"/>
      <c r="B394" s="94" t="n"/>
      <c r="C394" s="94" t="n"/>
      <c r="D394" s="94" t="n"/>
      <c r="E394" s="94" t="n"/>
    </row>
    <row r="395">
      <c r="A395" s="94" t="n"/>
      <c r="B395" s="94" t="n"/>
      <c r="C395" s="94" t="n"/>
      <c r="D395" s="94" t="n"/>
      <c r="E395" s="94" t="n"/>
    </row>
    <row r="396">
      <c r="A396" s="94" t="n"/>
      <c r="B396" s="94" t="n"/>
      <c r="C396" s="94" t="n"/>
      <c r="D396" s="94" t="n"/>
      <c r="E396" s="94" t="n"/>
    </row>
    <row r="397">
      <c r="A397" s="94" t="n"/>
      <c r="B397" s="94" t="n"/>
      <c r="C397" s="94" t="n"/>
      <c r="D397" s="94" t="n"/>
      <c r="E397" s="94" t="n"/>
    </row>
    <row r="398">
      <c r="A398" s="94" t="n"/>
      <c r="B398" s="94" t="n"/>
      <c r="C398" s="94" t="n"/>
      <c r="D398" s="94" t="n"/>
      <c r="E398" s="94" t="n"/>
    </row>
    <row r="399">
      <c r="A399" s="94" t="n"/>
      <c r="B399" s="94" t="n"/>
      <c r="C399" s="94" t="n"/>
      <c r="D399" s="94" t="n"/>
      <c r="E399" s="94" t="n"/>
    </row>
    <row r="400">
      <c r="A400" s="94" t="n"/>
      <c r="B400" s="94" t="n"/>
      <c r="C400" s="94" t="n"/>
      <c r="D400" s="94" t="n"/>
      <c r="E400" s="94" t="n"/>
    </row>
    <row r="401">
      <c r="A401" s="94" t="n"/>
      <c r="B401" s="94" t="n"/>
      <c r="C401" s="94" t="n"/>
      <c r="D401" s="94" t="n"/>
      <c r="E401" s="94" t="n"/>
    </row>
    <row r="402">
      <c r="A402" s="94" t="n"/>
      <c r="B402" s="94" t="n"/>
      <c r="C402" s="94" t="n"/>
      <c r="D402" s="94" t="n"/>
      <c r="E402" s="94" t="n"/>
    </row>
    <row r="403">
      <c r="A403" s="94" t="n"/>
      <c r="B403" s="94" t="n"/>
      <c r="C403" s="94" t="n"/>
      <c r="D403" s="94" t="n"/>
      <c r="E403" s="94" t="n"/>
    </row>
    <row r="404">
      <c r="A404" s="94" t="n"/>
      <c r="B404" s="94" t="n"/>
      <c r="C404" s="94" t="n"/>
      <c r="D404" s="94" t="n"/>
      <c r="E404" s="94" t="n"/>
    </row>
    <row r="405">
      <c r="A405" s="94" t="n"/>
      <c r="B405" s="94" t="n"/>
      <c r="C405" s="94" t="n"/>
      <c r="D405" s="94" t="n"/>
      <c r="E405" s="94" t="n"/>
    </row>
    <row r="406">
      <c r="A406" s="94" t="n"/>
      <c r="B406" s="94" t="n"/>
      <c r="C406" s="94" t="n"/>
      <c r="D406" s="94" t="n"/>
      <c r="E406" s="94" t="n"/>
    </row>
    <row r="407">
      <c r="A407" s="94" t="n"/>
      <c r="B407" s="94" t="n"/>
      <c r="C407" s="94" t="n"/>
      <c r="D407" s="94" t="n"/>
      <c r="E407" s="94" t="n"/>
    </row>
    <row r="408">
      <c r="A408" s="94" t="n"/>
      <c r="B408" s="94" t="n"/>
      <c r="C408" s="94" t="n"/>
      <c r="D408" s="94" t="n"/>
      <c r="E408" s="94" t="n"/>
    </row>
    <row r="409">
      <c r="A409" s="94" t="n"/>
      <c r="B409" s="94" t="n"/>
      <c r="C409" s="94" t="n"/>
      <c r="D409" s="94" t="n"/>
      <c r="E409" s="94" t="n"/>
    </row>
    <row r="410">
      <c r="A410" s="94" t="n"/>
      <c r="B410" s="94" t="n"/>
      <c r="C410" s="94" t="n"/>
      <c r="D410" s="94" t="n"/>
      <c r="E410" s="94" t="n"/>
    </row>
    <row r="411">
      <c r="A411" s="94" t="n"/>
      <c r="B411" s="94" t="n"/>
      <c r="C411" s="94" t="n"/>
      <c r="D411" s="94" t="n"/>
      <c r="E411" s="94" t="n"/>
    </row>
    <row r="412">
      <c r="A412" s="94" t="n"/>
      <c r="B412" s="94" t="n"/>
      <c r="C412" s="94" t="n"/>
      <c r="D412" s="94" t="n"/>
      <c r="E412" s="94" t="n"/>
    </row>
    <row r="413">
      <c r="A413" s="94" t="n"/>
      <c r="B413" s="94" t="n"/>
      <c r="C413" s="94" t="n"/>
      <c r="D413" s="94" t="n"/>
      <c r="E413" s="94" t="n"/>
    </row>
    <row r="414">
      <c r="A414" s="98" t="inlineStr">
        <is>
          <t>TOTALE</t>
        </is>
      </c>
      <c r="B414" s="94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98" t="inlineStr">
        <is>
          <t>IMPORTO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>
        <v>45313</v>
      </c>
      <c r="B418" s="94" t="n">
        <v>0</v>
      </c>
      <c r="C418" s="94" t="n"/>
      <c r="D418" s="94" t="n"/>
      <c r="E418" s="94" t="n"/>
    </row>
    <row r="419">
      <c r="A419" s="94" t="n"/>
      <c r="B419" s="94" t="n">
        <v>364.5</v>
      </c>
      <c r="C419" s="94" t="n">
        <v>394037</v>
      </c>
      <c r="D419" s="98" t="inlineStr">
        <is>
          <t>CONDOMINIO FIRENZE</t>
        </is>
      </c>
      <c r="E419" s="94" t="n"/>
    </row>
    <row r="420">
      <c r="A420" s="94" t="n"/>
      <c r="B420" s="94" t="n">
        <v>70</v>
      </c>
      <c r="C420" s="94" t="n">
        <v>318718</v>
      </c>
      <c r="D420" s="98" t="inlineStr">
        <is>
          <t>CARRARA DANIELA</t>
        </is>
      </c>
      <c r="E420" s="94" t="n"/>
    </row>
    <row r="421">
      <c r="A421" s="94" t="n"/>
      <c r="B421" s="94" t="n"/>
      <c r="C421" s="94" t="n"/>
      <c r="D421" s="94" t="n"/>
      <c r="E421" s="94" t="n"/>
    </row>
    <row r="422">
      <c r="A422" s="94" t="n"/>
      <c r="B422" s="94" t="n"/>
      <c r="C422" s="94" t="n"/>
      <c r="D422" s="94" t="n"/>
      <c r="E422" s="94" t="n"/>
    </row>
    <row r="423">
      <c r="A423" s="94" t="n"/>
      <c r="B423" s="94" t="n"/>
      <c r="C423" s="94" t="n"/>
      <c r="D423" s="94" t="n"/>
      <c r="E423" s="94" t="n"/>
    </row>
    <row r="424">
      <c r="A424" s="94" t="n"/>
      <c r="B424" s="94" t="n"/>
      <c r="C424" s="94" t="n"/>
      <c r="D424" s="94" t="n"/>
      <c r="E424" s="94" t="n"/>
    </row>
    <row r="425">
      <c r="A425" s="94" t="n"/>
      <c r="B425" s="94" t="n"/>
      <c r="C425" s="94" t="n"/>
      <c r="D425" s="94" t="n"/>
      <c r="E425" s="94" t="n"/>
    </row>
    <row r="426">
      <c r="A426" s="94" t="n"/>
      <c r="B426" s="94" t="n"/>
      <c r="C426" s="94" t="n"/>
      <c r="D426" s="94" t="n"/>
      <c r="E426" s="94" t="n"/>
    </row>
    <row r="427">
      <c r="A427" s="94" t="n"/>
      <c r="B427" s="94" t="n"/>
      <c r="C427" s="94" t="n"/>
      <c r="D427" s="94" t="n"/>
      <c r="E427" s="94" t="n"/>
    </row>
    <row r="428">
      <c r="A428" s="94" t="n"/>
      <c r="B428" s="94" t="n"/>
      <c r="C428" s="94" t="n"/>
      <c r="D428" s="94" t="n"/>
      <c r="E428" s="94" t="n"/>
    </row>
    <row r="429">
      <c r="A429" s="94" t="n"/>
      <c r="B429" s="94" t="n"/>
      <c r="C429" s="94" t="n"/>
      <c r="D429" s="94" t="n"/>
      <c r="E429" s="94" t="n"/>
    </row>
    <row r="430">
      <c r="A430" s="94" t="n"/>
      <c r="B430" s="94" t="n"/>
      <c r="C430" s="94" t="n"/>
      <c r="D430" s="94" t="n"/>
      <c r="E430" s="94" t="n"/>
    </row>
    <row r="431">
      <c r="A431" s="94" t="n"/>
      <c r="B431" s="94" t="n"/>
      <c r="C431" s="94" t="n"/>
      <c r="D431" s="94" t="n"/>
      <c r="E431" s="94" t="n"/>
    </row>
    <row r="432">
      <c r="A432" s="94" t="n"/>
      <c r="B432" s="94" t="n"/>
      <c r="C432" s="94" t="n"/>
      <c r="D432" s="94" t="n"/>
      <c r="E432" s="94" t="n"/>
    </row>
    <row r="433">
      <c r="A433" s="94" t="n"/>
      <c r="B433" s="94" t="n"/>
      <c r="C433" s="94" t="n"/>
      <c r="D433" s="94" t="n"/>
      <c r="E433" s="94" t="n"/>
    </row>
    <row r="434">
      <c r="A434" s="94" t="n"/>
      <c r="B434" s="94" t="n"/>
      <c r="C434" s="94" t="n"/>
      <c r="D434" s="94" t="n"/>
      <c r="E434" s="94" t="n"/>
    </row>
    <row r="435">
      <c r="A435" s="94" t="n"/>
      <c r="B435" s="94" t="n"/>
      <c r="C435" s="94" t="n"/>
      <c r="D435" s="94" t="n"/>
      <c r="E435" s="94" t="n"/>
    </row>
    <row r="436">
      <c r="A436" s="94" t="n"/>
      <c r="B436" s="94" t="n"/>
      <c r="C436" s="94" t="n"/>
      <c r="D436" s="94" t="n"/>
      <c r="E436" s="94" t="n"/>
    </row>
    <row r="437">
      <c r="A437" s="94" t="n"/>
      <c r="B437" s="94" t="n"/>
      <c r="C437" s="94" t="n"/>
      <c r="D437" s="94" t="n"/>
      <c r="E437" s="94" t="n"/>
    </row>
    <row r="438">
      <c r="A438" s="94" t="n"/>
      <c r="B438" s="94" t="n"/>
      <c r="C438" s="94" t="n"/>
      <c r="D438" s="94" t="n"/>
      <c r="E438" s="94" t="n"/>
    </row>
    <row r="439">
      <c r="A439" s="94" t="n"/>
      <c r="B439" s="94" t="n"/>
      <c r="C439" s="94" t="n"/>
      <c r="D439" s="94" t="n"/>
      <c r="E439" s="94" t="n"/>
    </row>
    <row r="440">
      <c r="A440" s="94" t="n"/>
      <c r="B440" s="94" t="n"/>
      <c r="C440" s="94" t="n"/>
      <c r="D440" s="94" t="n"/>
      <c r="E440" s="94" t="n"/>
    </row>
    <row r="441">
      <c r="A441" s="94" t="n"/>
      <c r="B441" s="94" t="n"/>
      <c r="C441" s="94" t="n"/>
      <c r="D441" s="94" t="n"/>
      <c r="E441" s="94" t="n"/>
    </row>
    <row r="442">
      <c r="A442" s="94" t="n"/>
      <c r="B442" s="94" t="n"/>
      <c r="C442" s="94" t="n"/>
      <c r="D442" s="94" t="n"/>
      <c r="E442" s="94" t="n"/>
    </row>
    <row r="443">
      <c r="A443" s="94" t="n"/>
      <c r="B443" s="94" t="n"/>
      <c r="C443" s="94" t="n"/>
      <c r="D443" s="94" t="n"/>
      <c r="E443" s="94" t="n"/>
    </row>
    <row r="444">
      <c r="A444" s="94" t="n"/>
      <c r="B444" s="94" t="n"/>
      <c r="C444" s="94" t="n"/>
      <c r="D444" s="94" t="n"/>
      <c r="E444" s="94" t="n"/>
    </row>
    <row r="445">
      <c r="A445" s="94" t="n"/>
      <c r="B445" s="94" t="n"/>
      <c r="C445" s="94" t="n"/>
      <c r="D445" s="94" t="n"/>
      <c r="E445" s="94" t="n"/>
    </row>
    <row r="446">
      <c r="A446" s="94" t="n"/>
      <c r="B446" s="94" t="n"/>
      <c r="C446" s="94" t="n"/>
      <c r="D446" s="94" t="n"/>
      <c r="E446" s="94" t="n"/>
    </row>
    <row r="447">
      <c r="A447" s="94" t="n"/>
      <c r="B447" s="94" t="n"/>
      <c r="C447" s="94" t="n"/>
      <c r="D447" s="94" t="n"/>
      <c r="E447" s="94" t="n"/>
    </row>
    <row r="448">
      <c r="A448" s="94" t="n"/>
      <c r="B448" s="94" t="n"/>
      <c r="C448" s="94" t="n"/>
      <c r="D448" s="94" t="n"/>
      <c r="E448" s="94" t="n"/>
    </row>
    <row r="449">
      <c r="A449" s="94" t="n"/>
      <c r="B449" s="94" t="n"/>
      <c r="C449" s="94" t="n"/>
      <c r="D449" s="94" t="n"/>
      <c r="E449" s="94" t="n"/>
    </row>
    <row r="450">
      <c r="A450" s="94" t="n"/>
      <c r="B450" s="94" t="n"/>
      <c r="C450" s="94" t="n"/>
      <c r="D450" s="94" t="n"/>
      <c r="E450" s="94" t="n"/>
    </row>
    <row r="451">
      <c r="A451" s="94" t="n"/>
      <c r="B451" s="94" t="n"/>
      <c r="C451" s="94" t="n"/>
      <c r="D451" s="94" t="n"/>
      <c r="E451" s="94" t="n"/>
    </row>
    <row r="452">
      <c r="A452" s="94" t="n"/>
      <c r="B452" s="94" t="n"/>
      <c r="C452" s="94" t="n"/>
      <c r="D452" s="94" t="n"/>
      <c r="E452" s="94" t="n"/>
    </row>
    <row r="453">
      <c r="A453" s="94" t="n"/>
      <c r="B453" s="94" t="n"/>
      <c r="C453" s="94" t="n"/>
      <c r="D453" s="94" t="n"/>
      <c r="E453" s="94" t="n"/>
    </row>
    <row r="454">
      <c r="A454" s="94" t="n"/>
      <c r="B454" s="94" t="n"/>
      <c r="C454" s="94" t="n"/>
      <c r="D454" s="94" t="n"/>
      <c r="E454" s="94" t="n"/>
    </row>
    <row r="455">
      <c r="A455" s="94" t="n"/>
      <c r="B455" s="94" t="n"/>
      <c r="C455" s="94" t="n"/>
      <c r="D455" s="94" t="n"/>
      <c r="E455" s="94" t="n"/>
    </row>
    <row r="456">
      <c r="A456" s="94" t="n"/>
      <c r="B456" s="94" t="n"/>
      <c r="C456" s="94" t="n"/>
      <c r="D456" s="94" t="n"/>
      <c r="E456" s="94" t="n"/>
    </row>
    <row r="457">
      <c r="A457" s="94" t="n"/>
      <c r="B457" s="94" t="n"/>
      <c r="C457" s="94" t="n"/>
      <c r="D457" s="94" t="n"/>
      <c r="E457" s="94" t="n"/>
    </row>
    <row r="458">
      <c r="A458" s="94" t="n"/>
      <c r="B458" s="94" t="n"/>
      <c r="C458" s="94" t="n"/>
      <c r="D458" s="94" t="n"/>
      <c r="E458" s="94" t="n"/>
    </row>
    <row r="459">
      <c r="A459" s="94" t="n"/>
      <c r="B459" s="94" t="n"/>
      <c r="C459" s="94" t="n"/>
      <c r="D459" s="94" t="n"/>
      <c r="E459" s="94" t="n"/>
    </row>
    <row r="460">
      <c r="A460" s="94" t="n"/>
      <c r="B460" s="94" t="n"/>
      <c r="C460" s="94" t="n"/>
      <c r="D460" s="94" t="n"/>
      <c r="E460" s="94" t="n"/>
    </row>
    <row r="461">
      <c r="A461" s="94" t="n"/>
      <c r="B461" s="94" t="n"/>
      <c r="C461" s="94" t="n"/>
      <c r="D461" s="94" t="n"/>
      <c r="E461" s="94" t="n"/>
    </row>
    <row r="462">
      <c r="A462" s="94" t="n"/>
      <c r="B462" s="94" t="n"/>
      <c r="C462" s="94" t="n"/>
      <c r="D462" s="94" t="n"/>
      <c r="E462" s="94" t="n"/>
    </row>
    <row r="463">
      <c r="A463" s="94" t="n"/>
      <c r="B463" s="94" t="n"/>
      <c r="C463" s="94" t="n"/>
      <c r="D463" s="94" t="n"/>
      <c r="E463" s="94" t="n"/>
    </row>
    <row r="464">
      <c r="A464" s="94" t="n"/>
      <c r="B464" s="94" t="n"/>
      <c r="C464" s="94" t="n"/>
      <c r="D464" s="94" t="n"/>
      <c r="E464" s="94" t="n"/>
    </row>
    <row r="465">
      <c r="A465" s="94" t="n"/>
      <c r="B465" s="94" t="n"/>
      <c r="C465" s="94" t="n"/>
      <c r="D465" s="94" t="n"/>
      <c r="E465" s="94" t="n"/>
    </row>
    <row r="466">
      <c r="A466" s="98" t="inlineStr">
        <is>
          <t>TOTALE</t>
        </is>
      </c>
      <c r="B466" s="94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98" t="inlineStr">
        <is>
          <t>IMPORTO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>
        <v>45316</v>
      </c>
      <c r="B470" s="94" t="n">
        <v>0</v>
      </c>
      <c r="C470" s="94" t="n"/>
      <c r="D470" s="94" t="n"/>
      <c r="E470" s="94" t="n"/>
    </row>
    <row r="471">
      <c r="A471" s="94" t="inlineStr">
        <is>
          <t>*</t>
        </is>
      </c>
      <c r="B471" s="94" t="n">
        <v>540</v>
      </c>
      <c r="C471" s="94" t="n">
        <v>216650</v>
      </c>
      <c r="D471" s="94" t="inlineStr">
        <is>
          <t>SCUOLA MATERNA</t>
        </is>
      </c>
      <c r="E471" s="94" t="n"/>
    </row>
    <row r="472">
      <c r="A472" s="94" t="inlineStr">
        <is>
          <t>*</t>
        </is>
      </c>
      <c r="B472" s="94" t="n">
        <v>294</v>
      </c>
      <c r="C472" s="94" t="n">
        <v>351527</v>
      </c>
      <c r="D472" s="94" t="inlineStr">
        <is>
          <t>BERVEGLIERI DAVIDE</t>
        </is>
      </c>
      <c r="E472" s="94" t="n"/>
    </row>
    <row r="473">
      <c r="A473" s="94" t="inlineStr">
        <is>
          <t>*</t>
        </is>
      </c>
      <c r="B473" s="94" t="n">
        <v>87.5</v>
      </c>
      <c r="C473" s="94" t="n">
        <v>284881</v>
      </c>
      <c r="D473" s="94" t="inlineStr">
        <is>
          <t>PARROCCHIA SS APOSTOLO E PIERO</t>
        </is>
      </c>
      <c r="E473" s="94" t="inlineStr">
        <is>
          <t>BONIFICO UNICO 878  790,5+87,5</t>
        </is>
      </c>
    </row>
    <row r="474">
      <c r="A474" s="94" t="n"/>
      <c r="B474" s="94" t="n"/>
      <c r="C474" s="94" t="n"/>
      <c r="D474" s="94" t="n"/>
      <c r="E474" s="94" t="n"/>
    </row>
    <row r="475">
      <c r="A475" s="94" t="n"/>
      <c r="B475" s="94" t="n"/>
      <c r="C475" s="94" t="n"/>
      <c r="D475" s="94" t="n"/>
      <c r="E475" s="94" t="n"/>
    </row>
    <row r="476">
      <c r="A476" s="94" t="n"/>
      <c r="B476" s="94" t="n"/>
      <c r="C476" s="94" t="n"/>
      <c r="D476" s="94" t="n"/>
      <c r="E476" s="94" t="n"/>
    </row>
    <row r="477">
      <c r="A477" s="94" t="n"/>
      <c r="B477" s="94" t="n"/>
      <c r="C477" s="94" t="n"/>
      <c r="D477" s="94" t="n"/>
      <c r="E477" s="94" t="n"/>
    </row>
    <row r="478">
      <c r="A478" s="94" t="n"/>
      <c r="B478" s="94" t="n"/>
      <c r="C478" s="94" t="n"/>
      <c r="D478" s="94" t="n"/>
      <c r="E478" s="94" t="n"/>
    </row>
    <row r="479">
      <c r="A479" s="94" t="n"/>
      <c r="B479" s="94" t="n"/>
      <c r="C479" s="94" t="n"/>
      <c r="D479" s="94" t="n"/>
      <c r="E479" s="94" t="n"/>
    </row>
    <row r="480">
      <c r="A480" s="94" t="n"/>
      <c r="B480" s="94" t="n"/>
      <c r="C480" s="94" t="n"/>
      <c r="D480" s="94" t="n"/>
      <c r="E480" s="94" t="n"/>
    </row>
    <row r="481">
      <c r="A481" s="94" t="n"/>
      <c r="B481" s="94" t="n"/>
      <c r="C481" s="94" t="n"/>
      <c r="D481" s="94" t="n"/>
      <c r="E481" s="94" t="n"/>
    </row>
    <row r="482">
      <c r="A482" s="94" t="n"/>
      <c r="B482" s="94" t="n"/>
      <c r="C482" s="94" t="n"/>
      <c r="D482" s="94" t="n"/>
      <c r="E482" s="94" t="n"/>
    </row>
    <row r="483">
      <c r="A483" s="94" t="n"/>
      <c r="B483" s="94" t="n"/>
      <c r="C483" s="94" t="n"/>
      <c r="D483" s="94" t="n"/>
      <c r="E483" s="94" t="n"/>
    </row>
    <row r="484">
      <c r="A484" s="94" t="n"/>
      <c r="B484" s="94" t="n"/>
      <c r="C484" s="94" t="n"/>
      <c r="D484" s="94" t="n"/>
      <c r="E484" s="94" t="n"/>
    </row>
    <row r="485">
      <c r="A485" s="94" t="n"/>
      <c r="B485" s="94" t="n"/>
      <c r="C485" s="94" t="n"/>
      <c r="D485" s="94" t="n"/>
      <c r="E485" s="94" t="n"/>
    </row>
    <row r="486">
      <c r="A486" s="94" t="n"/>
      <c r="B486" s="94" t="n"/>
      <c r="C486" s="94" t="n"/>
      <c r="D486" s="94" t="n"/>
      <c r="E486" s="94" t="n"/>
    </row>
    <row r="487">
      <c r="A487" s="94" t="n"/>
      <c r="B487" s="94" t="n"/>
      <c r="C487" s="94" t="n"/>
      <c r="D487" s="94" t="n"/>
      <c r="E487" s="94" t="n"/>
    </row>
    <row r="488">
      <c r="A488" s="94" t="n"/>
      <c r="B488" s="94" t="n"/>
      <c r="C488" s="94" t="n"/>
      <c r="D488" s="94" t="n"/>
      <c r="E488" s="94" t="n"/>
    </row>
    <row r="489">
      <c r="A489" s="94" t="n"/>
      <c r="B489" s="94" t="n"/>
      <c r="C489" s="94" t="n"/>
      <c r="D489" s="94" t="n"/>
      <c r="E489" s="94" t="n"/>
    </row>
    <row r="490">
      <c r="A490" s="94" t="n"/>
      <c r="B490" s="94" t="n"/>
      <c r="C490" s="94" t="n"/>
      <c r="D490" s="94" t="n"/>
      <c r="E490" s="94" t="n"/>
    </row>
    <row r="491">
      <c r="A491" s="94" t="n"/>
      <c r="B491" s="94" t="n"/>
      <c r="C491" s="94" t="n"/>
      <c r="D491" s="94" t="n"/>
      <c r="E491" s="94" t="n"/>
    </row>
    <row r="492">
      <c r="A492" s="94" t="n"/>
      <c r="B492" s="94" t="n"/>
      <c r="C492" s="94" t="n"/>
      <c r="D492" s="94" t="n"/>
      <c r="E492" s="94" t="n"/>
    </row>
    <row r="493">
      <c r="A493" s="94" t="n"/>
      <c r="B493" s="94" t="n"/>
      <c r="C493" s="94" t="n"/>
      <c r="D493" s="94" t="n"/>
      <c r="E493" s="94" t="n"/>
    </row>
    <row r="494">
      <c r="A494" s="94" t="n"/>
      <c r="B494" s="94" t="n"/>
      <c r="C494" s="94" t="n"/>
      <c r="D494" s="94" t="n"/>
      <c r="E494" s="94" t="n"/>
    </row>
    <row r="495">
      <c r="A495" s="94" t="n"/>
      <c r="B495" s="94" t="n"/>
      <c r="C495" s="94" t="n"/>
      <c r="D495" s="94" t="n"/>
      <c r="E495" s="94" t="n"/>
    </row>
    <row r="496">
      <c r="A496" s="94" t="n"/>
      <c r="B496" s="94" t="n"/>
      <c r="C496" s="94" t="n"/>
      <c r="D496" s="94" t="n"/>
      <c r="E496" s="94" t="n"/>
    </row>
    <row r="497">
      <c r="A497" s="94" t="n"/>
      <c r="B497" s="94" t="n"/>
      <c r="C497" s="94" t="n"/>
      <c r="D497" s="94" t="n"/>
      <c r="E497" s="94" t="n"/>
    </row>
    <row r="498">
      <c r="A498" s="94" t="n"/>
      <c r="B498" s="94" t="n"/>
      <c r="C498" s="94" t="n"/>
      <c r="D498" s="94" t="n"/>
      <c r="E498" s="94" t="n"/>
    </row>
    <row r="499">
      <c r="A499" s="94" t="n"/>
      <c r="B499" s="94" t="n"/>
      <c r="C499" s="94" t="n"/>
      <c r="D499" s="94" t="n"/>
      <c r="E499" s="94" t="n"/>
    </row>
    <row r="500">
      <c r="A500" s="94" t="n"/>
      <c r="B500" s="94" t="n"/>
      <c r="C500" s="94" t="n"/>
      <c r="D500" s="94" t="n"/>
      <c r="E500" s="94" t="n"/>
    </row>
    <row r="501">
      <c r="A501" s="94" t="n"/>
      <c r="B501" s="94" t="n"/>
      <c r="C501" s="94" t="n"/>
      <c r="D501" s="94" t="n"/>
      <c r="E501" s="94" t="n"/>
    </row>
    <row r="502">
      <c r="A502" s="94" t="n"/>
      <c r="B502" s="94" t="n"/>
      <c r="C502" s="94" t="n"/>
      <c r="D502" s="94" t="n"/>
      <c r="E502" s="94" t="n"/>
    </row>
    <row r="503">
      <c r="A503" s="94" t="n"/>
      <c r="B503" s="94" t="n"/>
      <c r="C503" s="94" t="n"/>
      <c r="D503" s="94" t="n"/>
      <c r="E503" s="94" t="n"/>
    </row>
    <row r="504">
      <c r="A504" s="94" t="n"/>
      <c r="B504" s="94" t="n"/>
      <c r="C504" s="94" t="n"/>
      <c r="D504" s="94" t="n"/>
      <c r="E504" s="94" t="n"/>
    </row>
    <row r="505">
      <c r="A505" s="94" t="n"/>
      <c r="B505" s="94" t="n"/>
      <c r="C505" s="94" t="n"/>
      <c r="D505" s="94" t="n"/>
      <c r="E505" s="94" t="n"/>
    </row>
    <row r="506">
      <c r="A506" s="94" t="n"/>
      <c r="B506" s="94" t="n"/>
      <c r="C506" s="94" t="n"/>
      <c r="D506" s="94" t="n"/>
      <c r="E506" s="94" t="n"/>
    </row>
    <row r="507">
      <c r="A507" s="94" t="n"/>
      <c r="B507" s="94" t="n"/>
      <c r="C507" s="94" t="n"/>
      <c r="D507" s="94" t="n"/>
      <c r="E507" s="94" t="n"/>
    </row>
    <row r="508">
      <c r="A508" s="94" t="n"/>
      <c r="B508" s="94" t="n"/>
      <c r="C508" s="94" t="n"/>
      <c r="D508" s="94" t="n"/>
      <c r="E508" s="94" t="n"/>
    </row>
    <row r="509">
      <c r="A509" s="94" t="n"/>
      <c r="B509" s="94" t="n"/>
      <c r="C509" s="94" t="n"/>
      <c r="D509" s="94" t="n"/>
      <c r="E509" s="94" t="n"/>
    </row>
    <row r="510">
      <c r="A510" s="94" t="n"/>
      <c r="B510" s="94" t="n"/>
      <c r="C510" s="94" t="n"/>
      <c r="D510" s="94" t="n"/>
      <c r="E510" s="94" t="n"/>
    </row>
    <row r="511">
      <c r="A511" s="94" t="n"/>
      <c r="B511" s="94" t="n"/>
      <c r="C511" s="94" t="n"/>
      <c r="D511" s="94" t="n"/>
      <c r="E511" s="94" t="n"/>
    </row>
    <row r="512">
      <c r="A512" s="94" t="n"/>
      <c r="B512" s="94" t="n"/>
      <c r="C512" s="94" t="n"/>
      <c r="D512" s="94" t="n"/>
      <c r="E512" s="94" t="n"/>
    </row>
    <row r="513">
      <c r="A513" s="94" t="n"/>
      <c r="B513" s="94" t="n"/>
      <c r="C513" s="94" t="n"/>
      <c r="D513" s="94" t="n"/>
      <c r="E513" s="94" t="n"/>
    </row>
    <row r="514">
      <c r="A514" s="94" t="n"/>
      <c r="B514" s="94" t="n"/>
      <c r="C514" s="94" t="n"/>
      <c r="D514" s="94" t="n"/>
      <c r="E514" s="94" t="n"/>
    </row>
    <row r="515">
      <c r="A515" s="94" t="n"/>
      <c r="B515" s="94" t="n"/>
      <c r="C515" s="94" t="n"/>
      <c r="D515" s="94" t="n"/>
      <c r="E515" s="94" t="n"/>
    </row>
    <row r="516">
      <c r="A516" s="94" t="n"/>
      <c r="B516" s="94" t="n"/>
      <c r="C516" s="94" t="n"/>
      <c r="D516" s="94" t="n"/>
      <c r="E516" s="94" t="n"/>
    </row>
    <row r="517">
      <c r="A517" s="94" t="n"/>
      <c r="B517" s="94" t="n"/>
      <c r="C517" s="94" t="n"/>
      <c r="D517" s="94" t="n"/>
      <c r="E517" s="94" t="n"/>
    </row>
    <row r="518">
      <c r="A518" s="98" t="inlineStr">
        <is>
          <t>TOTALE</t>
        </is>
      </c>
      <c r="B518" s="94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98" t="inlineStr">
        <is>
          <t>IMPORTO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>
        <v>45317</v>
      </c>
      <c r="B522" s="94" t="n">
        <v>0</v>
      </c>
      <c r="C522" s="94" t="n"/>
      <c r="D522" s="94" t="n"/>
      <c r="E522" s="94" t="n"/>
    </row>
    <row r="523">
      <c r="A523" s="94" t="n"/>
      <c r="B523" s="94" t="n">
        <v>0</v>
      </c>
      <c r="C523" s="94" t="n"/>
      <c r="D523" s="94" t="n"/>
      <c r="E523" s="94" t="n"/>
    </row>
    <row r="524">
      <c r="A524" s="94" t="n"/>
      <c r="B524" s="94" t="n">
        <v>0</v>
      </c>
      <c r="C524" s="94" t="n"/>
      <c r="D524" s="94" t="n"/>
      <c r="E524" s="94" t="n"/>
    </row>
    <row r="525">
      <c r="A525" s="94" t="n"/>
      <c r="B525" s="94" t="n"/>
      <c r="C525" s="94" t="n"/>
      <c r="D525" s="94" t="n"/>
      <c r="E525" s="94" t="n"/>
      <c r="J525" s="131" t="n"/>
      <c r="K525" s="131" t="n"/>
    </row>
    <row r="526">
      <c r="A526" s="94" t="n"/>
      <c r="B526" s="94" t="n"/>
      <c r="C526" s="94" t="n"/>
      <c r="D526" s="94" t="n"/>
      <c r="E526" s="94" t="n"/>
    </row>
    <row r="527">
      <c r="A527" s="94" t="n"/>
      <c r="B527" s="94" t="n"/>
      <c r="C527" s="94" t="n"/>
      <c r="D527" s="94" t="n"/>
      <c r="E527" s="94" t="n"/>
    </row>
    <row r="528">
      <c r="A528" s="94" t="n"/>
      <c r="B528" s="94" t="n"/>
      <c r="C528" s="94" t="n"/>
      <c r="D528" s="94" t="n"/>
      <c r="E528" s="94" t="n"/>
    </row>
    <row r="529">
      <c r="A529" s="94" t="n"/>
      <c r="B529" s="94" t="n"/>
      <c r="C529" s="94" t="n"/>
      <c r="D529" s="94" t="n"/>
      <c r="E529" s="94" t="n"/>
    </row>
    <row r="530">
      <c r="A530" s="94" t="n"/>
      <c r="B530" s="94" t="n"/>
      <c r="C530" s="94" t="n"/>
      <c r="D530" s="94" t="n"/>
      <c r="E530" s="94" t="n"/>
    </row>
    <row r="531">
      <c r="A531" s="94" t="n"/>
      <c r="B531" s="94" t="n"/>
      <c r="C531" s="94" t="n"/>
      <c r="D531" s="94" t="n"/>
      <c r="E531" s="94" t="n"/>
    </row>
    <row r="532">
      <c r="A532" s="94" t="n"/>
      <c r="B532" s="94" t="n"/>
      <c r="C532" s="94" t="n"/>
      <c r="D532" s="94" t="n"/>
      <c r="E532" s="94" t="n"/>
    </row>
    <row r="533">
      <c r="A533" s="94" t="n"/>
      <c r="B533" s="94" t="n"/>
      <c r="C533" s="94" t="n"/>
      <c r="D533" s="94" t="n"/>
      <c r="E533" s="94" t="n"/>
    </row>
    <row r="534">
      <c r="A534" s="94" t="n"/>
      <c r="B534" s="94" t="n"/>
      <c r="C534" s="94" t="n"/>
      <c r="D534" s="94" t="n"/>
      <c r="E534" s="94" t="n"/>
    </row>
    <row r="535">
      <c r="A535" s="94" t="n"/>
      <c r="B535" s="94" t="n"/>
      <c r="C535" s="94" t="n"/>
      <c r="D535" s="94" t="n"/>
      <c r="E535" s="94" t="n"/>
    </row>
    <row r="536">
      <c r="A536" s="94" t="n"/>
      <c r="B536" s="94" t="n"/>
      <c r="C536" s="94" t="n"/>
      <c r="D536" s="94" t="n"/>
      <c r="E536" s="94" t="n"/>
    </row>
    <row r="537">
      <c r="A537" s="94" t="n"/>
      <c r="B537" s="94" t="n"/>
      <c r="C537" s="94" t="n"/>
      <c r="D537" s="94" t="n"/>
      <c r="E537" s="94" t="n"/>
    </row>
    <row r="538">
      <c r="A538" s="94" t="n"/>
      <c r="B538" s="94" t="n"/>
      <c r="C538" s="94" t="n"/>
      <c r="D538" s="94" t="n"/>
      <c r="E538" s="94" t="n"/>
    </row>
    <row r="539">
      <c r="A539" s="94" t="n"/>
      <c r="B539" s="94" t="n"/>
      <c r="C539" s="94" t="n"/>
      <c r="D539" s="94" t="n"/>
      <c r="E539" s="94" t="n"/>
    </row>
    <row r="540">
      <c r="A540" s="94" t="n"/>
      <c r="B540" s="94" t="n"/>
      <c r="C540" s="94" t="n"/>
      <c r="D540" s="94" t="n"/>
      <c r="E540" s="94" t="n"/>
    </row>
    <row r="541">
      <c r="A541" s="94" t="n"/>
      <c r="B541" s="94" t="n"/>
      <c r="C541" s="94" t="n"/>
      <c r="D541" s="94" t="n"/>
      <c r="E541" s="94" t="n"/>
    </row>
    <row r="542">
      <c r="A542" s="94" t="n"/>
      <c r="B542" s="94" t="n"/>
      <c r="C542" s="94" t="n"/>
      <c r="D542" s="94" t="n"/>
      <c r="E542" s="94" t="n"/>
    </row>
    <row r="543">
      <c r="A543" s="94" t="n"/>
      <c r="B543" s="94" t="n"/>
      <c r="C543" s="94" t="n"/>
      <c r="D543" s="94" t="n"/>
      <c r="E543" s="94" t="n"/>
    </row>
    <row r="544">
      <c r="A544" s="94" t="n"/>
      <c r="B544" s="94" t="n"/>
      <c r="C544" s="94" t="n"/>
      <c r="D544" s="94" t="n"/>
      <c r="E544" s="94" t="n"/>
    </row>
    <row r="545">
      <c r="A545" s="94" t="n"/>
      <c r="B545" s="94" t="n"/>
      <c r="C545" s="94" t="n"/>
      <c r="D545" s="94" t="n"/>
      <c r="E545" s="94" t="n"/>
    </row>
    <row r="546">
      <c r="A546" s="94" t="n"/>
      <c r="B546" s="94" t="n"/>
      <c r="C546" s="94" t="n"/>
      <c r="D546" s="94" t="n"/>
      <c r="E546" s="94" t="n"/>
    </row>
    <row r="547">
      <c r="A547" s="94" t="n"/>
      <c r="B547" s="94" t="n"/>
      <c r="C547" s="94" t="n"/>
      <c r="D547" s="94" t="n"/>
      <c r="E547" s="94" t="n"/>
    </row>
    <row r="548">
      <c r="A548" s="94" t="n"/>
      <c r="B548" s="94" t="n"/>
      <c r="C548" s="94" t="n"/>
      <c r="D548" s="94" t="n"/>
      <c r="E548" s="94" t="n"/>
    </row>
    <row r="549">
      <c r="A549" s="94" t="n"/>
      <c r="B549" s="94" t="n"/>
      <c r="C549" s="94" t="n"/>
      <c r="D549" s="94" t="n"/>
      <c r="E549" s="94" t="n"/>
    </row>
    <row r="550">
      <c r="A550" s="94" t="n"/>
      <c r="B550" s="94" t="n"/>
      <c r="C550" s="94" t="n"/>
      <c r="D550" s="94" t="n"/>
      <c r="E550" s="94" t="n"/>
    </row>
    <row r="551">
      <c r="A551" s="94" t="n"/>
      <c r="B551" s="94" t="n"/>
      <c r="C551" s="94" t="n"/>
      <c r="D551" s="94" t="n"/>
      <c r="E551" s="94" t="n"/>
    </row>
    <row r="552">
      <c r="A552" s="94" t="n"/>
      <c r="B552" s="94" t="n"/>
      <c r="C552" s="94" t="n"/>
      <c r="D552" s="94" t="n"/>
      <c r="E552" s="94" t="n"/>
    </row>
    <row r="553">
      <c r="A553" s="94" t="n"/>
      <c r="B553" s="94" t="n"/>
      <c r="C553" s="94" t="n"/>
      <c r="D553" s="94" t="n"/>
      <c r="E553" s="94" t="n"/>
    </row>
    <row r="554">
      <c r="A554" s="94" t="n"/>
      <c r="B554" s="94" t="n"/>
      <c r="C554" s="94" t="n"/>
      <c r="D554" s="94" t="n"/>
      <c r="E554" s="94" t="n"/>
    </row>
    <row r="555">
      <c r="A555" s="94" t="n"/>
      <c r="B555" s="94" t="n"/>
      <c r="C555" s="94" t="n"/>
      <c r="D555" s="94" t="n"/>
      <c r="E555" s="94" t="n"/>
    </row>
    <row r="556">
      <c r="A556" s="94" t="n"/>
      <c r="B556" s="94" t="n"/>
      <c r="C556" s="94" t="n"/>
      <c r="D556" s="94" t="n"/>
      <c r="E556" s="94" t="n"/>
    </row>
    <row r="557">
      <c r="A557" s="94" t="n"/>
      <c r="B557" s="94" t="n"/>
      <c r="C557" s="94" t="n"/>
      <c r="D557" s="94" t="n"/>
      <c r="E557" s="94" t="n"/>
    </row>
    <row r="558">
      <c r="A558" s="94" t="n"/>
      <c r="B558" s="94" t="n"/>
      <c r="C558" s="94" t="n"/>
      <c r="D558" s="94" t="n"/>
      <c r="E558" s="94" t="n"/>
    </row>
    <row r="559">
      <c r="A559" s="94" t="n"/>
      <c r="B559" s="94" t="n"/>
      <c r="C559" s="94" t="n"/>
      <c r="D559" s="94" t="n"/>
      <c r="E559" s="94" t="n"/>
    </row>
    <row r="560">
      <c r="A560" s="94" t="n"/>
      <c r="B560" s="94" t="n"/>
      <c r="C560" s="94" t="n"/>
      <c r="D560" s="94" t="n"/>
      <c r="E560" s="94" t="n"/>
    </row>
    <row r="561">
      <c r="A561" s="94" t="n"/>
      <c r="B561" s="94" t="n"/>
      <c r="C561" s="94" t="n"/>
      <c r="D561" s="94" t="n"/>
      <c r="E561" s="94" t="n"/>
    </row>
    <row r="562">
      <c r="A562" s="94" t="n"/>
      <c r="B562" s="94" t="n"/>
      <c r="C562" s="94" t="n"/>
      <c r="D562" s="94" t="n"/>
      <c r="E562" s="94" t="n"/>
    </row>
    <row r="563">
      <c r="A563" s="94" t="n"/>
      <c r="B563" s="94" t="n"/>
      <c r="C563" s="94" t="n"/>
      <c r="D563" s="94" t="n"/>
      <c r="E563" s="94" t="n"/>
    </row>
    <row r="564">
      <c r="A564" s="94" t="n"/>
      <c r="B564" s="94" t="n"/>
      <c r="C564" s="94" t="n"/>
      <c r="D564" s="94" t="n"/>
      <c r="E564" s="94" t="n"/>
    </row>
    <row r="565">
      <c r="A565" s="94" t="n"/>
      <c r="B565" s="94" t="n"/>
      <c r="C565" s="94" t="n"/>
      <c r="D565" s="94" t="n"/>
      <c r="E565" s="94" t="n"/>
    </row>
    <row r="566">
      <c r="A566" s="94" t="n"/>
      <c r="B566" s="94" t="n"/>
      <c r="C566" s="94" t="n"/>
      <c r="D566" s="94" t="n"/>
      <c r="E566" s="94" t="n"/>
    </row>
    <row r="567">
      <c r="A567" s="94" t="n"/>
      <c r="B567" s="94" t="n"/>
      <c r="C567" s="94" t="n"/>
      <c r="D567" s="94" t="n"/>
      <c r="E567" s="94" t="n"/>
    </row>
    <row r="568">
      <c r="A568" s="94" t="n"/>
      <c r="B568" s="94" t="n"/>
      <c r="C568" s="94" t="n"/>
      <c r="D568" s="94" t="n"/>
      <c r="E568" s="94" t="n"/>
    </row>
    <row r="569">
      <c r="A569" s="94" t="n"/>
      <c r="B569" s="94" t="n"/>
      <c r="C569" s="94" t="n"/>
      <c r="D569" s="94" t="n"/>
      <c r="E569" s="94" t="n"/>
    </row>
    <row r="570">
      <c r="A570" s="98" t="inlineStr">
        <is>
          <t>TOTALE</t>
        </is>
      </c>
      <c r="B570" s="94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98" t="inlineStr">
        <is>
          <t>IMPORTO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>
        <v>45320</v>
      </c>
      <c r="B574" s="94" t="n">
        <v>0</v>
      </c>
      <c r="C574" s="94" t="n"/>
      <c r="D574" s="94" t="n"/>
      <c r="E574" s="94" t="n"/>
    </row>
    <row r="575">
      <c r="A575" s="94" t="inlineStr">
        <is>
          <t>*</t>
        </is>
      </c>
      <c r="B575" s="94" t="n">
        <v>80</v>
      </c>
      <c r="C575" s="94" t="n">
        <v>255441</v>
      </c>
      <c r="D575" s="94" t="inlineStr">
        <is>
          <t>PARR. SAN FRANCESCO D'ASSISI</t>
        </is>
      </c>
      <c r="E575" s="94" t="inlineStr">
        <is>
          <t>BONIFICIO UNICO   2120   184+1856+80</t>
        </is>
      </c>
    </row>
    <row r="576">
      <c r="A576" s="94" t="n"/>
      <c r="B576" s="94" t="n">
        <v>0</v>
      </c>
      <c r="C576" s="94" t="n"/>
      <c r="D576" s="94" t="n"/>
      <c r="E576" s="94" t="n"/>
    </row>
    <row r="577">
      <c r="A577" s="94" t="n"/>
      <c r="B577" s="94" t="n"/>
      <c r="C577" s="94" t="n"/>
      <c r="D577" s="94" t="n"/>
      <c r="E577" s="94" t="n"/>
    </row>
    <row r="578">
      <c r="A578" s="94" t="n"/>
      <c r="B578" s="94" t="n"/>
      <c r="C578" s="94" t="n"/>
      <c r="D578" s="94" t="n"/>
      <c r="E578" s="94" t="n"/>
    </row>
    <row r="579">
      <c r="A579" s="94" t="n"/>
      <c r="B579" s="94" t="n"/>
      <c r="C579" s="94" t="n"/>
      <c r="D579" s="94" t="n"/>
      <c r="E579" s="94" t="n"/>
    </row>
    <row r="580">
      <c r="A580" s="94" t="n"/>
      <c r="B580" s="94" t="n"/>
      <c r="C580" s="94" t="n"/>
      <c r="D580" s="94" t="n"/>
      <c r="E580" s="94" t="n"/>
      <c r="J580" s="131" t="n"/>
      <c r="K580" s="131" t="n"/>
    </row>
    <row r="581">
      <c r="A581" s="94" t="n"/>
      <c r="B581" s="94" t="n"/>
      <c r="C581" s="94" t="n"/>
      <c r="D581" s="94" t="n"/>
      <c r="E581" s="94" t="n"/>
    </row>
    <row r="582">
      <c r="A582" s="94" t="n"/>
      <c r="B582" s="94" t="n"/>
      <c r="C582" s="94" t="n"/>
      <c r="D582" s="94" t="n"/>
      <c r="E582" s="94" t="n"/>
    </row>
    <row r="583">
      <c r="A583" s="94" t="n"/>
      <c r="B583" s="94" t="n"/>
      <c r="C583" s="94" t="n"/>
      <c r="D583" s="94" t="n"/>
      <c r="E583" s="94" t="n"/>
    </row>
    <row r="584">
      <c r="A584" s="94" t="n"/>
      <c r="B584" s="94" t="n"/>
      <c r="C584" s="94" t="n"/>
      <c r="D584" s="94" t="n"/>
      <c r="E584" s="94" t="n"/>
    </row>
    <row r="585">
      <c r="A585" s="94" t="n"/>
      <c r="B585" s="94" t="n"/>
      <c r="C585" s="94" t="n"/>
      <c r="D585" s="94" t="n"/>
      <c r="E585" s="94" t="n"/>
    </row>
    <row r="586">
      <c r="A586" s="94" t="n"/>
      <c r="B586" s="94" t="n"/>
      <c r="C586" s="94" t="n"/>
      <c r="D586" s="94" t="n"/>
      <c r="E586" s="94" t="n"/>
    </row>
    <row r="587">
      <c r="A587" s="94" t="n"/>
      <c r="B587" s="94" t="n"/>
      <c r="C587" s="94" t="n"/>
      <c r="D587" s="94" t="n"/>
      <c r="E587" s="94" t="n"/>
    </row>
    <row r="588">
      <c r="A588" s="94" t="n"/>
      <c r="B588" s="94" t="n"/>
      <c r="C588" s="94" t="n"/>
      <c r="D588" s="94" t="n"/>
      <c r="E588" s="94" t="n"/>
    </row>
    <row r="589">
      <c r="A589" s="94" t="n"/>
      <c r="B589" s="94" t="n"/>
      <c r="C589" s="94" t="n"/>
      <c r="D589" s="94" t="n"/>
      <c r="E589" s="94" t="n"/>
    </row>
    <row r="590">
      <c r="A590" s="94" t="n"/>
      <c r="B590" s="94" t="n"/>
      <c r="C590" s="94" t="n"/>
      <c r="D590" s="94" t="n"/>
      <c r="E590" s="94" t="n"/>
    </row>
    <row r="591">
      <c r="A591" s="94" t="n"/>
      <c r="B591" s="94" t="n"/>
      <c r="C591" s="94" t="n"/>
      <c r="D591" s="94" t="n"/>
      <c r="E591" s="94" t="n"/>
    </row>
    <row r="592">
      <c r="A592" s="94" t="n"/>
      <c r="B592" s="94" t="n"/>
      <c r="C592" s="94" t="n"/>
      <c r="D592" s="94" t="n"/>
      <c r="E592" s="94" t="n"/>
    </row>
    <row r="593">
      <c r="A593" s="94" t="n"/>
      <c r="B593" s="94" t="n"/>
      <c r="C593" s="94" t="n"/>
      <c r="D593" s="94" t="n"/>
      <c r="E593" s="94" t="n"/>
    </row>
    <row r="594">
      <c r="A594" s="94" t="n"/>
      <c r="B594" s="94" t="n"/>
      <c r="C594" s="94" t="n"/>
      <c r="D594" s="94" t="n"/>
      <c r="E594" s="94" t="n"/>
    </row>
    <row r="595">
      <c r="A595" s="94" t="n"/>
      <c r="B595" s="94" t="n"/>
      <c r="C595" s="94" t="n"/>
      <c r="D595" s="94" t="n"/>
      <c r="E595" s="94" t="n"/>
    </row>
    <row r="596">
      <c r="A596" s="94" t="n"/>
      <c r="B596" s="94" t="n"/>
      <c r="C596" s="94" t="n"/>
      <c r="D596" s="94" t="n"/>
      <c r="E596" s="94" t="n"/>
    </row>
    <row r="597">
      <c r="A597" s="94" t="n"/>
      <c r="B597" s="94" t="n"/>
      <c r="C597" s="94" t="n"/>
      <c r="D597" s="94" t="n"/>
      <c r="E597" s="94" t="n"/>
    </row>
    <row r="598">
      <c r="A598" s="94" t="n"/>
      <c r="B598" s="94" t="n"/>
      <c r="C598" s="94" t="n"/>
      <c r="D598" s="94" t="n"/>
      <c r="E598" s="94" t="n"/>
    </row>
    <row r="599">
      <c r="A599" s="94" t="n"/>
      <c r="B599" s="94" t="n"/>
      <c r="C599" s="94" t="n"/>
      <c r="D599" s="94" t="n"/>
      <c r="E599" s="94" t="n"/>
    </row>
    <row r="600">
      <c r="A600" s="94" t="n"/>
      <c r="B600" s="94" t="n"/>
      <c r="C600" s="94" t="n"/>
      <c r="D600" s="94" t="n"/>
      <c r="E600" s="94" t="n"/>
    </row>
    <row r="601">
      <c r="A601" s="94" t="n"/>
      <c r="B601" s="94" t="n"/>
      <c r="C601" s="94" t="n"/>
      <c r="D601" s="94" t="n"/>
      <c r="E601" s="94" t="n"/>
    </row>
    <row r="602">
      <c r="A602" s="94" t="n"/>
      <c r="B602" s="94" t="n"/>
      <c r="C602" s="94" t="n"/>
      <c r="D602" s="94" t="n"/>
      <c r="E602" s="94" t="n"/>
    </row>
    <row r="603">
      <c r="A603" s="94" t="n"/>
      <c r="B603" s="94" t="n"/>
      <c r="C603" s="94" t="n"/>
      <c r="D603" s="94" t="n"/>
      <c r="E603" s="94" t="n"/>
    </row>
    <row r="604">
      <c r="A604" s="94" t="n"/>
      <c r="B604" s="94" t="n"/>
      <c r="C604" s="94" t="n"/>
      <c r="D604" s="94" t="n"/>
      <c r="E604" s="94" t="n"/>
    </row>
    <row r="605">
      <c r="A605" s="94" t="n"/>
      <c r="B605" s="94" t="n"/>
      <c r="C605" s="94" t="n"/>
      <c r="D605" s="94" t="n"/>
      <c r="E605" s="94" t="n"/>
    </row>
    <row r="606">
      <c r="A606" s="94" t="n"/>
      <c r="B606" s="94" t="n"/>
      <c r="C606" s="94" t="n"/>
      <c r="D606" s="94" t="n"/>
      <c r="E606" s="94" t="n"/>
    </row>
    <row r="607">
      <c r="A607" s="94" t="n"/>
      <c r="B607" s="94" t="n"/>
      <c r="C607" s="94" t="n"/>
      <c r="D607" s="94" t="n"/>
      <c r="E607" s="94" t="n"/>
    </row>
    <row r="608">
      <c r="A608" s="94" t="n"/>
      <c r="B608" s="94" t="n"/>
      <c r="C608" s="94" t="n"/>
      <c r="D608" s="94" t="n"/>
      <c r="E608" s="94" t="n"/>
    </row>
    <row r="609">
      <c r="A609" s="94" t="n"/>
      <c r="B609" s="94" t="n"/>
      <c r="C609" s="94" t="n"/>
      <c r="D609" s="94" t="n"/>
      <c r="E609" s="94" t="n"/>
    </row>
    <row r="610">
      <c r="A610" s="94" t="n"/>
      <c r="B610" s="94" t="n"/>
      <c r="C610" s="94" t="n"/>
      <c r="D610" s="94" t="n"/>
      <c r="E610" s="94" t="n"/>
    </row>
    <row r="611">
      <c r="A611" s="94" t="n"/>
      <c r="B611" s="94" t="n"/>
      <c r="C611" s="94" t="n"/>
      <c r="D611" s="94" t="n"/>
      <c r="E611" s="94" t="n"/>
    </row>
    <row r="612">
      <c r="A612" s="94" t="n"/>
      <c r="B612" s="94" t="n"/>
      <c r="C612" s="94" t="n"/>
      <c r="D612" s="94" t="n"/>
      <c r="E612" s="94" t="n"/>
    </row>
    <row r="613">
      <c r="A613" s="94" t="n"/>
      <c r="B613" s="94" t="n"/>
      <c r="C613" s="94" t="n"/>
      <c r="D613" s="94" t="n"/>
      <c r="E613" s="94" t="n"/>
    </row>
    <row r="614">
      <c r="A614" s="94" t="n"/>
      <c r="B614" s="94" t="n"/>
      <c r="C614" s="94" t="n"/>
      <c r="D614" s="94" t="n"/>
      <c r="E614" s="94" t="n"/>
    </row>
    <row r="615">
      <c r="A615" s="94" t="n"/>
      <c r="B615" s="94" t="n"/>
      <c r="C615" s="94" t="n"/>
      <c r="D615" s="94" t="n"/>
      <c r="E615" s="94" t="n"/>
    </row>
    <row r="616">
      <c r="A616" s="94" t="n"/>
      <c r="B616" s="94" t="n"/>
      <c r="C616" s="94" t="n"/>
      <c r="D616" s="94" t="n"/>
      <c r="E616" s="94" t="n"/>
    </row>
    <row r="617">
      <c r="A617" s="94" t="n"/>
      <c r="B617" s="94" t="n"/>
      <c r="C617" s="94" t="n"/>
      <c r="D617" s="94" t="n"/>
      <c r="E617" s="94" t="n"/>
    </row>
    <row r="618">
      <c r="A618" s="94" t="n"/>
      <c r="B618" s="94" t="n"/>
      <c r="C618" s="94" t="n"/>
      <c r="D618" s="94" t="n"/>
      <c r="E618" s="94" t="n"/>
    </row>
    <row r="619">
      <c r="A619" s="94" t="n"/>
      <c r="B619" s="94" t="n"/>
      <c r="C619" s="94" t="n"/>
      <c r="D619" s="94" t="n"/>
      <c r="E619" s="94" t="n"/>
    </row>
    <row r="620">
      <c r="A620" s="94" t="n"/>
      <c r="B620" s="94" t="n"/>
      <c r="C620" s="94" t="n"/>
      <c r="D620" s="94" t="n"/>
      <c r="E620" s="94" t="n"/>
    </row>
    <row r="621">
      <c r="A621" s="94" t="n"/>
      <c r="B621" s="94" t="n"/>
      <c r="C621" s="94" t="n"/>
      <c r="D621" s="94" t="n"/>
      <c r="E621" s="94" t="n"/>
    </row>
    <row r="622">
      <c r="A622" s="98" t="inlineStr">
        <is>
          <t>TOTALE</t>
        </is>
      </c>
      <c r="B622" s="94">
        <f>SUM(B574:B621)</f>
        <v/>
      </c>
      <c r="C622" s="94" t="n"/>
      <c r="D622" s="94" t="n"/>
      <c r="E622" s="94" t="n"/>
    </row>
    <row r="625">
      <c r="A625" s="98" t="inlineStr">
        <is>
          <t>DATA</t>
        </is>
      </c>
      <c r="B625" s="98" t="inlineStr">
        <is>
          <t>IMPORTO</t>
        </is>
      </c>
      <c r="C625" s="98" t="inlineStr">
        <is>
          <t>NUMERO POLIZZA</t>
        </is>
      </c>
      <c r="D625" s="98" t="inlineStr">
        <is>
          <t>CONTRAENTE</t>
        </is>
      </c>
      <c r="E625" s="98" t="inlineStr">
        <is>
          <t>NOTE</t>
        </is>
      </c>
    </row>
    <row r="626">
      <c r="A626" s="95" t="n">
        <v>45321</v>
      </c>
      <c r="B626" s="94" t="n">
        <v>0</v>
      </c>
      <c r="C626" s="94" t="n"/>
      <c r="D626" s="94" t="n"/>
      <c r="E626" s="94" t="n"/>
    </row>
    <row r="627">
      <c r="A627" s="94" t="inlineStr">
        <is>
          <t>*</t>
        </is>
      </c>
      <c r="B627" t="n">
        <v>197.5</v>
      </c>
      <c r="C627" t="n">
        <v>388156</v>
      </c>
      <c r="D627" t="inlineStr">
        <is>
          <t>DISTEFANO MICHELE</t>
        </is>
      </c>
      <c r="E627" s="140" t="inlineStr">
        <is>
          <t>BONIFICO UNICO 1485,00   1090+197,50   E HA SBAGLIATO PERCHE HA PAGATO DUWE VLTE 197,50</t>
        </is>
      </c>
    </row>
    <row r="628">
      <c r="A628" s="94" t="inlineStr">
        <is>
          <t>*</t>
        </is>
      </c>
      <c r="B628" t="n">
        <v>60</v>
      </c>
      <c r="C628" t="n">
        <v>216895</v>
      </c>
      <c r="D628" t="inlineStr">
        <is>
          <t>GEOCIPO SRL</t>
        </is>
      </c>
      <c r="E628" s="94" t="inlineStr">
        <is>
          <t>BONIFICO UNICO  1310    1250+60</t>
        </is>
      </c>
      <c r="J628" s="131" t="n"/>
      <c r="K628" s="131" t="n"/>
      <c r="Q628" s="131" t="n"/>
    </row>
    <row r="629">
      <c r="A629" s="94" t="inlineStr">
        <is>
          <t>*</t>
        </is>
      </c>
      <c r="B629" t="n">
        <v>133.5</v>
      </c>
      <c r="C629" t="n">
        <v>303826</v>
      </c>
      <c r="D629" t="inlineStr">
        <is>
          <t>BURCERI CARMEN</t>
        </is>
      </c>
      <c r="E629" s="94" t="n"/>
      <c r="J629" s="131" t="n"/>
      <c r="K629" s="131" t="n"/>
      <c r="Q629" s="131" t="n"/>
    </row>
    <row r="630">
      <c r="A630" s="94" t="n"/>
      <c r="B630" s="94" t="n"/>
      <c r="C630" s="94" t="n"/>
      <c r="D630" s="94" t="n"/>
      <c r="E630" s="94" t="n"/>
      <c r="J630" s="131" t="n"/>
      <c r="K630" s="131" t="n"/>
      <c r="Q630" s="131" t="n"/>
    </row>
    <row r="631">
      <c r="A631" s="94" t="n"/>
      <c r="B631" s="94" t="n"/>
      <c r="C631" s="94" t="n"/>
      <c r="D631" s="94" t="n"/>
      <c r="E631" s="94" t="n"/>
      <c r="J631" s="131" t="n"/>
      <c r="K631" s="131" t="n"/>
      <c r="Q631" s="131" t="n"/>
    </row>
    <row r="632">
      <c r="A632" s="94" t="n"/>
      <c r="B632" s="94" t="n"/>
      <c r="C632" s="94" t="n"/>
      <c r="D632" s="94" t="n"/>
      <c r="E632" s="94" t="n"/>
      <c r="K632" s="131" t="n"/>
    </row>
    <row r="633">
      <c r="A633" s="94" t="n"/>
      <c r="B633" s="94" t="n"/>
      <c r="C633" s="94" t="n"/>
      <c r="D633" s="94" t="n"/>
      <c r="E633" s="94" t="n"/>
    </row>
    <row r="634">
      <c r="A634" s="94" t="n"/>
      <c r="B634" s="94" t="n"/>
      <c r="C634" s="94" t="n"/>
      <c r="D634" s="94" t="n"/>
      <c r="E634" s="94" t="n"/>
    </row>
    <row r="635">
      <c r="A635" s="94" t="n"/>
      <c r="B635" s="94" t="n"/>
      <c r="C635" s="94" t="n"/>
      <c r="D635" s="94" t="n"/>
      <c r="E635" s="94" t="n"/>
    </row>
    <row r="636">
      <c r="A636" s="94" t="n"/>
      <c r="B636" s="94" t="n"/>
      <c r="C636" s="94" t="n"/>
      <c r="D636" s="94" t="n"/>
      <c r="E636" s="94" t="n"/>
    </row>
    <row r="637">
      <c r="A637" s="94" t="n"/>
      <c r="B637" s="94" t="n"/>
      <c r="C637" s="94" t="n"/>
      <c r="D637" s="94" t="n"/>
      <c r="E637" s="94" t="n"/>
    </row>
    <row r="638">
      <c r="A638" s="94" t="n"/>
      <c r="B638" s="94" t="n"/>
      <c r="C638" s="94" t="n"/>
      <c r="D638" s="94" t="n"/>
      <c r="E638" s="94" t="n"/>
    </row>
    <row r="639">
      <c r="A639" s="94" t="n"/>
      <c r="B639" s="94" t="n"/>
      <c r="C639" s="94" t="n"/>
      <c r="D639" s="94" t="n"/>
      <c r="E639" s="94" t="n"/>
    </row>
    <row r="640">
      <c r="A640" s="94" t="n"/>
      <c r="B640" s="94" t="n"/>
      <c r="C640" s="94" t="n"/>
      <c r="D640" s="94" t="n"/>
      <c r="E640" s="94" t="n"/>
    </row>
    <row r="641">
      <c r="A641" s="94" t="n"/>
      <c r="B641" s="94" t="n"/>
      <c r="C641" s="94" t="n"/>
      <c r="D641" s="94" t="n"/>
      <c r="E641" s="94" t="n"/>
    </row>
    <row r="642">
      <c r="A642" s="94" t="n"/>
      <c r="B642" s="94" t="n"/>
      <c r="C642" s="94" t="n"/>
      <c r="D642" s="94" t="n"/>
      <c r="E642" s="94" t="n"/>
    </row>
    <row r="643">
      <c r="A643" s="94" t="n"/>
      <c r="B643" s="94" t="n"/>
      <c r="C643" s="94" t="n"/>
      <c r="D643" s="94" t="n"/>
      <c r="E643" s="94" t="n"/>
    </row>
    <row r="644">
      <c r="A644" s="94" t="n"/>
      <c r="B644" s="94" t="n"/>
      <c r="C644" s="94" t="n"/>
      <c r="D644" s="94" t="n"/>
      <c r="E644" s="94" t="n"/>
    </row>
    <row r="645">
      <c r="A645" s="94" t="n"/>
      <c r="B645" s="94" t="n"/>
      <c r="C645" s="94" t="n"/>
      <c r="D645" s="94" t="n"/>
      <c r="E645" s="94" t="n"/>
    </row>
    <row r="646">
      <c r="A646" s="94" t="n"/>
      <c r="B646" s="94" t="n"/>
      <c r="C646" s="94" t="n"/>
      <c r="D646" s="94" t="n"/>
      <c r="E646" s="94" t="n"/>
    </row>
    <row r="647">
      <c r="A647" s="94" t="n"/>
      <c r="B647" s="94" t="n"/>
      <c r="C647" s="94" t="n"/>
      <c r="D647" s="94" t="n"/>
      <c r="E647" s="94" t="n"/>
    </row>
    <row r="648">
      <c r="A648" s="94" t="n"/>
      <c r="B648" s="94" t="n"/>
      <c r="C648" s="94" t="n"/>
      <c r="D648" s="94" t="n"/>
      <c r="E648" s="94" t="n"/>
    </row>
    <row r="649">
      <c r="A649" s="94" t="n"/>
      <c r="B649" s="94" t="n"/>
      <c r="C649" s="94" t="n"/>
      <c r="D649" s="94" t="n"/>
      <c r="E649" s="94" t="n"/>
    </row>
    <row r="650">
      <c r="A650" s="94" t="n"/>
      <c r="B650" s="94" t="n"/>
      <c r="C650" s="94" t="n"/>
      <c r="D650" s="94" t="n"/>
      <c r="E650" s="94" t="n"/>
    </row>
    <row r="651">
      <c r="A651" s="94" t="n"/>
      <c r="B651" s="94" t="n"/>
      <c r="C651" s="94" t="n"/>
      <c r="D651" s="94" t="n"/>
      <c r="E651" s="94" t="n"/>
    </row>
    <row r="652">
      <c r="A652" s="94" t="n"/>
      <c r="B652" s="94" t="n"/>
      <c r="C652" s="94" t="n"/>
      <c r="D652" s="94" t="n"/>
      <c r="E652" s="94" t="n"/>
    </row>
    <row r="653">
      <c r="A653" s="94" t="n"/>
      <c r="B653" s="94" t="n"/>
      <c r="C653" s="94" t="n"/>
      <c r="D653" s="94" t="n"/>
      <c r="E653" s="94" t="n"/>
    </row>
    <row r="654">
      <c r="A654" s="94" t="n"/>
      <c r="B654" s="94" t="n"/>
      <c r="C654" s="94" t="n"/>
      <c r="D654" s="94" t="n"/>
      <c r="E654" s="94" t="n"/>
    </row>
    <row r="655">
      <c r="A655" s="94" t="n"/>
      <c r="B655" s="94" t="n"/>
      <c r="C655" s="94" t="n"/>
      <c r="D655" s="94" t="n"/>
      <c r="E655" s="94" t="n"/>
    </row>
    <row r="656">
      <c r="A656" s="94" t="n"/>
      <c r="B656" s="94" t="n"/>
      <c r="C656" s="94" t="n"/>
      <c r="D656" s="94" t="n"/>
      <c r="E656" s="94" t="n"/>
    </row>
    <row r="657">
      <c r="A657" s="94" t="n"/>
      <c r="B657" s="94" t="n"/>
      <c r="C657" s="94" t="n"/>
      <c r="D657" s="94" t="n"/>
      <c r="E657" s="94" t="n"/>
    </row>
    <row r="658">
      <c r="A658" s="94" t="n"/>
      <c r="B658" s="94" t="n"/>
      <c r="C658" s="94" t="n"/>
      <c r="D658" s="94" t="n"/>
      <c r="E658" s="94" t="n"/>
    </row>
    <row r="659">
      <c r="A659" s="94" t="n"/>
      <c r="B659" s="94" t="n"/>
      <c r="C659" s="94" t="n"/>
      <c r="D659" s="94" t="n"/>
      <c r="E659" s="94" t="n"/>
    </row>
    <row r="660">
      <c r="A660" s="94" t="n"/>
      <c r="B660" s="94" t="n"/>
      <c r="C660" s="94" t="n"/>
      <c r="D660" s="94" t="n"/>
      <c r="E660" s="94" t="n"/>
    </row>
    <row r="661">
      <c r="A661" s="94" t="n"/>
      <c r="B661" s="94" t="n"/>
      <c r="C661" s="94" t="n"/>
      <c r="D661" s="94" t="n"/>
      <c r="E661" s="94" t="n"/>
    </row>
    <row r="662">
      <c r="A662" s="94" t="n"/>
      <c r="B662" s="94" t="n"/>
      <c r="C662" s="94" t="n"/>
      <c r="D662" s="94" t="n"/>
      <c r="E662" s="94" t="n"/>
    </row>
    <row r="663">
      <c r="A663" s="94" t="n"/>
      <c r="B663" s="94" t="n"/>
      <c r="C663" s="94" t="n"/>
      <c r="D663" s="94" t="n"/>
      <c r="E663" s="94" t="n"/>
    </row>
    <row r="664">
      <c r="A664" s="94" t="n"/>
      <c r="B664" s="94" t="n"/>
      <c r="C664" s="94" t="n"/>
      <c r="D664" s="94" t="n"/>
      <c r="E664" s="94" t="n"/>
    </row>
    <row r="665">
      <c r="A665" s="94" t="n"/>
      <c r="B665" s="94" t="n"/>
      <c r="C665" s="94" t="n"/>
      <c r="D665" s="94" t="n"/>
      <c r="E665" s="94" t="n"/>
    </row>
    <row r="666">
      <c r="A666" s="94" t="n"/>
      <c r="B666" s="94" t="n"/>
      <c r="C666" s="94" t="n"/>
      <c r="D666" s="94" t="n"/>
      <c r="E666" s="94" t="n"/>
    </row>
    <row r="667">
      <c r="A667" s="94" t="n"/>
      <c r="B667" s="94" t="n"/>
      <c r="C667" s="94" t="n"/>
      <c r="D667" s="94" t="n"/>
      <c r="E667" s="94" t="n"/>
    </row>
    <row r="668">
      <c r="A668" s="94" t="n"/>
      <c r="B668" s="94" t="n"/>
      <c r="C668" s="94" t="n"/>
      <c r="D668" s="94" t="n"/>
      <c r="E668" s="94" t="n"/>
    </row>
    <row r="669">
      <c r="A669" s="94" t="n"/>
      <c r="B669" s="94" t="n"/>
      <c r="C669" s="94" t="n"/>
      <c r="D669" s="94" t="n"/>
      <c r="E669" s="94" t="n"/>
    </row>
    <row r="670">
      <c r="A670" s="94" t="n"/>
      <c r="B670" s="94" t="n"/>
      <c r="C670" s="94" t="n"/>
      <c r="D670" s="94" t="n"/>
      <c r="E670" s="94" t="n"/>
    </row>
    <row r="671">
      <c r="A671" s="94" t="n"/>
      <c r="B671" s="94" t="n"/>
      <c r="C671" s="94" t="n"/>
      <c r="D671" s="94" t="n"/>
      <c r="E671" s="94" t="n"/>
    </row>
    <row r="672">
      <c r="A672" s="94" t="n"/>
      <c r="B672" s="94" t="n"/>
      <c r="C672" s="94" t="n"/>
      <c r="D672" s="94" t="n"/>
      <c r="E672" s="94" t="n"/>
    </row>
    <row r="673">
      <c r="A673" s="94" t="n"/>
      <c r="B673" s="94" t="n"/>
      <c r="C673" s="94" t="n"/>
      <c r="D673" s="94" t="n"/>
      <c r="E673" s="94" t="n"/>
    </row>
    <row r="674">
      <c r="A674" s="98" t="inlineStr">
        <is>
          <t>TOTALE</t>
        </is>
      </c>
      <c r="B674" s="94">
        <f>SUM(B626:B673)</f>
        <v/>
      </c>
      <c r="C674" s="94" t="n"/>
      <c r="D674" s="94" t="n"/>
      <c r="E674" s="94" t="n"/>
    </row>
    <row r="677">
      <c r="A677" s="98" t="inlineStr">
        <is>
          <t>DATA</t>
        </is>
      </c>
      <c r="B677" s="98" t="inlineStr">
        <is>
          <t>IMPORTO</t>
        </is>
      </c>
      <c r="C677" s="98" t="inlineStr">
        <is>
          <t>NUMERO POLIZZA</t>
        </is>
      </c>
      <c r="D677" s="98" t="inlineStr">
        <is>
          <t>CONTRAENTE</t>
        </is>
      </c>
      <c r="E677" s="98" t="inlineStr">
        <is>
          <t>NOTE</t>
        </is>
      </c>
    </row>
    <row r="678">
      <c r="A678" s="95" t="n">
        <v>45323</v>
      </c>
      <c r="B678" s="94" t="n">
        <v>0</v>
      </c>
      <c r="C678" s="94" t="n"/>
      <c r="D678" s="94" t="n"/>
      <c r="E678" s="94" t="n"/>
    </row>
    <row r="679">
      <c r="A679" s="94" t="inlineStr">
        <is>
          <t>*</t>
        </is>
      </c>
      <c r="B679" t="n">
        <v>60</v>
      </c>
      <c r="C679" t="n">
        <v>395276</v>
      </c>
      <c r="D679" t="inlineStr">
        <is>
          <t>BANCI FRANCESCO</t>
        </is>
      </c>
      <c r="E679" s="94" t="n"/>
    </row>
    <row r="680">
      <c r="A680" s="94" t="inlineStr">
        <is>
          <t>*</t>
        </is>
      </c>
      <c r="B680" t="n">
        <v>120</v>
      </c>
      <c r="C680" t="n">
        <v>216542</v>
      </c>
      <c r="D680" t="inlineStr">
        <is>
          <t>RE. FER. DI ADRIANO RE</t>
        </is>
      </c>
      <c r="E680" s="94" t="inlineStr">
        <is>
          <t>BONIFICO UNICO O 647,99   60+527,99</t>
        </is>
      </c>
    </row>
    <row r="681">
      <c r="A681" s="94" t="n"/>
      <c r="B681" t="n">
        <v>0</v>
      </c>
      <c r="E681" s="94" t="n"/>
    </row>
    <row r="682">
      <c r="A682" s="94" t="inlineStr">
        <is>
          <t>*</t>
        </is>
      </c>
      <c r="B682" t="n">
        <v>120</v>
      </c>
      <c r="C682" t="n">
        <v>243330</v>
      </c>
      <c r="D682" t="inlineStr">
        <is>
          <t>SPINA MAURO</t>
        </is>
      </c>
      <c r="E682" s="94" t="n"/>
    </row>
    <row r="683">
      <c r="A683" s="94" t="inlineStr">
        <is>
          <t>*</t>
        </is>
      </c>
      <c r="B683" t="n">
        <v>550</v>
      </c>
      <c r="C683" t="n">
        <v>217173</v>
      </c>
      <c r="D683" t="inlineStr">
        <is>
          <t>PARR. SAN GIOVANNI BATTISTA</t>
        </is>
      </c>
      <c r="E683" s="94" t="n"/>
    </row>
    <row r="684">
      <c r="A684" s="94" t="inlineStr">
        <is>
          <t>*</t>
        </is>
      </c>
      <c r="B684" t="n">
        <v>450</v>
      </c>
      <c r="C684" t="n">
        <v>395371</v>
      </c>
      <c r="D684" t="inlineStr">
        <is>
          <t>PARROCCHIA SACRA FAMIGLIA</t>
        </is>
      </c>
      <c r="E684" s="94" t="n"/>
    </row>
    <row r="685">
      <c r="A685" s="94" t="n"/>
      <c r="B685" s="94" t="n"/>
      <c r="C685" s="94" t="n"/>
      <c r="D685" s="94" t="n"/>
      <c r="E685" s="94" t="n"/>
    </row>
    <row r="686">
      <c r="A686" s="94" t="n"/>
      <c r="B686" s="94" t="n"/>
      <c r="C686" s="94" t="n"/>
      <c r="D686" s="94" t="n"/>
      <c r="E686" s="94" t="n"/>
    </row>
    <row r="687">
      <c r="A687" s="94" t="n"/>
      <c r="B687" s="94" t="n"/>
      <c r="C687" s="94" t="n"/>
      <c r="D687" s="94" t="n"/>
      <c r="E687" s="94" t="n"/>
    </row>
    <row r="688">
      <c r="A688" s="94" t="n"/>
      <c r="B688" s="94" t="n"/>
      <c r="C688" s="94" t="n"/>
      <c r="D688" s="94" t="n"/>
      <c r="E688" s="94" t="n"/>
    </row>
    <row r="689">
      <c r="A689" s="94" t="n"/>
      <c r="B689" s="94" t="n"/>
      <c r="C689" s="94" t="n"/>
      <c r="D689" s="94" t="n"/>
      <c r="E689" s="94" t="n"/>
    </row>
    <row r="690">
      <c r="A690" s="94" t="n"/>
      <c r="B690" s="94" t="n"/>
      <c r="C690" s="94" t="n"/>
      <c r="D690" s="94" t="n"/>
      <c r="E690" s="94" t="n"/>
    </row>
    <row r="691">
      <c r="A691" s="94" t="n"/>
      <c r="B691" s="94" t="n"/>
      <c r="C691" s="94" t="n"/>
      <c r="D691" s="94" t="n"/>
      <c r="E691" s="94" t="n"/>
    </row>
    <row r="692">
      <c r="A692" s="94" t="n"/>
      <c r="B692" s="94" t="n"/>
      <c r="C692" s="94" t="n"/>
      <c r="D692" s="94" t="n"/>
      <c r="E692" s="94" t="n"/>
    </row>
    <row r="693">
      <c r="A693" s="94" t="n"/>
      <c r="B693" s="94" t="n"/>
      <c r="C693" s="94" t="n"/>
      <c r="D693" s="94" t="n"/>
      <c r="E693" s="94" t="n"/>
    </row>
    <row r="694">
      <c r="A694" s="94" t="n"/>
      <c r="B694" s="94" t="n"/>
      <c r="C694" s="94" t="n"/>
      <c r="D694" s="94" t="n"/>
      <c r="E694" s="94" t="n"/>
    </row>
    <row r="695">
      <c r="A695" s="94" t="n"/>
      <c r="B695" s="94" t="n"/>
      <c r="C695" s="94" t="n"/>
      <c r="D695" s="94" t="n"/>
      <c r="E695" s="94" t="n"/>
    </row>
    <row r="696">
      <c r="A696" s="94" t="n"/>
      <c r="B696" s="94" t="n"/>
      <c r="C696" s="94" t="n"/>
      <c r="D696" s="94" t="n"/>
      <c r="E696" s="94" t="n"/>
    </row>
    <row r="697">
      <c r="A697" s="94" t="n"/>
      <c r="B697" s="94" t="n"/>
      <c r="C697" s="94" t="n"/>
      <c r="D697" s="94" t="n"/>
      <c r="E697" s="94" t="n"/>
    </row>
    <row r="698">
      <c r="A698" s="94" t="n"/>
      <c r="B698" s="94" t="n"/>
      <c r="C698" s="94" t="n"/>
      <c r="D698" s="94" t="n"/>
      <c r="E698" s="94" t="n"/>
    </row>
    <row r="699">
      <c r="A699" s="94" t="n"/>
      <c r="B699" s="94" t="n"/>
      <c r="C699" s="94" t="n"/>
      <c r="D699" s="94" t="n"/>
      <c r="E699" s="94" t="n"/>
    </row>
    <row r="700">
      <c r="A700" s="94" t="n"/>
      <c r="B700" s="94" t="n"/>
      <c r="C700" s="94" t="n"/>
      <c r="D700" s="94" t="n"/>
      <c r="E700" s="94" t="n"/>
    </row>
    <row r="701">
      <c r="A701" s="94" t="n"/>
      <c r="B701" s="94" t="n"/>
      <c r="C701" s="94" t="n"/>
      <c r="D701" s="94" t="n"/>
      <c r="E701" s="94" t="n"/>
    </row>
    <row r="702">
      <c r="A702" s="94" t="n"/>
      <c r="B702" s="94" t="n"/>
      <c r="C702" s="94" t="n"/>
      <c r="D702" s="94" t="n"/>
      <c r="E702" s="94" t="n"/>
    </row>
    <row r="703">
      <c r="A703" s="94" t="n"/>
      <c r="B703" s="94" t="n"/>
      <c r="C703" s="94" t="n"/>
      <c r="D703" s="94" t="n"/>
      <c r="E703" s="94" t="n"/>
    </row>
    <row r="704">
      <c r="A704" s="94" t="n"/>
      <c r="B704" s="94" t="n"/>
      <c r="C704" s="94" t="n"/>
      <c r="D704" s="94" t="n"/>
      <c r="E704" s="94" t="n"/>
    </row>
    <row r="705">
      <c r="A705" s="94" t="n"/>
      <c r="B705" s="94" t="n"/>
      <c r="C705" s="94" t="n"/>
      <c r="D705" s="94" t="n"/>
      <c r="E705" s="94" t="n"/>
    </row>
    <row r="706">
      <c r="A706" s="94" t="n"/>
      <c r="B706" s="94" t="n"/>
      <c r="C706" s="94" t="n"/>
      <c r="D706" s="94" t="n"/>
      <c r="E706" s="94" t="n"/>
    </row>
    <row r="707">
      <c r="A707" s="94" t="n"/>
      <c r="B707" s="94" t="n"/>
      <c r="C707" s="94" t="n"/>
      <c r="D707" s="94" t="n"/>
      <c r="E707" s="94" t="n"/>
    </row>
    <row r="708">
      <c r="A708" s="94" t="n"/>
      <c r="B708" s="94" t="n"/>
      <c r="C708" s="94" t="n"/>
      <c r="D708" s="94" t="n"/>
      <c r="E708" s="94" t="n"/>
    </row>
    <row r="709">
      <c r="A709" s="94" t="n"/>
      <c r="B709" s="94" t="n"/>
      <c r="C709" s="94" t="n"/>
      <c r="D709" s="94" t="n"/>
      <c r="E709" s="94" t="n"/>
    </row>
    <row r="710">
      <c r="A710" s="94" t="n"/>
      <c r="B710" s="94" t="n"/>
      <c r="C710" s="94" t="n"/>
      <c r="D710" s="94" t="n"/>
      <c r="E710" s="94" t="n"/>
    </row>
    <row r="711">
      <c r="A711" s="94" t="n"/>
      <c r="B711" s="94" t="n"/>
      <c r="C711" s="94" t="n"/>
      <c r="D711" s="94" t="n"/>
      <c r="E711" s="94" t="n"/>
    </row>
    <row r="712">
      <c r="A712" s="94" t="n"/>
      <c r="B712" s="94" t="n"/>
      <c r="C712" s="94" t="n"/>
      <c r="D712" s="94" t="n"/>
      <c r="E712" s="94" t="n"/>
    </row>
    <row r="713">
      <c r="A713" s="94" t="n"/>
      <c r="B713" s="94" t="n"/>
      <c r="C713" s="94" t="n"/>
      <c r="D713" s="94" t="n"/>
      <c r="E713" s="94" t="n"/>
    </row>
    <row r="714">
      <c r="A714" s="94" t="n"/>
      <c r="B714" s="94" t="n"/>
      <c r="C714" s="94" t="n"/>
      <c r="D714" s="94" t="n"/>
      <c r="E714" s="94" t="n"/>
    </row>
    <row r="715">
      <c r="A715" s="94" t="n"/>
      <c r="B715" s="94" t="n"/>
      <c r="C715" s="94" t="n"/>
      <c r="D715" s="94" t="n"/>
      <c r="E715" s="94" t="n"/>
    </row>
    <row r="716">
      <c r="A716" s="94" t="n"/>
      <c r="B716" s="94" t="n"/>
      <c r="C716" s="94" t="n"/>
      <c r="D716" s="94" t="n"/>
      <c r="E716" s="94" t="n"/>
    </row>
    <row r="717">
      <c r="A717" s="94" t="n"/>
      <c r="B717" s="94" t="n"/>
      <c r="C717" s="94" t="n"/>
      <c r="D717" s="94" t="n"/>
      <c r="E717" s="94" t="n"/>
    </row>
    <row r="718">
      <c r="A718" s="94" t="n"/>
      <c r="B718" s="94" t="n"/>
      <c r="C718" s="94" t="n"/>
      <c r="D718" s="94" t="n"/>
      <c r="E718" s="94" t="n"/>
    </row>
    <row r="719">
      <c r="A719" s="94" t="n"/>
      <c r="B719" s="94" t="n"/>
      <c r="C719" s="94" t="n"/>
      <c r="D719" s="94" t="n"/>
      <c r="E719" s="94" t="n"/>
    </row>
    <row r="720">
      <c r="A720" s="94" t="n"/>
      <c r="B720" s="94" t="n"/>
      <c r="C720" s="94" t="n"/>
      <c r="D720" s="94" t="n"/>
      <c r="E720" s="94" t="n"/>
    </row>
    <row r="721">
      <c r="A721" s="94" t="n"/>
      <c r="B721" s="94" t="n"/>
      <c r="C721" s="94" t="n"/>
      <c r="D721" s="94" t="n"/>
      <c r="E721" s="94" t="n"/>
    </row>
    <row r="722">
      <c r="A722" s="94" t="n"/>
      <c r="B722" s="94" t="n"/>
      <c r="C722" s="94" t="n"/>
      <c r="D722" s="94" t="n"/>
      <c r="E722" s="94" t="n"/>
    </row>
    <row r="723">
      <c r="A723" s="94" t="n"/>
      <c r="B723" s="94" t="n"/>
      <c r="C723" s="94" t="n"/>
      <c r="D723" s="94" t="n"/>
      <c r="E723" s="94" t="n"/>
    </row>
    <row r="724">
      <c r="A724" s="94" t="n"/>
      <c r="B724" s="94" t="n"/>
      <c r="C724" s="94" t="n"/>
      <c r="D724" s="94" t="n"/>
      <c r="E724" s="94" t="n"/>
    </row>
    <row r="725">
      <c r="A725" s="94" t="n"/>
      <c r="B725" s="94" t="n"/>
      <c r="C725" s="94" t="n"/>
      <c r="D725" s="94" t="n"/>
      <c r="E725" s="94" t="n"/>
    </row>
    <row r="726">
      <c r="A726" s="98" t="inlineStr">
        <is>
          <t>TOTALE</t>
        </is>
      </c>
      <c r="B726" s="94">
        <f>SUM(B678:B725)</f>
        <v/>
      </c>
      <c r="C726" s="94" t="n"/>
      <c r="D726" s="94" t="n"/>
      <c r="E726" s="94" t="n"/>
    </row>
    <row r="729">
      <c r="A729" s="98" t="inlineStr">
        <is>
          <t>DATA</t>
        </is>
      </c>
      <c r="B729" s="98" t="inlineStr">
        <is>
          <t>IMPORTO</t>
        </is>
      </c>
      <c r="C729" s="98" t="inlineStr">
        <is>
          <t>NUMERO POLIZZA</t>
        </is>
      </c>
      <c r="D729" s="98" t="inlineStr">
        <is>
          <t>CONTRAENTE</t>
        </is>
      </c>
      <c r="E729" s="98" t="inlineStr">
        <is>
          <t>NOTE</t>
        </is>
      </c>
    </row>
    <row r="730">
      <c r="A730" s="95" t="n">
        <v>45324</v>
      </c>
      <c r="B730" s="94" t="n">
        <v>0</v>
      </c>
      <c r="C730" s="94" t="n"/>
      <c r="D730" s="94" t="n"/>
      <c r="E730" s="94" t="n"/>
    </row>
    <row r="731">
      <c r="A731" s="94" t="inlineStr">
        <is>
          <t>*</t>
        </is>
      </c>
      <c r="B731" s="94" t="n">
        <v>400</v>
      </c>
      <c r="C731" s="94" t="n">
        <v>387374</v>
      </c>
      <c r="D731" s="94" t="inlineStr">
        <is>
          <t>PRANDONI</t>
        </is>
      </c>
      <c r="E731" s="94" t="n"/>
    </row>
    <row r="732">
      <c r="A732" s="94" t="inlineStr">
        <is>
          <t>*</t>
        </is>
      </c>
      <c r="B732" s="94" t="n">
        <v>59</v>
      </c>
      <c r="C732" s="94" t="n">
        <v>217043</v>
      </c>
      <c r="D732" s="94" t="inlineStr">
        <is>
          <t>SERENA SOCIETA' COOPERATIVA</t>
        </is>
      </c>
      <c r="E732" s="94" t="n"/>
    </row>
    <row r="733">
      <c r="A733" s="94" t="n"/>
      <c r="B733" s="94" t="n"/>
      <c r="C733" s="94" t="n"/>
      <c r="D733" s="94" t="n"/>
      <c r="E733" s="94" t="n"/>
    </row>
    <row r="734">
      <c r="A734" s="94" t="n"/>
      <c r="B734" s="94" t="n"/>
      <c r="C734" s="94" t="n"/>
      <c r="D734" s="94" t="n"/>
      <c r="E734" s="94" t="n"/>
    </row>
    <row r="735">
      <c r="A735" s="94" t="n"/>
      <c r="B735" s="94" t="n"/>
      <c r="C735" s="94" t="n"/>
      <c r="D735" s="94" t="n"/>
      <c r="E735" s="94" t="n"/>
    </row>
    <row r="736">
      <c r="A736" s="94" t="n"/>
      <c r="B736" s="94" t="n"/>
      <c r="C736" s="94" t="n"/>
      <c r="D736" s="94" t="n"/>
      <c r="E736" s="94" t="n"/>
    </row>
    <row r="737">
      <c r="A737" s="94" t="n"/>
      <c r="B737" s="94" t="n"/>
      <c r="C737" s="94" t="n"/>
      <c r="D737" s="94" t="n"/>
      <c r="E737" s="94" t="n"/>
    </row>
    <row r="738">
      <c r="A738" s="94" t="n"/>
      <c r="B738" s="94" t="n"/>
      <c r="C738" s="94" t="n"/>
      <c r="D738" s="94" t="n"/>
      <c r="E738" s="94" t="n"/>
    </row>
    <row r="739">
      <c r="A739" s="94" t="n"/>
      <c r="B739" s="94" t="n"/>
      <c r="C739" s="94" t="n"/>
      <c r="D739" s="94" t="n"/>
      <c r="E739" s="94" t="n"/>
    </row>
    <row r="740">
      <c r="A740" s="94" t="n"/>
      <c r="B740" s="94" t="n"/>
      <c r="C740" s="94" t="n"/>
      <c r="D740" s="94" t="n"/>
      <c r="E740" s="94" t="n"/>
    </row>
    <row r="741">
      <c r="A741" s="94" t="n"/>
      <c r="B741" s="94" t="n"/>
      <c r="C741" s="94" t="n"/>
      <c r="D741" s="94" t="n"/>
      <c r="E741" s="94" t="n"/>
    </row>
    <row r="742">
      <c r="A742" s="94" t="n"/>
      <c r="B742" s="94" t="n"/>
      <c r="C742" s="94" t="n"/>
      <c r="D742" s="94" t="n"/>
      <c r="E742" s="94" t="n"/>
    </row>
    <row r="743">
      <c r="A743" s="94" t="n"/>
      <c r="B743" s="94" t="n"/>
      <c r="C743" s="94" t="n"/>
      <c r="D743" s="94" t="n"/>
      <c r="E743" s="94" t="n"/>
    </row>
    <row r="744">
      <c r="A744" s="94" t="n"/>
      <c r="B744" s="94" t="n"/>
      <c r="C744" s="94" t="n"/>
      <c r="D744" s="94" t="n"/>
      <c r="E744" s="94" t="n"/>
    </row>
    <row r="745">
      <c r="A745" s="94" t="n"/>
      <c r="B745" s="94" t="n"/>
      <c r="C745" s="94" t="n"/>
      <c r="D745" s="94" t="n"/>
      <c r="E745" s="94" t="n"/>
    </row>
    <row r="746">
      <c r="A746" s="94" t="n"/>
      <c r="B746" s="94" t="n"/>
      <c r="C746" s="94" t="n"/>
      <c r="D746" s="94" t="n"/>
      <c r="E746" s="94" t="n"/>
    </row>
    <row r="747">
      <c r="A747" s="94" t="n"/>
      <c r="B747" s="94" t="n"/>
      <c r="C747" s="94" t="n"/>
      <c r="D747" s="94" t="n"/>
      <c r="E747" s="94" t="n"/>
    </row>
    <row r="748">
      <c r="A748" s="94" t="n"/>
      <c r="B748" s="94" t="n"/>
      <c r="C748" s="94" t="n"/>
      <c r="D748" s="94" t="n"/>
      <c r="E748" s="94" t="n"/>
    </row>
    <row r="749">
      <c r="A749" s="94" t="n"/>
      <c r="B749" s="94" t="n"/>
      <c r="C749" s="94" t="n"/>
      <c r="D749" s="94" t="n"/>
      <c r="E749" s="94" t="n"/>
    </row>
    <row r="750">
      <c r="A750" s="94" t="n"/>
      <c r="B750" s="94" t="n"/>
      <c r="C750" s="94" t="n"/>
      <c r="D750" s="94" t="n"/>
      <c r="E750" s="94" t="n"/>
    </row>
    <row r="751">
      <c r="A751" s="94" t="n"/>
      <c r="B751" s="94" t="n"/>
      <c r="C751" s="94" t="n"/>
      <c r="D751" s="94" t="n"/>
      <c r="E751" s="94" t="n"/>
    </row>
    <row r="752">
      <c r="A752" s="94" t="n"/>
      <c r="B752" s="94" t="n"/>
      <c r="C752" s="94" t="n"/>
      <c r="D752" s="94" t="n"/>
      <c r="E752" s="94" t="n"/>
    </row>
    <row r="753">
      <c r="A753" s="94" t="n"/>
      <c r="B753" s="94" t="n"/>
      <c r="C753" s="94" t="n"/>
      <c r="D753" s="94" t="n"/>
      <c r="E753" s="94" t="n"/>
    </row>
    <row r="754">
      <c r="A754" s="94" t="n"/>
      <c r="B754" s="94" t="n"/>
      <c r="C754" s="94" t="n"/>
      <c r="D754" s="94" t="n"/>
      <c r="E754" s="94" t="n"/>
    </row>
    <row r="755">
      <c r="A755" s="94" t="n"/>
      <c r="B755" s="94" t="n"/>
      <c r="C755" s="94" t="n"/>
      <c r="D755" s="94" t="n"/>
      <c r="E755" s="94" t="n"/>
    </row>
    <row r="756">
      <c r="A756" s="94" t="n"/>
      <c r="B756" s="94" t="n"/>
      <c r="C756" s="94" t="n"/>
      <c r="D756" s="94" t="n"/>
      <c r="E756" s="94" t="n"/>
    </row>
    <row r="757">
      <c r="A757" s="94" t="n"/>
      <c r="B757" s="94" t="n"/>
      <c r="C757" s="94" t="n"/>
      <c r="D757" s="94" t="n"/>
      <c r="E757" s="94" t="n"/>
    </row>
    <row r="758">
      <c r="A758" s="94" t="n"/>
      <c r="B758" s="94" t="n"/>
      <c r="C758" s="94" t="n"/>
      <c r="D758" s="94" t="n"/>
      <c r="E758" s="94" t="n"/>
    </row>
    <row r="759">
      <c r="A759" s="94" t="n"/>
      <c r="B759" s="94" t="n"/>
      <c r="C759" s="94" t="n"/>
      <c r="D759" s="94" t="n"/>
      <c r="E759" s="94" t="n"/>
    </row>
    <row r="760">
      <c r="A760" s="94" t="n"/>
      <c r="B760" s="94" t="n"/>
      <c r="C760" s="94" t="n"/>
      <c r="D760" s="94" t="n"/>
      <c r="E760" s="94" t="n"/>
    </row>
    <row r="761">
      <c r="A761" s="94" t="n"/>
      <c r="B761" s="94" t="n"/>
      <c r="C761" s="94" t="n"/>
      <c r="D761" s="94" t="n"/>
      <c r="E761" s="94" t="n"/>
    </row>
    <row r="762">
      <c r="A762" s="94" t="n"/>
      <c r="B762" s="94" t="n"/>
      <c r="C762" s="94" t="n"/>
      <c r="D762" s="94" t="n"/>
      <c r="E762" s="94" t="n"/>
    </row>
    <row r="763">
      <c r="A763" s="94" t="n"/>
      <c r="B763" s="94" t="n"/>
      <c r="C763" s="94" t="n"/>
      <c r="D763" s="94" t="n"/>
      <c r="E763" s="94" t="n"/>
    </row>
    <row r="764">
      <c r="A764" s="94" t="n"/>
      <c r="B764" s="94" t="n"/>
      <c r="C764" s="94" t="n"/>
      <c r="D764" s="94" t="n"/>
      <c r="E764" s="94" t="n"/>
    </row>
    <row r="765">
      <c r="A765" s="94" t="n"/>
      <c r="B765" s="94" t="n"/>
      <c r="C765" s="94" t="n"/>
      <c r="D765" s="94" t="n"/>
      <c r="E765" s="94" t="n"/>
    </row>
    <row r="766">
      <c r="A766" s="94" t="n"/>
      <c r="B766" s="94" t="n"/>
      <c r="C766" s="94" t="n"/>
      <c r="D766" s="94" t="n"/>
      <c r="E766" s="94" t="n"/>
    </row>
    <row r="767">
      <c r="A767" s="94" t="n"/>
      <c r="B767" s="94" t="n"/>
      <c r="C767" s="94" t="n"/>
      <c r="D767" s="94" t="n"/>
      <c r="E767" s="94" t="n"/>
    </row>
    <row r="768">
      <c r="A768" s="94" t="n"/>
      <c r="B768" s="94" t="n"/>
      <c r="C768" s="94" t="n"/>
      <c r="D768" s="94" t="n"/>
      <c r="E768" s="94" t="n"/>
    </row>
    <row r="769">
      <c r="A769" s="94" t="n"/>
      <c r="B769" s="94" t="n"/>
      <c r="C769" s="94" t="n"/>
      <c r="D769" s="94" t="n"/>
      <c r="E769" s="94" t="n"/>
    </row>
    <row r="770">
      <c r="A770" s="94" t="n"/>
      <c r="B770" s="94" t="n"/>
      <c r="C770" s="94" t="n"/>
      <c r="D770" s="94" t="n"/>
      <c r="E770" s="94" t="n"/>
    </row>
    <row r="771">
      <c r="A771" s="94" t="n"/>
      <c r="B771" s="94" t="n"/>
      <c r="C771" s="94" t="n"/>
      <c r="D771" s="94" t="n"/>
      <c r="E771" s="94" t="n"/>
    </row>
    <row r="772">
      <c r="A772" s="94" t="n"/>
      <c r="B772" s="94" t="n"/>
      <c r="C772" s="94" t="n"/>
      <c r="D772" s="94" t="n"/>
      <c r="E772" s="94" t="n"/>
    </row>
    <row r="773">
      <c r="A773" s="94" t="n"/>
      <c r="B773" s="94" t="n"/>
      <c r="C773" s="94" t="n"/>
      <c r="D773" s="94" t="n"/>
      <c r="E773" s="94" t="n"/>
    </row>
    <row r="774">
      <c r="A774" s="94" t="n"/>
      <c r="B774" s="94" t="n"/>
      <c r="C774" s="94" t="n"/>
      <c r="D774" s="94" t="n"/>
      <c r="E774" s="94" t="n"/>
    </row>
    <row r="775">
      <c r="A775" s="94" t="n"/>
      <c r="B775" s="94" t="n"/>
      <c r="C775" s="94" t="n"/>
      <c r="D775" s="94" t="n"/>
      <c r="E775" s="94" t="n"/>
    </row>
    <row r="776">
      <c r="A776" s="94" t="n"/>
      <c r="B776" s="94" t="n"/>
      <c r="C776" s="94" t="n"/>
      <c r="D776" s="94" t="n"/>
      <c r="E776" s="94" t="n"/>
    </row>
    <row r="777">
      <c r="A777" s="94" t="n"/>
      <c r="B777" s="94" t="n"/>
      <c r="C777" s="94" t="n"/>
      <c r="D777" s="94" t="n"/>
      <c r="E777" s="94" t="n"/>
    </row>
    <row r="778">
      <c r="A778" s="98" t="inlineStr">
        <is>
          <t>TOTALE</t>
        </is>
      </c>
      <c r="B778" s="94">
        <f>SUM(B730:B777)</f>
        <v/>
      </c>
      <c r="C778" s="94" t="n"/>
      <c r="D778" s="94" t="n"/>
      <c r="E778" s="94" t="n"/>
    </row>
    <row r="781">
      <c r="A781" s="98" t="inlineStr">
        <is>
          <t>DATA</t>
        </is>
      </c>
      <c r="B781" s="98" t="inlineStr">
        <is>
          <t>IMPORTO</t>
        </is>
      </c>
      <c r="C781" s="98" t="inlineStr">
        <is>
          <t>NUMERO POLIZZA</t>
        </is>
      </c>
      <c r="D781" s="98" t="inlineStr">
        <is>
          <t>CONTRAENTE</t>
        </is>
      </c>
      <c r="E781" s="98" t="inlineStr">
        <is>
          <t>NOTE</t>
        </is>
      </c>
    </row>
    <row r="782">
      <c r="A782" s="95" t="n">
        <v>45328</v>
      </c>
      <c r="B782" s="94" t="n">
        <v>0</v>
      </c>
      <c r="C782" s="94" t="n"/>
      <c r="D782" s="94" t="n"/>
      <c r="E782" s="94" t="n"/>
    </row>
    <row r="783">
      <c r="A783" s="98" t="inlineStr">
        <is>
          <t>*</t>
        </is>
      </c>
      <c r="B783" s="94" t="n">
        <v>2900</v>
      </c>
      <c r="C783" s="94" t="n">
        <v>316688</v>
      </c>
      <c r="D783" s="94" t="inlineStr">
        <is>
          <t>FACEC FONDAZIONE</t>
        </is>
      </c>
      <c r="E783" s="94" t="n"/>
    </row>
    <row r="784">
      <c r="A784" s="94" t="n"/>
      <c r="B784" s="94" t="n">
        <v>0</v>
      </c>
      <c r="C784" s="94" t="n"/>
      <c r="D784" s="94" t="n"/>
      <c r="E784" s="94" t="n"/>
    </row>
    <row r="785">
      <c r="A785" s="94" t="n"/>
      <c r="B785" s="94" t="n"/>
      <c r="C785" s="94" t="n"/>
      <c r="D785" s="94" t="n"/>
      <c r="E785" s="94" t="n"/>
    </row>
    <row r="786">
      <c r="A786" s="94" t="n"/>
      <c r="B786" s="94" t="n"/>
      <c r="C786" s="94" t="n"/>
      <c r="D786" s="94" t="n"/>
      <c r="E786" s="94" t="n"/>
    </row>
    <row r="787">
      <c r="A787" s="94" t="n"/>
      <c r="B787" s="94" t="n"/>
      <c r="C787" s="94" t="n"/>
      <c r="D787" s="94" t="n"/>
      <c r="E787" s="94" t="n"/>
    </row>
    <row r="788">
      <c r="A788" s="94" t="n"/>
      <c r="B788" s="94" t="n"/>
      <c r="C788" s="94" t="n"/>
      <c r="D788" s="94" t="n"/>
      <c r="E788" s="94" t="n"/>
    </row>
    <row r="789">
      <c r="A789" s="94" t="n"/>
      <c r="B789" s="94" t="n"/>
      <c r="C789" s="94" t="n"/>
      <c r="D789" s="94" t="n"/>
      <c r="E789" s="94" t="n"/>
    </row>
    <row r="790">
      <c r="A790" s="94" t="n"/>
      <c r="B790" s="94" t="n"/>
      <c r="C790" s="94" t="n"/>
      <c r="D790" s="94" t="n"/>
      <c r="E790" s="94" t="n"/>
    </row>
    <row r="791">
      <c r="A791" s="94" t="n"/>
      <c r="B791" s="94" t="n"/>
      <c r="C791" s="94" t="n"/>
      <c r="D791" s="94" t="n"/>
      <c r="E791" s="94" t="n"/>
    </row>
    <row r="792">
      <c r="A792" s="94" t="n"/>
      <c r="B792" s="94" t="n"/>
      <c r="C792" s="94" t="n"/>
      <c r="D792" s="94" t="n"/>
      <c r="E792" s="94" t="n"/>
    </row>
    <row r="793">
      <c r="A793" s="94" t="n"/>
      <c r="B793" s="94" t="n"/>
      <c r="C793" s="94" t="n"/>
      <c r="D793" s="94" t="n"/>
      <c r="E793" s="94" t="n"/>
    </row>
    <row r="794">
      <c r="A794" s="94" t="n"/>
      <c r="B794" s="94" t="n"/>
      <c r="C794" s="94" t="n"/>
      <c r="D794" s="94" t="n"/>
      <c r="E794" s="94" t="n"/>
    </row>
    <row r="795">
      <c r="A795" s="94" t="n"/>
      <c r="B795" s="94" t="n"/>
      <c r="C795" s="94" t="n"/>
      <c r="D795" s="94" t="n"/>
      <c r="E795" s="94" t="n"/>
    </row>
    <row r="796">
      <c r="A796" s="94" t="n"/>
      <c r="B796" s="94" t="n"/>
      <c r="C796" s="94" t="n"/>
      <c r="D796" s="94" t="n"/>
      <c r="E796" s="94" t="n"/>
    </row>
    <row r="797">
      <c r="A797" s="94" t="n"/>
      <c r="B797" s="94" t="n"/>
      <c r="C797" s="94" t="n"/>
      <c r="D797" s="94" t="n"/>
      <c r="E797" s="94" t="n"/>
    </row>
    <row r="798">
      <c r="A798" s="94" t="n"/>
      <c r="B798" s="94" t="n"/>
      <c r="C798" s="94" t="n"/>
      <c r="D798" s="94" t="n"/>
      <c r="E798" s="94" t="n"/>
    </row>
    <row r="799">
      <c r="A799" s="94" t="n"/>
      <c r="B799" s="94" t="n"/>
      <c r="C799" s="94" t="n"/>
      <c r="D799" s="94" t="n"/>
      <c r="E799" s="94" t="n"/>
    </row>
    <row r="800">
      <c r="A800" s="94" t="n"/>
      <c r="B800" s="94" t="n"/>
      <c r="C800" s="94" t="n"/>
      <c r="D800" s="94" t="n"/>
      <c r="E800" s="94" t="n"/>
    </row>
    <row r="801">
      <c r="A801" s="94" t="n"/>
      <c r="B801" s="94" t="n"/>
      <c r="C801" s="94" t="n"/>
      <c r="D801" s="94" t="n"/>
      <c r="E801" s="94" t="n"/>
    </row>
    <row r="802">
      <c r="A802" s="94" t="n"/>
      <c r="B802" s="94" t="n"/>
      <c r="C802" s="94" t="n"/>
      <c r="D802" s="94" t="n"/>
      <c r="E802" s="94" t="n"/>
    </row>
    <row r="803">
      <c r="A803" s="94" t="n"/>
      <c r="B803" s="94" t="n"/>
      <c r="C803" s="94" t="n"/>
      <c r="D803" s="94" t="n"/>
      <c r="E803" s="94" t="n"/>
    </row>
    <row r="804">
      <c r="A804" s="94" t="n"/>
      <c r="B804" s="94" t="n"/>
      <c r="C804" s="94" t="n"/>
      <c r="D804" s="94" t="n"/>
      <c r="E804" s="94" t="n"/>
    </row>
    <row r="805">
      <c r="A805" s="94" t="n"/>
      <c r="B805" s="94" t="n"/>
      <c r="C805" s="94" t="n"/>
      <c r="D805" s="94" t="n"/>
      <c r="E805" s="94" t="n"/>
    </row>
    <row r="806">
      <c r="A806" s="94" t="n"/>
      <c r="B806" s="94" t="n"/>
      <c r="C806" s="94" t="n"/>
      <c r="D806" s="94" t="n"/>
      <c r="E806" s="94" t="n"/>
    </row>
    <row r="807">
      <c r="A807" s="94" t="n"/>
      <c r="B807" s="94" t="n"/>
      <c r="C807" s="94" t="n"/>
      <c r="D807" s="94" t="n"/>
      <c r="E807" s="94" t="n"/>
    </row>
    <row r="808">
      <c r="A808" s="94" t="n"/>
      <c r="B808" s="94" t="n"/>
      <c r="C808" s="94" t="n"/>
      <c r="D808" s="94" t="n"/>
      <c r="E808" s="94" t="n"/>
    </row>
    <row r="809">
      <c r="A809" s="94" t="n"/>
      <c r="B809" s="94" t="n"/>
      <c r="C809" s="94" t="n"/>
      <c r="D809" s="94" t="n"/>
      <c r="E809" s="94" t="n"/>
    </row>
    <row r="810">
      <c r="A810" s="94" t="n"/>
      <c r="B810" s="94" t="n"/>
      <c r="C810" s="94" t="n"/>
      <c r="D810" s="94" t="n"/>
      <c r="E810" s="94" t="n"/>
    </row>
    <row r="811">
      <c r="A811" s="94" t="n"/>
      <c r="B811" s="94" t="n"/>
      <c r="C811" s="94" t="n"/>
      <c r="D811" s="94" t="n"/>
      <c r="E811" s="94" t="n"/>
    </row>
    <row r="812">
      <c r="A812" s="94" t="n"/>
      <c r="B812" s="94" t="n"/>
      <c r="C812" s="94" t="n"/>
      <c r="D812" s="94" t="n"/>
      <c r="E812" s="94" t="n"/>
    </row>
    <row r="813">
      <c r="A813" s="94" t="n"/>
      <c r="B813" s="94" t="n"/>
      <c r="C813" s="94" t="n"/>
      <c r="D813" s="94" t="n"/>
      <c r="E813" s="94" t="n"/>
    </row>
    <row r="814">
      <c r="A814" s="94" t="n"/>
      <c r="B814" s="94" t="n"/>
      <c r="C814" s="94" t="n"/>
      <c r="D814" s="94" t="n"/>
      <c r="E814" s="94" t="n"/>
    </row>
    <row r="815">
      <c r="A815" s="94" t="n"/>
      <c r="B815" s="94" t="n"/>
      <c r="C815" s="94" t="n"/>
      <c r="D815" s="94" t="n"/>
      <c r="E815" s="94" t="n"/>
    </row>
    <row r="816">
      <c r="A816" s="94" t="n"/>
      <c r="B816" s="94" t="n"/>
      <c r="C816" s="94" t="n"/>
      <c r="D816" s="94" t="n"/>
      <c r="E816" s="94" t="n"/>
    </row>
    <row r="817">
      <c r="A817" s="94" t="n"/>
      <c r="B817" s="94" t="n"/>
      <c r="C817" s="94" t="n"/>
      <c r="D817" s="94" t="n"/>
      <c r="E817" s="94" t="n"/>
    </row>
    <row r="818">
      <c r="A818" s="94" t="n"/>
      <c r="B818" s="94" t="n"/>
      <c r="C818" s="94" t="n"/>
      <c r="D818" s="94" t="n"/>
      <c r="E818" s="94" t="n"/>
    </row>
    <row r="819">
      <c r="A819" s="94" t="n"/>
      <c r="B819" s="94" t="n"/>
      <c r="C819" s="94" t="n"/>
      <c r="D819" s="94" t="n"/>
      <c r="E819" s="94" t="n"/>
    </row>
    <row r="820">
      <c r="A820" s="94" t="n"/>
      <c r="B820" s="94" t="n"/>
      <c r="C820" s="94" t="n"/>
      <c r="D820" s="94" t="n"/>
      <c r="E820" s="94" t="n"/>
    </row>
    <row r="821">
      <c r="A821" s="94" t="n"/>
      <c r="B821" s="94" t="n"/>
      <c r="C821" s="94" t="n"/>
      <c r="D821" s="94" t="n"/>
      <c r="E821" s="94" t="n"/>
    </row>
    <row r="822">
      <c r="A822" s="94" t="n"/>
      <c r="B822" s="94" t="n"/>
      <c r="C822" s="94" t="n"/>
      <c r="D822" s="94" t="n"/>
      <c r="E822" s="94" t="n"/>
    </row>
    <row r="823">
      <c r="A823" s="94" t="n"/>
      <c r="B823" s="94" t="n"/>
      <c r="C823" s="94" t="n"/>
      <c r="D823" s="94" t="n"/>
      <c r="E823" s="94" t="n"/>
    </row>
    <row r="824">
      <c r="A824" s="94" t="n"/>
      <c r="B824" s="94" t="n"/>
      <c r="C824" s="94" t="n"/>
      <c r="D824" s="94" t="n"/>
      <c r="E824" s="94" t="n"/>
    </row>
    <row r="825">
      <c r="A825" s="94" t="n"/>
      <c r="B825" s="94" t="n"/>
      <c r="C825" s="94" t="n"/>
      <c r="D825" s="94" t="n"/>
      <c r="E825" s="94" t="n"/>
    </row>
    <row r="826">
      <c r="A826" s="94" t="n"/>
      <c r="B826" s="94" t="n"/>
      <c r="C826" s="94" t="n"/>
      <c r="D826" s="94" t="n"/>
      <c r="E826" s="94" t="n"/>
    </row>
    <row r="827">
      <c r="A827" s="94" t="n"/>
      <c r="B827" s="94" t="n"/>
      <c r="C827" s="94" t="n"/>
      <c r="D827" s="94" t="n"/>
      <c r="E827" s="94" t="n"/>
    </row>
    <row r="828">
      <c r="A828" s="94" t="n"/>
      <c r="B828" s="94" t="n"/>
      <c r="C828" s="94" t="n"/>
      <c r="D828" s="94" t="n"/>
      <c r="E828" s="94" t="n"/>
    </row>
    <row r="829">
      <c r="A829" s="94" t="n"/>
      <c r="B829" s="94" t="n"/>
      <c r="C829" s="94" t="n"/>
      <c r="D829" s="94" t="n"/>
      <c r="E829" s="94" t="n"/>
    </row>
    <row r="830">
      <c r="A830" s="98" t="inlineStr">
        <is>
          <t>TOTALE</t>
        </is>
      </c>
      <c r="B830" s="94">
        <f>SUM(B782:B829)</f>
        <v/>
      </c>
      <c r="C830" s="94" t="n"/>
      <c r="D830" s="94" t="n"/>
      <c r="E830" s="94" t="n"/>
    </row>
    <row r="833">
      <c r="A833" s="98" t="inlineStr">
        <is>
          <t>DATA</t>
        </is>
      </c>
      <c r="B833" s="98" t="inlineStr">
        <is>
          <t>IMPORTO</t>
        </is>
      </c>
      <c r="C833" s="98" t="inlineStr">
        <is>
          <t>NUMERO POLIZZA</t>
        </is>
      </c>
      <c r="D833" s="98" t="inlineStr">
        <is>
          <t>CONTRAENTE</t>
        </is>
      </c>
      <c r="E833" s="98" t="inlineStr">
        <is>
          <t>NOTE</t>
        </is>
      </c>
    </row>
    <row r="834">
      <c r="A834" s="95" t="n">
        <v>45330</v>
      </c>
      <c r="B834" s="94" t="n">
        <v>0</v>
      </c>
      <c r="C834" s="94" t="n"/>
      <c r="D834" s="94" t="n"/>
      <c r="E834" s="94" t="n"/>
    </row>
    <row r="835">
      <c r="A835" s="94" t="n"/>
      <c r="B835" s="94" t="n">
        <v>500</v>
      </c>
      <c r="C835" s="94" t="n">
        <v>2188.25</v>
      </c>
      <c r="D835" s="94" t="inlineStr">
        <is>
          <t>PARR. S. GIOVANI BATTSTA</t>
        </is>
      </c>
      <c r="E835" s="94" t="n"/>
    </row>
    <row r="836">
      <c r="A836" s="94" t="n"/>
      <c r="B836" s="94" t="n">
        <v>450</v>
      </c>
      <c r="C836" s="94" t="n">
        <v>218824</v>
      </c>
      <c r="D836" s="94" t="inlineStr">
        <is>
          <t>PARR. SANTA MARIA NASCENTYE</t>
        </is>
      </c>
      <c r="E836" s="94" t="n"/>
    </row>
    <row r="837">
      <c r="A837" s="94" t="n"/>
      <c r="B837" s="94" t="n">
        <v>61</v>
      </c>
      <c r="C837" s="94" t="n">
        <v>313669</v>
      </c>
      <c r="D837" s="94" t="inlineStr">
        <is>
          <t>AIROLDI CRISTIANO</t>
        </is>
      </c>
      <c r="E837" s="94" t="n"/>
    </row>
    <row r="838">
      <c r="A838" s="94" t="n"/>
      <c r="B838" s="94" t="n"/>
      <c r="C838" s="94" t="n"/>
      <c r="D838" s="94" t="n"/>
      <c r="E838" s="94" t="n"/>
    </row>
    <row r="839">
      <c r="A839" s="94" t="n"/>
      <c r="B839" s="94" t="n"/>
      <c r="C839" s="94" t="n"/>
      <c r="D839" s="94" t="n"/>
      <c r="E839" s="94" t="n"/>
    </row>
    <row r="840">
      <c r="A840" s="94" t="n"/>
      <c r="B840" s="94" t="n"/>
      <c r="C840" s="94" t="n"/>
      <c r="D840" s="94" t="n"/>
      <c r="E840" s="94" t="n"/>
    </row>
    <row r="841">
      <c r="A841" s="94" t="n"/>
      <c r="B841" s="94" t="n"/>
      <c r="C841" s="94" t="n"/>
      <c r="D841" s="94" t="n"/>
      <c r="E841" s="94" t="n"/>
    </row>
    <row r="842">
      <c r="A842" s="94" t="n"/>
      <c r="B842" s="94" t="n"/>
      <c r="C842" s="94" t="n"/>
      <c r="D842" s="94" t="n"/>
      <c r="E842" s="94" t="n"/>
    </row>
    <row r="843">
      <c r="A843" s="94" t="n"/>
      <c r="B843" s="94" t="n"/>
      <c r="C843" s="94" t="n"/>
      <c r="D843" s="94" t="n"/>
      <c r="E843" s="94" t="n"/>
    </row>
    <row r="844">
      <c r="A844" s="94" t="n"/>
      <c r="B844" s="94" t="n"/>
      <c r="C844" s="94" t="n"/>
      <c r="D844" s="94" t="n"/>
      <c r="E844" s="94" t="n"/>
    </row>
    <row r="845">
      <c r="A845" s="94" t="n"/>
      <c r="B845" s="94" t="n"/>
      <c r="C845" s="94" t="n"/>
      <c r="D845" s="94" t="n"/>
      <c r="E845" s="94" t="n"/>
    </row>
    <row r="846">
      <c r="A846" s="94" t="n"/>
      <c r="B846" s="94" t="n"/>
      <c r="C846" s="94" t="n"/>
      <c r="D846" s="94" t="n"/>
      <c r="E846" s="94" t="n"/>
    </row>
    <row r="847">
      <c r="A847" s="94" t="n"/>
      <c r="B847" s="94" t="n"/>
      <c r="C847" s="94" t="n"/>
      <c r="D847" s="94" t="n"/>
      <c r="E847" s="94" t="n"/>
    </row>
    <row r="848">
      <c r="A848" s="94" t="n"/>
      <c r="B848" s="94" t="n"/>
      <c r="C848" s="94" t="n"/>
      <c r="D848" s="94" t="n"/>
      <c r="E848" s="94" t="n"/>
    </row>
    <row r="849">
      <c r="A849" s="94" t="n"/>
      <c r="B849" s="94" t="n"/>
      <c r="C849" s="94" t="n"/>
      <c r="D849" s="94" t="n"/>
      <c r="E849" s="94" t="n"/>
    </row>
    <row r="850">
      <c r="A850" s="94" t="n"/>
      <c r="B850" s="94" t="n"/>
      <c r="C850" s="94" t="n"/>
      <c r="D850" s="94" t="n"/>
      <c r="E850" s="94" t="n"/>
    </row>
    <row r="851">
      <c r="A851" s="94" t="n"/>
      <c r="B851" s="94" t="n"/>
      <c r="C851" s="94" t="n"/>
      <c r="D851" s="94" t="n"/>
      <c r="E851" s="94" t="n"/>
    </row>
    <row r="852">
      <c r="A852" s="94" t="n"/>
      <c r="B852" s="94" t="n"/>
      <c r="C852" s="94" t="n"/>
      <c r="D852" s="94" t="n"/>
      <c r="E852" s="94" t="n"/>
    </row>
    <row r="853">
      <c r="A853" s="94" t="n"/>
      <c r="B853" s="94" t="n"/>
      <c r="C853" s="94" t="n"/>
      <c r="D853" s="94" t="n"/>
      <c r="E853" s="94" t="n"/>
    </row>
    <row r="854">
      <c r="A854" s="94" t="n"/>
      <c r="B854" s="94" t="n"/>
      <c r="C854" s="94" t="n"/>
      <c r="D854" s="94" t="n"/>
      <c r="E854" s="94" t="n"/>
    </row>
    <row r="855">
      <c r="A855" s="94" t="n"/>
      <c r="B855" s="94" t="n"/>
      <c r="C855" s="94" t="n"/>
      <c r="D855" s="94" t="n"/>
      <c r="E855" s="94" t="n"/>
    </row>
    <row r="856">
      <c r="A856" s="94" t="n"/>
      <c r="B856" s="94" t="n"/>
      <c r="C856" s="94" t="n"/>
      <c r="D856" s="94" t="n"/>
      <c r="E856" s="94" t="n"/>
    </row>
    <row r="857">
      <c r="A857" s="94" t="n"/>
      <c r="B857" s="94" t="n"/>
      <c r="C857" s="94" t="n"/>
      <c r="D857" s="94" t="n"/>
      <c r="E857" s="94" t="n"/>
    </row>
    <row r="858">
      <c r="A858" s="94" t="n"/>
      <c r="B858" s="94" t="n"/>
      <c r="C858" s="94" t="n"/>
      <c r="D858" s="94" t="n"/>
      <c r="E858" s="94" t="n"/>
    </row>
    <row r="859">
      <c r="A859" s="94" t="n"/>
      <c r="B859" s="94" t="n"/>
      <c r="C859" s="94" t="n"/>
      <c r="D859" s="94" t="n"/>
      <c r="E859" s="94" t="n"/>
    </row>
    <row r="860">
      <c r="A860" s="94" t="n"/>
      <c r="B860" s="94" t="n"/>
      <c r="C860" s="94" t="n"/>
      <c r="D860" s="94" t="n"/>
      <c r="E860" s="94" t="n"/>
    </row>
    <row r="861">
      <c r="A861" s="94" t="n"/>
      <c r="B861" s="94" t="n"/>
      <c r="C861" s="94" t="n"/>
      <c r="D861" s="94" t="n"/>
      <c r="E861" s="94" t="n"/>
    </row>
    <row r="862">
      <c r="A862" s="94" t="n"/>
      <c r="B862" s="94" t="n"/>
      <c r="C862" s="94" t="n"/>
      <c r="D862" s="94" t="n"/>
      <c r="E862" s="94" t="n"/>
    </row>
    <row r="863">
      <c r="A863" s="94" t="n"/>
      <c r="B863" s="94" t="n"/>
      <c r="C863" s="94" t="n"/>
      <c r="D863" s="94" t="n"/>
      <c r="E863" s="94" t="n"/>
    </row>
    <row r="864">
      <c r="A864" s="94" t="n"/>
      <c r="B864" s="94" t="n"/>
      <c r="C864" s="94" t="n"/>
      <c r="D864" s="94" t="n"/>
      <c r="E864" s="94" t="n"/>
    </row>
    <row r="865">
      <c r="A865" s="94" t="n"/>
      <c r="B865" s="94" t="n"/>
      <c r="C865" s="94" t="n"/>
      <c r="D865" s="94" t="n"/>
      <c r="E865" s="94" t="n"/>
    </row>
    <row r="866">
      <c r="A866" s="94" t="n"/>
      <c r="B866" s="94" t="n"/>
      <c r="C866" s="94" t="n"/>
      <c r="D866" s="94" t="n"/>
      <c r="E866" s="94" t="n"/>
    </row>
    <row r="867">
      <c r="A867" s="94" t="n"/>
      <c r="B867" s="94" t="n"/>
      <c r="C867" s="94" t="n"/>
      <c r="D867" s="94" t="n"/>
      <c r="E867" s="94" t="n"/>
    </row>
    <row r="868">
      <c r="A868" s="94" t="n"/>
      <c r="B868" s="94" t="n"/>
      <c r="C868" s="94" t="n"/>
      <c r="D868" s="94" t="n"/>
      <c r="E868" s="94" t="n"/>
    </row>
    <row r="869">
      <c r="A869" s="94" t="n"/>
      <c r="B869" s="94" t="n"/>
      <c r="C869" s="94" t="n"/>
      <c r="D869" s="94" t="n"/>
      <c r="E869" s="94" t="n"/>
    </row>
    <row r="870">
      <c r="A870" s="94" t="n"/>
      <c r="B870" s="94" t="n"/>
      <c r="C870" s="94" t="n"/>
      <c r="D870" s="94" t="n"/>
      <c r="E870" s="94" t="n"/>
    </row>
    <row r="871">
      <c r="A871" s="94" t="n"/>
      <c r="B871" s="94" t="n"/>
      <c r="C871" s="94" t="n"/>
      <c r="D871" s="94" t="n"/>
      <c r="E871" s="94" t="n"/>
    </row>
    <row r="872">
      <c r="A872" s="94" t="n"/>
      <c r="B872" s="94" t="n"/>
      <c r="C872" s="94" t="n"/>
      <c r="D872" s="94" t="n"/>
      <c r="E872" s="94" t="n"/>
    </row>
    <row r="873">
      <c r="A873" s="94" t="n"/>
      <c r="B873" s="94" t="n"/>
      <c r="C873" s="94" t="n"/>
      <c r="D873" s="94" t="n"/>
      <c r="E873" s="94" t="n"/>
    </row>
    <row r="874">
      <c r="A874" s="94" t="n"/>
      <c r="B874" s="94" t="n"/>
      <c r="C874" s="94" t="n"/>
      <c r="D874" s="94" t="n"/>
      <c r="E874" s="94" t="n"/>
    </row>
    <row r="875">
      <c r="A875" s="94" t="n"/>
      <c r="B875" s="94" t="n"/>
      <c r="C875" s="94" t="n"/>
      <c r="D875" s="94" t="n"/>
      <c r="E875" s="94" t="n"/>
    </row>
    <row r="876">
      <c r="A876" s="94" t="n"/>
      <c r="B876" s="94" t="n"/>
      <c r="C876" s="94" t="n"/>
      <c r="D876" s="94" t="n"/>
      <c r="E876" s="94" t="n"/>
    </row>
    <row r="877">
      <c r="A877" s="94" t="n"/>
      <c r="B877" s="94" t="n"/>
      <c r="C877" s="94" t="n"/>
      <c r="D877" s="94" t="n"/>
      <c r="E877" s="94" t="n"/>
    </row>
    <row r="878">
      <c r="A878" s="94" t="n"/>
      <c r="B878" s="94" t="n"/>
      <c r="C878" s="94" t="n"/>
      <c r="D878" s="94" t="n"/>
      <c r="E878" s="94" t="n"/>
    </row>
    <row r="879">
      <c r="A879" s="94" t="n"/>
      <c r="B879" s="94" t="n"/>
      <c r="C879" s="94" t="n"/>
      <c r="D879" s="94" t="n"/>
      <c r="E879" s="94" t="n"/>
    </row>
    <row r="880">
      <c r="A880" s="94" t="n"/>
      <c r="B880" s="94" t="n"/>
      <c r="C880" s="94" t="n"/>
      <c r="D880" s="94" t="n"/>
      <c r="E880" s="94" t="n"/>
    </row>
    <row r="881">
      <c r="A881" s="94" t="n"/>
      <c r="B881" s="94" t="n"/>
      <c r="C881" s="94" t="n"/>
      <c r="D881" s="94" t="n"/>
      <c r="E881" s="94" t="n"/>
    </row>
    <row r="882">
      <c r="A882" s="98" t="inlineStr">
        <is>
          <t>TOTALE</t>
        </is>
      </c>
      <c r="B882" s="94">
        <f>SUM(B834:B881)</f>
        <v/>
      </c>
      <c r="C882" s="94" t="n"/>
      <c r="D882" s="94" t="n"/>
      <c r="E882" s="94" t="n"/>
    </row>
    <row r="885">
      <c r="A885" s="98" t="inlineStr">
        <is>
          <t>DATA</t>
        </is>
      </c>
      <c r="B885" s="98" t="inlineStr">
        <is>
          <t>IMPORTO</t>
        </is>
      </c>
      <c r="C885" s="98" t="inlineStr">
        <is>
          <t>NUMERO POLIZZA</t>
        </is>
      </c>
      <c r="D885" s="98" t="inlineStr">
        <is>
          <t>CONTRAENTE</t>
        </is>
      </c>
      <c r="E885" s="98" t="inlineStr">
        <is>
          <t>NOTE</t>
        </is>
      </c>
    </row>
    <row r="886">
      <c r="A886" s="95" t="n">
        <v>45331</v>
      </c>
      <c r="B886" s="94" t="n">
        <v>0</v>
      </c>
      <c r="C886" s="94" t="n"/>
      <c r="D886" s="94" t="n"/>
      <c r="E886" s="94" t="n"/>
    </row>
    <row r="887">
      <c r="A887" s="94" t="n"/>
      <c r="B887" s="94" t="n">
        <v>140</v>
      </c>
      <c r="C887" s="94" t="n"/>
      <c r="D887" s="94" t="inlineStr">
        <is>
          <t>RESIDENZA VITTORIA</t>
        </is>
      </c>
      <c r="E887" s="94" t="n"/>
    </row>
    <row r="888">
      <c r="A888" s="94" t="n"/>
      <c r="B888" s="94" t="n">
        <v>180</v>
      </c>
      <c r="C888" s="94" t="n"/>
      <c r="D888" s="94" t="inlineStr">
        <is>
          <t>RESIDENZA VITTORIA</t>
        </is>
      </c>
      <c r="E888" s="94" t="n"/>
    </row>
    <row r="889">
      <c r="A889" s="94" t="n"/>
      <c r="B889" s="94" t="n">
        <v>386</v>
      </c>
      <c r="C889" s="94" t="n"/>
      <c r="D889" s="94" t="inlineStr">
        <is>
          <t>RESIDENZA VITTORIA  PALAZZINA</t>
        </is>
      </c>
      <c r="E889" s="94" t="n"/>
    </row>
    <row r="890">
      <c r="A890" s="94" t="n"/>
      <c r="B890" s="94" t="n"/>
      <c r="C890" s="94" t="n"/>
      <c r="D890" s="94" t="n"/>
      <c r="E890" s="94" t="n"/>
    </row>
    <row r="891">
      <c r="A891" s="94" t="n"/>
      <c r="B891" s="94" t="n"/>
      <c r="C891" s="94" t="n"/>
      <c r="D891" s="94" t="n"/>
      <c r="E891" s="94" t="n"/>
    </row>
    <row r="892">
      <c r="A892" s="94" t="n"/>
      <c r="B892" s="94" t="n"/>
      <c r="C892" s="94" t="n"/>
      <c r="D892" s="94" t="n"/>
      <c r="E892" s="94" t="n"/>
    </row>
    <row r="893">
      <c r="A893" s="94" t="n"/>
      <c r="B893" s="94" t="n"/>
      <c r="C893" s="94" t="n"/>
      <c r="D893" s="94" t="n"/>
      <c r="E893" s="94" t="n"/>
    </row>
    <row r="894">
      <c r="A894" s="94" t="n"/>
      <c r="B894" s="94" t="n"/>
      <c r="C894" s="94" t="n"/>
      <c r="D894" s="94" t="n"/>
      <c r="E894" s="94" t="n"/>
    </row>
    <row r="895">
      <c r="A895" s="94" t="n"/>
      <c r="B895" s="94" t="n"/>
      <c r="C895" s="94" t="n"/>
      <c r="D895" s="94" t="n"/>
      <c r="E895" s="94" t="n"/>
    </row>
    <row r="896">
      <c r="A896" s="94" t="n"/>
      <c r="B896" s="94" t="n"/>
      <c r="C896" s="94" t="n"/>
      <c r="D896" s="94" t="n"/>
      <c r="E896" s="94" t="n"/>
    </row>
    <row r="897">
      <c r="A897" s="94" t="n"/>
      <c r="B897" s="94" t="n"/>
      <c r="C897" s="94" t="n"/>
      <c r="D897" s="94" t="n"/>
      <c r="E897" s="94" t="n"/>
    </row>
    <row r="898">
      <c r="A898" s="94" t="n"/>
      <c r="B898" s="94" t="n"/>
      <c r="C898" s="94" t="n"/>
      <c r="D898" s="94" t="n"/>
      <c r="E898" s="94" t="n"/>
    </row>
    <row r="899">
      <c r="A899" s="94" t="n"/>
      <c r="B899" s="94" t="n"/>
      <c r="C899" s="94" t="n"/>
      <c r="D899" s="94" t="n"/>
      <c r="E899" s="94" t="n"/>
    </row>
    <row r="900">
      <c r="A900" s="94" t="n"/>
      <c r="B900" s="94" t="n"/>
      <c r="C900" s="94" t="n"/>
      <c r="D900" s="94" t="n"/>
      <c r="E900" s="94" t="n"/>
    </row>
    <row r="901">
      <c r="A901" s="94" t="n"/>
      <c r="B901" s="94" t="n"/>
      <c r="C901" s="94" t="n"/>
      <c r="D901" s="94" t="n"/>
      <c r="E901" s="94" t="n"/>
    </row>
    <row r="902">
      <c r="A902" s="94" t="n"/>
      <c r="B902" s="94" t="n"/>
      <c r="C902" s="94" t="n"/>
      <c r="D902" s="94" t="n"/>
      <c r="E902" s="94" t="n"/>
    </row>
    <row r="903">
      <c r="A903" s="94" t="n"/>
      <c r="B903" s="94" t="n"/>
      <c r="C903" s="94" t="n"/>
      <c r="D903" s="94" t="n"/>
      <c r="E903" s="94" t="n"/>
    </row>
    <row r="904">
      <c r="A904" s="94" t="n"/>
      <c r="B904" s="94" t="n"/>
      <c r="C904" s="94" t="n"/>
      <c r="D904" s="94" t="n"/>
      <c r="E904" s="94" t="n"/>
    </row>
    <row r="905">
      <c r="A905" s="94" t="n"/>
      <c r="B905" s="94" t="n"/>
      <c r="C905" s="94" t="n"/>
      <c r="D905" s="94" t="n"/>
      <c r="E905" s="94" t="n"/>
    </row>
    <row r="906">
      <c r="A906" s="94" t="n"/>
      <c r="B906" s="94" t="n"/>
      <c r="C906" s="94" t="n"/>
      <c r="D906" s="94" t="n"/>
      <c r="E906" s="94" t="n"/>
    </row>
    <row r="907">
      <c r="A907" s="94" t="n"/>
      <c r="B907" s="94" t="n"/>
      <c r="C907" s="94" t="n"/>
      <c r="D907" s="94" t="n"/>
      <c r="E907" s="94" t="n"/>
    </row>
    <row r="908">
      <c r="A908" s="94" t="n"/>
      <c r="B908" s="94" t="n"/>
      <c r="C908" s="94" t="n"/>
      <c r="D908" s="94" t="n"/>
      <c r="E908" s="94" t="n"/>
    </row>
    <row r="909">
      <c r="A909" s="94" t="n"/>
      <c r="B909" s="94" t="n"/>
      <c r="C909" s="94" t="n"/>
      <c r="D909" s="94" t="n"/>
      <c r="E909" s="94" t="n"/>
    </row>
    <row r="910">
      <c r="A910" s="94" t="n"/>
      <c r="B910" s="94" t="n"/>
      <c r="C910" s="94" t="n"/>
      <c r="D910" s="94" t="n"/>
      <c r="E910" s="94" t="n"/>
    </row>
    <row r="911">
      <c r="A911" s="94" t="n"/>
      <c r="B911" s="94" t="n"/>
      <c r="C911" s="94" t="n"/>
      <c r="D911" s="94" t="n"/>
      <c r="E911" s="94" t="n"/>
    </row>
    <row r="912">
      <c r="A912" s="94" t="n"/>
      <c r="B912" s="94" t="n"/>
      <c r="C912" s="94" t="n"/>
      <c r="D912" s="94" t="n"/>
      <c r="E912" s="94" t="n"/>
    </row>
    <row r="913">
      <c r="A913" s="94" t="n"/>
      <c r="B913" s="94" t="n"/>
      <c r="C913" s="94" t="n"/>
      <c r="D913" s="94" t="n"/>
      <c r="E913" s="94" t="n"/>
    </row>
    <row r="914">
      <c r="A914" s="94" t="n"/>
      <c r="B914" s="94" t="n"/>
      <c r="C914" s="94" t="n"/>
      <c r="D914" s="94" t="n"/>
      <c r="E914" s="94" t="n"/>
    </row>
    <row r="915">
      <c r="A915" s="94" t="n"/>
      <c r="B915" s="94" t="n"/>
      <c r="C915" s="94" t="n"/>
      <c r="D915" s="94" t="n"/>
      <c r="E915" s="94" t="n"/>
    </row>
    <row r="916">
      <c r="A916" s="94" t="n"/>
      <c r="B916" s="94" t="n"/>
      <c r="C916" s="94" t="n"/>
      <c r="D916" s="94" t="n"/>
      <c r="E916" s="94" t="n"/>
    </row>
    <row r="917">
      <c r="A917" s="94" t="n"/>
      <c r="B917" s="94" t="n"/>
      <c r="C917" s="94" t="n"/>
      <c r="D917" s="94" t="n"/>
      <c r="E917" s="94" t="n"/>
    </row>
    <row r="918">
      <c r="A918" s="94" t="n"/>
      <c r="B918" s="94" t="n"/>
      <c r="C918" s="94" t="n"/>
      <c r="D918" s="94" t="n"/>
      <c r="E918" s="94" t="n"/>
    </row>
    <row r="919">
      <c r="A919" s="94" t="n"/>
      <c r="B919" s="94" t="n"/>
      <c r="C919" s="94" t="n"/>
      <c r="D919" s="94" t="n"/>
      <c r="E919" s="94" t="n"/>
    </row>
    <row r="920">
      <c r="A920" s="94" t="n"/>
      <c r="B920" s="94" t="n"/>
      <c r="C920" s="94" t="n"/>
      <c r="D920" s="94" t="n"/>
      <c r="E920" s="94" t="n"/>
    </row>
    <row r="921">
      <c r="A921" s="94" t="n"/>
      <c r="B921" s="94" t="n"/>
      <c r="C921" s="94" t="n"/>
      <c r="D921" s="94" t="n"/>
      <c r="E921" s="94" t="n"/>
    </row>
    <row r="922">
      <c r="A922" s="94" t="n"/>
      <c r="B922" s="94" t="n"/>
      <c r="C922" s="94" t="n"/>
      <c r="D922" s="94" t="n"/>
      <c r="E922" s="94" t="n"/>
    </row>
    <row r="923">
      <c r="A923" s="94" t="n"/>
      <c r="B923" s="94" t="n"/>
      <c r="C923" s="94" t="n"/>
      <c r="D923" s="94" t="n"/>
      <c r="E923" s="94" t="n"/>
    </row>
    <row r="924">
      <c r="A924" s="94" t="n"/>
      <c r="B924" s="94" t="n"/>
      <c r="C924" s="94" t="n"/>
      <c r="D924" s="94" t="n"/>
      <c r="E924" s="94" t="n"/>
    </row>
    <row r="925">
      <c r="A925" s="94" t="n"/>
      <c r="B925" s="94" t="n"/>
      <c r="C925" s="94" t="n"/>
      <c r="D925" s="94" t="n"/>
      <c r="E925" s="94" t="n"/>
    </row>
    <row r="926">
      <c r="A926" s="94" t="n"/>
      <c r="B926" s="94" t="n"/>
      <c r="C926" s="94" t="n"/>
      <c r="D926" s="94" t="n"/>
      <c r="E926" s="94" t="n"/>
    </row>
    <row r="927">
      <c r="A927" s="94" t="n"/>
      <c r="B927" s="94" t="n"/>
      <c r="C927" s="94" t="n"/>
      <c r="D927" s="94" t="n"/>
      <c r="E927" s="94" t="n"/>
    </row>
    <row r="928">
      <c r="A928" s="94" t="n"/>
      <c r="B928" s="94" t="n"/>
      <c r="C928" s="94" t="n"/>
      <c r="D928" s="94" t="n"/>
      <c r="E928" s="94" t="n"/>
    </row>
    <row r="929">
      <c r="A929" s="94" t="n"/>
      <c r="B929" s="94" t="n"/>
      <c r="C929" s="94" t="n"/>
      <c r="D929" s="94" t="n"/>
      <c r="E929" s="94" t="n"/>
    </row>
    <row r="930">
      <c r="A930" s="94" t="n"/>
      <c r="B930" s="94" t="n"/>
      <c r="C930" s="94" t="n"/>
      <c r="D930" s="94" t="n"/>
      <c r="E930" s="94" t="n"/>
    </row>
    <row r="931">
      <c r="A931" s="94" t="n"/>
      <c r="B931" s="94" t="n"/>
      <c r="C931" s="94" t="n"/>
      <c r="D931" s="94" t="n"/>
      <c r="E931" s="94" t="n"/>
    </row>
    <row r="932">
      <c r="A932" s="94" t="n"/>
      <c r="B932" s="94" t="n"/>
      <c r="C932" s="94" t="n"/>
      <c r="D932" s="94" t="n"/>
      <c r="E932" s="94" t="n"/>
    </row>
    <row r="933">
      <c r="A933" s="94" t="n"/>
      <c r="B933" s="94" t="n"/>
      <c r="C933" s="94" t="n"/>
      <c r="D933" s="94" t="n"/>
      <c r="E933" s="94" t="n"/>
    </row>
    <row r="934">
      <c r="A934" s="98" t="inlineStr">
        <is>
          <t>TOTALE</t>
        </is>
      </c>
      <c r="B934" s="94">
        <f>SUM(B886:B933)</f>
        <v/>
      </c>
      <c r="C934" s="94" t="n"/>
      <c r="D934" s="94" t="n"/>
      <c r="E934" s="94" t="n"/>
    </row>
    <row r="937">
      <c r="A937" s="98" t="inlineStr">
        <is>
          <t>DATA</t>
        </is>
      </c>
      <c r="B937" s="98" t="inlineStr">
        <is>
          <t>IMPORTO</t>
        </is>
      </c>
      <c r="C937" s="98" t="inlineStr">
        <is>
          <t>NUMERO POLIZZA</t>
        </is>
      </c>
      <c r="D937" s="98" t="inlineStr">
        <is>
          <t>CONTRAENTE</t>
        </is>
      </c>
      <c r="E937" s="98" t="inlineStr">
        <is>
          <t>NOTE</t>
        </is>
      </c>
    </row>
    <row r="938">
      <c r="A938" s="95" t="n">
        <v>45334</v>
      </c>
      <c r="B938" s="94" t="n">
        <v>0</v>
      </c>
      <c r="C938" s="94" t="n"/>
      <c r="D938" s="94" t="n"/>
      <c r="E938" s="94" t="n"/>
    </row>
    <row r="939">
      <c r="A939" s="94" t="inlineStr">
        <is>
          <t>*</t>
        </is>
      </c>
      <c r="B939" s="94" t="n">
        <v>50</v>
      </c>
      <c r="C939" s="94" t="n">
        <v>219043</v>
      </c>
      <c r="D939" s="94" t="inlineStr">
        <is>
          <t>ANTONIIN ARMANDO</t>
        </is>
      </c>
      <c r="E939" s="94" t="inlineStr">
        <is>
          <t>BONIFICO UNICI DI EURO  577  427+100+50</t>
        </is>
      </c>
    </row>
    <row r="940">
      <c r="A940" s="94" t="inlineStr">
        <is>
          <t>*</t>
        </is>
      </c>
      <c r="B940" s="94" t="n">
        <v>50</v>
      </c>
      <c r="C940" s="94" t="n">
        <v>219397</v>
      </c>
      <c r="D940" s="94" t="inlineStr">
        <is>
          <t>RIPAMONTI RICCARDO</t>
        </is>
      </c>
      <c r="E940" s="94" t="inlineStr">
        <is>
          <t>BONIFICO UNICO  805  645+110+50</t>
        </is>
      </c>
    </row>
    <row r="941">
      <c r="A941" s="94" t="n"/>
      <c r="B941" s="94" t="n"/>
      <c r="C941" s="94" t="n"/>
      <c r="D941" s="94" t="n"/>
      <c r="E941" s="94" t="n"/>
    </row>
    <row r="942">
      <c r="A942" s="94" t="n"/>
      <c r="B942" s="94" t="n"/>
      <c r="C942" s="94" t="n"/>
      <c r="D942" s="94" t="n"/>
      <c r="E942" s="94" t="n"/>
    </row>
    <row r="943">
      <c r="A943" s="94" t="n"/>
      <c r="B943" s="94" t="n"/>
      <c r="C943" s="94" t="n"/>
      <c r="D943" s="94" t="n"/>
      <c r="E943" s="94" t="n"/>
    </row>
    <row r="944">
      <c r="A944" s="94" t="n"/>
      <c r="B944" s="94" t="n"/>
      <c r="C944" s="94" t="n"/>
      <c r="D944" s="94" t="n"/>
      <c r="E944" s="94" t="n"/>
    </row>
    <row r="945">
      <c r="A945" s="94" t="n"/>
      <c r="B945" s="94" t="n"/>
      <c r="C945" s="94" t="n"/>
      <c r="D945" s="94" t="n"/>
      <c r="E945" s="94" t="n"/>
    </row>
    <row r="946">
      <c r="A946" s="94" t="n"/>
      <c r="B946" s="94" t="n"/>
      <c r="C946" s="94" t="n"/>
      <c r="D946" s="94" t="n"/>
      <c r="E946" s="94" t="n"/>
    </row>
    <row r="947">
      <c r="A947" s="94" t="n"/>
      <c r="B947" s="94" t="n"/>
      <c r="C947" s="94" t="n"/>
      <c r="D947" s="94" t="n"/>
      <c r="E947" s="94" t="n"/>
    </row>
    <row r="948">
      <c r="A948" s="94" t="n"/>
      <c r="B948" s="94" t="n"/>
      <c r="C948" s="94" t="n"/>
      <c r="D948" s="94" t="n"/>
      <c r="E948" s="94" t="n"/>
    </row>
    <row r="949">
      <c r="A949" s="94" t="n"/>
      <c r="B949" s="94" t="n"/>
      <c r="C949" s="94" t="n"/>
      <c r="D949" s="94" t="n"/>
      <c r="E949" s="94" t="n"/>
    </row>
    <row r="950">
      <c r="A950" s="94" t="n"/>
      <c r="B950" s="94" t="n"/>
      <c r="C950" s="94" t="n"/>
      <c r="D950" s="94" t="n"/>
      <c r="E950" s="94" t="n"/>
    </row>
    <row r="951">
      <c r="A951" s="94" t="n"/>
      <c r="B951" s="94" t="n"/>
      <c r="C951" s="94" t="n"/>
      <c r="D951" s="94" t="n"/>
      <c r="E951" s="94" t="n"/>
    </row>
    <row r="952">
      <c r="A952" s="94" t="n"/>
      <c r="B952" s="94" t="n"/>
      <c r="C952" s="94" t="n"/>
      <c r="D952" s="94" t="n"/>
      <c r="E952" s="94" t="n"/>
    </row>
    <row r="953">
      <c r="A953" s="94" t="n"/>
      <c r="B953" s="94" t="n"/>
      <c r="C953" s="94" t="n"/>
      <c r="D953" s="94" t="n"/>
      <c r="E953" s="94" t="n"/>
    </row>
    <row r="954">
      <c r="A954" s="94" t="n"/>
      <c r="B954" s="94" t="n"/>
      <c r="C954" s="94" t="n"/>
      <c r="D954" s="94" t="n"/>
      <c r="E954" s="94" t="n"/>
    </row>
    <row r="955">
      <c r="A955" s="94" t="n"/>
      <c r="B955" s="94" t="n"/>
      <c r="C955" s="94" t="n"/>
      <c r="D955" s="94" t="n"/>
      <c r="E955" s="94" t="n"/>
    </row>
    <row r="956">
      <c r="A956" s="94" t="n"/>
      <c r="B956" s="94" t="n"/>
      <c r="C956" s="94" t="n"/>
      <c r="D956" s="94" t="n"/>
      <c r="E956" s="94" t="n"/>
    </row>
    <row r="957">
      <c r="A957" s="94" t="n"/>
      <c r="B957" s="94" t="n"/>
      <c r="C957" s="94" t="n"/>
      <c r="D957" s="94" t="n"/>
      <c r="E957" s="94" t="n"/>
    </row>
    <row r="958">
      <c r="A958" s="94" t="n"/>
      <c r="B958" s="94" t="n"/>
      <c r="C958" s="94" t="n"/>
      <c r="D958" s="94" t="n"/>
      <c r="E958" s="94" t="n"/>
    </row>
    <row r="959">
      <c r="A959" s="94" t="n"/>
      <c r="B959" s="94" t="n"/>
      <c r="C959" s="94" t="n"/>
      <c r="D959" s="94" t="n"/>
      <c r="E959" s="94" t="n"/>
    </row>
    <row r="960">
      <c r="A960" s="94" t="n"/>
      <c r="B960" s="94" t="n"/>
      <c r="C960" s="94" t="n"/>
      <c r="D960" s="94" t="n"/>
      <c r="E960" s="94" t="n"/>
    </row>
    <row r="961">
      <c r="A961" s="94" t="n"/>
      <c r="B961" s="94" t="n"/>
      <c r="C961" s="94" t="n"/>
      <c r="D961" s="94" t="n"/>
      <c r="E961" s="94" t="n"/>
    </row>
    <row r="962">
      <c r="A962" s="94" t="n"/>
      <c r="B962" s="94" t="n"/>
      <c r="C962" s="94" t="n"/>
      <c r="D962" s="94" t="n"/>
      <c r="E962" s="94" t="n"/>
    </row>
    <row r="963">
      <c r="A963" s="94" t="n"/>
      <c r="B963" s="94" t="n"/>
      <c r="C963" s="94" t="n"/>
      <c r="D963" s="94" t="n"/>
      <c r="E963" s="94" t="n"/>
    </row>
    <row r="964">
      <c r="A964" s="94" t="n"/>
      <c r="B964" s="94" t="n"/>
      <c r="C964" s="94" t="n"/>
      <c r="D964" s="94" t="n"/>
      <c r="E964" s="94" t="n"/>
    </row>
    <row r="965">
      <c r="A965" s="94" t="n"/>
      <c r="B965" s="94" t="n"/>
      <c r="C965" s="94" t="n"/>
      <c r="D965" s="94" t="n"/>
      <c r="E965" s="94" t="n"/>
    </row>
    <row r="966">
      <c r="A966" s="94" t="n"/>
      <c r="B966" s="94" t="n"/>
      <c r="C966" s="94" t="n"/>
      <c r="D966" s="94" t="n"/>
      <c r="E966" s="94" t="n"/>
    </row>
    <row r="967">
      <c r="A967" s="94" t="n"/>
      <c r="B967" s="94" t="n"/>
      <c r="C967" s="94" t="n"/>
      <c r="D967" s="94" t="n"/>
      <c r="E967" s="94" t="n"/>
    </row>
    <row r="968">
      <c r="A968" s="94" t="n"/>
      <c r="B968" s="94" t="n"/>
      <c r="C968" s="94" t="n"/>
      <c r="D968" s="94" t="n"/>
      <c r="E968" s="94" t="n"/>
    </row>
    <row r="969">
      <c r="A969" s="94" t="n"/>
      <c r="B969" s="94" t="n"/>
      <c r="C969" s="94" t="n"/>
      <c r="D969" s="94" t="n"/>
      <c r="E969" s="94" t="n"/>
    </row>
    <row r="970">
      <c r="A970" s="94" t="n"/>
      <c r="B970" s="94" t="n"/>
      <c r="C970" s="94" t="n"/>
      <c r="D970" s="94" t="n"/>
      <c r="E970" s="94" t="n"/>
    </row>
    <row r="971">
      <c r="A971" s="94" t="n"/>
      <c r="B971" s="94" t="n"/>
      <c r="C971" s="94" t="n"/>
      <c r="D971" s="94" t="n"/>
      <c r="E971" s="94" t="n"/>
    </row>
    <row r="972">
      <c r="A972" s="94" t="n"/>
      <c r="B972" s="94" t="n"/>
      <c r="C972" s="94" t="n"/>
      <c r="D972" s="94" t="n"/>
      <c r="E972" s="94" t="n"/>
    </row>
    <row r="973">
      <c r="A973" s="94" t="n"/>
      <c r="B973" s="94" t="n"/>
      <c r="C973" s="94" t="n"/>
      <c r="D973" s="94" t="n"/>
      <c r="E973" s="94" t="n"/>
    </row>
    <row r="974">
      <c r="A974" s="94" t="n"/>
      <c r="B974" s="94" t="n"/>
      <c r="C974" s="94" t="n"/>
      <c r="D974" s="94" t="n"/>
      <c r="E974" s="94" t="n"/>
    </row>
    <row r="975">
      <c r="A975" s="94" t="n"/>
      <c r="B975" s="94" t="n"/>
      <c r="C975" s="94" t="n"/>
      <c r="D975" s="94" t="n"/>
      <c r="E975" s="94" t="n"/>
    </row>
    <row r="976">
      <c r="A976" s="94" t="n"/>
      <c r="B976" s="94" t="n"/>
      <c r="C976" s="94" t="n"/>
      <c r="D976" s="94" t="n"/>
      <c r="E976" s="94" t="n"/>
    </row>
    <row r="977">
      <c r="A977" s="94" t="n"/>
      <c r="B977" s="94" t="n"/>
      <c r="C977" s="94" t="n"/>
      <c r="D977" s="94" t="n"/>
      <c r="E977" s="94" t="n"/>
    </row>
    <row r="978">
      <c r="A978" s="94" t="n"/>
      <c r="B978" s="94" t="n"/>
      <c r="C978" s="94" t="n"/>
      <c r="D978" s="94" t="n"/>
      <c r="E978" s="94" t="n"/>
    </row>
    <row r="979">
      <c r="A979" s="94" t="n"/>
      <c r="B979" s="94" t="n"/>
      <c r="C979" s="94" t="n"/>
      <c r="D979" s="94" t="n"/>
      <c r="E979" s="94" t="n"/>
    </row>
    <row r="980">
      <c r="A980" s="94" t="n"/>
      <c r="B980" s="94" t="n"/>
      <c r="C980" s="94" t="n"/>
      <c r="D980" s="94" t="n"/>
      <c r="E980" s="94" t="n"/>
    </row>
    <row r="981">
      <c r="A981" s="94" t="n"/>
      <c r="B981" s="94" t="n"/>
      <c r="C981" s="94" t="n"/>
      <c r="D981" s="94" t="n"/>
      <c r="E981" s="94" t="n"/>
    </row>
    <row r="982">
      <c r="A982" s="94" t="n"/>
      <c r="B982" s="94" t="n"/>
      <c r="C982" s="94" t="n"/>
      <c r="D982" s="94" t="n"/>
      <c r="E982" s="94" t="n"/>
    </row>
    <row r="983">
      <c r="A983" s="94" t="n"/>
      <c r="B983" s="94" t="n"/>
      <c r="C983" s="94" t="n"/>
      <c r="D983" s="94" t="n"/>
      <c r="E983" s="94" t="n"/>
    </row>
    <row r="984">
      <c r="A984" s="94" t="n"/>
      <c r="B984" s="94" t="n"/>
      <c r="C984" s="94" t="n"/>
      <c r="D984" s="94" t="n"/>
      <c r="E984" s="94" t="n"/>
    </row>
    <row r="985">
      <c r="A985" s="94" t="n"/>
      <c r="B985" s="94" t="n"/>
      <c r="C985" s="94" t="n"/>
      <c r="D985" s="94" t="n"/>
      <c r="E985" s="94" t="n"/>
    </row>
    <row r="986">
      <c r="A986" s="98" t="inlineStr">
        <is>
          <t>TOTALE</t>
        </is>
      </c>
      <c r="B986" s="94">
        <f>SUM(B938:B985)</f>
        <v/>
      </c>
      <c r="C986" s="94" t="n"/>
      <c r="D986" s="94" t="n"/>
      <c r="E986" s="94" t="n"/>
    </row>
    <row r="989">
      <c r="A989" s="98" t="inlineStr">
        <is>
          <t>DATA</t>
        </is>
      </c>
      <c r="B989" s="98" t="inlineStr">
        <is>
          <t>IMPORTO</t>
        </is>
      </c>
      <c r="C989" s="98" t="inlineStr">
        <is>
          <t>NUMERO POLIZZA</t>
        </is>
      </c>
      <c r="D989" s="98" t="inlineStr">
        <is>
          <t>CONTRAENTE</t>
        </is>
      </c>
      <c r="E989" s="98" t="inlineStr">
        <is>
          <t>NOTE</t>
        </is>
      </c>
    </row>
    <row r="990">
      <c r="A990" s="95" t="n">
        <v>45335</v>
      </c>
      <c r="B990" s="94" t="n">
        <v>0</v>
      </c>
      <c r="C990" s="94" t="n"/>
      <c r="D990" s="94" t="n"/>
      <c r="E990" s="94" t="n"/>
    </row>
    <row r="991">
      <c r="A991" s="94" t="n"/>
      <c r="B991" s="94" t="n">
        <v>0</v>
      </c>
      <c r="C991" s="94" t="n"/>
      <c r="D991" s="94" t="n"/>
      <c r="E991" s="94" t="n"/>
    </row>
    <row r="992">
      <c r="A992" s="94" t="n"/>
      <c r="B992" s="94" t="n">
        <v>0</v>
      </c>
      <c r="C992" s="94" t="n"/>
      <c r="D992" s="94" t="n"/>
      <c r="E992" s="94" t="n"/>
    </row>
    <row r="993">
      <c r="A993" s="94" t="n"/>
      <c r="B993" s="94" t="n"/>
      <c r="C993" s="94" t="n"/>
      <c r="D993" s="94" t="n"/>
      <c r="E993" s="94" t="n"/>
    </row>
    <row r="994">
      <c r="A994" s="94" t="n"/>
      <c r="B994" s="94" t="n"/>
      <c r="C994" s="94" t="n"/>
      <c r="D994" s="94" t="n"/>
      <c r="E994" s="94" t="n"/>
    </row>
    <row r="995">
      <c r="A995" s="94" t="n"/>
      <c r="B995" s="94" t="n"/>
      <c r="C995" s="94" t="n"/>
      <c r="D995" s="94" t="n"/>
      <c r="E995" s="94" t="n"/>
    </row>
    <row r="996">
      <c r="A996" s="94" t="n"/>
      <c r="B996" s="94" t="n"/>
      <c r="C996" s="94" t="n"/>
      <c r="D996" s="94" t="n"/>
      <c r="E996" s="94" t="n"/>
    </row>
    <row r="997">
      <c r="A997" s="94" t="n"/>
      <c r="B997" s="94" t="n"/>
      <c r="C997" s="94" t="n"/>
      <c r="D997" s="94" t="n"/>
      <c r="E997" s="94" t="n"/>
    </row>
    <row r="998">
      <c r="A998" s="94" t="n"/>
      <c r="B998" s="94" t="n"/>
      <c r="C998" s="94" t="n"/>
      <c r="D998" s="94" t="n"/>
      <c r="E998" s="94" t="n"/>
    </row>
    <row r="999">
      <c r="A999" s="94" t="n"/>
      <c r="B999" s="94" t="n"/>
      <c r="C999" s="94" t="n"/>
      <c r="D999" s="94" t="n"/>
      <c r="E999" s="94" t="n"/>
    </row>
    <row r="1000">
      <c r="A1000" s="94" t="n"/>
      <c r="B1000" s="94" t="n"/>
      <c r="C1000" s="94" t="n"/>
      <c r="D1000" s="94" t="n"/>
      <c r="E1000" s="94" t="n"/>
    </row>
    <row r="1001">
      <c r="A1001" s="94" t="n"/>
      <c r="B1001" s="94" t="n"/>
      <c r="C1001" s="94" t="n"/>
      <c r="D1001" s="94" t="n"/>
      <c r="E1001" s="94" t="n"/>
    </row>
    <row r="1002">
      <c r="A1002" s="94" t="n"/>
      <c r="B1002" s="94" t="n"/>
      <c r="C1002" s="94" t="n"/>
      <c r="D1002" s="94" t="n"/>
      <c r="E1002" s="94" t="n"/>
    </row>
    <row r="1003">
      <c r="A1003" s="94" t="n"/>
      <c r="B1003" s="94" t="n"/>
      <c r="C1003" s="94" t="n"/>
      <c r="D1003" s="94" t="n"/>
      <c r="E1003" s="94" t="n"/>
    </row>
    <row r="1004">
      <c r="A1004" s="94" t="n"/>
      <c r="B1004" s="94" t="n"/>
      <c r="C1004" s="94" t="n"/>
      <c r="D1004" s="94" t="n"/>
      <c r="E1004" s="94" t="n"/>
    </row>
    <row r="1005">
      <c r="A1005" s="94" t="n"/>
      <c r="B1005" s="94" t="n"/>
      <c r="C1005" s="94" t="n"/>
      <c r="D1005" s="94" t="n"/>
      <c r="E1005" s="94" t="n"/>
    </row>
    <row r="1006">
      <c r="A1006" s="94" t="n"/>
      <c r="B1006" s="94" t="n"/>
      <c r="C1006" s="94" t="n"/>
      <c r="D1006" s="94" t="n"/>
      <c r="E1006" s="94" t="n"/>
    </row>
    <row r="1007">
      <c r="A1007" s="94" t="n"/>
      <c r="B1007" s="94" t="n"/>
      <c r="C1007" s="94" t="n"/>
      <c r="D1007" s="94" t="n"/>
      <c r="E1007" s="94" t="n"/>
    </row>
    <row r="1008">
      <c r="A1008" s="94" t="n"/>
      <c r="B1008" s="94" t="n"/>
      <c r="C1008" s="94" t="n"/>
      <c r="D1008" s="94" t="n"/>
      <c r="E1008" s="94" t="n"/>
    </row>
    <row r="1009">
      <c r="A1009" s="94" t="n"/>
      <c r="B1009" s="94" t="n"/>
      <c r="C1009" s="94" t="n"/>
      <c r="D1009" s="94" t="n"/>
      <c r="E1009" s="94" t="n"/>
    </row>
    <row r="1010">
      <c r="A1010" s="94" t="n"/>
      <c r="B1010" s="94" t="n"/>
      <c r="C1010" s="94" t="n"/>
      <c r="D1010" s="94" t="n"/>
      <c r="E1010" s="94" t="n"/>
    </row>
    <row r="1011">
      <c r="A1011" s="94" t="n"/>
      <c r="B1011" s="94" t="n"/>
      <c r="C1011" s="94" t="n"/>
      <c r="D1011" s="94" t="n"/>
      <c r="E1011" s="94" t="n"/>
    </row>
    <row r="1012">
      <c r="A1012" s="94" t="n"/>
      <c r="B1012" s="94" t="n"/>
      <c r="C1012" s="94" t="n"/>
      <c r="D1012" s="94" t="n"/>
      <c r="E1012" s="94" t="n"/>
    </row>
    <row r="1013">
      <c r="A1013" s="94" t="n"/>
      <c r="B1013" s="94" t="n"/>
      <c r="C1013" s="94" t="n"/>
      <c r="D1013" s="94" t="n"/>
      <c r="E1013" s="94" t="n"/>
    </row>
    <row r="1014">
      <c r="A1014" s="94" t="n"/>
      <c r="B1014" s="94" t="n"/>
      <c r="C1014" s="94" t="n"/>
      <c r="D1014" s="94" t="n"/>
      <c r="E1014" s="94" t="n"/>
    </row>
    <row r="1015">
      <c r="A1015" s="94" t="n"/>
      <c r="B1015" s="94" t="n"/>
      <c r="C1015" s="94" t="n"/>
      <c r="D1015" s="94" t="n"/>
      <c r="E1015" s="94" t="n"/>
    </row>
    <row r="1016">
      <c r="A1016" s="94" t="n"/>
      <c r="B1016" s="94" t="n"/>
      <c r="C1016" s="94" t="n"/>
      <c r="D1016" s="94" t="n"/>
      <c r="E1016" s="94" t="n"/>
    </row>
    <row r="1017">
      <c r="A1017" s="94" t="n"/>
      <c r="B1017" s="94" t="n"/>
      <c r="C1017" s="94" t="n"/>
      <c r="D1017" s="94" t="n"/>
      <c r="E1017" s="94" t="n"/>
    </row>
    <row r="1018">
      <c r="A1018" s="94" t="n"/>
      <c r="B1018" s="94" t="n"/>
      <c r="C1018" s="94" t="n"/>
      <c r="D1018" s="94" t="n"/>
      <c r="E1018" s="94" t="n"/>
    </row>
    <row r="1019">
      <c r="A1019" s="94" t="n"/>
      <c r="B1019" s="94" t="n"/>
      <c r="C1019" s="94" t="n"/>
      <c r="D1019" s="94" t="n"/>
      <c r="E1019" s="94" t="n"/>
    </row>
    <row r="1020">
      <c r="A1020" s="94" t="n"/>
      <c r="B1020" s="94" t="n"/>
      <c r="C1020" s="94" t="n"/>
      <c r="D1020" s="94" t="n"/>
      <c r="E1020" s="94" t="n"/>
    </row>
    <row r="1021">
      <c r="A1021" s="94" t="n"/>
      <c r="B1021" s="94" t="n"/>
      <c r="C1021" s="94" t="n"/>
      <c r="D1021" s="94" t="n"/>
      <c r="E1021" s="94" t="n"/>
    </row>
    <row r="1022">
      <c r="A1022" s="94" t="n"/>
      <c r="B1022" s="94" t="n"/>
      <c r="C1022" s="94" t="n"/>
      <c r="D1022" s="94" t="n"/>
      <c r="E1022" s="94" t="n"/>
    </row>
    <row r="1023">
      <c r="A1023" s="94" t="n"/>
      <c r="B1023" s="94" t="n"/>
      <c r="C1023" s="94" t="n"/>
      <c r="D1023" s="94" t="n"/>
      <c r="E1023" s="94" t="n"/>
    </row>
    <row r="1024">
      <c r="A1024" s="94" t="n"/>
      <c r="B1024" s="94" t="n"/>
      <c r="C1024" s="94" t="n"/>
      <c r="D1024" s="94" t="n"/>
      <c r="E1024" s="94" t="n"/>
    </row>
    <row r="1025">
      <c r="A1025" s="94" t="n"/>
      <c r="B1025" s="94" t="n"/>
      <c r="C1025" s="94" t="n"/>
      <c r="D1025" s="94" t="n"/>
      <c r="E1025" s="94" t="n"/>
    </row>
    <row r="1026">
      <c r="A1026" s="94" t="n"/>
      <c r="B1026" s="94" t="n"/>
      <c r="C1026" s="94" t="n"/>
      <c r="D1026" s="94" t="n"/>
      <c r="E1026" s="94" t="n"/>
    </row>
    <row r="1027">
      <c r="A1027" s="94" t="n"/>
      <c r="B1027" s="94" t="n"/>
      <c r="C1027" s="94" t="n"/>
      <c r="D1027" s="94" t="n"/>
      <c r="E1027" s="94" t="n"/>
    </row>
    <row r="1028">
      <c r="A1028" s="94" t="n"/>
      <c r="B1028" s="94" t="n"/>
      <c r="C1028" s="94" t="n"/>
      <c r="D1028" s="94" t="n"/>
      <c r="E1028" s="94" t="n"/>
    </row>
    <row r="1029">
      <c r="A1029" s="94" t="n"/>
      <c r="B1029" s="94" t="n"/>
      <c r="C1029" s="94" t="n"/>
      <c r="D1029" s="94" t="n"/>
      <c r="E1029" s="94" t="n"/>
    </row>
    <row r="1030">
      <c r="A1030" s="94" t="n"/>
      <c r="B1030" s="94" t="n"/>
      <c r="C1030" s="94" t="n"/>
      <c r="D1030" s="94" t="n"/>
      <c r="E1030" s="94" t="n"/>
    </row>
    <row r="1031">
      <c r="A1031" s="94" t="n"/>
      <c r="B1031" s="94" t="n"/>
      <c r="C1031" s="94" t="n"/>
      <c r="D1031" s="94" t="n"/>
      <c r="E1031" s="94" t="n"/>
    </row>
    <row r="1032">
      <c r="A1032" s="94" t="n"/>
      <c r="B1032" s="94" t="n"/>
      <c r="C1032" s="94" t="n"/>
      <c r="D1032" s="94" t="n"/>
      <c r="E1032" s="94" t="n"/>
    </row>
    <row r="1033">
      <c r="A1033" s="94" t="n"/>
      <c r="B1033" s="94" t="n"/>
      <c r="C1033" s="94" t="n"/>
      <c r="D1033" s="94" t="n"/>
      <c r="E1033" s="94" t="n"/>
    </row>
    <row r="1034">
      <c r="A1034" s="94" t="n"/>
      <c r="B1034" s="94" t="n"/>
      <c r="C1034" s="94" t="n"/>
      <c r="D1034" s="94" t="n"/>
      <c r="E1034" s="94" t="n"/>
    </row>
    <row r="1035">
      <c r="A1035" s="94" t="n"/>
      <c r="B1035" s="94" t="n"/>
      <c r="C1035" s="94" t="n"/>
      <c r="D1035" s="94" t="n"/>
      <c r="E1035" s="94" t="n"/>
    </row>
    <row r="1036">
      <c r="A1036" s="94" t="n"/>
      <c r="B1036" s="94" t="n"/>
      <c r="C1036" s="94" t="n"/>
      <c r="D1036" s="94" t="n"/>
      <c r="E1036" s="94" t="n"/>
    </row>
    <row r="1037">
      <c r="A1037" s="94" t="n"/>
      <c r="B1037" s="94" t="n"/>
      <c r="C1037" s="94" t="n"/>
      <c r="D1037" s="94" t="n"/>
      <c r="E1037" s="94" t="n"/>
    </row>
    <row r="1038">
      <c r="A1038" s="98" t="inlineStr">
        <is>
          <t>TOTALE</t>
        </is>
      </c>
      <c r="B1038" s="94">
        <f>SUM(B990:B1037)</f>
        <v/>
      </c>
      <c r="C1038" s="94" t="n"/>
      <c r="D1038" s="94" t="n"/>
      <c r="E1038" s="94" t="n"/>
    </row>
    <row r="1041">
      <c r="A1041" s="98" t="inlineStr">
        <is>
          <t>DATA</t>
        </is>
      </c>
      <c r="B1041" s="98" t="inlineStr">
        <is>
          <t>IMPORTO</t>
        </is>
      </c>
      <c r="C1041" s="98" t="inlineStr">
        <is>
          <t>NUMERO POLIZZA</t>
        </is>
      </c>
      <c r="D1041" s="98" t="inlineStr">
        <is>
          <t>CONTRAENTE</t>
        </is>
      </c>
      <c r="E1041" s="98" t="inlineStr">
        <is>
          <t>NOTE</t>
        </is>
      </c>
    </row>
    <row r="1042">
      <c r="A1042" s="95" t="n"/>
      <c r="B1042" s="94" t="n">
        <v>0</v>
      </c>
      <c r="C1042" s="94" t="n"/>
      <c r="D1042" s="94" t="n"/>
      <c r="E1042" s="94" t="n"/>
    </row>
    <row r="1043">
      <c r="A1043" s="94" t="n"/>
      <c r="B1043" s="94" t="n">
        <v>0</v>
      </c>
      <c r="C1043" s="94" t="n"/>
      <c r="D1043" s="94" t="n"/>
      <c r="E1043" s="94" t="n"/>
    </row>
    <row r="1044">
      <c r="A1044" s="94" t="n"/>
      <c r="B1044" s="94" t="n">
        <v>0</v>
      </c>
      <c r="C1044" s="94" t="n"/>
      <c r="D1044" s="94" t="n"/>
      <c r="E1044" s="94" t="n"/>
    </row>
    <row r="1045">
      <c r="A1045" s="94" t="n"/>
      <c r="B1045" s="94" t="n"/>
      <c r="C1045" s="94" t="n"/>
      <c r="D1045" s="94" t="n"/>
      <c r="E1045" s="94" t="n"/>
    </row>
    <row r="1046">
      <c r="A1046" s="94" t="n"/>
      <c r="B1046" s="94" t="n"/>
      <c r="C1046" s="94" t="n"/>
      <c r="D1046" s="94" t="n"/>
      <c r="E1046" s="94" t="n"/>
    </row>
    <row r="1047">
      <c r="A1047" s="94" t="n"/>
      <c r="B1047" s="94" t="n"/>
      <c r="C1047" s="94" t="n"/>
      <c r="D1047" s="94" t="n"/>
      <c r="E1047" s="94" t="n"/>
    </row>
    <row r="1048">
      <c r="A1048" s="94" t="n"/>
      <c r="B1048" s="94" t="n"/>
      <c r="C1048" s="94" t="n"/>
      <c r="D1048" s="94" t="n"/>
      <c r="E1048" s="94" t="n"/>
    </row>
    <row r="1049">
      <c r="A1049" s="94" t="n"/>
      <c r="B1049" s="94" t="n"/>
      <c r="C1049" s="94" t="n"/>
      <c r="D1049" s="94" t="n"/>
      <c r="E1049" s="94" t="n"/>
    </row>
    <row r="1050">
      <c r="A1050" s="94" t="n"/>
      <c r="B1050" s="94" t="n"/>
      <c r="C1050" s="94" t="n"/>
      <c r="D1050" s="94" t="n"/>
      <c r="E1050" s="94" t="n"/>
    </row>
    <row r="1051">
      <c r="A1051" s="94" t="n"/>
      <c r="B1051" s="94" t="n"/>
      <c r="C1051" s="94" t="n"/>
      <c r="D1051" s="94" t="n"/>
      <c r="E1051" s="94" t="n"/>
    </row>
    <row r="1052">
      <c r="A1052" s="94" t="n"/>
      <c r="B1052" s="94" t="n"/>
      <c r="C1052" s="94" t="n"/>
      <c r="D1052" s="94" t="n"/>
      <c r="E1052" s="94" t="n"/>
    </row>
    <row r="1053">
      <c r="A1053" s="94" t="n"/>
      <c r="B1053" s="94" t="n"/>
      <c r="C1053" s="94" t="n"/>
      <c r="D1053" s="94" t="n"/>
      <c r="E1053" s="94" t="n"/>
    </row>
    <row r="1054">
      <c r="A1054" s="94" t="n"/>
      <c r="B1054" s="94" t="n"/>
      <c r="C1054" s="94" t="n"/>
      <c r="D1054" s="94" t="n"/>
      <c r="E1054" s="94" t="n"/>
    </row>
    <row r="1055">
      <c r="A1055" s="94" t="n"/>
      <c r="B1055" s="94" t="n"/>
      <c r="C1055" s="94" t="n"/>
      <c r="D1055" s="94" t="n"/>
      <c r="E1055" s="94" t="n"/>
    </row>
    <row r="1056">
      <c r="A1056" s="94" t="n"/>
      <c r="B1056" s="94" t="n"/>
      <c r="C1056" s="94" t="n"/>
      <c r="D1056" s="94" t="n"/>
      <c r="E1056" s="94" t="n"/>
    </row>
    <row r="1057">
      <c r="A1057" s="94" t="n"/>
      <c r="B1057" s="94" t="n"/>
      <c r="C1057" s="94" t="n"/>
      <c r="D1057" s="94" t="n"/>
      <c r="E1057" s="94" t="n"/>
    </row>
    <row r="1058">
      <c r="A1058" s="94" t="n"/>
      <c r="B1058" s="94" t="n"/>
      <c r="C1058" s="94" t="n"/>
      <c r="D1058" s="94" t="n"/>
      <c r="E1058" s="94" t="n"/>
    </row>
    <row r="1059">
      <c r="A1059" s="94" t="n"/>
      <c r="B1059" s="94" t="n"/>
      <c r="C1059" s="94" t="n"/>
      <c r="D1059" s="94" t="n"/>
      <c r="E1059" s="94" t="n"/>
    </row>
    <row r="1060">
      <c r="A1060" s="94" t="n"/>
      <c r="B1060" s="94" t="n"/>
      <c r="C1060" s="94" t="n"/>
      <c r="D1060" s="94" t="n"/>
      <c r="E1060" s="94" t="n"/>
    </row>
    <row r="1061">
      <c r="A1061" s="94" t="n"/>
      <c r="B1061" s="94" t="n"/>
      <c r="C1061" s="94" t="n"/>
      <c r="D1061" s="94" t="n"/>
      <c r="E1061" s="94" t="n"/>
    </row>
    <row r="1062">
      <c r="A1062" s="94" t="n"/>
      <c r="B1062" s="94" t="n"/>
      <c r="C1062" s="94" t="n"/>
      <c r="D1062" s="94" t="n"/>
      <c r="E1062" s="94" t="n"/>
    </row>
    <row r="1063">
      <c r="A1063" s="94" t="n"/>
      <c r="B1063" s="94" t="n"/>
      <c r="C1063" s="94" t="n"/>
      <c r="D1063" s="94" t="n"/>
      <c r="E1063" s="94" t="n"/>
    </row>
    <row r="1064">
      <c r="A1064" s="94" t="n"/>
      <c r="B1064" s="94" t="n"/>
      <c r="C1064" s="94" t="n"/>
      <c r="D1064" s="94" t="n"/>
      <c r="E1064" s="94" t="n"/>
    </row>
    <row r="1065">
      <c r="A1065" s="94" t="n"/>
      <c r="B1065" s="94" t="n"/>
      <c r="C1065" s="94" t="n"/>
      <c r="D1065" s="94" t="n"/>
      <c r="E1065" s="94" t="n"/>
    </row>
    <row r="1066">
      <c r="A1066" s="94" t="n"/>
      <c r="B1066" s="94" t="n"/>
      <c r="C1066" s="94" t="n"/>
      <c r="D1066" s="94" t="n"/>
      <c r="E1066" s="94" t="n"/>
    </row>
    <row r="1067">
      <c r="A1067" s="94" t="n"/>
      <c r="B1067" s="94" t="n"/>
      <c r="C1067" s="94" t="n"/>
      <c r="D1067" s="94" t="n"/>
      <c r="E1067" s="94" t="n"/>
    </row>
    <row r="1068">
      <c r="A1068" s="94" t="n"/>
      <c r="B1068" s="94" t="n"/>
      <c r="C1068" s="94" t="n"/>
      <c r="D1068" s="94" t="n"/>
      <c r="E1068" s="94" t="n"/>
    </row>
    <row r="1069">
      <c r="A1069" s="94" t="n"/>
      <c r="B1069" s="94" t="n"/>
      <c r="C1069" s="94" t="n"/>
      <c r="D1069" s="94" t="n"/>
      <c r="E1069" s="94" t="n"/>
    </row>
    <row r="1070">
      <c r="A1070" s="94" t="n"/>
      <c r="B1070" s="94" t="n"/>
      <c r="C1070" s="94" t="n"/>
      <c r="D1070" s="94" t="n"/>
      <c r="E1070" s="94" t="n"/>
    </row>
    <row r="1071">
      <c r="A1071" s="94" t="n"/>
      <c r="B1071" s="94" t="n"/>
      <c r="C1071" s="94" t="n"/>
      <c r="D1071" s="94" t="n"/>
      <c r="E1071" s="94" t="n"/>
    </row>
    <row r="1072">
      <c r="A1072" s="94" t="n"/>
      <c r="B1072" s="94" t="n"/>
      <c r="C1072" s="94" t="n"/>
      <c r="D1072" s="94" t="n"/>
      <c r="E1072" s="94" t="n"/>
    </row>
    <row r="1073">
      <c r="A1073" s="94" t="n"/>
      <c r="B1073" s="94" t="n"/>
      <c r="C1073" s="94" t="n"/>
      <c r="D1073" s="94" t="n"/>
      <c r="E1073" s="94" t="n"/>
    </row>
    <row r="1074">
      <c r="A1074" s="94" t="n"/>
      <c r="B1074" s="94" t="n"/>
      <c r="C1074" s="94" t="n"/>
      <c r="D1074" s="94" t="n"/>
      <c r="E1074" s="94" t="n"/>
    </row>
    <row r="1075">
      <c r="A1075" s="94" t="n"/>
      <c r="B1075" s="94" t="n"/>
      <c r="C1075" s="94" t="n"/>
      <c r="D1075" s="94" t="n"/>
      <c r="E1075" s="94" t="n"/>
    </row>
    <row r="1076">
      <c r="A1076" s="94" t="n"/>
      <c r="B1076" s="94" t="n"/>
      <c r="C1076" s="94" t="n"/>
      <c r="D1076" s="94" t="n"/>
      <c r="E1076" s="94" t="n"/>
    </row>
    <row r="1077">
      <c r="A1077" s="94" t="n"/>
      <c r="B1077" s="94" t="n"/>
      <c r="C1077" s="94" t="n"/>
      <c r="D1077" s="94" t="n"/>
      <c r="E1077" s="94" t="n"/>
    </row>
    <row r="1078">
      <c r="A1078" s="94" t="n"/>
      <c r="B1078" s="94" t="n"/>
      <c r="C1078" s="94" t="n"/>
      <c r="D1078" s="94" t="n"/>
      <c r="E1078" s="94" t="n"/>
    </row>
    <row r="1079">
      <c r="A1079" s="94" t="n"/>
      <c r="B1079" s="94" t="n"/>
      <c r="C1079" s="94" t="n"/>
      <c r="D1079" s="94" t="n"/>
      <c r="E1079" s="94" t="n"/>
    </row>
    <row r="1080">
      <c r="A1080" s="94" t="n"/>
      <c r="B1080" s="94" t="n"/>
      <c r="C1080" s="94" t="n"/>
      <c r="D1080" s="94" t="n"/>
      <c r="E1080" s="94" t="n"/>
    </row>
    <row r="1081">
      <c r="A1081" s="94" t="n"/>
      <c r="B1081" s="94" t="n"/>
      <c r="C1081" s="94" t="n"/>
      <c r="D1081" s="94" t="n"/>
      <c r="E1081" s="94" t="n"/>
    </row>
    <row r="1082">
      <c r="A1082" s="94" t="n"/>
      <c r="B1082" s="94" t="n"/>
      <c r="C1082" s="94" t="n"/>
      <c r="D1082" s="94" t="n"/>
      <c r="E1082" s="94" t="n"/>
    </row>
    <row r="1083">
      <c r="A1083" s="94" t="n"/>
      <c r="B1083" s="94" t="n"/>
      <c r="C1083" s="94" t="n"/>
      <c r="D1083" s="94" t="n"/>
      <c r="E1083" s="94" t="n"/>
    </row>
    <row r="1084">
      <c r="A1084" s="94" t="n"/>
      <c r="B1084" s="94" t="n"/>
      <c r="C1084" s="94" t="n"/>
      <c r="D1084" s="94" t="n"/>
      <c r="E1084" s="94" t="n"/>
    </row>
    <row r="1085">
      <c r="A1085" s="94" t="n"/>
      <c r="B1085" s="94" t="n"/>
      <c r="C1085" s="94" t="n"/>
      <c r="D1085" s="94" t="n"/>
      <c r="E1085" s="94" t="n"/>
    </row>
    <row r="1086">
      <c r="A1086" s="94" t="n"/>
      <c r="B1086" s="94" t="n"/>
      <c r="C1086" s="94" t="n"/>
      <c r="D1086" s="94" t="n"/>
      <c r="E1086" s="94" t="n"/>
    </row>
    <row r="1087">
      <c r="A1087" s="94" t="n"/>
      <c r="B1087" s="94" t="n"/>
      <c r="C1087" s="94" t="n"/>
      <c r="D1087" s="94" t="n"/>
      <c r="E1087" s="94" t="n"/>
    </row>
    <row r="1088">
      <c r="A1088" s="94" t="n"/>
      <c r="B1088" s="94" t="n"/>
      <c r="C1088" s="94" t="n"/>
      <c r="D1088" s="94" t="n"/>
      <c r="E1088" s="94" t="n"/>
    </row>
    <row r="1089">
      <c r="A1089" s="94" t="n"/>
      <c r="B1089" s="94" t="n"/>
      <c r="C1089" s="94" t="n"/>
      <c r="D1089" s="94" t="n"/>
      <c r="E1089" s="94" t="n"/>
    </row>
    <row r="1090">
      <c r="A1090" s="98" t="inlineStr">
        <is>
          <t>TOTALE</t>
        </is>
      </c>
      <c r="B1090" s="94">
        <f>SUM(B1042:B1089)</f>
        <v/>
      </c>
      <c r="C1090" s="94" t="n"/>
      <c r="D1090" s="94" t="n"/>
      <c r="E1090" s="94" t="n"/>
    </row>
    <row r="1093">
      <c r="A1093" s="98" t="inlineStr">
        <is>
          <t>DATA</t>
        </is>
      </c>
      <c r="B1093" s="98" t="inlineStr">
        <is>
          <t>IMPORTO</t>
        </is>
      </c>
      <c r="C1093" s="98" t="inlineStr">
        <is>
          <t>NUMERO POLIZZA</t>
        </is>
      </c>
      <c r="D1093" s="98" t="inlineStr">
        <is>
          <t>CONTRAENTE</t>
        </is>
      </c>
      <c r="E1093" s="98" t="inlineStr">
        <is>
          <t>NOTE</t>
        </is>
      </c>
    </row>
    <row r="1094">
      <c r="A1094" s="95" t="n"/>
      <c r="B1094" s="94" t="n">
        <v>0</v>
      </c>
      <c r="C1094" s="94" t="n"/>
      <c r="D1094" s="94" t="n"/>
      <c r="E1094" s="94" t="n"/>
    </row>
    <row r="1095">
      <c r="A1095" s="94" t="n"/>
      <c r="B1095" s="94" t="n">
        <v>0</v>
      </c>
      <c r="C1095" s="94" t="n"/>
      <c r="D1095" s="94" t="n"/>
      <c r="E1095" s="94" t="n"/>
    </row>
    <row r="1096">
      <c r="A1096" s="94" t="n"/>
      <c r="B1096" s="94" t="n">
        <v>0</v>
      </c>
      <c r="C1096" s="94" t="n"/>
      <c r="D1096" s="94" t="n"/>
      <c r="E1096" s="94" t="n"/>
    </row>
    <row r="1097">
      <c r="A1097" s="94" t="n"/>
      <c r="B1097" s="94" t="n"/>
      <c r="C1097" s="94" t="n"/>
      <c r="D1097" s="94" t="n"/>
      <c r="E1097" s="94" t="n"/>
    </row>
    <row r="1098">
      <c r="A1098" s="94" t="n"/>
      <c r="B1098" s="94" t="n"/>
      <c r="C1098" s="94" t="n"/>
      <c r="D1098" s="94" t="n"/>
      <c r="E1098" s="94" t="n"/>
    </row>
    <row r="1099">
      <c r="A1099" s="94" t="n"/>
      <c r="B1099" s="94" t="n"/>
      <c r="C1099" s="94" t="n"/>
      <c r="D1099" s="94" t="n"/>
      <c r="E1099" s="94" t="n"/>
    </row>
    <row r="1100">
      <c r="A1100" s="94" t="n"/>
      <c r="B1100" s="94" t="n"/>
      <c r="C1100" s="94" t="n"/>
      <c r="D1100" s="94" t="n"/>
      <c r="E1100" s="94" t="n"/>
    </row>
    <row r="1101">
      <c r="A1101" s="94" t="n"/>
      <c r="B1101" s="94" t="n"/>
      <c r="C1101" s="94" t="n"/>
      <c r="D1101" s="94" t="n"/>
      <c r="E1101" s="94" t="n"/>
    </row>
    <row r="1102">
      <c r="A1102" s="94" t="n"/>
      <c r="B1102" s="94" t="n"/>
      <c r="C1102" s="94" t="n"/>
      <c r="D1102" s="94" t="n"/>
      <c r="E1102" s="94" t="n"/>
    </row>
    <row r="1103">
      <c r="A1103" s="94" t="n"/>
      <c r="B1103" s="94" t="n"/>
      <c r="C1103" s="94" t="n"/>
      <c r="D1103" s="94" t="n"/>
      <c r="E1103" s="94" t="n"/>
    </row>
    <row r="1104">
      <c r="A1104" s="94" t="n"/>
      <c r="B1104" s="94" t="n"/>
      <c r="C1104" s="94" t="n"/>
      <c r="D1104" s="94" t="n"/>
      <c r="E1104" s="94" t="n"/>
    </row>
    <row r="1105">
      <c r="A1105" s="94" t="n"/>
      <c r="B1105" s="94" t="n"/>
      <c r="C1105" s="94" t="n"/>
      <c r="D1105" s="94" t="n"/>
      <c r="E1105" s="94" t="n"/>
    </row>
    <row r="1106">
      <c r="A1106" s="94" t="n"/>
      <c r="B1106" s="94" t="n"/>
      <c r="C1106" s="94" t="n"/>
      <c r="D1106" s="94" t="n"/>
      <c r="E1106" s="94" t="n"/>
    </row>
    <row r="1107">
      <c r="A1107" s="94" t="n"/>
      <c r="B1107" s="94" t="n"/>
      <c r="C1107" s="94" t="n"/>
      <c r="D1107" s="94" t="n"/>
      <c r="E1107" s="94" t="n"/>
    </row>
    <row r="1108">
      <c r="A1108" s="94" t="n"/>
      <c r="B1108" s="94" t="n"/>
      <c r="C1108" s="94" t="n"/>
      <c r="D1108" s="94" t="n"/>
      <c r="E1108" s="94" t="n"/>
    </row>
    <row r="1109">
      <c r="A1109" s="94" t="n"/>
      <c r="B1109" s="94" t="n"/>
      <c r="C1109" s="94" t="n"/>
      <c r="D1109" s="94" t="n"/>
      <c r="E1109" s="94" t="n"/>
    </row>
    <row r="1110">
      <c r="A1110" s="94" t="n"/>
      <c r="B1110" s="94" t="n"/>
      <c r="C1110" s="94" t="n"/>
      <c r="D1110" s="94" t="n"/>
      <c r="E1110" s="94" t="n"/>
    </row>
    <row r="1111">
      <c r="A1111" s="94" t="n"/>
      <c r="B1111" s="94" t="n"/>
      <c r="C1111" s="94" t="n"/>
      <c r="D1111" s="94" t="n"/>
      <c r="E1111" s="94" t="n"/>
    </row>
    <row r="1112">
      <c r="A1112" s="94" t="n"/>
      <c r="B1112" s="94" t="n"/>
      <c r="C1112" s="94" t="n"/>
      <c r="D1112" s="94" t="n"/>
      <c r="E1112" s="94" t="n"/>
    </row>
    <row r="1113">
      <c r="A1113" s="94" t="n"/>
      <c r="B1113" s="94" t="n"/>
      <c r="C1113" s="94" t="n"/>
      <c r="D1113" s="94" t="n"/>
      <c r="E1113" s="94" t="n"/>
    </row>
    <row r="1114">
      <c r="A1114" s="94" t="n"/>
      <c r="B1114" s="94" t="n"/>
      <c r="C1114" s="94" t="n"/>
      <c r="D1114" s="94" t="n"/>
      <c r="E1114" s="94" t="n"/>
    </row>
    <row r="1115">
      <c r="A1115" s="94" t="n"/>
      <c r="B1115" s="94" t="n"/>
      <c r="C1115" s="94" t="n"/>
      <c r="D1115" s="94" t="n"/>
      <c r="E1115" s="94" t="n"/>
    </row>
    <row r="1116">
      <c r="A1116" s="94" t="n"/>
      <c r="B1116" s="94" t="n"/>
      <c r="C1116" s="94" t="n"/>
      <c r="D1116" s="94" t="n"/>
      <c r="E1116" s="94" t="n"/>
    </row>
    <row r="1117">
      <c r="A1117" s="94" t="n"/>
      <c r="B1117" s="94" t="n"/>
      <c r="C1117" s="94" t="n"/>
      <c r="D1117" s="94" t="n"/>
      <c r="E1117" s="94" t="n"/>
    </row>
    <row r="1118">
      <c r="A1118" s="94" t="n"/>
      <c r="B1118" s="94" t="n"/>
      <c r="C1118" s="94" t="n"/>
      <c r="D1118" s="94" t="n"/>
      <c r="E1118" s="94" t="n"/>
    </row>
    <row r="1119">
      <c r="A1119" s="94" t="n"/>
      <c r="B1119" s="94" t="n"/>
      <c r="C1119" s="94" t="n"/>
      <c r="D1119" s="94" t="n"/>
      <c r="E1119" s="94" t="n"/>
    </row>
    <row r="1120">
      <c r="A1120" s="94" t="n"/>
      <c r="B1120" s="94" t="n"/>
      <c r="C1120" s="94" t="n"/>
      <c r="D1120" s="94" t="n"/>
      <c r="E1120" s="94" t="n"/>
    </row>
    <row r="1121">
      <c r="A1121" s="94" t="n"/>
      <c r="B1121" s="94" t="n"/>
      <c r="C1121" s="94" t="n"/>
      <c r="D1121" s="94" t="n"/>
      <c r="E1121" s="94" t="n"/>
    </row>
    <row r="1122">
      <c r="A1122" s="94" t="n"/>
      <c r="B1122" s="94" t="n"/>
      <c r="C1122" s="94" t="n"/>
      <c r="D1122" s="94" t="n"/>
      <c r="E1122" s="94" t="n"/>
    </row>
    <row r="1123">
      <c r="A1123" s="94" t="n"/>
      <c r="B1123" s="94" t="n"/>
      <c r="C1123" s="94" t="n"/>
      <c r="D1123" s="94" t="n"/>
      <c r="E1123" s="94" t="n"/>
    </row>
    <row r="1124">
      <c r="A1124" s="94" t="n"/>
      <c r="B1124" s="94" t="n"/>
      <c r="C1124" s="94" t="n"/>
      <c r="D1124" s="94" t="n"/>
      <c r="E1124" s="94" t="n"/>
    </row>
    <row r="1125">
      <c r="A1125" s="94" t="n"/>
      <c r="B1125" s="94" t="n"/>
      <c r="C1125" s="94" t="n"/>
      <c r="D1125" s="94" t="n"/>
      <c r="E1125" s="94" t="n"/>
    </row>
    <row r="1126">
      <c r="A1126" s="94" t="n"/>
      <c r="B1126" s="94" t="n"/>
      <c r="C1126" s="94" t="n"/>
      <c r="D1126" s="94" t="n"/>
      <c r="E1126" s="94" t="n"/>
    </row>
    <row r="1127">
      <c r="A1127" s="94" t="n"/>
      <c r="B1127" s="94" t="n"/>
      <c r="C1127" s="94" t="n"/>
      <c r="D1127" s="94" t="n"/>
      <c r="E1127" s="94" t="n"/>
    </row>
    <row r="1128">
      <c r="A1128" s="94" t="n"/>
      <c r="B1128" s="94" t="n"/>
      <c r="C1128" s="94" t="n"/>
      <c r="D1128" s="94" t="n"/>
      <c r="E1128" s="94" t="n"/>
    </row>
    <row r="1129">
      <c r="A1129" s="94" t="n"/>
      <c r="B1129" s="94" t="n"/>
      <c r="C1129" s="94" t="n"/>
      <c r="D1129" s="94" t="n"/>
      <c r="E1129" s="94" t="n"/>
    </row>
    <row r="1130">
      <c r="A1130" s="94" t="n"/>
      <c r="B1130" s="94" t="n"/>
      <c r="C1130" s="94" t="n"/>
      <c r="D1130" s="94" t="n"/>
      <c r="E1130" s="94" t="n"/>
    </row>
    <row r="1131">
      <c r="A1131" s="94" t="n"/>
      <c r="B1131" s="94" t="n"/>
      <c r="C1131" s="94" t="n"/>
      <c r="D1131" s="94" t="n"/>
      <c r="E1131" s="94" t="n"/>
    </row>
    <row r="1132">
      <c r="A1132" s="94" t="n"/>
      <c r="B1132" s="94" t="n"/>
      <c r="C1132" s="94" t="n"/>
      <c r="D1132" s="94" t="n"/>
      <c r="E1132" s="94" t="n"/>
    </row>
    <row r="1133">
      <c r="A1133" s="94" t="n"/>
      <c r="B1133" s="94" t="n"/>
      <c r="C1133" s="94" t="n"/>
      <c r="D1133" s="94" t="n"/>
      <c r="E1133" s="94" t="n"/>
    </row>
    <row r="1134">
      <c r="A1134" s="94" t="n"/>
      <c r="B1134" s="94" t="n"/>
      <c r="C1134" s="94" t="n"/>
      <c r="D1134" s="94" t="n"/>
      <c r="E1134" s="94" t="n"/>
    </row>
    <row r="1135">
      <c r="A1135" s="94" t="n"/>
      <c r="B1135" s="94" t="n"/>
      <c r="C1135" s="94" t="n"/>
      <c r="D1135" s="94" t="n"/>
      <c r="E1135" s="94" t="n"/>
    </row>
    <row r="1136">
      <c r="A1136" s="94" t="n"/>
      <c r="B1136" s="94" t="n"/>
      <c r="C1136" s="94" t="n"/>
      <c r="D1136" s="94" t="n"/>
      <c r="E1136" s="94" t="n"/>
    </row>
    <row r="1137">
      <c r="A1137" s="94" t="n"/>
      <c r="B1137" s="94" t="n"/>
      <c r="C1137" s="94" t="n"/>
      <c r="D1137" s="94" t="n"/>
      <c r="E1137" s="94" t="n"/>
    </row>
    <row r="1138">
      <c r="A1138" s="94" t="n"/>
      <c r="B1138" s="94" t="n"/>
      <c r="C1138" s="94" t="n"/>
      <c r="D1138" s="94" t="n"/>
      <c r="E1138" s="94" t="n"/>
    </row>
    <row r="1139">
      <c r="A1139" s="94" t="n"/>
      <c r="B1139" s="94" t="n"/>
      <c r="C1139" s="94" t="n"/>
      <c r="D1139" s="94" t="n"/>
      <c r="E1139" s="94" t="n"/>
    </row>
    <row r="1140">
      <c r="A1140" s="94" t="n"/>
      <c r="B1140" s="94" t="n"/>
      <c r="C1140" s="94" t="n"/>
      <c r="D1140" s="94" t="n"/>
      <c r="E1140" s="94" t="n"/>
    </row>
    <row r="1141">
      <c r="A1141" s="94" t="n"/>
      <c r="B1141" s="94" t="n"/>
      <c r="C1141" s="94" t="n"/>
      <c r="D1141" s="94" t="n"/>
      <c r="E1141" s="94" t="n"/>
    </row>
    <row r="1142">
      <c r="A1142" s="98" t="inlineStr">
        <is>
          <t>TOTALE</t>
        </is>
      </c>
      <c r="B1142" s="94">
        <f>SUM(B1094:B1141)</f>
        <v/>
      </c>
      <c r="C1142" s="94" t="n"/>
      <c r="D1142" s="94" t="n"/>
      <c r="E1142" s="94" t="n"/>
    </row>
    <row r="1145">
      <c r="A1145" s="98" t="inlineStr">
        <is>
          <t>DATA</t>
        </is>
      </c>
      <c r="B1145" s="98" t="inlineStr">
        <is>
          <t>IMPORTO</t>
        </is>
      </c>
      <c r="C1145" s="98" t="inlineStr">
        <is>
          <t>NUMERO POLIZZA</t>
        </is>
      </c>
      <c r="D1145" s="98" t="inlineStr">
        <is>
          <t>CONTRAENTE</t>
        </is>
      </c>
      <c r="E1145" s="98" t="inlineStr">
        <is>
          <t>NOTE</t>
        </is>
      </c>
    </row>
    <row r="1146">
      <c r="A1146" s="95" t="n"/>
      <c r="B1146" s="94" t="n">
        <v>0</v>
      </c>
      <c r="C1146" s="94" t="n"/>
      <c r="D1146" s="94" t="n"/>
      <c r="E1146" s="94" t="n"/>
    </row>
    <row r="1147">
      <c r="A1147" s="94" t="n"/>
      <c r="B1147" s="94" t="n">
        <v>0</v>
      </c>
      <c r="C1147" s="94" t="n"/>
      <c r="D1147" s="94" t="n"/>
      <c r="E1147" s="94" t="n"/>
    </row>
    <row r="1148">
      <c r="A1148" s="94" t="n"/>
      <c r="B1148" s="94" t="n">
        <v>0</v>
      </c>
      <c r="C1148" s="94" t="n"/>
      <c r="D1148" s="94" t="n"/>
      <c r="E1148" s="94" t="n"/>
    </row>
    <row r="1149">
      <c r="A1149" s="94" t="n"/>
      <c r="B1149" s="94" t="n"/>
      <c r="C1149" s="94" t="n"/>
      <c r="D1149" s="94" t="n"/>
      <c r="E1149" s="94" t="n"/>
    </row>
    <row r="1150">
      <c r="A1150" s="94" t="n"/>
      <c r="B1150" s="94" t="n"/>
      <c r="C1150" s="94" t="n"/>
      <c r="D1150" s="94" t="n"/>
      <c r="E1150" s="94" t="n"/>
    </row>
    <row r="1151">
      <c r="A1151" s="94" t="n"/>
      <c r="B1151" s="94" t="n"/>
      <c r="C1151" s="94" t="n"/>
      <c r="D1151" s="94" t="n"/>
      <c r="E1151" s="94" t="n"/>
    </row>
    <row r="1152">
      <c r="A1152" s="94" t="n"/>
      <c r="B1152" s="94" t="n"/>
      <c r="C1152" s="94" t="n"/>
      <c r="D1152" s="94" t="n"/>
      <c r="E1152" s="94" t="n"/>
    </row>
    <row r="1153">
      <c r="A1153" s="94" t="n"/>
      <c r="B1153" s="94" t="n"/>
      <c r="C1153" s="94" t="n"/>
      <c r="D1153" s="94" t="n"/>
      <c r="E1153" s="94" t="n"/>
    </row>
    <row r="1154">
      <c r="A1154" s="94" t="n"/>
      <c r="B1154" s="94" t="n"/>
      <c r="C1154" s="94" t="n"/>
      <c r="D1154" s="94" t="n"/>
      <c r="E1154" s="94" t="n"/>
    </row>
    <row r="1155">
      <c r="A1155" s="94" t="n"/>
      <c r="B1155" s="94" t="n"/>
      <c r="C1155" s="94" t="n"/>
      <c r="D1155" s="94" t="n"/>
      <c r="E1155" s="94" t="n"/>
    </row>
    <row r="1156">
      <c r="A1156" s="94" t="n"/>
      <c r="B1156" s="94" t="n"/>
      <c r="C1156" s="94" t="n"/>
      <c r="D1156" s="94" t="n"/>
      <c r="E1156" s="94" t="n"/>
    </row>
    <row r="1157">
      <c r="A1157" s="94" t="n"/>
      <c r="B1157" s="94" t="n"/>
      <c r="C1157" s="94" t="n"/>
      <c r="D1157" s="94" t="n"/>
      <c r="E1157" s="94" t="n"/>
    </row>
    <row r="1158">
      <c r="A1158" s="94" t="n"/>
      <c r="B1158" s="94" t="n"/>
      <c r="C1158" s="94" t="n"/>
      <c r="D1158" s="94" t="n"/>
      <c r="E1158" s="94" t="n"/>
    </row>
    <row r="1159">
      <c r="A1159" s="94" t="n"/>
      <c r="B1159" s="94" t="n"/>
      <c r="C1159" s="94" t="n"/>
      <c r="D1159" s="94" t="n"/>
      <c r="E1159" s="94" t="n"/>
    </row>
    <row r="1160">
      <c r="A1160" s="94" t="n"/>
      <c r="B1160" s="94" t="n"/>
      <c r="C1160" s="94" t="n"/>
      <c r="D1160" s="94" t="n"/>
      <c r="E1160" s="94" t="n"/>
    </row>
    <row r="1161">
      <c r="A1161" s="94" t="n"/>
      <c r="B1161" s="94" t="n"/>
      <c r="C1161" s="94" t="n"/>
      <c r="D1161" s="94" t="n"/>
      <c r="E1161" s="94" t="n"/>
    </row>
    <row r="1162">
      <c r="A1162" s="94" t="n"/>
      <c r="B1162" s="94" t="n"/>
      <c r="C1162" s="94" t="n"/>
      <c r="D1162" s="94" t="n"/>
      <c r="E1162" s="94" t="n"/>
    </row>
    <row r="1163">
      <c r="A1163" s="94" t="n"/>
      <c r="B1163" s="94" t="n"/>
      <c r="C1163" s="94" t="n"/>
      <c r="D1163" s="94" t="n"/>
      <c r="E1163" s="94" t="n"/>
    </row>
    <row r="1164">
      <c r="A1164" s="94" t="n"/>
      <c r="B1164" s="94" t="n"/>
      <c r="C1164" s="94" t="n"/>
      <c r="D1164" s="94" t="n"/>
      <c r="E1164" s="94" t="n"/>
    </row>
    <row r="1165">
      <c r="A1165" s="94" t="n"/>
      <c r="B1165" s="94" t="n"/>
      <c r="C1165" s="94" t="n"/>
      <c r="D1165" s="94" t="n"/>
      <c r="E1165" s="94" t="n"/>
    </row>
    <row r="1166">
      <c r="A1166" s="94" t="n"/>
      <c r="B1166" s="94" t="n"/>
      <c r="C1166" s="94" t="n"/>
      <c r="D1166" s="94" t="n"/>
      <c r="E1166" s="94" t="n"/>
    </row>
    <row r="1167">
      <c r="A1167" s="94" t="n"/>
      <c r="B1167" s="94" t="n"/>
      <c r="C1167" s="94" t="n"/>
      <c r="D1167" s="94" t="n"/>
      <c r="E1167" s="94" t="n"/>
    </row>
    <row r="1168">
      <c r="A1168" s="94" t="n"/>
      <c r="B1168" s="94" t="n"/>
      <c r="C1168" s="94" t="n"/>
      <c r="D1168" s="94" t="n"/>
      <c r="E1168" s="94" t="n"/>
    </row>
    <row r="1169">
      <c r="A1169" s="94" t="n"/>
      <c r="B1169" s="94" t="n"/>
      <c r="C1169" s="94" t="n"/>
      <c r="D1169" s="94" t="n"/>
      <c r="E1169" s="94" t="n"/>
    </row>
    <row r="1170">
      <c r="A1170" s="94" t="n"/>
      <c r="B1170" s="94" t="n"/>
      <c r="C1170" s="94" t="n"/>
      <c r="D1170" s="94" t="n"/>
      <c r="E1170" s="94" t="n"/>
    </row>
    <row r="1171">
      <c r="A1171" s="94" t="n"/>
      <c r="B1171" s="94" t="n"/>
      <c r="C1171" s="94" t="n"/>
      <c r="D1171" s="94" t="n"/>
      <c r="E1171" s="94" t="n"/>
    </row>
    <row r="1172">
      <c r="A1172" s="94" t="n"/>
      <c r="B1172" s="94" t="n"/>
      <c r="C1172" s="94" t="n"/>
      <c r="D1172" s="94" t="n"/>
      <c r="E1172" s="94" t="n"/>
    </row>
    <row r="1173">
      <c r="A1173" s="94" t="n"/>
      <c r="B1173" s="94" t="n"/>
      <c r="C1173" s="94" t="n"/>
      <c r="D1173" s="94" t="n"/>
      <c r="E1173" s="94" t="n"/>
    </row>
    <row r="1174">
      <c r="A1174" s="94" t="n"/>
      <c r="B1174" s="94" t="n"/>
      <c r="C1174" s="94" t="n"/>
      <c r="D1174" s="94" t="n"/>
      <c r="E1174" s="94" t="n"/>
    </row>
    <row r="1175">
      <c r="A1175" s="94" t="n"/>
      <c r="B1175" s="94" t="n"/>
      <c r="C1175" s="94" t="n"/>
      <c r="D1175" s="94" t="n"/>
      <c r="E1175" s="94" t="n"/>
    </row>
    <row r="1176">
      <c r="A1176" s="94" t="n"/>
      <c r="B1176" s="94" t="n"/>
      <c r="C1176" s="94" t="n"/>
      <c r="D1176" s="94" t="n"/>
      <c r="E1176" s="94" t="n"/>
    </row>
    <row r="1177">
      <c r="A1177" s="94" t="n"/>
      <c r="B1177" s="94" t="n"/>
      <c r="C1177" s="94" t="n"/>
      <c r="D1177" s="94" t="n"/>
      <c r="E1177" s="94" t="n"/>
    </row>
    <row r="1178">
      <c r="A1178" s="94" t="n"/>
      <c r="B1178" s="94" t="n"/>
      <c r="C1178" s="94" t="n"/>
      <c r="D1178" s="94" t="n"/>
      <c r="E1178" s="94" t="n"/>
    </row>
    <row r="1179">
      <c r="A1179" s="94" t="n"/>
      <c r="B1179" s="94" t="n"/>
      <c r="C1179" s="94" t="n"/>
      <c r="D1179" s="94" t="n"/>
      <c r="E1179" s="94" t="n"/>
    </row>
    <row r="1180">
      <c r="A1180" s="94" t="n"/>
      <c r="B1180" s="94" t="n"/>
      <c r="C1180" s="94" t="n"/>
      <c r="D1180" s="94" t="n"/>
      <c r="E1180" s="94" t="n"/>
    </row>
    <row r="1181">
      <c r="A1181" s="94" t="n"/>
      <c r="B1181" s="94" t="n"/>
      <c r="C1181" s="94" t="n"/>
      <c r="D1181" s="94" t="n"/>
      <c r="E1181" s="94" t="n"/>
    </row>
    <row r="1182">
      <c r="A1182" s="94" t="n"/>
      <c r="B1182" s="94" t="n"/>
      <c r="C1182" s="94" t="n"/>
      <c r="D1182" s="94" t="n"/>
      <c r="E1182" s="94" t="n"/>
    </row>
    <row r="1183">
      <c r="A1183" s="94" t="n"/>
      <c r="B1183" s="94" t="n"/>
      <c r="C1183" s="94" t="n"/>
      <c r="D1183" s="94" t="n"/>
      <c r="E1183" s="94" t="n"/>
    </row>
    <row r="1184">
      <c r="A1184" s="94" t="n"/>
      <c r="B1184" s="94" t="n"/>
      <c r="C1184" s="94" t="n"/>
      <c r="D1184" s="94" t="n"/>
      <c r="E1184" s="94" t="n"/>
    </row>
    <row r="1185">
      <c r="A1185" s="94" t="n"/>
      <c r="B1185" s="94" t="n"/>
      <c r="C1185" s="94" t="n"/>
      <c r="D1185" s="94" t="n"/>
      <c r="E1185" s="94" t="n"/>
    </row>
    <row r="1186">
      <c r="A1186" s="94" t="n"/>
      <c r="B1186" s="94" t="n"/>
      <c r="C1186" s="94" t="n"/>
      <c r="D1186" s="94" t="n"/>
      <c r="E1186" s="94" t="n"/>
    </row>
    <row r="1187">
      <c r="A1187" s="94" t="n"/>
      <c r="B1187" s="94" t="n"/>
      <c r="C1187" s="94" t="n"/>
      <c r="D1187" s="94" t="n"/>
      <c r="E1187" s="94" t="n"/>
    </row>
    <row r="1188">
      <c r="A1188" s="94" t="n"/>
      <c r="B1188" s="94" t="n"/>
      <c r="C1188" s="94" t="n"/>
      <c r="D1188" s="94" t="n"/>
      <c r="E1188" s="94" t="n"/>
    </row>
    <row r="1189">
      <c r="A1189" s="94" t="n"/>
      <c r="B1189" s="94" t="n"/>
      <c r="C1189" s="94" t="n"/>
      <c r="D1189" s="94" t="n"/>
      <c r="E1189" s="94" t="n"/>
    </row>
    <row r="1190">
      <c r="A1190" s="94" t="n"/>
      <c r="B1190" s="94" t="n"/>
      <c r="C1190" s="94" t="n"/>
      <c r="D1190" s="94" t="n"/>
      <c r="E1190" s="94" t="n"/>
    </row>
    <row r="1191">
      <c r="A1191" s="94" t="n"/>
      <c r="B1191" s="94" t="n"/>
      <c r="C1191" s="94" t="n"/>
      <c r="D1191" s="94" t="n"/>
      <c r="E1191" s="94" t="n"/>
    </row>
    <row r="1192">
      <c r="A1192" s="94" t="n"/>
      <c r="B1192" s="94" t="n"/>
      <c r="C1192" s="94" t="n"/>
      <c r="D1192" s="94" t="n"/>
      <c r="E1192" s="94" t="n"/>
    </row>
    <row r="1193">
      <c r="A1193" s="94" t="n"/>
      <c r="B1193" s="94" t="n"/>
      <c r="C1193" s="94" t="n"/>
      <c r="D1193" s="94" t="n"/>
      <c r="E1193" s="94" t="n"/>
    </row>
    <row r="1194">
      <c r="A1194" s="98" t="inlineStr">
        <is>
          <t>TOTALE</t>
        </is>
      </c>
      <c r="B1194" s="94">
        <f>SUM(B1146:B1193)</f>
        <v/>
      </c>
      <c r="C1194" s="94" t="n"/>
      <c r="D1194" s="94" t="n"/>
      <c r="E1194" s="94" t="n"/>
    </row>
    <row r="1195">
      <c r="B1195" t="inlineStr">
        <is>
          <t>COPIA</t>
        </is>
      </c>
    </row>
    <row r="1197">
      <c r="A1197" s="98" t="inlineStr">
        <is>
          <t>DATA</t>
        </is>
      </c>
      <c r="B1197" s="98" t="inlineStr">
        <is>
          <t>IMPORTO</t>
        </is>
      </c>
      <c r="C1197" s="98" t="inlineStr">
        <is>
          <t>NUMERO POLIZZA</t>
        </is>
      </c>
      <c r="D1197" s="98" t="inlineStr">
        <is>
          <t>CONTRAENTE</t>
        </is>
      </c>
      <c r="E1197" s="98" t="inlineStr">
        <is>
          <t>NOTE</t>
        </is>
      </c>
    </row>
    <row r="1198">
      <c r="A1198" s="95" t="n"/>
      <c r="B1198" s="94" t="n">
        <v>0</v>
      </c>
      <c r="C1198" s="94" t="n"/>
      <c r="D1198" s="94" t="n"/>
      <c r="E1198" s="94" t="n"/>
    </row>
    <row r="1199">
      <c r="A1199" s="94" t="n"/>
      <c r="B1199" s="94" t="n">
        <v>0</v>
      </c>
      <c r="C1199" s="94" t="n"/>
      <c r="D1199" s="94" t="n"/>
      <c r="E1199" s="94" t="n"/>
    </row>
    <row r="1200">
      <c r="A1200" s="94" t="n"/>
      <c r="B1200" s="94" t="n">
        <v>0</v>
      </c>
      <c r="C1200" s="94" t="n"/>
      <c r="D1200" s="94" t="n"/>
      <c r="E1200" s="94" t="n"/>
    </row>
    <row r="1201">
      <c r="A1201" s="94" t="n"/>
      <c r="B1201" s="94" t="n"/>
      <c r="C1201" s="94" t="n"/>
      <c r="D1201" s="94" t="n"/>
      <c r="E1201" s="94" t="n"/>
    </row>
    <row r="1202">
      <c r="A1202" s="94" t="n"/>
      <c r="B1202" s="94" t="n"/>
      <c r="C1202" s="94" t="n"/>
      <c r="D1202" s="94" t="n"/>
      <c r="E1202" s="94" t="n"/>
    </row>
    <row r="1203">
      <c r="A1203" s="94" t="n"/>
      <c r="B1203" s="94" t="n"/>
      <c r="C1203" s="94" t="n"/>
      <c r="D1203" s="94" t="n"/>
      <c r="E1203" s="94" t="n"/>
    </row>
    <row r="1204">
      <c r="A1204" s="94" t="n"/>
      <c r="B1204" s="94" t="n"/>
      <c r="C1204" s="94" t="n"/>
      <c r="D1204" s="94" t="n"/>
      <c r="E1204" s="94" t="n"/>
    </row>
    <row r="1205">
      <c r="A1205" s="94" t="n"/>
      <c r="B1205" s="94" t="n"/>
      <c r="C1205" s="94" t="n"/>
      <c r="D1205" s="94" t="n"/>
      <c r="E1205" s="94" t="n"/>
    </row>
    <row r="1206">
      <c r="A1206" s="94" t="n"/>
      <c r="B1206" s="94" t="n"/>
      <c r="C1206" s="94" t="n"/>
      <c r="D1206" s="94" t="n"/>
      <c r="E1206" s="94" t="n"/>
    </row>
    <row r="1207">
      <c r="A1207" s="94" t="n"/>
      <c r="B1207" s="94" t="n"/>
      <c r="C1207" s="94" t="n"/>
      <c r="D1207" s="94" t="n"/>
      <c r="E1207" s="94" t="n"/>
    </row>
    <row r="1208">
      <c r="A1208" s="94" t="n"/>
      <c r="B1208" s="94" t="n"/>
      <c r="C1208" s="94" t="n"/>
      <c r="D1208" s="94" t="n"/>
      <c r="E1208" s="94" t="n"/>
    </row>
    <row r="1209">
      <c r="A1209" s="94" t="n"/>
      <c r="B1209" s="94" t="n"/>
      <c r="C1209" s="94" t="n"/>
      <c r="D1209" s="94" t="n"/>
      <c r="E1209" s="94" t="n"/>
    </row>
    <row r="1210">
      <c r="A1210" s="94" t="n"/>
      <c r="B1210" s="94" t="n"/>
      <c r="C1210" s="94" t="n"/>
      <c r="D1210" s="94" t="n"/>
      <c r="E1210" s="94" t="n"/>
    </row>
    <row r="1211">
      <c r="A1211" s="94" t="n"/>
      <c r="B1211" s="94" t="n"/>
      <c r="C1211" s="94" t="n"/>
      <c r="D1211" s="94" t="n"/>
      <c r="E1211" s="94" t="n"/>
    </row>
    <row r="1212">
      <c r="A1212" s="94" t="n"/>
      <c r="B1212" s="94" t="n"/>
      <c r="C1212" s="94" t="n"/>
      <c r="D1212" s="94" t="n"/>
      <c r="E1212" s="94" t="n"/>
    </row>
    <row r="1213">
      <c r="A1213" s="94" t="n"/>
      <c r="B1213" s="94" t="n"/>
      <c r="C1213" s="94" t="n"/>
      <c r="D1213" s="94" t="n"/>
      <c r="E1213" s="94" t="n"/>
    </row>
    <row r="1214">
      <c r="A1214" s="94" t="n"/>
      <c r="B1214" s="94" t="n"/>
      <c r="C1214" s="94" t="n"/>
      <c r="D1214" s="94" t="n"/>
      <c r="E1214" s="94" t="n"/>
    </row>
    <row r="1215">
      <c r="A1215" s="94" t="n"/>
      <c r="B1215" s="94" t="n"/>
      <c r="C1215" s="94" t="n"/>
      <c r="D1215" s="94" t="n"/>
      <c r="E1215" s="94" t="n"/>
    </row>
    <row r="1216">
      <c r="A1216" s="94" t="n"/>
      <c r="B1216" s="94" t="n"/>
      <c r="C1216" s="94" t="n"/>
      <c r="D1216" s="94" t="n"/>
      <c r="E1216" s="94" t="n"/>
    </row>
    <row r="1217">
      <c r="A1217" s="94" t="n"/>
      <c r="B1217" s="94" t="n"/>
      <c r="C1217" s="94" t="n"/>
      <c r="D1217" s="94" t="n"/>
      <c r="E1217" s="94" t="n"/>
    </row>
    <row r="1218">
      <c r="A1218" s="94" t="n"/>
      <c r="B1218" s="94" t="n"/>
      <c r="C1218" s="94" t="n"/>
      <c r="D1218" s="94" t="n"/>
      <c r="E1218" s="94" t="n"/>
    </row>
    <row r="1219">
      <c r="A1219" s="94" t="n"/>
      <c r="B1219" s="94" t="n"/>
      <c r="C1219" s="94" t="n"/>
      <c r="D1219" s="94" t="n"/>
      <c r="E1219" s="94" t="n"/>
    </row>
    <row r="1220">
      <c r="A1220" s="94" t="n"/>
      <c r="B1220" s="94" t="n"/>
      <c r="C1220" s="94" t="n"/>
      <c r="D1220" s="94" t="n"/>
      <c r="E1220" s="94" t="n"/>
    </row>
    <row r="1221">
      <c r="A1221" s="94" t="n"/>
      <c r="B1221" s="94" t="n"/>
      <c r="C1221" s="94" t="n"/>
      <c r="D1221" s="94" t="n"/>
      <c r="E1221" s="94" t="n"/>
    </row>
    <row r="1222">
      <c r="A1222" s="94" t="n"/>
      <c r="B1222" s="94" t="n"/>
      <c r="C1222" s="94" t="n"/>
      <c r="D1222" s="94" t="n"/>
      <c r="E1222" s="94" t="n"/>
    </row>
    <row r="1223">
      <c r="A1223" s="94" t="n"/>
      <c r="B1223" s="94" t="n"/>
      <c r="C1223" s="94" t="n"/>
      <c r="D1223" s="94" t="n"/>
      <c r="E1223" s="94" t="n"/>
    </row>
    <row r="1224">
      <c r="A1224" s="94" t="n"/>
      <c r="B1224" s="94" t="n"/>
      <c r="C1224" s="94" t="n"/>
      <c r="D1224" s="94" t="n"/>
      <c r="E1224" s="94" t="n"/>
    </row>
    <row r="1225">
      <c r="A1225" s="94" t="n"/>
      <c r="B1225" s="94" t="n"/>
      <c r="C1225" s="94" t="n"/>
      <c r="D1225" s="94" t="n"/>
      <c r="E1225" s="94" t="n"/>
    </row>
    <row r="1226">
      <c r="A1226" s="94" t="n"/>
      <c r="B1226" s="94" t="n"/>
      <c r="C1226" s="94" t="n"/>
      <c r="D1226" s="94" t="n"/>
      <c r="E1226" s="94" t="n"/>
    </row>
    <row r="1227">
      <c r="A1227" s="94" t="n"/>
      <c r="B1227" s="94" t="n"/>
      <c r="C1227" s="94" t="n"/>
      <c r="D1227" s="94" t="n"/>
      <c r="E1227" s="94" t="n"/>
    </row>
    <row r="1228">
      <c r="A1228" s="94" t="n"/>
      <c r="B1228" s="94" t="n"/>
      <c r="C1228" s="94" t="n"/>
      <c r="D1228" s="94" t="n"/>
      <c r="E1228" s="94" t="n"/>
    </row>
    <row r="1229">
      <c r="A1229" s="94" t="n"/>
      <c r="B1229" s="94" t="n"/>
      <c r="C1229" s="94" t="n"/>
      <c r="D1229" s="94" t="n"/>
      <c r="E1229" s="94" t="n"/>
    </row>
    <row r="1230">
      <c r="A1230" s="94" t="n"/>
      <c r="B1230" s="94" t="n"/>
      <c r="C1230" s="94" t="n"/>
      <c r="D1230" s="94" t="n"/>
      <c r="E1230" s="94" t="n"/>
    </row>
    <row r="1231">
      <c r="A1231" s="94" t="n"/>
      <c r="B1231" s="94" t="n"/>
      <c r="C1231" s="94" t="n"/>
      <c r="D1231" s="94" t="n"/>
      <c r="E1231" s="94" t="n"/>
    </row>
    <row r="1232">
      <c r="A1232" s="94" t="n"/>
      <c r="B1232" s="94" t="n"/>
      <c r="C1232" s="94" t="n"/>
      <c r="D1232" s="94" t="n"/>
      <c r="E1232" s="94" t="n"/>
    </row>
    <row r="1233">
      <c r="A1233" s="94" t="n"/>
      <c r="B1233" s="94" t="n"/>
      <c r="C1233" s="94" t="n"/>
      <c r="D1233" s="94" t="n"/>
      <c r="E1233" s="94" t="n"/>
    </row>
    <row r="1234">
      <c r="A1234" s="94" t="n"/>
      <c r="B1234" s="94" t="n"/>
      <c r="C1234" s="94" t="n"/>
      <c r="D1234" s="94" t="n"/>
      <c r="E1234" s="94" t="n"/>
    </row>
    <row r="1235">
      <c r="A1235" s="94" t="n"/>
      <c r="B1235" s="94" t="n"/>
      <c r="C1235" s="94" t="n"/>
      <c r="D1235" s="94" t="n"/>
      <c r="E1235" s="94" t="n"/>
    </row>
    <row r="1236">
      <c r="A1236" s="94" t="n"/>
      <c r="B1236" s="94" t="n"/>
      <c r="C1236" s="94" t="n"/>
      <c r="D1236" s="94" t="n"/>
      <c r="E1236" s="94" t="n"/>
    </row>
    <row r="1237">
      <c r="A1237" s="94" t="n"/>
      <c r="B1237" s="94" t="n"/>
      <c r="C1237" s="94" t="n"/>
      <c r="D1237" s="94" t="n"/>
      <c r="E1237" s="94" t="n"/>
    </row>
    <row r="1238">
      <c r="A1238" s="94" t="n"/>
      <c r="B1238" s="94" t="n"/>
      <c r="C1238" s="94" t="n"/>
      <c r="D1238" s="94" t="n"/>
      <c r="E1238" s="94" t="n"/>
    </row>
    <row r="1239">
      <c r="A1239" s="94" t="n"/>
      <c r="B1239" s="94" t="n"/>
      <c r="C1239" s="94" t="n"/>
      <c r="D1239" s="94" t="n"/>
      <c r="E1239" s="94" t="n"/>
    </row>
    <row r="1240">
      <c r="A1240" s="94" t="n"/>
      <c r="B1240" s="94" t="n"/>
      <c r="C1240" s="94" t="n"/>
      <c r="D1240" s="94" t="n"/>
      <c r="E1240" s="94" t="n"/>
    </row>
    <row r="1241">
      <c r="A1241" s="94" t="n"/>
      <c r="B1241" s="94" t="n"/>
      <c r="C1241" s="94" t="n"/>
      <c r="D1241" s="94" t="n"/>
      <c r="E1241" s="94" t="n"/>
    </row>
    <row r="1242">
      <c r="A1242" s="94" t="n"/>
      <c r="B1242" s="94" t="n"/>
      <c r="C1242" s="94" t="n"/>
      <c r="D1242" s="94" t="n"/>
      <c r="E1242" s="94" t="n"/>
    </row>
    <row r="1243">
      <c r="A1243" s="94" t="n"/>
      <c r="B1243" s="94" t="n"/>
      <c r="C1243" s="94" t="n"/>
      <c r="D1243" s="94" t="n"/>
      <c r="E1243" s="94" t="n"/>
    </row>
    <row r="1244">
      <c r="A1244" s="94" t="n"/>
      <c r="B1244" s="94" t="n"/>
      <c r="C1244" s="94" t="n"/>
      <c r="D1244" s="94" t="n"/>
      <c r="E1244" s="94" t="n"/>
    </row>
    <row r="1245">
      <c r="A1245" s="94" t="n"/>
      <c r="B1245" s="94" t="n"/>
      <c r="C1245" s="94" t="n"/>
      <c r="D1245" s="94" t="n"/>
      <c r="E1245" s="94" t="n"/>
    </row>
    <row r="1246">
      <c r="A1246" s="98" t="inlineStr">
        <is>
          <t>TOTALE</t>
        </is>
      </c>
      <c r="B1246" s="94">
        <f>SUM(B1198:B1245)</f>
        <v/>
      </c>
      <c r="C1246" s="94" t="n"/>
      <c r="D1246" s="94" t="n"/>
      <c r="E1246" s="94" t="n"/>
    </row>
    <row r="1249">
      <c r="A1249" s="98" t="inlineStr">
        <is>
          <t>DATA</t>
        </is>
      </c>
      <c r="B1249" s="98" t="inlineStr">
        <is>
          <t>IMPORTO</t>
        </is>
      </c>
      <c r="C1249" s="98" t="inlineStr">
        <is>
          <t>NUMERO POLIZZA</t>
        </is>
      </c>
      <c r="D1249" s="98" t="inlineStr">
        <is>
          <t>CONTRAENTE</t>
        </is>
      </c>
      <c r="E1249" s="98" t="inlineStr">
        <is>
          <t>NOTE</t>
        </is>
      </c>
    </row>
    <row r="1250">
      <c r="A1250" s="95" t="n"/>
      <c r="B1250" s="94" t="n">
        <v>0</v>
      </c>
      <c r="C1250" s="94" t="n"/>
      <c r="D1250" s="94" t="n"/>
      <c r="E1250" s="94" t="n"/>
    </row>
    <row r="1251">
      <c r="A1251" s="94" t="n"/>
      <c r="B1251" s="94" t="n">
        <v>0</v>
      </c>
      <c r="C1251" s="94" t="n"/>
      <c r="D1251" s="94" t="n"/>
      <c r="E1251" s="94" t="n"/>
    </row>
    <row r="1252">
      <c r="A1252" s="94" t="n"/>
      <c r="B1252" s="94" t="n">
        <v>0</v>
      </c>
      <c r="C1252" s="94" t="n"/>
      <c r="D1252" s="94" t="n"/>
      <c r="E1252" s="94" t="n"/>
    </row>
    <row r="1253">
      <c r="A1253" s="94" t="n"/>
      <c r="B1253" s="94" t="n"/>
      <c r="C1253" s="94" t="n"/>
      <c r="D1253" s="94" t="n"/>
      <c r="E1253" s="94" t="n"/>
    </row>
    <row r="1254">
      <c r="A1254" s="94" t="n"/>
      <c r="B1254" s="94" t="n"/>
      <c r="C1254" s="94" t="n"/>
      <c r="D1254" s="94" t="n"/>
      <c r="E1254" s="94" t="n"/>
    </row>
    <row r="1255">
      <c r="A1255" s="94" t="n"/>
      <c r="B1255" s="94" t="n"/>
      <c r="C1255" s="94" t="n"/>
      <c r="D1255" s="94" t="n"/>
      <c r="E1255" s="94" t="n"/>
    </row>
    <row r="1256">
      <c r="A1256" s="94" t="n"/>
      <c r="B1256" s="94" t="n"/>
      <c r="C1256" s="94" t="n"/>
      <c r="D1256" s="94" t="n"/>
      <c r="E1256" s="94" t="n"/>
    </row>
    <row r="1257">
      <c r="A1257" s="94" t="n"/>
      <c r="B1257" s="94" t="n"/>
      <c r="C1257" s="94" t="n"/>
      <c r="D1257" s="94" t="n"/>
      <c r="E1257" s="94" t="n"/>
    </row>
    <row r="1258">
      <c r="A1258" s="94" t="n"/>
      <c r="B1258" s="94" t="n"/>
      <c r="C1258" s="94" t="n"/>
      <c r="D1258" s="94" t="n"/>
      <c r="E1258" s="94" t="n"/>
    </row>
    <row r="1259">
      <c r="A1259" s="94" t="n"/>
      <c r="B1259" s="94" t="n"/>
      <c r="C1259" s="94" t="n"/>
      <c r="D1259" s="94" t="n"/>
      <c r="E1259" s="94" t="n"/>
    </row>
    <row r="1260">
      <c r="A1260" s="94" t="n"/>
      <c r="B1260" s="94" t="n"/>
      <c r="C1260" s="94" t="n"/>
      <c r="D1260" s="94" t="n"/>
      <c r="E1260" s="94" t="n"/>
    </row>
    <row r="1261">
      <c r="A1261" s="94" t="n"/>
      <c r="B1261" s="94" t="n"/>
      <c r="C1261" s="94" t="n"/>
      <c r="D1261" s="94" t="n"/>
      <c r="E1261" s="94" t="n"/>
    </row>
    <row r="1262">
      <c r="A1262" s="94" t="n"/>
      <c r="B1262" s="94" t="n"/>
      <c r="C1262" s="94" t="n"/>
      <c r="D1262" s="94" t="n"/>
      <c r="E1262" s="94" t="n"/>
    </row>
    <row r="1263">
      <c r="A1263" s="94" t="n"/>
      <c r="B1263" s="94" t="n"/>
      <c r="C1263" s="94" t="n"/>
      <c r="D1263" s="94" t="n"/>
      <c r="E1263" s="94" t="n"/>
    </row>
    <row r="1264">
      <c r="A1264" s="94" t="n"/>
      <c r="B1264" s="94" t="n"/>
      <c r="C1264" s="94" t="n"/>
      <c r="D1264" s="94" t="n"/>
      <c r="E1264" s="94" t="n"/>
    </row>
    <row r="1265">
      <c r="A1265" s="94" t="n"/>
      <c r="B1265" s="94" t="n"/>
      <c r="C1265" s="94" t="n"/>
      <c r="D1265" s="94" t="n"/>
      <c r="E1265" s="94" t="n"/>
    </row>
    <row r="1266">
      <c r="A1266" s="94" t="n"/>
      <c r="B1266" s="94" t="n"/>
      <c r="C1266" s="94" t="n"/>
      <c r="D1266" s="94" t="n"/>
      <c r="E1266" s="94" t="n"/>
    </row>
    <row r="1267">
      <c r="A1267" s="94" t="n"/>
      <c r="B1267" s="94" t="n"/>
      <c r="C1267" s="94" t="n"/>
      <c r="D1267" s="94" t="n"/>
      <c r="E1267" s="94" t="n"/>
    </row>
    <row r="1268">
      <c r="A1268" s="94" t="n"/>
      <c r="B1268" s="94" t="n"/>
      <c r="C1268" s="94" t="n"/>
      <c r="D1268" s="94" t="n"/>
      <c r="E1268" s="94" t="n"/>
    </row>
    <row r="1269">
      <c r="A1269" s="94" t="n"/>
      <c r="B1269" s="94" t="n"/>
      <c r="C1269" s="94" t="n"/>
      <c r="D1269" s="94" t="n"/>
      <c r="E1269" s="94" t="n"/>
    </row>
    <row r="1270">
      <c r="A1270" s="94" t="n"/>
      <c r="B1270" s="94" t="n"/>
      <c r="C1270" s="94" t="n"/>
      <c r="D1270" s="94" t="n"/>
      <c r="E1270" s="94" t="n"/>
    </row>
    <row r="1271">
      <c r="A1271" s="94" t="n"/>
      <c r="B1271" s="94" t="n"/>
      <c r="C1271" s="94" t="n"/>
      <c r="D1271" s="94" t="n"/>
      <c r="E1271" s="94" t="n"/>
    </row>
    <row r="1272">
      <c r="A1272" s="94" t="n"/>
      <c r="B1272" s="94" t="n"/>
      <c r="C1272" s="94" t="n"/>
      <c r="D1272" s="94" t="n"/>
      <c r="E1272" s="94" t="n"/>
    </row>
    <row r="1273">
      <c r="A1273" s="94" t="n"/>
      <c r="B1273" s="94" t="n"/>
      <c r="C1273" s="94" t="n"/>
      <c r="D1273" s="94" t="n"/>
      <c r="E1273" s="94" t="n"/>
    </row>
    <row r="1274">
      <c r="A1274" s="94" t="n"/>
      <c r="B1274" s="94" t="n"/>
      <c r="C1274" s="94" t="n"/>
      <c r="D1274" s="94" t="n"/>
      <c r="E1274" s="94" t="n"/>
    </row>
    <row r="1275">
      <c r="A1275" s="94" t="n"/>
      <c r="B1275" s="94" t="n"/>
      <c r="C1275" s="94" t="n"/>
      <c r="D1275" s="94" t="n"/>
      <c r="E1275" s="94" t="n"/>
    </row>
    <row r="1276">
      <c r="A1276" s="94" t="n"/>
      <c r="B1276" s="94" t="n"/>
      <c r="C1276" s="94" t="n"/>
      <c r="D1276" s="94" t="n"/>
      <c r="E1276" s="94" t="n"/>
    </row>
    <row r="1277">
      <c r="A1277" s="94" t="n"/>
      <c r="B1277" s="94" t="n"/>
      <c r="C1277" s="94" t="n"/>
      <c r="D1277" s="94" t="n"/>
      <c r="E1277" s="94" t="n"/>
    </row>
    <row r="1278">
      <c r="A1278" s="94" t="n"/>
      <c r="B1278" s="94" t="n"/>
      <c r="C1278" s="94" t="n"/>
      <c r="D1278" s="94" t="n"/>
      <c r="E1278" s="94" t="n"/>
    </row>
    <row r="1279">
      <c r="A1279" s="94" t="n"/>
      <c r="B1279" s="94" t="n"/>
      <c r="C1279" s="94" t="n"/>
      <c r="D1279" s="94" t="n"/>
      <c r="E1279" s="94" t="n"/>
    </row>
    <row r="1280">
      <c r="A1280" s="94" t="n"/>
      <c r="B1280" s="94" t="n"/>
      <c r="C1280" s="94" t="n"/>
      <c r="D1280" s="94" t="n"/>
      <c r="E1280" s="94" t="n"/>
    </row>
    <row r="1281">
      <c r="A1281" s="94" t="n"/>
      <c r="B1281" s="94" t="n"/>
      <c r="C1281" s="94" t="n"/>
      <c r="D1281" s="94" t="n"/>
      <c r="E1281" s="94" t="n"/>
    </row>
    <row r="1282">
      <c r="A1282" s="94" t="n"/>
      <c r="B1282" s="94" t="n"/>
      <c r="C1282" s="94" t="n"/>
      <c r="D1282" s="94" t="n"/>
      <c r="E1282" s="94" t="n"/>
    </row>
    <row r="1283">
      <c r="A1283" s="94" t="n"/>
      <c r="B1283" s="94" t="n"/>
      <c r="C1283" s="94" t="n"/>
      <c r="D1283" s="94" t="n"/>
      <c r="E1283" s="94" t="n"/>
    </row>
    <row r="1284">
      <c r="A1284" s="94" t="n"/>
      <c r="B1284" s="94" t="n"/>
      <c r="C1284" s="94" t="n"/>
      <c r="D1284" s="94" t="n"/>
      <c r="E1284" s="94" t="n"/>
    </row>
    <row r="1285">
      <c r="A1285" s="94" t="n"/>
      <c r="B1285" s="94" t="n"/>
      <c r="C1285" s="94" t="n"/>
      <c r="D1285" s="94" t="n"/>
      <c r="E1285" s="94" t="n"/>
    </row>
    <row r="1286">
      <c r="A1286" s="94" t="n"/>
      <c r="B1286" s="94" t="n"/>
      <c r="C1286" s="94" t="n"/>
      <c r="D1286" s="94" t="n"/>
      <c r="E1286" s="94" t="n"/>
    </row>
    <row r="1287">
      <c r="A1287" s="94" t="n"/>
      <c r="B1287" s="94" t="n"/>
      <c r="C1287" s="94" t="n"/>
      <c r="D1287" s="94" t="n"/>
      <c r="E1287" s="94" t="n"/>
    </row>
    <row r="1288">
      <c r="A1288" s="94" t="n"/>
      <c r="B1288" s="94" t="n"/>
      <c r="C1288" s="94" t="n"/>
      <c r="D1288" s="94" t="n"/>
      <c r="E1288" s="94" t="n"/>
    </row>
    <row r="1289">
      <c r="A1289" s="94" t="n"/>
      <c r="B1289" s="94" t="n"/>
      <c r="C1289" s="94" t="n"/>
      <c r="D1289" s="94" t="n"/>
      <c r="E1289" s="94" t="n"/>
    </row>
    <row r="1290">
      <c r="A1290" s="94" t="n"/>
      <c r="B1290" s="94" t="n"/>
      <c r="C1290" s="94" t="n"/>
      <c r="D1290" s="94" t="n"/>
      <c r="E1290" s="94" t="n"/>
    </row>
    <row r="1291">
      <c r="A1291" s="94" t="n"/>
      <c r="B1291" s="94" t="n"/>
      <c r="C1291" s="94" t="n"/>
      <c r="D1291" s="94" t="n"/>
      <c r="E1291" s="94" t="n"/>
    </row>
    <row r="1292">
      <c r="A1292" s="94" t="n"/>
      <c r="B1292" s="94" t="n"/>
      <c r="C1292" s="94" t="n"/>
      <c r="D1292" s="94" t="n"/>
      <c r="E1292" s="94" t="n"/>
    </row>
    <row r="1293">
      <c r="A1293" s="94" t="n"/>
      <c r="B1293" s="94" t="n"/>
      <c r="C1293" s="94" t="n"/>
      <c r="D1293" s="94" t="n"/>
      <c r="E1293" s="94" t="n"/>
    </row>
    <row r="1294">
      <c r="A1294" s="94" t="n"/>
      <c r="B1294" s="94" t="n"/>
      <c r="C1294" s="94" t="n"/>
      <c r="D1294" s="94" t="n"/>
      <c r="E1294" s="94" t="n"/>
    </row>
    <row r="1295">
      <c r="A1295" s="94" t="n"/>
      <c r="B1295" s="94" t="n"/>
      <c r="C1295" s="94" t="n"/>
      <c r="D1295" s="94" t="n"/>
      <c r="E1295" s="94" t="n"/>
    </row>
    <row r="1296">
      <c r="A1296" s="94" t="n"/>
      <c r="B1296" s="94" t="n"/>
      <c r="C1296" s="94" t="n"/>
      <c r="D1296" s="94" t="n"/>
      <c r="E1296" s="94" t="n"/>
    </row>
    <row r="1297">
      <c r="A1297" s="94" t="n"/>
      <c r="B1297" s="94" t="n"/>
      <c r="C1297" s="94" t="n"/>
      <c r="D1297" s="94" t="n"/>
      <c r="E1297" s="94" t="n"/>
    </row>
    <row r="1298">
      <c r="A1298" s="98" t="inlineStr">
        <is>
          <t>TOTALE</t>
        </is>
      </c>
      <c r="B1298" s="94">
        <f>SUM(B1250:B1297)</f>
        <v/>
      </c>
      <c r="C1298" s="94" t="n"/>
      <c r="D1298" s="94" t="n"/>
      <c r="E1298" s="94" t="n"/>
    </row>
    <row r="1301">
      <c r="A1301" s="98" t="inlineStr">
        <is>
          <t>DATA</t>
        </is>
      </c>
      <c r="B1301" s="98" t="inlineStr">
        <is>
          <t>IMPORTO</t>
        </is>
      </c>
      <c r="C1301" s="98" t="inlineStr">
        <is>
          <t>NUMERO POLIZZA</t>
        </is>
      </c>
      <c r="D1301" s="98" t="inlineStr">
        <is>
          <t>CONTRAENTE</t>
        </is>
      </c>
      <c r="E1301" s="98" t="inlineStr">
        <is>
          <t>NOTE</t>
        </is>
      </c>
    </row>
    <row r="1302">
      <c r="A1302" s="95" t="n"/>
      <c r="B1302" s="94" t="n">
        <v>0</v>
      </c>
      <c r="C1302" s="94" t="n"/>
      <c r="D1302" s="94" t="n"/>
      <c r="E1302" s="94" t="n"/>
    </row>
    <row r="1303">
      <c r="A1303" s="94" t="n"/>
      <c r="B1303" s="94" t="n">
        <v>0</v>
      </c>
      <c r="C1303" s="94" t="n"/>
      <c r="D1303" s="94" t="n"/>
      <c r="E1303" s="94" t="n"/>
    </row>
    <row r="1304">
      <c r="A1304" s="94" t="n"/>
      <c r="B1304" s="94" t="n">
        <v>0</v>
      </c>
      <c r="C1304" s="94" t="n"/>
      <c r="D1304" s="94" t="n"/>
      <c r="E1304" s="94" t="n"/>
    </row>
    <row r="1305">
      <c r="A1305" s="94" t="n"/>
      <c r="B1305" s="94" t="n"/>
      <c r="C1305" s="94" t="n"/>
      <c r="D1305" s="94" t="n"/>
      <c r="E1305" s="94" t="n"/>
    </row>
    <row r="1306">
      <c r="A1306" s="94" t="n"/>
      <c r="B1306" s="94" t="n"/>
      <c r="C1306" s="94" t="n"/>
      <c r="D1306" s="94" t="n"/>
      <c r="E1306" s="94" t="n"/>
    </row>
    <row r="1307">
      <c r="A1307" s="94" t="n"/>
      <c r="B1307" s="94" t="n"/>
      <c r="C1307" s="94" t="n"/>
      <c r="D1307" s="94" t="n"/>
      <c r="E1307" s="94" t="n"/>
    </row>
    <row r="1308">
      <c r="A1308" s="94" t="n"/>
      <c r="B1308" s="94" t="n"/>
      <c r="C1308" s="94" t="n"/>
      <c r="D1308" s="94" t="n"/>
      <c r="E1308" s="94" t="n"/>
    </row>
    <row r="1309">
      <c r="A1309" s="94" t="n"/>
      <c r="B1309" s="94" t="n"/>
      <c r="C1309" s="94" t="n"/>
      <c r="D1309" s="94" t="n"/>
      <c r="E1309" s="94" t="n"/>
    </row>
    <row r="1310">
      <c r="A1310" s="94" t="n"/>
      <c r="B1310" s="94" t="n"/>
      <c r="C1310" s="94" t="n"/>
      <c r="D1310" s="94" t="n"/>
      <c r="E1310" s="94" t="n"/>
    </row>
    <row r="1311">
      <c r="A1311" s="94" t="n"/>
      <c r="B1311" s="94" t="n"/>
      <c r="C1311" s="94" t="n"/>
      <c r="D1311" s="94" t="n"/>
      <c r="E1311" s="94" t="n"/>
    </row>
    <row r="1312">
      <c r="A1312" s="94" t="n"/>
      <c r="B1312" s="94" t="n"/>
      <c r="C1312" s="94" t="n"/>
      <c r="D1312" s="94" t="n"/>
      <c r="E1312" s="94" t="n"/>
    </row>
    <row r="1313">
      <c r="A1313" s="94" t="n"/>
      <c r="B1313" s="94" t="n"/>
      <c r="C1313" s="94" t="n"/>
      <c r="D1313" s="94" t="n"/>
      <c r="E1313" s="94" t="n"/>
    </row>
    <row r="1314">
      <c r="A1314" s="94" t="n"/>
      <c r="B1314" s="94" t="n"/>
      <c r="C1314" s="94" t="n"/>
      <c r="D1314" s="94" t="n"/>
      <c r="E1314" s="94" t="n"/>
    </row>
    <row r="1315">
      <c r="A1315" s="94" t="n"/>
      <c r="B1315" s="94" t="n"/>
      <c r="C1315" s="94" t="n"/>
      <c r="D1315" s="94" t="n"/>
      <c r="E1315" s="94" t="n"/>
    </row>
    <row r="1316">
      <c r="A1316" s="94" t="n"/>
      <c r="B1316" s="94" t="n"/>
      <c r="C1316" s="94" t="n"/>
      <c r="D1316" s="94" t="n"/>
      <c r="E1316" s="94" t="n"/>
    </row>
    <row r="1317">
      <c r="A1317" s="94" t="n"/>
      <c r="B1317" s="94" t="n"/>
      <c r="C1317" s="94" t="n"/>
      <c r="D1317" s="94" t="n"/>
      <c r="E1317" s="94" t="n"/>
    </row>
    <row r="1318">
      <c r="A1318" s="94" t="n"/>
      <c r="B1318" s="94" t="n"/>
      <c r="C1318" s="94" t="n"/>
      <c r="D1318" s="94" t="n"/>
      <c r="E1318" s="94" t="n"/>
    </row>
    <row r="1319">
      <c r="A1319" s="94" t="n"/>
      <c r="B1319" s="94" t="n"/>
      <c r="C1319" s="94" t="n"/>
      <c r="D1319" s="94" t="n"/>
      <c r="E1319" s="94" t="n"/>
    </row>
    <row r="1320">
      <c r="A1320" s="94" t="n"/>
      <c r="B1320" s="94" t="n"/>
      <c r="C1320" s="94" t="n"/>
      <c r="D1320" s="94" t="n"/>
      <c r="E1320" s="94" t="n"/>
    </row>
    <row r="1321">
      <c r="A1321" s="94" t="n"/>
      <c r="B1321" s="94" t="n"/>
      <c r="C1321" s="94" t="n"/>
      <c r="D1321" s="94" t="n"/>
      <c r="E1321" s="94" t="n"/>
    </row>
    <row r="1322">
      <c r="A1322" s="94" t="n"/>
      <c r="B1322" s="94" t="n"/>
      <c r="C1322" s="94" t="n"/>
      <c r="D1322" s="94" t="n"/>
      <c r="E1322" s="94" t="n"/>
    </row>
    <row r="1323">
      <c r="A1323" s="94" t="n"/>
      <c r="B1323" s="94" t="n"/>
      <c r="C1323" s="94" t="n"/>
      <c r="D1323" s="94" t="n"/>
      <c r="E1323" s="94" t="n"/>
    </row>
    <row r="1324">
      <c r="A1324" s="94" t="n"/>
      <c r="B1324" s="94" t="n"/>
      <c r="C1324" s="94" t="n"/>
      <c r="D1324" s="94" t="n"/>
      <c r="E1324" s="94" t="n"/>
    </row>
    <row r="1325">
      <c r="A1325" s="94" t="n"/>
      <c r="B1325" s="94" t="n"/>
      <c r="C1325" s="94" t="n"/>
      <c r="D1325" s="94" t="n"/>
      <c r="E1325" s="94" t="n"/>
    </row>
    <row r="1326">
      <c r="A1326" s="94" t="n"/>
      <c r="B1326" s="94" t="n"/>
      <c r="C1326" s="94" t="n"/>
      <c r="D1326" s="94" t="n"/>
      <c r="E1326" s="94" t="n"/>
    </row>
    <row r="1327">
      <c r="A1327" s="94" t="n"/>
      <c r="B1327" s="94" t="n"/>
      <c r="C1327" s="94" t="n"/>
      <c r="D1327" s="94" t="n"/>
      <c r="E1327" s="94" t="n"/>
    </row>
    <row r="1328">
      <c r="A1328" s="94" t="n"/>
      <c r="B1328" s="94" t="n"/>
      <c r="C1328" s="94" t="n"/>
      <c r="D1328" s="94" t="n"/>
      <c r="E1328" s="94" t="n"/>
    </row>
    <row r="1329">
      <c r="A1329" s="94" t="n"/>
      <c r="B1329" s="94" t="n"/>
      <c r="C1329" s="94" t="n"/>
      <c r="D1329" s="94" t="n"/>
      <c r="E1329" s="94" t="n"/>
    </row>
    <row r="1330">
      <c r="A1330" s="94" t="n"/>
      <c r="B1330" s="94" t="n"/>
      <c r="C1330" s="94" t="n"/>
      <c r="D1330" s="94" t="n"/>
      <c r="E1330" s="94" t="n"/>
    </row>
    <row r="1331">
      <c r="A1331" s="94" t="n"/>
      <c r="B1331" s="94" t="n"/>
      <c r="C1331" s="94" t="n"/>
      <c r="D1331" s="94" t="n"/>
      <c r="E1331" s="94" t="n"/>
    </row>
    <row r="1332">
      <c r="A1332" s="94" t="n"/>
      <c r="B1332" s="94" t="n"/>
      <c r="C1332" s="94" t="n"/>
      <c r="D1332" s="94" t="n"/>
      <c r="E1332" s="94" t="n"/>
    </row>
    <row r="1333">
      <c r="A1333" s="94" t="n"/>
      <c r="B1333" s="94" t="n"/>
      <c r="C1333" s="94" t="n"/>
      <c r="D1333" s="94" t="n"/>
      <c r="E1333" s="94" t="n"/>
    </row>
    <row r="1334">
      <c r="A1334" s="94" t="n"/>
      <c r="B1334" s="94" t="n"/>
      <c r="C1334" s="94" t="n"/>
      <c r="D1334" s="94" t="n"/>
      <c r="E1334" s="94" t="n"/>
    </row>
    <row r="1335">
      <c r="A1335" s="94" t="n"/>
      <c r="B1335" s="94" t="n"/>
      <c r="C1335" s="94" t="n"/>
      <c r="D1335" s="94" t="n"/>
      <c r="E1335" s="94" t="n"/>
    </row>
    <row r="1336">
      <c r="A1336" s="94" t="n"/>
      <c r="B1336" s="94" t="n"/>
      <c r="C1336" s="94" t="n"/>
      <c r="D1336" s="94" t="n"/>
      <c r="E1336" s="94" t="n"/>
    </row>
    <row r="1337">
      <c r="A1337" s="94" t="n"/>
      <c r="B1337" s="94" t="n"/>
      <c r="C1337" s="94" t="n"/>
      <c r="D1337" s="94" t="n"/>
      <c r="E1337" s="94" t="n"/>
    </row>
    <row r="1338">
      <c r="A1338" s="94" t="n"/>
      <c r="B1338" s="94" t="n"/>
      <c r="C1338" s="94" t="n"/>
      <c r="D1338" s="94" t="n"/>
      <c r="E1338" s="94" t="n"/>
    </row>
    <row r="1339">
      <c r="A1339" s="94" t="n"/>
      <c r="B1339" s="94" t="n"/>
      <c r="C1339" s="94" t="n"/>
      <c r="D1339" s="94" t="n"/>
      <c r="E1339" s="94" t="n"/>
    </row>
    <row r="1340">
      <c r="A1340" s="94" t="n"/>
      <c r="B1340" s="94" t="n"/>
      <c r="C1340" s="94" t="n"/>
      <c r="D1340" s="94" t="n"/>
      <c r="E1340" s="94" t="n"/>
    </row>
    <row r="1341">
      <c r="A1341" s="94" t="n"/>
      <c r="B1341" s="94" t="n"/>
      <c r="C1341" s="94" t="n"/>
      <c r="D1341" s="94" t="n"/>
      <c r="E1341" s="94" t="n"/>
    </row>
    <row r="1342">
      <c r="A1342" s="94" t="n"/>
      <c r="B1342" s="94" t="n"/>
      <c r="C1342" s="94" t="n"/>
      <c r="D1342" s="94" t="n"/>
      <c r="E1342" s="94" t="n"/>
    </row>
    <row r="1343">
      <c r="A1343" s="94" t="n"/>
      <c r="B1343" s="94" t="n"/>
      <c r="C1343" s="94" t="n"/>
      <c r="D1343" s="94" t="n"/>
      <c r="E1343" s="94" t="n"/>
    </row>
    <row r="1344">
      <c r="A1344" s="94" t="n"/>
      <c r="B1344" s="94" t="n"/>
      <c r="C1344" s="94" t="n"/>
      <c r="D1344" s="94" t="n"/>
      <c r="E1344" s="94" t="n"/>
    </row>
    <row r="1345">
      <c r="A1345" s="94" t="n"/>
      <c r="B1345" s="94" t="n"/>
      <c r="C1345" s="94" t="n"/>
      <c r="D1345" s="94" t="n"/>
      <c r="E1345" s="94" t="n"/>
    </row>
    <row r="1346">
      <c r="A1346" s="94" t="n"/>
      <c r="B1346" s="94" t="n"/>
      <c r="C1346" s="94" t="n"/>
      <c r="D1346" s="94" t="n"/>
      <c r="E1346" s="94" t="n"/>
    </row>
    <row r="1347">
      <c r="A1347" s="94" t="n"/>
      <c r="B1347" s="94" t="n"/>
      <c r="C1347" s="94" t="n"/>
      <c r="D1347" s="94" t="n"/>
      <c r="E1347" s="94" t="n"/>
    </row>
    <row r="1348">
      <c r="A1348" s="94" t="n"/>
      <c r="B1348" s="94" t="n"/>
      <c r="C1348" s="94" t="n"/>
      <c r="D1348" s="94" t="n"/>
      <c r="E1348" s="94" t="n"/>
    </row>
    <row r="1349">
      <c r="A1349" s="94" t="n"/>
      <c r="B1349" s="94" t="n"/>
      <c r="C1349" s="94" t="n"/>
      <c r="D1349" s="94" t="n"/>
      <c r="E1349" s="94" t="n"/>
    </row>
    <row r="1350">
      <c r="A1350" s="98" t="inlineStr">
        <is>
          <t>TOTALE</t>
        </is>
      </c>
      <c r="B1350" s="94">
        <f>SUM(B1302:B1349)</f>
        <v/>
      </c>
      <c r="C1350" s="94" t="n"/>
      <c r="D1350" s="94" t="n"/>
      <c r="E1350" s="94" t="n"/>
    </row>
    <row r="1353">
      <c r="A1353" s="98" t="inlineStr">
        <is>
          <t>DATA</t>
        </is>
      </c>
      <c r="B1353" s="98" t="inlineStr">
        <is>
          <t>IMPORTO</t>
        </is>
      </c>
      <c r="C1353" s="98" t="inlineStr">
        <is>
          <t>NUMERO POLIZZA</t>
        </is>
      </c>
      <c r="D1353" s="98" t="inlineStr">
        <is>
          <t>CONTRAENTE</t>
        </is>
      </c>
      <c r="E1353" s="98" t="inlineStr">
        <is>
          <t>NOTE</t>
        </is>
      </c>
    </row>
    <row r="1354">
      <c r="A1354" s="95" t="n"/>
      <c r="B1354" s="94" t="n">
        <v>0</v>
      </c>
      <c r="C1354" s="94" t="n"/>
      <c r="D1354" s="94" t="n"/>
      <c r="E1354" s="94" t="n"/>
    </row>
    <row r="1355">
      <c r="A1355" s="94" t="n"/>
      <c r="B1355" s="94" t="n">
        <v>0</v>
      </c>
      <c r="C1355" s="94" t="n"/>
      <c r="D1355" s="94" t="n"/>
      <c r="E1355" s="94" t="n"/>
    </row>
    <row r="1356">
      <c r="A1356" s="94" t="n"/>
      <c r="B1356" s="94" t="n">
        <v>0</v>
      </c>
      <c r="C1356" s="94" t="n"/>
      <c r="D1356" s="94" t="n"/>
      <c r="E1356" s="94" t="n"/>
    </row>
    <row r="1357">
      <c r="A1357" s="94" t="n"/>
      <c r="B1357" s="94" t="n"/>
      <c r="C1357" s="94" t="n"/>
      <c r="D1357" s="94" t="n"/>
      <c r="E1357" s="94" t="n"/>
    </row>
    <row r="1358">
      <c r="A1358" s="94" t="n"/>
      <c r="B1358" s="94" t="n"/>
      <c r="C1358" s="94" t="n"/>
      <c r="D1358" s="94" t="n"/>
      <c r="E1358" s="94" t="n"/>
    </row>
    <row r="1359">
      <c r="A1359" s="94" t="n"/>
      <c r="B1359" s="94" t="n"/>
      <c r="C1359" s="94" t="n"/>
      <c r="D1359" s="94" t="n"/>
      <c r="E1359" s="94" t="n"/>
    </row>
    <row r="1360">
      <c r="A1360" s="94" t="n"/>
      <c r="B1360" s="94" t="n"/>
      <c r="C1360" s="94" t="n"/>
      <c r="D1360" s="94" t="n"/>
      <c r="E1360" s="94" t="n"/>
    </row>
    <row r="1361">
      <c r="A1361" s="94" t="n"/>
      <c r="B1361" s="94" t="n"/>
      <c r="C1361" s="94" t="n"/>
      <c r="D1361" s="94" t="n"/>
      <c r="E1361" s="94" t="n"/>
    </row>
    <row r="1362">
      <c r="A1362" s="94" t="n"/>
      <c r="B1362" s="94" t="n"/>
      <c r="C1362" s="94" t="n"/>
      <c r="D1362" s="94" t="n"/>
      <c r="E1362" s="94" t="n"/>
    </row>
    <row r="1363">
      <c r="A1363" s="94" t="n"/>
      <c r="B1363" s="94" t="n"/>
      <c r="C1363" s="94" t="n"/>
      <c r="D1363" s="94" t="n"/>
      <c r="E1363" s="94" t="n"/>
    </row>
    <row r="1364">
      <c r="A1364" s="94" t="n"/>
      <c r="B1364" s="94" t="n"/>
      <c r="C1364" s="94" t="n"/>
      <c r="D1364" s="94" t="n"/>
      <c r="E1364" s="94" t="n"/>
    </row>
    <row r="1365">
      <c r="A1365" s="94" t="n"/>
      <c r="B1365" s="94" t="n"/>
      <c r="C1365" s="94" t="n"/>
      <c r="D1365" s="94" t="n"/>
      <c r="E1365" s="94" t="n"/>
    </row>
    <row r="1366">
      <c r="A1366" s="94" t="n"/>
      <c r="B1366" s="94" t="n"/>
      <c r="C1366" s="94" t="n"/>
      <c r="D1366" s="94" t="n"/>
      <c r="E1366" s="94" t="n"/>
    </row>
    <row r="1367">
      <c r="A1367" s="94" t="n"/>
      <c r="B1367" s="94" t="n"/>
      <c r="C1367" s="94" t="n"/>
      <c r="D1367" s="94" t="n"/>
      <c r="E1367" s="94" t="n"/>
    </row>
    <row r="1368">
      <c r="A1368" s="94" t="n"/>
      <c r="B1368" s="94" t="n"/>
      <c r="C1368" s="94" t="n"/>
      <c r="D1368" s="94" t="n"/>
      <c r="E1368" s="94" t="n"/>
    </row>
    <row r="1369">
      <c r="A1369" s="94" t="n"/>
      <c r="B1369" s="94" t="n"/>
      <c r="C1369" s="94" t="n"/>
      <c r="D1369" s="94" t="n"/>
      <c r="E1369" s="94" t="n"/>
    </row>
    <row r="1370">
      <c r="A1370" s="94" t="n"/>
      <c r="B1370" s="94" t="n"/>
      <c r="C1370" s="94" t="n"/>
      <c r="D1370" s="94" t="n"/>
      <c r="E1370" s="94" t="n"/>
    </row>
    <row r="1371">
      <c r="A1371" s="94" t="n"/>
      <c r="B1371" s="94" t="n"/>
      <c r="C1371" s="94" t="n"/>
      <c r="D1371" s="94" t="n"/>
      <c r="E1371" s="94" t="n"/>
    </row>
    <row r="1372">
      <c r="A1372" s="94" t="n"/>
      <c r="B1372" s="94" t="n"/>
      <c r="C1372" s="94" t="n"/>
      <c r="D1372" s="94" t="n"/>
      <c r="E1372" s="94" t="n"/>
    </row>
    <row r="1373">
      <c r="A1373" s="94" t="n"/>
      <c r="B1373" s="94" t="n"/>
      <c r="C1373" s="94" t="n"/>
      <c r="D1373" s="94" t="n"/>
      <c r="E1373" s="94" t="n"/>
    </row>
    <row r="1374">
      <c r="A1374" s="94" t="n"/>
      <c r="B1374" s="94" t="n"/>
      <c r="C1374" s="94" t="n"/>
      <c r="D1374" s="94" t="n"/>
      <c r="E1374" s="94" t="n"/>
    </row>
    <row r="1375">
      <c r="A1375" s="94" t="n"/>
      <c r="B1375" s="94" t="n"/>
      <c r="C1375" s="94" t="n"/>
      <c r="D1375" s="94" t="n"/>
      <c r="E1375" s="94" t="n"/>
    </row>
    <row r="1376">
      <c r="A1376" s="94" t="n"/>
      <c r="B1376" s="94" t="n"/>
      <c r="C1376" s="94" t="n"/>
      <c r="D1376" s="94" t="n"/>
      <c r="E1376" s="94" t="n"/>
    </row>
    <row r="1377">
      <c r="A1377" s="94" t="n"/>
      <c r="B1377" s="94" t="n"/>
      <c r="C1377" s="94" t="n"/>
      <c r="D1377" s="94" t="n"/>
      <c r="E1377" s="94" t="n"/>
    </row>
    <row r="1378">
      <c r="A1378" s="94" t="n"/>
      <c r="B1378" s="94" t="n"/>
      <c r="C1378" s="94" t="n"/>
      <c r="D1378" s="94" t="n"/>
      <c r="E1378" s="94" t="n"/>
    </row>
    <row r="1379">
      <c r="A1379" s="94" t="n"/>
      <c r="B1379" s="94" t="n"/>
      <c r="C1379" s="94" t="n"/>
      <c r="D1379" s="94" t="n"/>
      <c r="E1379" s="94" t="n"/>
    </row>
    <row r="1380">
      <c r="A1380" s="94" t="n"/>
      <c r="B1380" s="94" t="n"/>
      <c r="C1380" s="94" t="n"/>
      <c r="D1380" s="94" t="n"/>
      <c r="E1380" s="94" t="n"/>
    </row>
    <row r="1381">
      <c r="A1381" s="94" t="n"/>
      <c r="B1381" s="94" t="n"/>
      <c r="C1381" s="94" t="n"/>
      <c r="D1381" s="94" t="n"/>
      <c r="E1381" s="94" t="n"/>
    </row>
    <row r="1382">
      <c r="A1382" s="94" t="n"/>
      <c r="B1382" s="94" t="n"/>
      <c r="C1382" s="94" t="n"/>
      <c r="D1382" s="94" t="n"/>
      <c r="E1382" s="94" t="n"/>
    </row>
    <row r="1383">
      <c r="A1383" s="94" t="n"/>
      <c r="B1383" s="94" t="n"/>
      <c r="C1383" s="94" t="n"/>
      <c r="D1383" s="94" t="n"/>
      <c r="E1383" s="94" t="n"/>
    </row>
    <row r="1384">
      <c r="A1384" s="94" t="n"/>
      <c r="B1384" s="94" t="n"/>
      <c r="C1384" s="94" t="n"/>
      <c r="D1384" s="94" t="n"/>
      <c r="E1384" s="94" t="n"/>
    </row>
    <row r="1385">
      <c r="A1385" s="94" t="n"/>
      <c r="B1385" s="94" t="n"/>
      <c r="C1385" s="94" t="n"/>
      <c r="D1385" s="94" t="n"/>
      <c r="E1385" s="94" t="n"/>
    </row>
    <row r="1386">
      <c r="A1386" s="94" t="n"/>
      <c r="B1386" s="94" t="n"/>
      <c r="C1386" s="94" t="n"/>
      <c r="D1386" s="94" t="n"/>
      <c r="E1386" s="94" t="n"/>
    </row>
    <row r="1387">
      <c r="A1387" s="94" t="n"/>
      <c r="B1387" s="94" t="n"/>
      <c r="C1387" s="94" t="n"/>
      <c r="D1387" s="94" t="n"/>
      <c r="E1387" s="94" t="n"/>
    </row>
    <row r="1388">
      <c r="A1388" s="94" t="n"/>
      <c r="B1388" s="94" t="n"/>
      <c r="C1388" s="94" t="n"/>
      <c r="D1388" s="94" t="n"/>
      <c r="E1388" s="94" t="n"/>
    </row>
    <row r="1389">
      <c r="A1389" s="94" t="n"/>
      <c r="B1389" s="94" t="n"/>
      <c r="C1389" s="94" t="n"/>
      <c r="D1389" s="94" t="n"/>
      <c r="E1389" s="94" t="n"/>
    </row>
    <row r="1390">
      <c r="A1390" s="94" t="n"/>
      <c r="B1390" s="94" t="n"/>
      <c r="C1390" s="94" t="n"/>
      <c r="D1390" s="94" t="n"/>
      <c r="E1390" s="94" t="n"/>
    </row>
    <row r="1391">
      <c r="A1391" s="94" t="n"/>
      <c r="B1391" s="94" t="n"/>
      <c r="C1391" s="94" t="n"/>
      <c r="D1391" s="94" t="n"/>
      <c r="E1391" s="94" t="n"/>
    </row>
    <row r="1392">
      <c r="A1392" s="94" t="n"/>
      <c r="B1392" s="94" t="n"/>
      <c r="C1392" s="94" t="n"/>
      <c r="D1392" s="94" t="n"/>
      <c r="E1392" s="94" t="n"/>
    </row>
    <row r="1393">
      <c r="A1393" s="94" t="n"/>
      <c r="B1393" s="94" t="n"/>
      <c r="C1393" s="94" t="n"/>
      <c r="D1393" s="94" t="n"/>
      <c r="E1393" s="94" t="n"/>
    </row>
    <row r="1394">
      <c r="A1394" s="94" t="n"/>
      <c r="B1394" s="94" t="n"/>
      <c r="C1394" s="94" t="n"/>
      <c r="D1394" s="94" t="n"/>
      <c r="E1394" s="94" t="n"/>
    </row>
    <row r="1395">
      <c r="A1395" s="94" t="n"/>
      <c r="B1395" s="94" t="n"/>
      <c r="C1395" s="94" t="n"/>
      <c r="D1395" s="94" t="n"/>
      <c r="E1395" s="94" t="n"/>
    </row>
    <row r="1396">
      <c r="A1396" s="94" t="n"/>
      <c r="B1396" s="94" t="n"/>
      <c r="C1396" s="94" t="n"/>
      <c r="D1396" s="94" t="n"/>
      <c r="E1396" s="94" t="n"/>
    </row>
    <row r="1397">
      <c r="A1397" s="94" t="n"/>
      <c r="B1397" s="94" t="n"/>
      <c r="C1397" s="94" t="n"/>
      <c r="D1397" s="94" t="n"/>
      <c r="E1397" s="94" t="n"/>
    </row>
    <row r="1398">
      <c r="A1398" s="94" t="n"/>
      <c r="B1398" s="94" t="n"/>
      <c r="C1398" s="94" t="n"/>
      <c r="D1398" s="94" t="n"/>
      <c r="E1398" s="94" t="n"/>
    </row>
    <row r="1399">
      <c r="A1399" s="94" t="n"/>
      <c r="B1399" s="94" t="n"/>
      <c r="C1399" s="94" t="n"/>
      <c r="D1399" s="94" t="n"/>
      <c r="E1399" s="94" t="n"/>
    </row>
    <row r="1400">
      <c r="A1400" s="94" t="n"/>
      <c r="B1400" s="94" t="n"/>
      <c r="C1400" s="94" t="n"/>
      <c r="D1400" s="94" t="n"/>
      <c r="E1400" s="94" t="n"/>
    </row>
    <row r="1401">
      <c r="A1401" s="94" t="n"/>
      <c r="B1401" s="94" t="n"/>
      <c r="C1401" s="94" t="n"/>
      <c r="D1401" s="94" t="n"/>
      <c r="E1401" s="94" t="n"/>
    </row>
    <row r="1402">
      <c r="A1402" s="98" t="inlineStr">
        <is>
          <t>TOTALE</t>
        </is>
      </c>
      <c r="B1402" s="94">
        <f>SUM(B1354:B1401)</f>
        <v/>
      </c>
      <c r="C1402" s="94" t="n"/>
      <c r="D1402" s="94" t="n"/>
      <c r="E1402" s="94" t="n"/>
    </row>
    <row r="1405">
      <c r="A1405" s="98" t="inlineStr">
        <is>
          <t>DATA</t>
        </is>
      </c>
      <c r="B1405" s="98" t="inlineStr">
        <is>
          <t>IMPORTO</t>
        </is>
      </c>
      <c r="C1405" s="98" t="inlineStr">
        <is>
          <t>NUMERO POLIZZA</t>
        </is>
      </c>
      <c r="D1405" s="98" t="inlineStr">
        <is>
          <t>CONTRAENTE</t>
        </is>
      </c>
      <c r="E1405" s="98" t="inlineStr">
        <is>
          <t>NOTE</t>
        </is>
      </c>
    </row>
    <row r="1406">
      <c r="A1406" s="95" t="n"/>
      <c r="B1406" s="94" t="n">
        <v>0</v>
      </c>
      <c r="C1406" s="94" t="n"/>
      <c r="D1406" s="94" t="n"/>
      <c r="E1406" s="94" t="n"/>
    </row>
    <row r="1407">
      <c r="A1407" s="94" t="n"/>
      <c r="B1407" s="94" t="n">
        <v>0</v>
      </c>
      <c r="C1407" s="94" t="n"/>
      <c r="D1407" s="94" t="n"/>
      <c r="E1407" s="94" t="n"/>
    </row>
    <row r="1408">
      <c r="A1408" s="94" t="n"/>
      <c r="B1408" s="94" t="n">
        <v>0</v>
      </c>
      <c r="C1408" s="94" t="n"/>
      <c r="D1408" s="94" t="n"/>
      <c r="E1408" s="94" t="n"/>
    </row>
    <row r="1409">
      <c r="A1409" s="94" t="n"/>
      <c r="B1409" s="94" t="n"/>
      <c r="C1409" s="94" t="n"/>
      <c r="D1409" s="94" t="n"/>
      <c r="E1409" s="94" t="n"/>
    </row>
    <row r="1410">
      <c r="A1410" s="94" t="n"/>
      <c r="B1410" s="94" t="n"/>
      <c r="C1410" s="94" t="n"/>
      <c r="D1410" s="94" t="n"/>
      <c r="E1410" s="94" t="n"/>
    </row>
    <row r="1411">
      <c r="A1411" s="94" t="n"/>
      <c r="B1411" s="94" t="n"/>
      <c r="C1411" s="94" t="n"/>
      <c r="D1411" s="94" t="n"/>
      <c r="E1411" s="94" t="n"/>
    </row>
    <row r="1412">
      <c r="A1412" s="94" t="n"/>
      <c r="B1412" s="94" t="n"/>
      <c r="C1412" s="94" t="n"/>
      <c r="D1412" s="94" t="n"/>
      <c r="E1412" s="94" t="n"/>
    </row>
    <row r="1413">
      <c r="A1413" s="94" t="n"/>
      <c r="B1413" s="94" t="n"/>
      <c r="C1413" s="94" t="n"/>
      <c r="D1413" s="94" t="n"/>
      <c r="E1413" s="94" t="n"/>
    </row>
    <row r="1414">
      <c r="A1414" s="94" t="n"/>
      <c r="B1414" s="94" t="n"/>
      <c r="C1414" s="94" t="n"/>
      <c r="D1414" s="94" t="n"/>
      <c r="E1414" s="94" t="n"/>
    </row>
    <row r="1415">
      <c r="A1415" s="94" t="n"/>
      <c r="B1415" s="94" t="n"/>
      <c r="C1415" s="94" t="n"/>
      <c r="D1415" s="94" t="n"/>
      <c r="E1415" s="94" t="n"/>
    </row>
    <row r="1416">
      <c r="A1416" s="94" t="n"/>
      <c r="B1416" s="94" t="n"/>
      <c r="C1416" s="94" t="n"/>
      <c r="D1416" s="94" t="n"/>
      <c r="E1416" s="94" t="n"/>
    </row>
    <row r="1417">
      <c r="A1417" s="94" t="n"/>
      <c r="B1417" s="94" t="n"/>
      <c r="C1417" s="94" t="n"/>
      <c r="D1417" s="94" t="n"/>
      <c r="E1417" s="94" t="n"/>
    </row>
    <row r="1418">
      <c r="A1418" s="94" t="n"/>
      <c r="B1418" s="94" t="n"/>
      <c r="C1418" s="94" t="n"/>
      <c r="D1418" s="94" t="n"/>
      <c r="E1418" s="94" t="n"/>
    </row>
    <row r="1419">
      <c r="A1419" s="94" t="n"/>
      <c r="B1419" s="94" t="n"/>
      <c r="C1419" s="94" t="n"/>
      <c r="D1419" s="94" t="n"/>
      <c r="E1419" s="94" t="n"/>
    </row>
    <row r="1420">
      <c r="A1420" s="94" t="n"/>
      <c r="B1420" s="94" t="n"/>
      <c r="C1420" s="94" t="n"/>
      <c r="D1420" s="94" t="n"/>
      <c r="E1420" s="94" t="n"/>
    </row>
    <row r="1421">
      <c r="A1421" s="94" t="n"/>
      <c r="B1421" s="94" t="n"/>
      <c r="C1421" s="94" t="n"/>
      <c r="D1421" s="94" t="n"/>
      <c r="E1421" s="94" t="n"/>
    </row>
    <row r="1422">
      <c r="A1422" s="94" t="n"/>
      <c r="B1422" s="94" t="n"/>
      <c r="C1422" s="94" t="n"/>
      <c r="D1422" s="94" t="n"/>
      <c r="E1422" s="94" t="n"/>
    </row>
    <row r="1423">
      <c r="A1423" s="94" t="n"/>
      <c r="B1423" s="94" t="n"/>
      <c r="C1423" s="94" t="n"/>
      <c r="D1423" s="94" t="n"/>
      <c r="E1423" s="94" t="n"/>
    </row>
    <row r="1424">
      <c r="A1424" s="94" t="n"/>
      <c r="B1424" s="94" t="n"/>
      <c r="C1424" s="94" t="n"/>
      <c r="D1424" s="94" t="n"/>
      <c r="E1424" s="94" t="n"/>
    </row>
    <row r="1425">
      <c r="A1425" s="94" t="n"/>
      <c r="B1425" s="94" t="n"/>
      <c r="C1425" s="94" t="n"/>
      <c r="D1425" s="94" t="n"/>
      <c r="E1425" s="94" t="n"/>
    </row>
    <row r="1426">
      <c r="A1426" s="94" t="n"/>
      <c r="B1426" s="94" t="n"/>
      <c r="C1426" s="94" t="n"/>
      <c r="D1426" s="94" t="n"/>
      <c r="E1426" s="94" t="n"/>
    </row>
    <row r="1427">
      <c r="A1427" s="94" t="n"/>
      <c r="B1427" s="94" t="n"/>
      <c r="C1427" s="94" t="n"/>
      <c r="D1427" s="94" t="n"/>
      <c r="E1427" s="94" t="n"/>
    </row>
    <row r="1428">
      <c r="A1428" s="94" t="n"/>
      <c r="B1428" s="94" t="n"/>
      <c r="C1428" s="94" t="n"/>
      <c r="D1428" s="94" t="n"/>
      <c r="E1428" s="94" t="n"/>
    </row>
    <row r="1429">
      <c r="A1429" s="94" t="n"/>
      <c r="B1429" s="94" t="n"/>
      <c r="C1429" s="94" t="n"/>
      <c r="D1429" s="94" t="n"/>
      <c r="E1429" s="94" t="n"/>
    </row>
    <row r="1430">
      <c r="A1430" s="94" t="n"/>
      <c r="B1430" s="94" t="n"/>
      <c r="C1430" s="94" t="n"/>
      <c r="D1430" s="94" t="n"/>
      <c r="E1430" s="94" t="n"/>
    </row>
    <row r="1431">
      <c r="A1431" s="94" t="n"/>
      <c r="B1431" s="94" t="n"/>
      <c r="C1431" s="94" t="n"/>
      <c r="D1431" s="94" t="n"/>
      <c r="E1431" s="94" t="n"/>
    </row>
    <row r="1432">
      <c r="A1432" s="94" t="n"/>
      <c r="B1432" s="94" t="n"/>
      <c r="C1432" s="94" t="n"/>
      <c r="D1432" s="94" t="n"/>
      <c r="E1432" s="94" t="n"/>
    </row>
    <row r="1433">
      <c r="A1433" s="94" t="n"/>
      <c r="B1433" s="94" t="n"/>
      <c r="C1433" s="94" t="n"/>
      <c r="D1433" s="94" t="n"/>
      <c r="E1433" s="94" t="n"/>
    </row>
    <row r="1434">
      <c r="A1434" s="94" t="n"/>
      <c r="B1434" s="94" t="n"/>
      <c r="C1434" s="94" t="n"/>
      <c r="D1434" s="94" t="n"/>
      <c r="E1434" s="94" t="n"/>
    </row>
    <row r="1435">
      <c r="A1435" s="94" t="n"/>
      <c r="B1435" s="94" t="n"/>
      <c r="C1435" s="94" t="n"/>
      <c r="D1435" s="94" t="n"/>
      <c r="E1435" s="94" t="n"/>
    </row>
    <row r="1436">
      <c r="A1436" s="94" t="n"/>
      <c r="B1436" s="94" t="n"/>
      <c r="C1436" s="94" t="n"/>
      <c r="D1436" s="94" t="n"/>
      <c r="E1436" s="94" t="n"/>
    </row>
    <row r="1437">
      <c r="A1437" s="94" t="n"/>
      <c r="B1437" s="94" t="n"/>
      <c r="C1437" s="94" t="n"/>
      <c r="D1437" s="94" t="n"/>
      <c r="E1437" s="94" t="n"/>
    </row>
    <row r="1438">
      <c r="A1438" s="94" t="n"/>
      <c r="B1438" s="94" t="n"/>
      <c r="C1438" s="94" t="n"/>
      <c r="D1438" s="94" t="n"/>
      <c r="E1438" s="94" t="n"/>
    </row>
    <row r="1439">
      <c r="A1439" s="94" t="n"/>
      <c r="B1439" s="94" t="n"/>
      <c r="C1439" s="94" t="n"/>
      <c r="D1439" s="94" t="n"/>
      <c r="E1439" s="94" t="n"/>
    </row>
    <row r="1440">
      <c r="A1440" s="94" t="n"/>
      <c r="B1440" s="94" t="n"/>
      <c r="C1440" s="94" t="n"/>
      <c r="D1440" s="94" t="n"/>
      <c r="E1440" s="94" t="n"/>
    </row>
    <row r="1441">
      <c r="A1441" s="94" t="n"/>
      <c r="B1441" s="94" t="n"/>
      <c r="C1441" s="94" t="n"/>
      <c r="D1441" s="94" t="n"/>
      <c r="E1441" s="94" t="n"/>
    </row>
    <row r="1442">
      <c r="A1442" s="94" t="n"/>
      <c r="B1442" s="94" t="n"/>
      <c r="C1442" s="94" t="n"/>
      <c r="D1442" s="94" t="n"/>
      <c r="E1442" s="94" t="n"/>
    </row>
    <row r="1443">
      <c r="A1443" s="94" t="n"/>
      <c r="B1443" s="94" t="n"/>
      <c r="C1443" s="94" t="n"/>
      <c r="D1443" s="94" t="n"/>
      <c r="E1443" s="94" t="n"/>
    </row>
    <row r="1444">
      <c r="A1444" s="94" t="n"/>
      <c r="B1444" s="94" t="n"/>
      <c r="C1444" s="94" t="n"/>
      <c r="D1444" s="94" t="n"/>
      <c r="E1444" s="94" t="n"/>
    </row>
    <row r="1445">
      <c r="A1445" s="94" t="n"/>
      <c r="B1445" s="94" t="n"/>
      <c r="C1445" s="94" t="n"/>
      <c r="D1445" s="94" t="n"/>
      <c r="E1445" s="94" t="n"/>
    </row>
    <row r="1446">
      <c r="A1446" s="94" t="n"/>
      <c r="B1446" s="94" t="n"/>
      <c r="C1446" s="94" t="n"/>
      <c r="D1446" s="94" t="n"/>
      <c r="E1446" s="94" t="n"/>
    </row>
    <row r="1447">
      <c r="A1447" s="94" t="n"/>
      <c r="B1447" s="94" t="n"/>
      <c r="C1447" s="94" t="n"/>
      <c r="D1447" s="94" t="n"/>
      <c r="E1447" s="94" t="n"/>
    </row>
    <row r="1448">
      <c r="A1448" s="94" t="n"/>
      <c r="B1448" s="94" t="n"/>
      <c r="C1448" s="94" t="n"/>
      <c r="D1448" s="94" t="n"/>
      <c r="E1448" s="94" t="n"/>
    </row>
    <row r="1449">
      <c r="A1449" s="94" t="n"/>
      <c r="B1449" s="94" t="n"/>
      <c r="C1449" s="94" t="n"/>
      <c r="D1449" s="94" t="n"/>
      <c r="E1449" s="94" t="n"/>
    </row>
    <row r="1450">
      <c r="A1450" s="94" t="n"/>
      <c r="B1450" s="94" t="n"/>
      <c r="C1450" s="94" t="n"/>
      <c r="D1450" s="94" t="n"/>
      <c r="E1450" s="94" t="n"/>
    </row>
    <row r="1451">
      <c r="A1451" s="94" t="n"/>
      <c r="B1451" s="94" t="n"/>
      <c r="C1451" s="94" t="n"/>
      <c r="D1451" s="94" t="n"/>
      <c r="E1451" s="94" t="n"/>
    </row>
    <row r="1452">
      <c r="A1452" s="94" t="n"/>
      <c r="B1452" s="94" t="n"/>
      <c r="C1452" s="94" t="n"/>
      <c r="D1452" s="94" t="n"/>
      <c r="E1452" s="94" t="n"/>
    </row>
    <row r="1453">
      <c r="A1453" s="94" t="n"/>
      <c r="B1453" s="94" t="n"/>
      <c r="C1453" s="94" t="n"/>
      <c r="D1453" s="94" t="n"/>
      <c r="E1453" s="94" t="n"/>
    </row>
    <row r="1454">
      <c r="A1454" s="98" t="inlineStr">
        <is>
          <t>TOTALE</t>
        </is>
      </c>
      <c r="B1454" s="94">
        <f>SUM(B1406:B1453)</f>
        <v/>
      </c>
      <c r="C1454" s="94" t="n"/>
      <c r="D1454" s="94" t="n"/>
      <c r="E1454" s="94" t="n"/>
    </row>
    <row r="1457">
      <c r="A1457" s="98" t="inlineStr">
        <is>
          <t>DATA</t>
        </is>
      </c>
      <c r="B1457" s="98" t="inlineStr">
        <is>
          <t>IMPORTO</t>
        </is>
      </c>
      <c r="C1457" s="98" t="inlineStr">
        <is>
          <t>NUMERO POLIZZA</t>
        </is>
      </c>
      <c r="D1457" s="98" t="inlineStr">
        <is>
          <t>CONTRAENTE</t>
        </is>
      </c>
      <c r="E1457" s="98" t="inlineStr">
        <is>
          <t>NOTE</t>
        </is>
      </c>
    </row>
    <row r="1458">
      <c r="A1458" s="95" t="n"/>
      <c r="B1458" s="94" t="n">
        <v>0</v>
      </c>
      <c r="C1458" s="94" t="n"/>
      <c r="D1458" s="94" t="n"/>
      <c r="E1458" s="94" t="n"/>
    </row>
    <row r="1459">
      <c r="A1459" s="94" t="n"/>
      <c r="B1459" s="94" t="n">
        <v>0</v>
      </c>
      <c r="C1459" s="94" t="n"/>
      <c r="D1459" s="94" t="n"/>
      <c r="E1459" s="94" t="n"/>
      <c r="F1459" s="133" t="inlineStr">
        <is>
          <t>OK</t>
        </is>
      </c>
    </row>
    <row r="1460">
      <c r="A1460" s="94" t="n"/>
      <c r="B1460" s="94" t="n">
        <v>0</v>
      </c>
      <c r="C1460" s="94" t="n"/>
      <c r="D1460" s="94" t="n"/>
      <c r="E1460" s="94" t="n"/>
    </row>
    <row r="1461">
      <c r="A1461" s="94" t="n"/>
      <c r="B1461" s="94" t="n"/>
      <c r="C1461" s="94" t="n"/>
      <c r="D1461" s="94" t="n"/>
      <c r="E1461" s="94" t="n"/>
    </row>
    <row r="1462">
      <c r="A1462" s="94" t="n"/>
      <c r="B1462" s="94" t="n"/>
      <c r="C1462" s="94" t="n"/>
      <c r="D1462" s="94" t="n"/>
      <c r="E1462" s="94" t="n"/>
    </row>
    <row r="1463">
      <c r="A1463" s="94" t="n"/>
      <c r="B1463" s="94" t="n"/>
      <c r="C1463" s="94" t="n"/>
      <c r="D1463" s="94" t="n"/>
      <c r="E1463" s="94" t="n"/>
    </row>
    <row r="1464">
      <c r="A1464" s="94" t="n"/>
      <c r="B1464" s="94" t="n"/>
      <c r="C1464" s="94" t="n"/>
      <c r="D1464" s="94" t="n"/>
      <c r="E1464" s="94" t="n"/>
    </row>
    <row r="1465">
      <c r="A1465" s="94" t="n"/>
      <c r="B1465" s="94" t="n"/>
      <c r="C1465" s="94" t="n"/>
      <c r="D1465" s="94" t="n"/>
      <c r="E1465" s="94" t="n"/>
    </row>
    <row r="1466">
      <c r="A1466" s="94" t="n"/>
      <c r="B1466" s="94" t="n"/>
      <c r="C1466" s="94" t="n"/>
      <c r="D1466" s="94" t="n"/>
      <c r="E1466" s="94" t="n"/>
    </row>
    <row r="1467">
      <c r="A1467" s="94" t="n"/>
      <c r="B1467" s="94" t="n"/>
      <c r="C1467" s="94" t="n"/>
      <c r="D1467" s="94" t="n"/>
      <c r="E1467" s="94" t="n"/>
    </row>
    <row r="1468">
      <c r="A1468" s="94" t="n"/>
      <c r="B1468" s="94" t="n"/>
      <c r="C1468" s="94" t="n"/>
      <c r="D1468" s="94" t="n"/>
      <c r="E1468" s="94" t="n"/>
    </row>
    <row r="1469">
      <c r="A1469" s="94" t="n"/>
      <c r="B1469" s="94" t="n"/>
      <c r="C1469" s="94" t="n"/>
      <c r="D1469" s="94" t="n"/>
      <c r="E1469" s="94" t="n"/>
    </row>
    <row r="1470">
      <c r="A1470" s="94" t="n"/>
      <c r="B1470" s="94" t="n"/>
      <c r="C1470" s="94" t="n"/>
      <c r="D1470" s="94" t="n"/>
      <c r="E1470" s="94" t="n"/>
    </row>
    <row r="1471">
      <c r="A1471" s="94" t="n"/>
      <c r="B1471" s="94" t="n"/>
      <c r="C1471" s="94" t="n"/>
      <c r="D1471" s="94" t="n"/>
      <c r="E1471" s="94" t="n"/>
    </row>
    <row r="1472">
      <c r="A1472" s="94" t="n"/>
      <c r="B1472" s="94" t="n"/>
      <c r="C1472" s="94" t="n"/>
      <c r="D1472" s="94" t="n"/>
      <c r="E1472" s="94" t="n"/>
    </row>
    <row r="1473">
      <c r="A1473" s="94" t="n"/>
      <c r="B1473" s="94" t="n"/>
      <c r="C1473" s="94" t="n"/>
      <c r="D1473" s="94" t="n"/>
      <c r="E1473" s="94" t="n"/>
    </row>
    <row r="1474">
      <c r="A1474" s="94" t="n"/>
      <c r="B1474" s="94" t="n"/>
      <c r="C1474" s="94" t="n"/>
      <c r="D1474" s="94" t="n"/>
      <c r="E1474" s="94" t="n"/>
    </row>
    <row r="1475">
      <c r="A1475" s="94" t="n"/>
      <c r="B1475" s="94" t="n"/>
      <c r="C1475" s="94" t="n"/>
      <c r="D1475" s="94" t="n"/>
      <c r="E1475" s="94" t="n"/>
    </row>
    <row r="1476">
      <c r="A1476" s="94" t="n"/>
      <c r="B1476" s="94" t="n"/>
      <c r="C1476" s="94" t="n"/>
      <c r="D1476" s="94" t="n"/>
      <c r="E1476" s="94" t="n"/>
    </row>
    <row r="1477">
      <c r="A1477" s="94" t="n"/>
      <c r="B1477" s="94" t="n"/>
      <c r="C1477" s="94" t="n"/>
      <c r="D1477" s="94" t="n"/>
      <c r="E1477" s="94" t="n"/>
    </row>
    <row r="1478">
      <c r="A1478" s="94" t="n"/>
      <c r="B1478" s="94" t="n"/>
      <c r="C1478" s="94" t="n"/>
      <c r="D1478" s="94" t="n"/>
      <c r="E1478" s="94" t="n"/>
    </row>
    <row r="1479">
      <c r="A1479" s="94" t="n"/>
      <c r="B1479" s="94" t="n"/>
      <c r="C1479" s="94" t="n"/>
      <c r="D1479" s="94" t="n"/>
      <c r="E1479" s="94" t="n"/>
    </row>
    <row r="1480">
      <c r="A1480" s="94" t="n"/>
      <c r="B1480" s="94" t="n"/>
      <c r="C1480" s="94" t="n"/>
      <c r="D1480" s="94" t="n"/>
      <c r="E1480" s="94" t="n"/>
    </row>
    <row r="1481">
      <c r="A1481" s="94" t="n"/>
      <c r="B1481" s="94" t="n"/>
      <c r="C1481" s="94" t="n"/>
      <c r="D1481" s="94" t="n"/>
      <c r="E1481" s="94" t="n"/>
    </row>
    <row r="1482">
      <c r="A1482" s="94" t="n"/>
      <c r="B1482" s="94" t="n"/>
      <c r="C1482" s="94" t="n"/>
      <c r="D1482" s="94" t="n"/>
      <c r="E1482" s="94" t="n"/>
    </row>
    <row r="1483">
      <c r="A1483" s="94" t="n"/>
      <c r="B1483" s="94" t="n"/>
      <c r="C1483" s="94" t="n"/>
      <c r="D1483" s="94" t="n"/>
      <c r="E1483" s="94" t="n"/>
    </row>
    <row r="1484">
      <c r="A1484" s="94" t="n"/>
      <c r="B1484" s="94" t="n"/>
      <c r="C1484" s="94" t="n"/>
      <c r="D1484" s="94" t="n"/>
      <c r="E1484" s="94" t="n"/>
    </row>
    <row r="1485">
      <c r="A1485" s="94" t="n"/>
      <c r="B1485" s="94" t="n"/>
      <c r="C1485" s="94" t="n"/>
      <c r="D1485" s="94" t="n"/>
      <c r="E1485" s="94" t="n"/>
    </row>
    <row r="1486">
      <c r="A1486" s="94" t="n"/>
      <c r="B1486" s="94" t="n"/>
      <c r="C1486" s="94" t="n"/>
      <c r="D1486" s="94" t="n"/>
      <c r="E1486" s="94" t="n"/>
    </row>
    <row r="1487">
      <c r="A1487" s="94" t="n"/>
      <c r="B1487" s="94" t="n"/>
      <c r="C1487" s="94" t="n"/>
      <c r="D1487" s="94" t="n"/>
      <c r="E1487" s="94" t="n"/>
    </row>
    <row r="1488">
      <c r="A1488" s="94" t="n"/>
      <c r="B1488" s="94" t="n"/>
      <c r="C1488" s="94" t="n"/>
      <c r="D1488" s="94" t="n"/>
      <c r="E1488" s="94" t="n"/>
    </row>
    <row r="1489">
      <c r="A1489" s="94" t="n"/>
      <c r="B1489" s="94" t="n"/>
      <c r="C1489" s="94" t="n"/>
      <c r="D1489" s="94" t="n"/>
      <c r="E1489" s="94" t="n"/>
    </row>
    <row r="1490">
      <c r="A1490" s="94" t="n"/>
      <c r="B1490" s="94" t="n"/>
      <c r="C1490" s="94" t="n"/>
      <c r="D1490" s="94" t="n"/>
      <c r="E1490" s="94" t="n"/>
    </row>
    <row r="1491">
      <c r="A1491" s="94" t="n"/>
      <c r="B1491" s="94" t="n"/>
      <c r="C1491" s="94" t="n"/>
      <c r="D1491" s="94" t="n"/>
      <c r="E1491" s="94" t="n"/>
    </row>
    <row r="1492">
      <c r="A1492" s="94" t="n"/>
      <c r="B1492" s="94" t="n"/>
      <c r="C1492" s="94" t="n"/>
      <c r="D1492" s="94" t="n"/>
      <c r="E1492" s="94" t="n"/>
    </row>
    <row r="1493">
      <c r="A1493" s="94" t="n"/>
      <c r="B1493" s="94" t="n"/>
      <c r="C1493" s="94" t="n"/>
      <c r="D1493" s="94" t="n"/>
      <c r="E1493" s="94" t="n"/>
    </row>
    <row r="1494">
      <c r="A1494" s="94" t="n"/>
      <c r="B1494" s="94" t="n"/>
      <c r="C1494" s="94" t="n"/>
      <c r="D1494" s="94" t="n"/>
      <c r="E1494" s="94" t="n"/>
    </row>
    <row r="1495">
      <c r="A1495" s="94" t="n"/>
      <c r="B1495" s="94" t="n"/>
      <c r="C1495" s="94" t="n"/>
      <c r="D1495" s="94" t="n"/>
      <c r="E1495" s="94" t="n"/>
    </row>
    <row r="1496">
      <c r="A1496" s="94" t="n"/>
      <c r="B1496" s="94" t="n"/>
      <c r="C1496" s="94" t="n"/>
      <c r="D1496" s="94" t="n"/>
      <c r="E1496" s="94" t="n"/>
    </row>
    <row r="1497">
      <c r="A1497" s="94" t="n"/>
      <c r="B1497" s="94" t="n"/>
      <c r="C1497" s="94" t="n"/>
      <c r="D1497" s="94" t="n"/>
      <c r="E1497" s="94" t="n"/>
    </row>
    <row r="1498">
      <c r="A1498" s="94" t="n"/>
      <c r="B1498" s="94" t="n"/>
      <c r="C1498" s="94" t="n"/>
      <c r="D1498" s="94" t="n"/>
      <c r="E1498" s="94" t="n"/>
    </row>
    <row r="1499">
      <c r="A1499" s="94" t="n"/>
      <c r="B1499" s="94" t="n"/>
      <c r="C1499" s="94" t="n"/>
      <c r="D1499" s="94" t="n"/>
      <c r="E1499" s="94" t="n"/>
    </row>
    <row r="1500">
      <c r="A1500" s="94" t="n"/>
      <c r="B1500" s="94" t="n"/>
      <c r="C1500" s="94" t="n"/>
      <c r="D1500" s="94" t="n"/>
      <c r="E1500" s="94" t="n"/>
    </row>
    <row r="1501">
      <c r="A1501" s="94" t="n"/>
      <c r="B1501" s="94" t="n"/>
      <c r="C1501" s="94" t="n"/>
      <c r="D1501" s="94" t="n"/>
      <c r="E1501" s="94" t="n"/>
    </row>
    <row r="1502">
      <c r="A1502" s="94" t="n"/>
      <c r="B1502" s="94" t="n"/>
      <c r="C1502" s="94" t="n"/>
      <c r="D1502" s="94" t="n"/>
      <c r="E1502" s="94" t="n"/>
    </row>
    <row r="1503">
      <c r="A1503" s="94" t="n"/>
      <c r="B1503" s="94" t="n"/>
      <c r="C1503" s="94" t="n"/>
      <c r="D1503" s="94" t="n"/>
      <c r="E1503" s="94" t="n"/>
    </row>
    <row r="1504">
      <c r="A1504" s="94" t="n"/>
      <c r="B1504" s="94" t="n"/>
      <c r="C1504" s="94" t="n"/>
      <c r="D1504" s="94" t="n"/>
      <c r="E1504" s="94" t="n"/>
    </row>
    <row r="1505">
      <c r="A1505" s="94" t="n"/>
      <c r="B1505" s="94" t="n"/>
      <c r="C1505" s="94" t="n"/>
      <c r="D1505" s="94" t="n"/>
      <c r="E1505" s="94" t="n"/>
    </row>
    <row r="1506">
      <c r="A1506" s="98" t="inlineStr">
        <is>
          <t>TOTALE</t>
        </is>
      </c>
      <c r="B1506" s="94">
        <f>SUM(B1458:B1505)</f>
        <v/>
      </c>
      <c r="C1506" s="94" t="n"/>
      <c r="D1506" s="94" t="n"/>
      <c r="E1506" s="94" t="n"/>
    </row>
    <row r="1507">
      <c r="C1507" s="93" t="n"/>
    </row>
    <row r="1509">
      <c r="A1509" s="98" t="inlineStr">
        <is>
          <t>DATA</t>
        </is>
      </c>
      <c r="B1509" s="98" t="inlineStr">
        <is>
          <t>IMPORTO</t>
        </is>
      </c>
      <c r="C1509" s="98" t="inlineStr">
        <is>
          <t>NUMERO POLIZZA</t>
        </is>
      </c>
      <c r="D1509" s="98" t="inlineStr">
        <is>
          <t>CONTRAENTE</t>
        </is>
      </c>
      <c r="E1509" s="98" t="inlineStr">
        <is>
          <t>NOTE</t>
        </is>
      </c>
    </row>
    <row r="1510">
      <c r="A1510" s="95" t="n"/>
      <c r="B1510" s="94" t="n">
        <v>0</v>
      </c>
      <c r="C1510" s="94" t="n"/>
      <c r="D1510" s="94" t="n"/>
      <c r="E1510" s="94" t="n"/>
    </row>
    <row r="1511">
      <c r="A1511" s="94" t="n"/>
      <c r="B1511" s="94" t="n">
        <v>0</v>
      </c>
      <c r="C1511" s="94" t="n"/>
      <c r="D1511" s="94" t="n"/>
      <c r="E1511" s="94" t="n"/>
    </row>
    <row r="1512">
      <c r="A1512" s="94" t="n"/>
      <c r="B1512" s="94" t="n">
        <v>0</v>
      </c>
      <c r="C1512" s="94" t="n"/>
      <c r="D1512" s="94" t="n"/>
      <c r="E1512" s="94" t="n"/>
    </row>
    <row r="1513">
      <c r="A1513" s="94" t="n"/>
      <c r="B1513" s="94" t="n"/>
      <c r="C1513" s="94" t="n"/>
      <c r="D1513" s="94" t="n"/>
      <c r="E1513" s="94" t="n"/>
    </row>
    <row r="1514">
      <c r="A1514" s="94" t="n"/>
      <c r="B1514" s="94" t="n"/>
      <c r="C1514" s="94" t="n"/>
      <c r="D1514" s="94" t="n"/>
      <c r="E1514" s="94" t="n"/>
    </row>
    <row r="1515">
      <c r="A1515" s="94" t="n"/>
      <c r="B1515" s="94" t="n"/>
      <c r="C1515" s="94" t="n"/>
      <c r="D1515" s="94" t="n"/>
      <c r="E1515" s="94" t="n"/>
    </row>
    <row r="1516">
      <c r="A1516" s="94" t="n"/>
      <c r="B1516" s="94" t="n"/>
      <c r="C1516" s="94" t="n"/>
      <c r="D1516" s="94" t="n"/>
      <c r="E1516" s="94" t="n"/>
    </row>
    <row r="1517">
      <c r="A1517" s="94" t="n"/>
      <c r="B1517" s="94" t="n"/>
      <c r="C1517" s="94" t="n"/>
      <c r="D1517" s="94" t="n"/>
      <c r="E1517" s="94" t="n"/>
    </row>
    <row r="1518">
      <c r="A1518" s="94" t="n"/>
      <c r="B1518" s="94" t="n"/>
      <c r="C1518" s="94" t="n"/>
      <c r="D1518" s="94" t="n"/>
      <c r="E1518" s="94" t="n"/>
    </row>
    <row r="1519">
      <c r="A1519" s="94" t="n"/>
      <c r="B1519" s="94" t="n"/>
      <c r="C1519" s="94" t="n"/>
      <c r="D1519" s="94" t="n"/>
      <c r="E1519" s="94" t="n"/>
    </row>
    <row r="1520">
      <c r="A1520" s="94" t="n"/>
      <c r="B1520" s="94" t="n"/>
      <c r="C1520" s="94" t="n"/>
      <c r="D1520" s="94" t="n"/>
      <c r="E1520" s="94" t="n"/>
    </row>
    <row r="1521">
      <c r="A1521" s="94" t="n"/>
      <c r="B1521" s="94" t="n"/>
      <c r="C1521" s="94" t="n"/>
      <c r="D1521" s="94" t="n"/>
      <c r="E1521" s="94" t="n"/>
    </row>
    <row r="1522">
      <c r="A1522" s="94" t="n"/>
      <c r="B1522" s="94" t="n"/>
      <c r="C1522" s="94" t="n"/>
      <c r="D1522" s="94" t="n"/>
      <c r="E1522" s="94" t="n"/>
    </row>
    <row r="1523">
      <c r="A1523" s="94" t="n"/>
      <c r="B1523" s="94" t="n"/>
      <c r="C1523" s="94" t="n"/>
      <c r="D1523" s="94" t="n"/>
      <c r="E1523" s="94" t="n"/>
    </row>
    <row r="1524">
      <c r="A1524" s="94" t="n"/>
      <c r="B1524" s="94" t="n"/>
      <c r="C1524" s="94" t="n"/>
      <c r="D1524" s="94" t="n"/>
      <c r="E1524" s="94" t="n"/>
    </row>
    <row r="1525">
      <c r="A1525" s="94" t="n"/>
      <c r="B1525" s="94" t="n"/>
      <c r="C1525" s="94" t="n"/>
      <c r="D1525" s="94" t="n"/>
      <c r="E1525" s="94" t="n"/>
    </row>
    <row r="1526">
      <c r="A1526" s="94" t="n"/>
      <c r="B1526" s="94" t="n"/>
      <c r="C1526" s="94" t="n"/>
      <c r="D1526" s="94" t="n"/>
      <c r="E1526" s="94" t="n"/>
    </row>
    <row r="1527">
      <c r="A1527" s="94" t="n"/>
      <c r="B1527" s="94" t="n"/>
      <c r="C1527" s="94" t="n"/>
      <c r="D1527" s="94" t="n"/>
      <c r="E1527" s="94" t="n"/>
    </row>
    <row r="1528">
      <c r="A1528" s="94" t="n"/>
      <c r="B1528" s="94" t="n"/>
      <c r="C1528" s="94" t="n"/>
      <c r="D1528" s="94" t="n"/>
      <c r="E1528" s="94" t="n"/>
    </row>
    <row r="1529">
      <c r="A1529" s="94" t="n"/>
      <c r="B1529" s="94" t="n"/>
      <c r="C1529" s="94" t="n"/>
      <c r="D1529" s="94" t="n"/>
      <c r="E1529" s="94" t="n"/>
    </row>
    <row r="1530">
      <c r="A1530" s="94" t="n"/>
      <c r="B1530" s="94" t="n"/>
      <c r="C1530" s="94" t="n"/>
      <c r="D1530" s="94" t="n"/>
      <c r="E1530" s="94" t="n"/>
    </row>
    <row r="1531">
      <c r="A1531" s="94" t="n"/>
      <c r="B1531" s="94" t="n"/>
      <c r="C1531" s="94" t="n"/>
      <c r="D1531" s="94" t="n"/>
      <c r="E1531" s="94" t="n"/>
    </row>
    <row r="1532">
      <c r="A1532" s="94" t="n"/>
      <c r="B1532" s="94" t="n"/>
      <c r="C1532" s="94" t="n"/>
      <c r="D1532" s="94" t="n"/>
      <c r="E1532" s="94" t="n"/>
    </row>
    <row r="1533">
      <c r="A1533" s="94" t="n"/>
      <c r="B1533" s="94" t="n"/>
      <c r="C1533" s="94" t="n"/>
      <c r="D1533" s="94" t="n"/>
      <c r="E1533" s="94" t="n"/>
    </row>
    <row r="1534">
      <c r="A1534" s="94" t="n"/>
      <c r="B1534" s="94" t="n"/>
      <c r="C1534" s="94" t="n"/>
      <c r="D1534" s="94" t="n"/>
      <c r="E1534" s="94" t="n"/>
    </row>
    <row r="1535">
      <c r="A1535" s="94" t="n"/>
      <c r="B1535" s="94" t="n"/>
      <c r="C1535" s="94" t="n"/>
      <c r="D1535" s="94" t="n"/>
      <c r="E1535" s="94" t="n"/>
    </row>
    <row r="1536">
      <c r="A1536" s="94" t="n"/>
      <c r="B1536" s="94" t="n"/>
      <c r="C1536" s="94" t="n"/>
      <c r="D1536" s="94" t="n"/>
      <c r="E1536" s="94" t="n"/>
    </row>
    <row r="1537">
      <c r="A1537" s="94" t="n"/>
      <c r="B1537" s="94" t="n"/>
      <c r="C1537" s="94" t="n"/>
      <c r="D1537" s="94" t="n"/>
      <c r="E1537" s="94" t="n"/>
    </row>
    <row r="1538">
      <c r="A1538" s="94" t="n"/>
      <c r="B1538" s="94" t="n"/>
      <c r="C1538" s="94" t="n"/>
      <c r="D1538" s="94" t="n"/>
      <c r="E1538" s="94" t="n"/>
    </row>
    <row r="1539">
      <c r="A1539" s="94" t="n"/>
      <c r="B1539" s="94" t="n"/>
      <c r="C1539" s="94" t="n"/>
      <c r="D1539" s="94" t="n"/>
      <c r="E1539" s="94" t="n"/>
    </row>
    <row r="1540">
      <c r="A1540" s="94" t="n"/>
      <c r="B1540" s="94" t="n"/>
      <c r="C1540" s="94" t="n"/>
      <c r="D1540" s="94" t="n"/>
      <c r="E1540" s="94" t="n"/>
    </row>
    <row r="1541">
      <c r="A1541" s="94" t="n"/>
      <c r="B1541" s="94" t="n"/>
      <c r="C1541" s="94" t="n"/>
      <c r="D1541" s="94" t="n"/>
      <c r="E1541" s="94" t="n"/>
    </row>
    <row r="1542">
      <c r="A1542" s="94" t="n"/>
      <c r="B1542" s="94" t="n"/>
      <c r="C1542" s="94" t="n"/>
      <c r="D1542" s="94" t="n"/>
      <c r="E1542" s="94" t="n"/>
    </row>
    <row r="1543">
      <c r="A1543" s="94" t="n"/>
      <c r="B1543" s="94" t="n"/>
      <c r="C1543" s="94" t="n"/>
      <c r="D1543" s="94" t="n"/>
      <c r="E1543" s="94" t="n"/>
    </row>
    <row r="1544">
      <c r="A1544" s="94" t="n"/>
      <c r="B1544" s="94" t="n"/>
      <c r="C1544" s="94" t="n"/>
      <c r="D1544" s="94" t="n"/>
      <c r="E1544" s="94" t="n"/>
    </row>
    <row r="1545">
      <c r="A1545" s="94" t="n"/>
      <c r="B1545" s="94" t="n"/>
      <c r="C1545" s="94" t="n"/>
      <c r="D1545" s="94" t="n"/>
      <c r="E1545" s="94" t="n"/>
    </row>
    <row r="1546">
      <c r="A1546" s="94" t="n"/>
      <c r="B1546" s="94" t="n"/>
      <c r="C1546" s="94" t="n"/>
      <c r="D1546" s="94" t="n"/>
      <c r="E1546" s="94" t="n"/>
    </row>
    <row r="1547">
      <c r="A1547" s="94" t="n"/>
      <c r="B1547" s="94" t="n"/>
      <c r="C1547" s="94" t="n"/>
      <c r="D1547" s="94" t="n"/>
      <c r="E1547" s="94" t="n"/>
    </row>
    <row r="1548">
      <c r="A1548" s="94" t="n"/>
      <c r="B1548" s="94" t="n"/>
      <c r="C1548" s="94" t="n"/>
      <c r="D1548" s="94" t="n"/>
      <c r="E1548" s="94" t="n"/>
    </row>
    <row r="1549">
      <c r="A1549" s="94" t="n"/>
      <c r="B1549" s="94" t="n"/>
      <c r="C1549" s="94" t="n"/>
      <c r="D1549" s="94" t="n"/>
      <c r="E1549" s="94" t="n"/>
    </row>
    <row r="1550">
      <c r="A1550" s="94" t="n"/>
      <c r="B1550" s="94" t="n"/>
      <c r="C1550" s="94" t="n"/>
      <c r="D1550" s="94" t="n"/>
      <c r="E1550" s="94" t="n"/>
    </row>
    <row r="1551">
      <c r="A1551" s="94" t="n"/>
      <c r="B1551" s="94" t="n"/>
      <c r="C1551" s="94" t="n"/>
      <c r="D1551" s="94" t="n"/>
      <c r="E1551" s="94" t="n"/>
    </row>
    <row r="1552">
      <c r="A1552" s="94" t="n"/>
      <c r="B1552" s="94" t="n"/>
      <c r="C1552" s="94" t="n"/>
      <c r="D1552" s="94" t="n"/>
      <c r="E1552" s="94" t="n"/>
    </row>
    <row r="1553">
      <c r="A1553" s="94" t="n"/>
      <c r="B1553" s="94" t="n"/>
      <c r="C1553" s="94" t="n"/>
      <c r="D1553" s="94" t="n"/>
      <c r="E1553" s="94" t="n"/>
    </row>
    <row r="1554">
      <c r="A1554" s="94" t="n"/>
      <c r="B1554" s="94" t="n"/>
      <c r="C1554" s="94" t="n"/>
      <c r="D1554" s="94" t="n"/>
      <c r="E1554" s="94" t="n"/>
    </row>
    <row r="1555">
      <c r="A1555" s="94" t="n"/>
      <c r="B1555" s="94" t="n"/>
      <c r="C1555" s="94" t="n"/>
      <c r="D1555" s="94" t="n"/>
      <c r="E1555" s="94" t="n"/>
    </row>
    <row r="1556">
      <c r="A1556" s="94" t="n"/>
      <c r="B1556" s="94" t="n"/>
      <c r="C1556" s="94" t="n"/>
      <c r="D1556" s="94" t="n"/>
      <c r="E1556" s="94" t="n"/>
    </row>
    <row r="1557">
      <c r="A1557" s="94" t="n"/>
      <c r="B1557" s="94" t="n"/>
      <c r="C1557" s="94" t="n"/>
      <c r="D1557" s="94" t="n"/>
      <c r="E1557" s="94" t="n"/>
    </row>
    <row r="1558">
      <c r="A1558" s="98" t="inlineStr">
        <is>
          <t>TOTALE</t>
        </is>
      </c>
      <c r="B1558" s="94">
        <f>SUM(B1510:B1557)</f>
        <v/>
      </c>
      <c r="C1558" s="94" t="n"/>
      <c r="D1558" s="94" t="n"/>
      <c r="E1558" s="94" t="n"/>
    </row>
    <row r="1561">
      <c r="A1561" s="98" t="inlineStr">
        <is>
          <t>DATA</t>
        </is>
      </c>
      <c r="B1561" s="98" t="inlineStr">
        <is>
          <t>IMPORTO</t>
        </is>
      </c>
      <c r="C1561" s="98" t="inlineStr">
        <is>
          <t>NUMERO POLIZZA</t>
        </is>
      </c>
      <c r="D1561" s="98" t="inlineStr">
        <is>
          <t>CONTRAENTE</t>
        </is>
      </c>
      <c r="E1561" s="98" t="inlineStr">
        <is>
          <t>NOTE</t>
        </is>
      </c>
    </row>
    <row r="1562">
      <c r="A1562" s="95" t="n"/>
      <c r="B1562" s="94" t="n">
        <v>0</v>
      </c>
      <c r="C1562" s="94" t="n"/>
      <c r="D1562" s="94" t="n"/>
      <c r="E1562" s="94" t="n"/>
    </row>
    <row r="1563">
      <c r="A1563" s="94" t="n"/>
      <c r="B1563" s="94" t="n">
        <v>0</v>
      </c>
      <c r="C1563" s="94" t="n"/>
      <c r="D1563" s="94" t="n"/>
      <c r="E1563" s="94" t="n"/>
    </row>
    <row r="1564">
      <c r="A1564" s="94" t="n"/>
      <c r="B1564" s="94" t="n">
        <v>0</v>
      </c>
      <c r="C1564" s="94" t="n"/>
      <c r="D1564" s="94" t="n"/>
      <c r="E1564" s="94" t="n"/>
    </row>
    <row r="1565">
      <c r="A1565" s="94" t="n"/>
      <c r="B1565" s="94" t="n"/>
      <c r="C1565" s="94" t="n"/>
      <c r="D1565" s="94" t="n"/>
      <c r="E1565" s="94" t="n"/>
    </row>
    <row r="1566">
      <c r="A1566" s="94" t="n"/>
      <c r="B1566" s="94" t="n"/>
      <c r="C1566" s="94" t="n"/>
      <c r="D1566" s="94" t="n"/>
      <c r="E1566" s="94" t="n"/>
    </row>
    <row r="1567">
      <c r="A1567" s="94" t="n"/>
      <c r="B1567" s="94" t="n"/>
      <c r="C1567" s="94" t="n"/>
      <c r="D1567" s="94" t="n"/>
      <c r="E1567" s="94" t="n"/>
    </row>
    <row r="1568">
      <c r="A1568" s="94" t="n"/>
      <c r="B1568" s="94" t="n"/>
      <c r="C1568" s="94" t="n"/>
      <c r="D1568" s="94" t="n"/>
      <c r="E1568" s="94" t="n"/>
    </row>
    <row r="1569">
      <c r="A1569" s="94" t="n"/>
      <c r="B1569" s="94" t="n"/>
      <c r="C1569" s="94" t="n"/>
      <c r="D1569" s="94" t="n"/>
      <c r="E1569" s="94" t="n"/>
    </row>
    <row r="1570">
      <c r="A1570" s="94" t="n"/>
      <c r="B1570" s="94" t="n"/>
      <c r="C1570" s="94" t="n"/>
      <c r="D1570" s="94" t="n"/>
      <c r="E1570" s="94" t="n"/>
    </row>
    <row r="1571">
      <c r="A1571" s="94" t="n"/>
      <c r="B1571" s="94" t="n"/>
      <c r="C1571" s="94" t="n"/>
      <c r="D1571" s="94" t="n"/>
      <c r="E1571" s="94" t="n"/>
    </row>
    <row r="1572">
      <c r="A1572" s="94" t="n"/>
      <c r="B1572" s="94" t="n"/>
      <c r="C1572" s="94" t="n"/>
      <c r="D1572" s="94" t="n"/>
      <c r="E1572" s="94" t="n"/>
    </row>
    <row r="1573">
      <c r="A1573" s="94" t="n"/>
      <c r="B1573" s="94" t="n"/>
      <c r="C1573" s="94" t="n"/>
      <c r="D1573" s="94" t="n"/>
      <c r="E1573" s="94" t="n"/>
    </row>
    <row r="1574">
      <c r="A1574" s="94" t="n"/>
      <c r="B1574" s="94" t="n"/>
      <c r="C1574" s="94" t="n"/>
      <c r="D1574" s="94" t="n"/>
      <c r="E1574" s="94" t="n"/>
    </row>
    <row r="1575">
      <c r="A1575" s="94" t="n"/>
      <c r="B1575" s="94" t="n"/>
      <c r="C1575" s="94" t="n"/>
      <c r="D1575" s="94" t="n"/>
      <c r="E1575" s="94" t="n"/>
    </row>
    <row r="1576">
      <c r="A1576" s="94" t="n"/>
      <c r="B1576" s="94" t="n"/>
      <c r="C1576" s="94" t="n"/>
      <c r="D1576" s="94" t="n"/>
      <c r="E1576" s="94" t="n"/>
    </row>
    <row r="1577">
      <c r="A1577" s="94" t="n"/>
      <c r="B1577" s="94" t="n"/>
      <c r="C1577" s="94" t="n"/>
      <c r="D1577" s="94" t="n"/>
      <c r="E1577" s="94" t="n"/>
    </row>
    <row r="1578">
      <c r="A1578" s="94" t="n"/>
      <c r="B1578" s="94" t="n"/>
      <c r="C1578" s="94" t="n"/>
      <c r="D1578" s="94" t="n"/>
      <c r="E1578" s="94" t="n"/>
    </row>
    <row r="1579">
      <c r="A1579" s="94" t="n"/>
      <c r="B1579" s="94" t="n"/>
      <c r="C1579" s="94" t="n"/>
      <c r="D1579" s="94" t="n"/>
      <c r="E1579" s="94" t="n"/>
    </row>
    <row r="1580">
      <c r="A1580" s="94" t="n"/>
      <c r="B1580" s="94" t="n"/>
      <c r="C1580" s="94" t="n"/>
      <c r="D1580" s="94" t="n"/>
      <c r="E1580" s="94" t="n"/>
    </row>
    <row r="1581">
      <c r="A1581" s="94" t="n"/>
      <c r="B1581" s="94" t="n"/>
      <c r="C1581" s="94" t="n"/>
      <c r="D1581" s="94" t="n"/>
      <c r="E1581" s="94" t="n"/>
    </row>
    <row r="1582">
      <c r="A1582" s="94" t="n"/>
      <c r="B1582" s="94" t="n"/>
      <c r="C1582" s="94" t="n"/>
      <c r="D1582" s="94" t="n"/>
      <c r="E1582" s="94" t="n"/>
    </row>
    <row r="1583">
      <c r="A1583" s="94" t="n"/>
      <c r="B1583" s="94" t="n"/>
      <c r="C1583" s="94" t="n"/>
      <c r="D1583" s="94" t="n"/>
      <c r="E1583" s="94" t="n"/>
    </row>
    <row r="1584">
      <c r="A1584" s="94" t="n"/>
      <c r="B1584" s="94" t="n"/>
      <c r="C1584" s="94" t="n"/>
      <c r="D1584" s="94" t="n"/>
      <c r="E1584" s="94" t="n"/>
    </row>
    <row r="1585">
      <c r="A1585" s="94" t="n"/>
      <c r="B1585" s="94" t="n"/>
      <c r="C1585" s="94" t="n"/>
      <c r="D1585" s="94" t="n"/>
      <c r="E1585" s="94" t="n"/>
    </row>
    <row r="1586">
      <c r="A1586" s="94" t="n"/>
      <c r="B1586" s="94" t="n"/>
      <c r="C1586" s="94" t="n"/>
      <c r="D1586" s="94" t="n"/>
      <c r="E1586" s="94" t="n"/>
    </row>
    <row r="1587">
      <c r="A1587" s="94" t="n"/>
      <c r="B1587" s="94" t="n"/>
      <c r="C1587" s="94" t="n"/>
      <c r="D1587" s="94" t="n"/>
      <c r="E1587" s="94" t="n"/>
    </row>
    <row r="1588">
      <c r="A1588" s="94" t="n"/>
      <c r="B1588" s="94" t="n"/>
      <c r="C1588" s="94" t="n"/>
      <c r="D1588" s="94" t="n"/>
      <c r="E1588" s="94" t="n"/>
    </row>
    <row r="1589">
      <c r="A1589" s="94" t="n"/>
      <c r="B1589" s="94" t="n"/>
      <c r="C1589" s="94" t="n"/>
      <c r="D1589" s="94" t="n"/>
      <c r="E1589" s="94" t="n"/>
    </row>
    <row r="1590">
      <c r="A1590" s="94" t="n"/>
      <c r="B1590" s="94" t="n"/>
      <c r="C1590" s="94" t="n"/>
      <c r="D1590" s="94" t="n"/>
      <c r="E1590" s="94" t="n"/>
    </row>
    <row r="1591">
      <c r="A1591" s="94" t="n"/>
      <c r="B1591" s="94" t="n"/>
      <c r="C1591" s="94" t="n"/>
      <c r="D1591" s="94" t="n"/>
      <c r="E1591" s="94" t="n"/>
    </row>
    <row r="1592">
      <c r="A1592" s="94" t="n"/>
      <c r="B1592" s="94" t="n"/>
      <c r="C1592" s="94" t="n"/>
      <c r="D1592" s="94" t="n"/>
      <c r="E1592" s="94" t="n"/>
    </row>
    <row r="1593">
      <c r="A1593" s="94" t="n"/>
      <c r="B1593" s="94" t="n"/>
      <c r="C1593" s="94" t="n"/>
      <c r="D1593" s="94" t="n"/>
      <c r="E1593" s="94" t="n"/>
    </row>
    <row r="1594">
      <c r="A1594" s="94" t="n"/>
      <c r="B1594" s="94" t="n"/>
      <c r="C1594" s="94" t="n"/>
      <c r="D1594" s="94" t="n"/>
      <c r="E1594" s="94" t="n"/>
    </row>
    <row r="1595">
      <c r="A1595" s="94" t="n"/>
      <c r="B1595" s="94" t="n"/>
      <c r="C1595" s="94" t="n"/>
      <c r="D1595" s="94" t="n"/>
      <c r="E1595" s="94" t="n"/>
    </row>
    <row r="1596">
      <c r="A1596" s="94" t="n"/>
      <c r="B1596" s="94" t="n"/>
      <c r="C1596" s="94" t="n"/>
      <c r="D1596" s="94" t="n"/>
      <c r="E1596" s="94" t="n"/>
    </row>
    <row r="1597">
      <c r="A1597" s="94" t="n"/>
      <c r="B1597" s="94" t="n"/>
      <c r="C1597" s="94" t="n"/>
      <c r="D1597" s="94" t="n"/>
      <c r="E1597" s="94" t="n"/>
    </row>
    <row r="1598">
      <c r="A1598" s="94" t="n"/>
      <c r="B1598" s="94" t="n"/>
      <c r="C1598" s="94" t="n"/>
      <c r="D1598" s="94" t="n"/>
      <c r="E1598" s="94" t="n"/>
    </row>
    <row r="1599">
      <c r="A1599" s="94" t="n"/>
      <c r="B1599" s="94" t="n"/>
      <c r="C1599" s="94" t="n"/>
      <c r="D1599" s="94" t="n"/>
      <c r="E1599" s="94" t="n"/>
    </row>
    <row r="1600">
      <c r="A1600" s="94" t="n"/>
      <c r="B1600" s="94" t="n"/>
      <c r="C1600" s="94" t="n"/>
      <c r="D1600" s="94" t="n"/>
      <c r="E1600" s="94" t="n"/>
    </row>
    <row r="1601">
      <c r="A1601" s="94" t="n"/>
      <c r="B1601" s="94" t="n"/>
      <c r="C1601" s="94" t="n"/>
      <c r="D1601" s="94" t="n"/>
      <c r="E1601" s="94" t="n"/>
    </row>
    <row r="1602">
      <c r="A1602" s="94" t="n"/>
      <c r="B1602" s="94" t="n"/>
      <c r="C1602" s="94" t="n"/>
      <c r="D1602" s="94" t="n"/>
      <c r="E1602" s="94" t="n"/>
    </row>
    <row r="1603">
      <c r="A1603" s="94" t="n"/>
      <c r="B1603" s="94" t="n"/>
      <c r="C1603" s="94" t="n"/>
      <c r="D1603" s="94" t="n"/>
      <c r="E1603" s="94" t="n"/>
    </row>
    <row r="1604">
      <c r="A1604" s="94" t="n"/>
      <c r="B1604" s="94" t="n"/>
      <c r="C1604" s="94" t="n"/>
      <c r="D1604" s="94" t="n"/>
      <c r="E1604" s="94" t="n"/>
    </row>
    <row r="1605">
      <c r="A1605" s="94" t="n"/>
      <c r="B1605" s="94" t="n"/>
      <c r="C1605" s="94" t="n"/>
      <c r="D1605" s="94" t="n"/>
      <c r="E1605" s="94" t="n"/>
    </row>
    <row r="1606">
      <c r="A1606" s="94" t="n"/>
      <c r="B1606" s="94" t="n"/>
      <c r="C1606" s="94" t="n"/>
      <c r="D1606" s="94" t="n"/>
      <c r="E1606" s="94" t="n"/>
    </row>
    <row r="1607">
      <c r="A1607" s="94" t="n"/>
      <c r="B1607" s="94" t="n"/>
      <c r="C1607" s="94" t="n"/>
      <c r="D1607" s="94" t="n"/>
      <c r="E1607" s="94" t="n"/>
    </row>
    <row r="1608">
      <c r="A1608" s="94" t="n"/>
      <c r="B1608" s="94" t="n"/>
      <c r="C1608" s="94" t="n"/>
      <c r="D1608" s="94" t="n"/>
      <c r="E1608" s="94" t="n"/>
    </row>
    <row r="1609">
      <c r="A1609" s="94" t="n"/>
      <c r="B1609" s="94" t="n"/>
      <c r="C1609" s="94" t="n"/>
      <c r="D1609" s="94" t="n"/>
      <c r="E1609" s="94" t="n"/>
    </row>
    <row r="1610">
      <c r="A1610" s="98" t="inlineStr">
        <is>
          <t>TOTALE</t>
        </is>
      </c>
      <c r="B1610" s="94">
        <f>SUM(B1562:B1609)</f>
        <v/>
      </c>
      <c r="C1610" s="94" t="n"/>
      <c r="D1610" s="94" t="n"/>
      <c r="E1610" s="94" t="n"/>
    </row>
    <row r="1613">
      <c r="A1613" s="98" t="inlineStr">
        <is>
          <t>DATA</t>
        </is>
      </c>
      <c r="B1613" s="98" t="inlineStr">
        <is>
          <t>IMPORTO</t>
        </is>
      </c>
      <c r="C1613" s="98" t="inlineStr">
        <is>
          <t>NUMERO POLIZZA</t>
        </is>
      </c>
      <c r="D1613" s="98" t="inlineStr">
        <is>
          <t>CONTRAENTE</t>
        </is>
      </c>
      <c r="E1613" s="98" t="inlineStr">
        <is>
          <t>NOTE</t>
        </is>
      </c>
    </row>
    <row r="1614">
      <c r="A1614" s="95" t="n">
        <v>45335</v>
      </c>
      <c r="B1614" s="94" t="n">
        <v>0</v>
      </c>
      <c r="C1614" s="94" t="n"/>
      <c r="D1614" s="94" t="n"/>
      <c r="E1614" s="94" t="n"/>
    </row>
    <row r="1615">
      <c r="A1615" s="94" t="n"/>
      <c r="B1615" s="94" t="n">
        <v>0</v>
      </c>
      <c r="C1615" s="94" t="n"/>
      <c r="D1615" s="94" t="n"/>
      <c r="E1615" s="94" t="n"/>
    </row>
    <row r="1616">
      <c r="A1616" s="94" t="n"/>
      <c r="B1616" s="94" t="n">
        <v>0</v>
      </c>
      <c r="C1616" s="94" t="n"/>
      <c r="D1616" s="94" t="n"/>
      <c r="E1616" s="94" t="n"/>
    </row>
    <row r="1617">
      <c r="A1617" s="94" t="n"/>
      <c r="B1617" s="94" t="n"/>
      <c r="C1617" s="94" t="n"/>
      <c r="D1617" s="94" t="n"/>
      <c r="E1617" s="94" t="n"/>
    </row>
    <row r="1618">
      <c r="A1618" s="94" t="n"/>
      <c r="B1618" s="94" t="n"/>
      <c r="C1618" s="94" t="n"/>
      <c r="D1618" s="94" t="n"/>
      <c r="E1618" s="94" t="n"/>
    </row>
    <row r="1619">
      <c r="A1619" s="94" t="n"/>
      <c r="B1619" s="94" t="n"/>
      <c r="C1619" s="94" t="n"/>
      <c r="D1619" s="94" t="n"/>
      <c r="E1619" s="94" t="n"/>
    </row>
    <row r="1620">
      <c r="A1620" s="94" t="n"/>
      <c r="B1620" s="94" t="n"/>
      <c r="C1620" s="94" t="n"/>
      <c r="D1620" s="94" t="n"/>
      <c r="E1620" s="94" t="n"/>
    </row>
    <row r="1621">
      <c r="A1621" s="94" t="n"/>
      <c r="B1621" s="94" t="n"/>
      <c r="C1621" s="94" t="n"/>
      <c r="D1621" s="94" t="n"/>
      <c r="E1621" s="94" t="n"/>
    </row>
    <row r="1622">
      <c r="A1622" s="94" t="n"/>
      <c r="B1622" s="94" t="n"/>
      <c r="C1622" s="94" t="n"/>
      <c r="D1622" s="94" t="n"/>
      <c r="E1622" s="94" t="n"/>
    </row>
    <row r="1623">
      <c r="A1623" s="94" t="n"/>
      <c r="B1623" s="94" t="n"/>
      <c r="C1623" s="94" t="n"/>
      <c r="D1623" s="94" t="n"/>
      <c r="E1623" s="94" t="n"/>
    </row>
    <row r="1624">
      <c r="A1624" s="94" t="n"/>
      <c r="B1624" s="94" t="n"/>
      <c r="C1624" s="94" t="n"/>
      <c r="D1624" s="94" t="n"/>
      <c r="E1624" s="94" t="n"/>
    </row>
    <row r="1625">
      <c r="A1625" s="94" t="n"/>
      <c r="B1625" s="94" t="n"/>
      <c r="C1625" s="94" t="n"/>
      <c r="D1625" s="94" t="n"/>
      <c r="E1625" s="94" t="n"/>
    </row>
    <row r="1626">
      <c r="A1626" s="94" t="n"/>
      <c r="B1626" s="94" t="n"/>
      <c r="C1626" s="94" t="n"/>
      <c r="D1626" s="94" t="n"/>
      <c r="E1626" s="94" t="n"/>
    </row>
    <row r="1627">
      <c r="A1627" s="94" t="n"/>
      <c r="B1627" s="94" t="n"/>
      <c r="C1627" s="94" t="n"/>
      <c r="D1627" s="94" t="n"/>
      <c r="E1627" s="94" t="n"/>
    </row>
    <row r="1628">
      <c r="A1628" s="94" t="n"/>
      <c r="B1628" s="94" t="n"/>
      <c r="C1628" s="94" t="n"/>
      <c r="D1628" s="94" t="n"/>
      <c r="E1628" s="94" t="n"/>
    </row>
    <row r="1629">
      <c r="A1629" s="94" t="n"/>
      <c r="B1629" s="94" t="n"/>
      <c r="C1629" s="94" t="n"/>
      <c r="D1629" s="94" t="n"/>
      <c r="E1629" s="94" t="n"/>
    </row>
    <row r="1630">
      <c r="A1630" s="94" t="n"/>
      <c r="B1630" s="94" t="n"/>
      <c r="C1630" s="94" t="n"/>
      <c r="D1630" s="94" t="n"/>
      <c r="E1630" s="94" t="n"/>
    </row>
    <row r="1631">
      <c r="A1631" s="94" t="n"/>
      <c r="B1631" s="94" t="n"/>
      <c r="C1631" s="94" t="n"/>
      <c r="D1631" s="94" t="n"/>
      <c r="E1631" s="94" t="n"/>
    </row>
    <row r="1632">
      <c r="A1632" s="94" t="n"/>
      <c r="B1632" s="94" t="n"/>
      <c r="C1632" s="94" t="n"/>
      <c r="D1632" s="94" t="n"/>
      <c r="E1632" s="94" t="n"/>
    </row>
    <row r="1633">
      <c r="A1633" s="94" t="n"/>
      <c r="B1633" s="94" t="n"/>
      <c r="C1633" s="94" t="n"/>
      <c r="D1633" s="94" t="n"/>
      <c r="E1633" s="94" t="n"/>
    </row>
    <row r="1634">
      <c r="A1634" s="94" t="n"/>
      <c r="B1634" s="94" t="n"/>
      <c r="C1634" s="94" t="n"/>
      <c r="D1634" s="94" t="n"/>
      <c r="E1634" s="94" t="n"/>
    </row>
    <row r="1635">
      <c r="A1635" s="94" t="n"/>
      <c r="B1635" s="94" t="n"/>
      <c r="C1635" s="94" t="n"/>
      <c r="D1635" s="94" t="n"/>
      <c r="E1635" s="94" t="n"/>
    </row>
    <row r="1636">
      <c r="A1636" s="94" t="n"/>
      <c r="B1636" s="94" t="n"/>
      <c r="C1636" s="94" t="n"/>
      <c r="D1636" s="94" t="n"/>
      <c r="E1636" s="94" t="n"/>
    </row>
    <row r="1637">
      <c r="A1637" s="94" t="n"/>
      <c r="B1637" s="94" t="n"/>
      <c r="C1637" s="94" t="n"/>
      <c r="D1637" s="94" t="n"/>
      <c r="E1637" s="94" t="n"/>
    </row>
    <row r="1638">
      <c r="A1638" s="94" t="n"/>
      <c r="B1638" s="94" t="n"/>
      <c r="C1638" s="94" t="n"/>
      <c r="D1638" s="94" t="n"/>
      <c r="E1638" s="94" t="n"/>
    </row>
    <row r="1639">
      <c r="A1639" s="94" t="n"/>
      <c r="B1639" s="94" t="n"/>
      <c r="C1639" s="94" t="n"/>
      <c r="D1639" s="94" t="n"/>
      <c r="E1639" s="94" t="n"/>
    </row>
    <row r="1640">
      <c r="A1640" s="94" t="n"/>
      <c r="B1640" s="94" t="n"/>
      <c r="C1640" s="94" t="n"/>
      <c r="D1640" s="94" t="n"/>
      <c r="E1640" s="94" t="n"/>
    </row>
    <row r="1641">
      <c r="A1641" s="94" t="n"/>
      <c r="B1641" s="94" t="n"/>
      <c r="C1641" s="94" t="n"/>
      <c r="D1641" s="94" t="n"/>
      <c r="E1641" s="94" t="n"/>
    </row>
    <row r="1642">
      <c r="A1642" s="94" t="n"/>
      <c r="B1642" s="94" t="n"/>
      <c r="C1642" s="94" t="n"/>
      <c r="D1642" s="94" t="n"/>
      <c r="E1642" s="94" t="n"/>
    </row>
    <row r="1643">
      <c r="A1643" s="94" t="n"/>
      <c r="B1643" s="94" t="n"/>
      <c r="C1643" s="94" t="n"/>
      <c r="D1643" s="94" t="n"/>
      <c r="E1643" s="94" t="n"/>
    </row>
    <row r="1644">
      <c r="A1644" s="94" t="n"/>
      <c r="B1644" s="94" t="n"/>
      <c r="C1644" s="94" t="n"/>
      <c r="D1644" s="94" t="n"/>
      <c r="E1644" s="94" t="n"/>
    </row>
    <row r="1645">
      <c r="A1645" s="94" t="n"/>
      <c r="B1645" s="94" t="n"/>
      <c r="C1645" s="94" t="n"/>
      <c r="D1645" s="94" t="n"/>
      <c r="E1645" s="94" t="n"/>
    </row>
    <row r="1646">
      <c r="A1646" s="94" t="n"/>
      <c r="B1646" s="94" t="n"/>
      <c r="C1646" s="94" t="n"/>
      <c r="D1646" s="94" t="n"/>
      <c r="E1646" s="94" t="n"/>
    </row>
    <row r="1647">
      <c r="A1647" s="94" t="n"/>
      <c r="B1647" s="94" t="n"/>
      <c r="C1647" s="94" t="n"/>
      <c r="D1647" s="94" t="n"/>
      <c r="E1647" s="94" t="n"/>
    </row>
    <row r="1648">
      <c r="A1648" s="94" t="n"/>
      <c r="B1648" s="94" t="n"/>
      <c r="C1648" s="94" t="n"/>
      <c r="D1648" s="94" t="n"/>
      <c r="E1648" s="94" t="n"/>
    </row>
    <row r="1649">
      <c r="A1649" s="94" t="n"/>
      <c r="B1649" s="94" t="n"/>
      <c r="C1649" s="94" t="n"/>
      <c r="D1649" s="94" t="n"/>
      <c r="E1649" s="94" t="n"/>
    </row>
    <row r="1650">
      <c r="A1650" s="94" t="n"/>
      <c r="B1650" s="94" t="n"/>
      <c r="C1650" s="94" t="n"/>
      <c r="D1650" s="94" t="n"/>
      <c r="E1650" s="94" t="n"/>
    </row>
    <row r="1651">
      <c r="A1651" s="94" t="n"/>
      <c r="B1651" s="94" t="n"/>
      <c r="C1651" s="94" t="n"/>
      <c r="D1651" s="94" t="n"/>
      <c r="E1651" s="94" t="n"/>
    </row>
    <row r="1652">
      <c r="A1652" s="94" t="n"/>
      <c r="B1652" s="94" t="n"/>
      <c r="C1652" s="94" t="n"/>
      <c r="D1652" s="94" t="n"/>
      <c r="E1652" s="94" t="n"/>
    </row>
    <row r="1653">
      <c r="A1653" s="94" t="n"/>
      <c r="B1653" s="94" t="n"/>
      <c r="C1653" s="94" t="n"/>
      <c r="D1653" s="94" t="n"/>
      <c r="E1653" s="94" t="n"/>
    </row>
    <row r="1654">
      <c r="A1654" s="94" t="n"/>
      <c r="B1654" s="94" t="n"/>
      <c r="C1654" s="94" t="n"/>
      <c r="D1654" s="94" t="n"/>
      <c r="E1654" s="94" t="n"/>
    </row>
    <row r="1655">
      <c r="A1655" s="94" t="n"/>
      <c r="B1655" s="94" t="n"/>
      <c r="C1655" s="94" t="n"/>
      <c r="D1655" s="94" t="n"/>
      <c r="E1655" s="94" t="n"/>
    </row>
    <row r="1656">
      <c r="A1656" s="94" t="n"/>
      <c r="B1656" s="94" t="n"/>
      <c r="C1656" s="94" t="n"/>
      <c r="D1656" s="94" t="n"/>
      <c r="E1656" s="94" t="n"/>
    </row>
    <row r="1657">
      <c r="A1657" s="94" t="n"/>
      <c r="B1657" s="94" t="n"/>
      <c r="C1657" s="94" t="n"/>
      <c r="D1657" s="94" t="n"/>
      <c r="E1657" s="94" t="n"/>
    </row>
    <row r="1658">
      <c r="A1658" s="94" t="n"/>
      <c r="B1658" s="94" t="n"/>
      <c r="C1658" s="94" t="n"/>
      <c r="D1658" s="94" t="n"/>
      <c r="E1658" s="94" t="n"/>
    </row>
    <row r="1659">
      <c r="A1659" s="94" t="n"/>
      <c r="B1659" s="94" t="n"/>
      <c r="C1659" s="94" t="n"/>
      <c r="D1659" s="94" t="n"/>
      <c r="E1659" s="94" t="n"/>
    </row>
    <row r="1660">
      <c r="A1660" s="94" t="n"/>
      <c r="B1660" s="94" t="n"/>
      <c r="C1660" s="94" t="n"/>
      <c r="D1660" s="94" t="n"/>
      <c r="E1660" s="94" t="n"/>
    </row>
    <row r="1661">
      <c r="A1661" s="94" t="n"/>
      <c r="B1661" s="94" t="n"/>
      <c r="C1661" s="94" t="n"/>
      <c r="D1661" s="94" t="n"/>
      <c r="E1661" s="94" t="n"/>
    </row>
    <row r="1662">
      <c r="A1662" s="98" t="inlineStr">
        <is>
          <t>TOTALE</t>
        </is>
      </c>
      <c r="B1662" s="94">
        <f>SUM(B1614:B1661)</f>
        <v/>
      </c>
      <c r="C1662" s="94" t="n"/>
      <c r="D1662" s="94" t="n"/>
      <c r="E1662" s="94" t="n"/>
    </row>
    <row r="1665">
      <c r="A1665" s="98" t="inlineStr">
        <is>
          <t>DATA</t>
        </is>
      </c>
      <c r="B1665" s="98" t="inlineStr">
        <is>
          <t>IMPORTO</t>
        </is>
      </c>
      <c r="C1665" s="98" t="inlineStr">
        <is>
          <t>NUMERO POLIZZA</t>
        </is>
      </c>
      <c r="D1665" s="98" t="inlineStr">
        <is>
          <t>CONTRAENTE</t>
        </is>
      </c>
      <c r="E1665" s="98" t="inlineStr">
        <is>
          <t>NOTE</t>
        </is>
      </c>
    </row>
    <row r="1666">
      <c r="A1666" s="95" t="n"/>
      <c r="B1666" s="94" t="n">
        <v>0</v>
      </c>
      <c r="C1666" s="94" t="n"/>
      <c r="D1666" s="94" t="n"/>
      <c r="E1666" s="94" t="n"/>
    </row>
    <row r="1667">
      <c r="A1667" s="94" t="n"/>
      <c r="B1667" s="94" t="n">
        <v>0</v>
      </c>
      <c r="C1667" s="94" t="n"/>
      <c r="D1667" s="94" t="n"/>
      <c r="E1667" s="94" t="n"/>
    </row>
    <row r="1668">
      <c r="A1668" s="94" t="n"/>
      <c r="B1668" s="94" t="n">
        <v>0</v>
      </c>
      <c r="C1668" s="94" t="n"/>
      <c r="D1668" s="94" t="n"/>
      <c r="E1668" s="94" t="n"/>
    </row>
    <row r="1669">
      <c r="A1669" s="94" t="n"/>
      <c r="B1669" s="94" t="n"/>
      <c r="C1669" s="94" t="n"/>
      <c r="D1669" s="94" t="n"/>
      <c r="E1669" s="94" t="n"/>
    </row>
    <row r="1670">
      <c r="A1670" s="94" t="n"/>
      <c r="B1670" s="94" t="n"/>
      <c r="C1670" s="94" t="n"/>
      <c r="D1670" s="94" t="n"/>
      <c r="E1670" s="94" t="n"/>
    </row>
    <row r="1671">
      <c r="A1671" s="94" t="n"/>
      <c r="B1671" s="94" t="n"/>
      <c r="C1671" s="94" t="n"/>
      <c r="D1671" s="94" t="n"/>
      <c r="E1671" s="94" t="n"/>
    </row>
    <row r="1672">
      <c r="A1672" s="94" t="n"/>
      <c r="B1672" s="94" t="n"/>
      <c r="C1672" s="94" t="n"/>
      <c r="D1672" s="94" t="n"/>
      <c r="E1672" s="94" t="n"/>
    </row>
    <row r="1673">
      <c r="A1673" s="94" t="n"/>
      <c r="B1673" s="94" t="n"/>
      <c r="C1673" s="94" t="n"/>
      <c r="D1673" s="94" t="n"/>
      <c r="E1673" s="94" t="n"/>
    </row>
    <row r="1674">
      <c r="A1674" s="94" t="n"/>
      <c r="B1674" s="94" t="n"/>
      <c r="C1674" s="94" t="n"/>
      <c r="D1674" s="94" t="n"/>
      <c r="E1674" s="94" t="n"/>
    </row>
    <row r="1675">
      <c r="A1675" s="94" t="n"/>
      <c r="B1675" s="94" t="n"/>
      <c r="C1675" s="94" t="n"/>
      <c r="D1675" s="94" t="n"/>
      <c r="E1675" s="94" t="n"/>
    </row>
    <row r="1676">
      <c r="A1676" s="94" t="n"/>
      <c r="B1676" s="94" t="n"/>
      <c r="C1676" s="94" t="n"/>
      <c r="D1676" s="94" t="n"/>
      <c r="E1676" s="94" t="n"/>
    </row>
    <row r="1677">
      <c r="A1677" s="94" t="n"/>
      <c r="B1677" s="94" t="n"/>
      <c r="C1677" s="94" t="n"/>
      <c r="D1677" s="94" t="n"/>
      <c r="E1677" s="94" t="n"/>
    </row>
    <row r="1678">
      <c r="A1678" s="94" t="n"/>
      <c r="B1678" s="94" t="n"/>
      <c r="C1678" s="94" t="n"/>
      <c r="D1678" s="94" t="n"/>
      <c r="E1678" s="94" t="n"/>
    </row>
    <row r="1679">
      <c r="A1679" s="94" t="n"/>
      <c r="B1679" s="94" t="n"/>
      <c r="C1679" s="94" t="n"/>
      <c r="D1679" s="94" t="n"/>
      <c r="E1679" s="94" t="n"/>
    </row>
    <row r="1680">
      <c r="A1680" s="94" t="n"/>
      <c r="B1680" s="94" t="n"/>
      <c r="C1680" s="94" t="n"/>
      <c r="D1680" s="94" t="n"/>
      <c r="E1680" s="94" t="n"/>
    </row>
    <row r="1681">
      <c r="A1681" s="94" t="n"/>
      <c r="B1681" s="94" t="n"/>
      <c r="C1681" s="94" t="n"/>
      <c r="D1681" s="94" t="n"/>
      <c r="E1681" s="94" t="n"/>
    </row>
    <row r="1682">
      <c r="A1682" s="94" t="n"/>
      <c r="B1682" s="94" t="n"/>
      <c r="C1682" s="94" t="n"/>
      <c r="D1682" s="94" t="n"/>
      <c r="E1682" s="94" t="n"/>
    </row>
    <row r="1683">
      <c r="A1683" s="94" t="n"/>
      <c r="B1683" s="94" t="n"/>
      <c r="C1683" s="94" t="n"/>
      <c r="D1683" s="94" t="n"/>
      <c r="E1683" s="94" t="n"/>
    </row>
    <row r="1684">
      <c r="A1684" s="94" t="n"/>
      <c r="B1684" s="94" t="n"/>
      <c r="C1684" s="94" t="n"/>
      <c r="D1684" s="94" t="n"/>
      <c r="E1684" s="94" t="n"/>
    </row>
    <row r="1685">
      <c r="A1685" s="94" t="n"/>
      <c r="B1685" s="94" t="n"/>
      <c r="C1685" s="94" t="n"/>
      <c r="D1685" s="94" t="n"/>
      <c r="E1685" s="94" t="n"/>
    </row>
    <row r="1686">
      <c r="A1686" s="94" t="n"/>
      <c r="B1686" s="94" t="n"/>
      <c r="C1686" s="94" t="n"/>
      <c r="D1686" s="94" t="n"/>
      <c r="E1686" s="94" t="n"/>
    </row>
    <row r="1687">
      <c r="A1687" s="94" t="n"/>
      <c r="B1687" s="94" t="n"/>
      <c r="C1687" s="94" t="n"/>
      <c r="D1687" s="94" t="n"/>
      <c r="E1687" s="94" t="n"/>
    </row>
    <row r="1688">
      <c r="A1688" s="94" t="n"/>
      <c r="B1688" s="94" t="n"/>
      <c r="C1688" s="94" t="n"/>
      <c r="D1688" s="94" t="n"/>
      <c r="E1688" s="94" t="n"/>
    </row>
    <row r="1689">
      <c r="A1689" s="94" t="n"/>
      <c r="B1689" s="94" t="n"/>
      <c r="C1689" s="94" t="n"/>
      <c r="D1689" s="94" t="n"/>
      <c r="E1689" s="94" t="n"/>
    </row>
    <row r="1690">
      <c r="A1690" s="94" t="n"/>
      <c r="B1690" s="94" t="n"/>
      <c r="C1690" s="94" t="n"/>
      <c r="D1690" s="94" t="n"/>
      <c r="E1690" s="94" t="n"/>
    </row>
    <row r="1691">
      <c r="A1691" s="94" t="n"/>
      <c r="B1691" s="94" t="n"/>
      <c r="C1691" s="94" t="n"/>
      <c r="D1691" s="94" t="n"/>
      <c r="E1691" s="94" t="n"/>
    </row>
    <row r="1692">
      <c r="A1692" s="94" t="n"/>
      <c r="B1692" s="94" t="n"/>
      <c r="C1692" s="94" t="n"/>
      <c r="D1692" s="94" t="n"/>
      <c r="E1692" s="94" t="n"/>
    </row>
    <row r="1693">
      <c r="A1693" s="94" t="n"/>
      <c r="B1693" s="94" t="n"/>
      <c r="C1693" s="94" t="n"/>
      <c r="D1693" s="94" t="n"/>
      <c r="E1693" s="94" t="n"/>
    </row>
    <row r="1694">
      <c r="A1694" s="94" t="n"/>
      <c r="B1694" s="94" t="n"/>
      <c r="C1694" s="94" t="n"/>
      <c r="D1694" s="94" t="n"/>
      <c r="E1694" s="94" t="n"/>
    </row>
    <row r="1695">
      <c r="A1695" s="94" t="n"/>
      <c r="B1695" s="94" t="n"/>
      <c r="C1695" s="94" t="n"/>
      <c r="D1695" s="94" t="n"/>
      <c r="E1695" s="94" t="n"/>
    </row>
    <row r="1696">
      <c r="A1696" s="94" t="n"/>
      <c r="B1696" s="94" t="n"/>
      <c r="C1696" s="94" t="n"/>
      <c r="D1696" s="94" t="n"/>
      <c r="E1696" s="94" t="n"/>
    </row>
    <row r="1697">
      <c r="A1697" s="94" t="n"/>
      <c r="B1697" s="94" t="n"/>
      <c r="C1697" s="94" t="n"/>
      <c r="D1697" s="94" t="n"/>
      <c r="E1697" s="94" t="n"/>
    </row>
    <row r="1698">
      <c r="A1698" s="94" t="n"/>
      <c r="B1698" s="94" t="n"/>
      <c r="C1698" s="94" t="n"/>
      <c r="D1698" s="94" t="n"/>
      <c r="E1698" s="94" t="n"/>
    </row>
    <row r="1699">
      <c r="A1699" s="94" t="n"/>
      <c r="B1699" s="94" t="n"/>
      <c r="C1699" s="94" t="n"/>
      <c r="D1699" s="94" t="n"/>
      <c r="E1699" s="94" t="n"/>
    </row>
    <row r="1700">
      <c r="A1700" s="94" t="n"/>
      <c r="B1700" s="94" t="n"/>
      <c r="C1700" s="94" t="n"/>
      <c r="D1700" s="94" t="n"/>
      <c r="E1700" s="94" t="n"/>
    </row>
    <row r="1701">
      <c r="A1701" s="94" t="n"/>
      <c r="B1701" s="94" t="n"/>
      <c r="C1701" s="94" t="n"/>
      <c r="D1701" s="94" t="n"/>
      <c r="E1701" s="94" t="n"/>
    </row>
    <row r="1702">
      <c r="A1702" s="94" t="n"/>
      <c r="B1702" s="94" t="n"/>
      <c r="C1702" s="94" t="n"/>
      <c r="D1702" s="94" t="n"/>
      <c r="E1702" s="94" t="n"/>
    </row>
    <row r="1703">
      <c r="A1703" s="94" t="n"/>
      <c r="B1703" s="94" t="n"/>
      <c r="C1703" s="94" t="n"/>
      <c r="D1703" s="94" t="n"/>
      <c r="E1703" s="94" t="n"/>
    </row>
    <row r="1704">
      <c r="A1704" s="94" t="n"/>
      <c r="B1704" s="94" t="n"/>
      <c r="C1704" s="94" t="n"/>
      <c r="D1704" s="94" t="n"/>
      <c r="E1704" s="94" t="n"/>
    </row>
    <row r="1705">
      <c r="A1705" s="94" t="n"/>
      <c r="B1705" s="94" t="n"/>
      <c r="C1705" s="94" t="n"/>
      <c r="D1705" s="94" t="n"/>
      <c r="E1705" s="94" t="n"/>
    </row>
    <row r="1706">
      <c r="A1706" s="94" t="n"/>
      <c r="B1706" s="94" t="n"/>
      <c r="C1706" s="94" t="n"/>
      <c r="D1706" s="94" t="n"/>
      <c r="E1706" s="94" t="n"/>
    </row>
    <row r="1707">
      <c r="A1707" s="94" t="n"/>
      <c r="B1707" s="94" t="n"/>
      <c r="C1707" s="94" t="n"/>
      <c r="D1707" s="94" t="n"/>
      <c r="E1707" s="94" t="n"/>
    </row>
    <row r="1708">
      <c r="A1708" s="94" t="n"/>
      <c r="B1708" s="94" t="n"/>
      <c r="C1708" s="94" t="n"/>
      <c r="D1708" s="94" t="n"/>
      <c r="E1708" s="94" t="n"/>
    </row>
    <row r="1709">
      <c r="A1709" s="94" t="n"/>
      <c r="B1709" s="94" t="n"/>
      <c r="C1709" s="94" t="n"/>
      <c r="D1709" s="94" t="n"/>
      <c r="E1709" s="94" t="n"/>
    </row>
    <row r="1710">
      <c r="A1710" s="94" t="n"/>
      <c r="B1710" s="94" t="n"/>
      <c r="C1710" s="94" t="n"/>
      <c r="D1710" s="94" t="n"/>
      <c r="E1710" s="94" t="n"/>
    </row>
    <row r="1711">
      <c r="A1711" s="94" t="n"/>
      <c r="B1711" s="94" t="n"/>
      <c r="C1711" s="94" t="n"/>
      <c r="D1711" s="94" t="n"/>
      <c r="E1711" s="94" t="n"/>
    </row>
    <row r="1712">
      <c r="A1712" s="94" t="n"/>
      <c r="B1712" s="94" t="n"/>
      <c r="C1712" s="94" t="n"/>
      <c r="D1712" s="94" t="n"/>
      <c r="E1712" s="94" t="n"/>
    </row>
    <row r="1713">
      <c r="A1713" s="94" t="n"/>
      <c r="B1713" s="94" t="n"/>
      <c r="C1713" s="94" t="n"/>
      <c r="D1713" s="94" t="n"/>
      <c r="E1713" s="94" t="n"/>
    </row>
    <row r="1714">
      <c r="A1714" s="98" t="inlineStr">
        <is>
          <t>TOTALE</t>
        </is>
      </c>
      <c r="B1714" s="94">
        <f>SUM(B1666:B1713)</f>
        <v/>
      </c>
      <c r="C1714" s="94" t="n"/>
      <c r="D1714" s="94" t="n"/>
      <c r="E1714" s="94" t="n"/>
    </row>
    <row r="1717">
      <c r="A1717" s="98" t="inlineStr">
        <is>
          <t>DATA</t>
        </is>
      </c>
      <c r="B1717" s="98" t="inlineStr">
        <is>
          <t>IMPORTO</t>
        </is>
      </c>
      <c r="C1717" s="98" t="inlineStr">
        <is>
          <t>NUMERO POLIZZA</t>
        </is>
      </c>
      <c r="D1717" s="98" t="inlineStr">
        <is>
          <t>CONTRAENTE</t>
        </is>
      </c>
      <c r="E1717" s="98" t="inlineStr">
        <is>
          <t>NOTE</t>
        </is>
      </c>
    </row>
    <row r="1718">
      <c r="A1718" s="95" t="n"/>
      <c r="B1718" s="94" t="n">
        <v>0</v>
      </c>
      <c r="C1718" s="94" t="n"/>
      <c r="D1718" s="94" t="n"/>
      <c r="E1718" s="94" t="n"/>
    </row>
    <row r="1719">
      <c r="A1719" s="94" t="n"/>
      <c r="B1719" s="94" t="n">
        <v>0</v>
      </c>
      <c r="C1719" s="94" t="n"/>
      <c r="D1719" s="94" t="n"/>
      <c r="E1719" s="94" t="n"/>
    </row>
    <row r="1720">
      <c r="A1720" s="94" t="n"/>
      <c r="B1720" s="94" t="n">
        <v>0</v>
      </c>
      <c r="C1720" s="94" t="n"/>
      <c r="D1720" s="94" t="n"/>
      <c r="E1720" s="94" t="n"/>
    </row>
    <row r="1721">
      <c r="A1721" s="94" t="n"/>
      <c r="B1721" s="94" t="n"/>
      <c r="C1721" s="94" t="n"/>
      <c r="D1721" s="94" t="n"/>
      <c r="E1721" s="94" t="n"/>
    </row>
    <row r="1722">
      <c r="A1722" s="94" t="n"/>
      <c r="B1722" s="94" t="n"/>
      <c r="C1722" s="94" t="n"/>
      <c r="D1722" s="94" t="n"/>
      <c r="E1722" s="94" t="n"/>
    </row>
    <row r="1723">
      <c r="A1723" s="94" t="n"/>
      <c r="B1723" s="94" t="n"/>
      <c r="C1723" s="94" t="n"/>
      <c r="D1723" s="94" t="n"/>
      <c r="E1723" s="94" t="n"/>
    </row>
    <row r="1724">
      <c r="A1724" s="94" t="n"/>
      <c r="B1724" s="94" t="n"/>
      <c r="C1724" s="94" t="n"/>
      <c r="D1724" s="94" t="n"/>
      <c r="E1724" s="94" t="n"/>
    </row>
    <row r="1725">
      <c r="A1725" s="94" t="n"/>
      <c r="B1725" s="94" t="n"/>
      <c r="C1725" s="94" t="n"/>
      <c r="D1725" s="94" t="n"/>
      <c r="E1725" s="94" t="n"/>
    </row>
    <row r="1726">
      <c r="A1726" s="94" t="n"/>
      <c r="B1726" s="94" t="n"/>
      <c r="C1726" s="94" t="n"/>
      <c r="D1726" s="94" t="n"/>
      <c r="E1726" s="94" t="n"/>
    </row>
    <row r="1727">
      <c r="A1727" s="94" t="n"/>
      <c r="B1727" s="94" t="n"/>
      <c r="C1727" s="94" t="n"/>
      <c r="D1727" s="94" t="n"/>
      <c r="E1727" s="94" t="n"/>
    </row>
    <row r="1728">
      <c r="A1728" s="94" t="n"/>
      <c r="B1728" s="94" t="n"/>
      <c r="C1728" s="94" t="n"/>
      <c r="D1728" s="94" t="n"/>
      <c r="E1728" s="94" t="n"/>
    </row>
    <row r="1729">
      <c r="A1729" s="94" t="n"/>
      <c r="B1729" s="94" t="n"/>
      <c r="C1729" s="94" t="n"/>
      <c r="D1729" s="94" t="n"/>
      <c r="E1729" s="94" t="n"/>
    </row>
    <row r="1730">
      <c r="A1730" s="94" t="n"/>
      <c r="B1730" s="94" t="n"/>
      <c r="C1730" s="94" t="n"/>
      <c r="D1730" s="94" t="n"/>
      <c r="E1730" s="94" t="n"/>
    </row>
    <row r="1731">
      <c r="A1731" s="94" t="n"/>
      <c r="B1731" s="94" t="n"/>
      <c r="C1731" s="94" t="n"/>
      <c r="D1731" s="94" t="n"/>
      <c r="E1731" s="94" t="n"/>
    </row>
    <row r="1732">
      <c r="A1732" s="94" t="n"/>
      <c r="B1732" s="94" t="n"/>
      <c r="C1732" s="94" t="n"/>
      <c r="D1732" s="94" t="n"/>
      <c r="E1732" s="94" t="n"/>
    </row>
    <row r="1733">
      <c r="A1733" s="94" t="n"/>
      <c r="B1733" s="94" t="n"/>
      <c r="C1733" s="94" t="n"/>
      <c r="D1733" s="94" t="n"/>
      <c r="E1733" s="94" t="n"/>
    </row>
    <row r="1734">
      <c r="A1734" s="94" t="n"/>
      <c r="B1734" s="94" t="n"/>
      <c r="C1734" s="94" t="n"/>
      <c r="D1734" s="94" t="n"/>
      <c r="E1734" s="94" t="n"/>
    </row>
    <row r="1735">
      <c r="A1735" s="94" t="n"/>
      <c r="B1735" s="94" t="n"/>
      <c r="C1735" s="94" t="n"/>
      <c r="D1735" s="94" t="n"/>
      <c r="E1735" s="94" t="n"/>
    </row>
    <row r="1736">
      <c r="A1736" s="94" t="n"/>
      <c r="B1736" s="94" t="n"/>
      <c r="C1736" s="94" t="n"/>
      <c r="D1736" s="94" t="n"/>
      <c r="E1736" s="94" t="n"/>
    </row>
    <row r="1737">
      <c r="A1737" s="94" t="n"/>
      <c r="B1737" s="94" t="n"/>
      <c r="C1737" s="94" t="n"/>
      <c r="D1737" s="94" t="n"/>
      <c r="E1737" s="94" t="n"/>
    </row>
    <row r="1738">
      <c r="A1738" s="94" t="n"/>
      <c r="B1738" s="94" t="n"/>
      <c r="C1738" s="94" t="n"/>
      <c r="D1738" s="94" t="n"/>
      <c r="E1738" s="94" t="n"/>
    </row>
    <row r="1739">
      <c r="A1739" s="94" t="n"/>
      <c r="B1739" s="94" t="n"/>
      <c r="C1739" s="94" t="n"/>
      <c r="D1739" s="94" t="n"/>
      <c r="E1739" s="94" t="n"/>
    </row>
    <row r="1740">
      <c r="A1740" s="94" t="n"/>
      <c r="B1740" s="94" t="n"/>
      <c r="C1740" s="94" t="n"/>
      <c r="D1740" s="94" t="n"/>
      <c r="E1740" s="94" t="n"/>
    </row>
    <row r="1741">
      <c r="A1741" s="94" t="n"/>
      <c r="B1741" s="94" t="n"/>
      <c r="C1741" s="94" t="n"/>
      <c r="D1741" s="94" t="n"/>
      <c r="E1741" s="94" t="n"/>
    </row>
    <row r="1742">
      <c r="A1742" s="94" t="n"/>
      <c r="B1742" s="94" t="n"/>
      <c r="C1742" s="94" t="n"/>
      <c r="D1742" s="94" t="n"/>
      <c r="E1742" s="94" t="n"/>
    </row>
    <row r="1743">
      <c r="A1743" s="94" t="n"/>
      <c r="B1743" s="94" t="n"/>
      <c r="C1743" s="94" t="n"/>
      <c r="D1743" s="94" t="n"/>
      <c r="E1743" s="94" t="n"/>
    </row>
    <row r="1744">
      <c r="A1744" s="94" t="n"/>
      <c r="B1744" s="94" t="n"/>
      <c r="C1744" s="94" t="n"/>
      <c r="D1744" s="94" t="n"/>
      <c r="E1744" s="94" t="n"/>
    </row>
    <row r="1745">
      <c r="A1745" s="94" t="n"/>
      <c r="B1745" s="94" t="n"/>
      <c r="C1745" s="94" t="n"/>
      <c r="D1745" s="94" t="n"/>
      <c r="E1745" s="94" t="n"/>
    </row>
    <row r="1746">
      <c r="A1746" s="94" t="n"/>
      <c r="B1746" s="94" t="n"/>
      <c r="C1746" s="94" t="n"/>
      <c r="D1746" s="94" t="n"/>
      <c r="E1746" s="94" t="n"/>
    </row>
    <row r="1747">
      <c r="A1747" s="94" t="n"/>
      <c r="B1747" s="94" t="n"/>
      <c r="C1747" s="94" t="n"/>
      <c r="D1747" s="94" t="n"/>
      <c r="E1747" s="94" t="n"/>
    </row>
    <row r="1748">
      <c r="A1748" s="94" t="n"/>
      <c r="B1748" s="94" t="n"/>
      <c r="C1748" s="94" t="n"/>
      <c r="D1748" s="94" t="n"/>
      <c r="E1748" s="94" t="n"/>
    </row>
    <row r="1749">
      <c r="A1749" s="94" t="n"/>
      <c r="B1749" s="94" t="n"/>
      <c r="C1749" s="94" t="n"/>
      <c r="D1749" s="94" t="n"/>
      <c r="E1749" s="94" t="n"/>
    </row>
    <row r="1750">
      <c r="A1750" s="94" t="n"/>
      <c r="B1750" s="94" t="n"/>
      <c r="C1750" s="94" t="n"/>
      <c r="D1750" s="94" t="n"/>
      <c r="E1750" s="94" t="n"/>
    </row>
    <row r="1751">
      <c r="A1751" s="94" t="n"/>
      <c r="B1751" s="94" t="n"/>
      <c r="C1751" s="94" t="n"/>
      <c r="D1751" s="94" t="n"/>
      <c r="E1751" s="94" t="n"/>
    </row>
    <row r="1752">
      <c r="A1752" s="94" t="n"/>
      <c r="B1752" s="94" t="n"/>
      <c r="C1752" s="94" t="n"/>
      <c r="D1752" s="94" t="n"/>
      <c r="E1752" s="94" t="n"/>
    </row>
    <row r="1753">
      <c r="A1753" s="94" t="n"/>
      <c r="B1753" s="94" t="n"/>
      <c r="C1753" s="94" t="n"/>
      <c r="D1753" s="94" t="n"/>
      <c r="E1753" s="94" t="n"/>
    </row>
    <row r="1754">
      <c r="A1754" s="94" t="n"/>
      <c r="B1754" s="94" t="n"/>
      <c r="C1754" s="94" t="n"/>
      <c r="D1754" s="94" t="n"/>
      <c r="E1754" s="94" t="n"/>
    </row>
    <row r="1755">
      <c r="A1755" s="94" t="n"/>
      <c r="B1755" s="94" t="n"/>
      <c r="C1755" s="94" t="n"/>
      <c r="D1755" s="94" t="n"/>
      <c r="E1755" s="94" t="n"/>
    </row>
    <row r="1756">
      <c r="A1756" s="94" t="n"/>
      <c r="B1756" s="94" t="n"/>
      <c r="C1756" s="94" t="n"/>
      <c r="D1756" s="94" t="n"/>
      <c r="E1756" s="94" t="n"/>
    </row>
    <row r="1757">
      <c r="A1757" s="94" t="n"/>
      <c r="B1757" s="94" t="n"/>
      <c r="C1757" s="94" t="n"/>
      <c r="D1757" s="94" t="n"/>
      <c r="E1757" s="94" t="n"/>
    </row>
    <row r="1758">
      <c r="A1758" s="94" t="n"/>
      <c r="B1758" s="94" t="n"/>
      <c r="C1758" s="94" t="n"/>
      <c r="D1758" s="94" t="n"/>
      <c r="E1758" s="94" t="n"/>
    </row>
    <row r="1759">
      <c r="A1759" s="94" t="n"/>
      <c r="B1759" s="94" t="n"/>
      <c r="C1759" s="94" t="n"/>
      <c r="D1759" s="94" t="n"/>
      <c r="E1759" s="94" t="n"/>
    </row>
    <row r="1760">
      <c r="A1760" s="94" t="n"/>
      <c r="B1760" s="94" t="n"/>
      <c r="C1760" s="94" t="n"/>
      <c r="D1760" s="94" t="n"/>
      <c r="E1760" s="94" t="n"/>
    </row>
    <row r="1761">
      <c r="A1761" s="94" t="n"/>
      <c r="B1761" s="94" t="n"/>
      <c r="C1761" s="94" t="n"/>
      <c r="D1761" s="94" t="n"/>
      <c r="E1761" s="94" t="n"/>
    </row>
    <row r="1762">
      <c r="A1762" s="94" t="n"/>
      <c r="B1762" s="94" t="n"/>
      <c r="C1762" s="94" t="n"/>
      <c r="D1762" s="94" t="n"/>
      <c r="E1762" s="94" t="n"/>
    </row>
    <row r="1763">
      <c r="A1763" s="94" t="n"/>
      <c r="B1763" s="94" t="n"/>
      <c r="C1763" s="94" t="n"/>
      <c r="D1763" s="94" t="n"/>
      <c r="E1763" s="94" t="n"/>
    </row>
    <row r="1764">
      <c r="A1764" s="94" t="n"/>
      <c r="B1764" s="94" t="n"/>
      <c r="C1764" s="94" t="n"/>
      <c r="D1764" s="94" t="n"/>
      <c r="E1764" s="94" t="n"/>
    </row>
    <row r="1765">
      <c r="A1765" s="94" t="n"/>
      <c r="B1765" s="94" t="n"/>
      <c r="C1765" s="94" t="n"/>
      <c r="D1765" s="94" t="n"/>
      <c r="E1765" s="94" t="n"/>
    </row>
    <row r="1766">
      <c r="A1766" s="98" t="inlineStr">
        <is>
          <t>TOTALE</t>
        </is>
      </c>
      <c r="B1766" s="94">
        <f>SUM(B1718:B1765)</f>
        <v/>
      </c>
      <c r="C1766" s="94" t="n"/>
      <c r="D1766" s="94" t="n"/>
      <c r="E1766" s="94" t="n"/>
    </row>
    <row r="1769">
      <c r="A1769" s="98" t="inlineStr">
        <is>
          <t>DATA</t>
        </is>
      </c>
      <c r="B1769" s="98" t="inlineStr">
        <is>
          <t>IMPORTO</t>
        </is>
      </c>
      <c r="C1769" s="98" t="inlineStr">
        <is>
          <t>NUMERO POLIZZA</t>
        </is>
      </c>
      <c r="D1769" s="98" t="inlineStr">
        <is>
          <t>CONTRAENTE</t>
        </is>
      </c>
      <c r="E1769" s="98" t="inlineStr">
        <is>
          <t>NOTE</t>
        </is>
      </c>
    </row>
    <row r="1770">
      <c r="A1770" s="95" t="n"/>
      <c r="B1770" s="94" t="n">
        <v>0</v>
      </c>
      <c r="C1770" s="94" t="n"/>
      <c r="D1770" s="94" t="n"/>
      <c r="E1770" s="94" t="n"/>
    </row>
    <row r="1771">
      <c r="A1771" s="94" t="n"/>
      <c r="B1771" s="94" t="n">
        <v>0</v>
      </c>
      <c r="C1771" s="94" t="n"/>
      <c r="D1771" s="94" t="n"/>
      <c r="E1771" s="94" t="n"/>
    </row>
    <row r="1772">
      <c r="A1772" s="94" t="n"/>
      <c r="B1772" s="94" t="n">
        <v>0</v>
      </c>
      <c r="C1772" s="94" t="n"/>
      <c r="D1772" s="94" t="n"/>
      <c r="E1772" s="94" t="n"/>
    </row>
    <row r="1773">
      <c r="A1773" s="94" t="n"/>
      <c r="B1773" s="94" t="n"/>
      <c r="C1773" s="94" t="n"/>
      <c r="D1773" s="94" t="n"/>
      <c r="E1773" s="94" t="n"/>
    </row>
    <row r="1774">
      <c r="A1774" s="94" t="n"/>
      <c r="B1774" s="94" t="n"/>
      <c r="C1774" s="94" t="n"/>
      <c r="D1774" s="94" t="n"/>
      <c r="E1774" s="94" t="n"/>
    </row>
    <row r="1775">
      <c r="A1775" s="94" t="n"/>
      <c r="B1775" s="94" t="n"/>
      <c r="C1775" s="94" t="n"/>
      <c r="D1775" s="94" t="n"/>
      <c r="E1775" s="94" t="n"/>
    </row>
    <row r="1776">
      <c r="A1776" s="94" t="n"/>
      <c r="B1776" s="94" t="n"/>
      <c r="C1776" s="94" t="n"/>
      <c r="D1776" s="94" t="n"/>
      <c r="E1776" s="94" t="n"/>
    </row>
    <row r="1777">
      <c r="A1777" s="94" t="n"/>
      <c r="B1777" s="94" t="n"/>
      <c r="C1777" s="94" t="n"/>
      <c r="D1777" s="94" t="n"/>
      <c r="E1777" s="94" t="n"/>
    </row>
    <row r="1778">
      <c r="A1778" s="94" t="n"/>
      <c r="B1778" s="94" t="n"/>
      <c r="C1778" s="94" t="n"/>
      <c r="D1778" s="94" t="n"/>
      <c r="E1778" s="94" t="n"/>
    </row>
    <row r="1779">
      <c r="A1779" s="94" t="n"/>
      <c r="B1779" s="94" t="n"/>
      <c r="C1779" s="94" t="n"/>
      <c r="D1779" s="94" t="n"/>
      <c r="E1779" s="94" t="n"/>
    </row>
    <row r="1780">
      <c r="A1780" s="94" t="n"/>
      <c r="B1780" s="94" t="n"/>
      <c r="C1780" s="94" t="n"/>
      <c r="D1780" s="94" t="n"/>
      <c r="E1780" s="94" t="n"/>
    </row>
    <row r="1781">
      <c r="A1781" s="94" t="n"/>
      <c r="B1781" s="94" t="n"/>
      <c r="C1781" s="94" t="n"/>
      <c r="D1781" s="94" t="n"/>
      <c r="E1781" s="94" t="n"/>
    </row>
    <row r="1782">
      <c r="A1782" s="94" t="n"/>
      <c r="B1782" s="94" t="n"/>
      <c r="C1782" s="94" t="n"/>
      <c r="D1782" s="94" t="n"/>
      <c r="E1782" s="94" t="n"/>
    </row>
    <row r="1783">
      <c r="A1783" s="94" t="n"/>
      <c r="B1783" s="94" t="n"/>
      <c r="C1783" s="94" t="n"/>
      <c r="D1783" s="94" t="n"/>
      <c r="E1783" s="94" t="n"/>
    </row>
    <row r="1784">
      <c r="A1784" s="94" t="n"/>
      <c r="B1784" s="94" t="n"/>
      <c r="C1784" s="94" t="n"/>
      <c r="D1784" s="94" t="n"/>
      <c r="E1784" s="94" t="n"/>
    </row>
    <row r="1785">
      <c r="A1785" s="94" t="n"/>
      <c r="B1785" s="94" t="n"/>
      <c r="C1785" s="94" t="n"/>
      <c r="D1785" s="94" t="n"/>
      <c r="E1785" s="94" t="n"/>
    </row>
    <row r="1786">
      <c r="A1786" s="94" t="n"/>
      <c r="B1786" s="94" t="n"/>
      <c r="C1786" s="94" t="n"/>
      <c r="D1786" s="94" t="n"/>
      <c r="E1786" s="94" t="n"/>
    </row>
    <row r="1787">
      <c r="A1787" s="94" t="n"/>
      <c r="B1787" s="94" t="n"/>
      <c r="C1787" s="94" t="n"/>
      <c r="D1787" s="94" t="n"/>
      <c r="E1787" s="94" t="n"/>
    </row>
    <row r="1788">
      <c r="A1788" s="94" t="n"/>
      <c r="B1788" s="94" t="n"/>
      <c r="C1788" s="94" t="n"/>
      <c r="D1788" s="94" t="n"/>
      <c r="E1788" s="94" t="n"/>
    </row>
    <row r="1789">
      <c r="A1789" s="94" t="n"/>
      <c r="B1789" s="94" t="n"/>
      <c r="C1789" s="94" t="n"/>
      <c r="D1789" s="94" t="n"/>
      <c r="E1789" s="94" t="n"/>
    </row>
    <row r="1790">
      <c r="A1790" s="94" t="n"/>
      <c r="B1790" s="94" t="n"/>
      <c r="C1790" s="94" t="n"/>
      <c r="D1790" s="94" t="n"/>
      <c r="E1790" s="94" t="n"/>
    </row>
    <row r="1791">
      <c r="A1791" s="94" t="n"/>
      <c r="B1791" s="94" t="n"/>
      <c r="C1791" s="94" t="n"/>
      <c r="D1791" s="94" t="n"/>
      <c r="E1791" s="94" t="n"/>
    </row>
    <row r="1792">
      <c r="A1792" s="94" t="n"/>
      <c r="B1792" s="94" t="n"/>
      <c r="C1792" s="94" t="n"/>
      <c r="D1792" s="94" t="n"/>
      <c r="E1792" s="94" t="n"/>
    </row>
    <row r="1793">
      <c r="A1793" s="94" t="n"/>
      <c r="B1793" s="94" t="n"/>
      <c r="C1793" s="94" t="n"/>
      <c r="D1793" s="94" t="n"/>
      <c r="E1793" s="94" t="n"/>
    </row>
    <row r="1794">
      <c r="A1794" s="94" t="n"/>
      <c r="B1794" s="94" t="n"/>
      <c r="C1794" s="94" t="n"/>
      <c r="D1794" s="94" t="n"/>
      <c r="E1794" s="94" t="n"/>
    </row>
    <row r="1795">
      <c r="A1795" s="94" t="n"/>
      <c r="B1795" s="94" t="n"/>
      <c r="C1795" s="94" t="n"/>
      <c r="D1795" s="94" t="n"/>
      <c r="E1795" s="94" t="n"/>
    </row>
    <row r="1796">
      <c r="A1796" s="94" t="n"/>
      <c r="B1796" s="94" t="n"/>
      <c r="C1796" s="94" t="n"/>
      <c r="D1796" s="94" t="n"/>
      <c r="E1796" s="94" t="n"/>
    </row>
    <row r="1797">
      <c r="A1797" s="94" t="n"/>
      <c r="B1797" s="94" t="n"/>
      <c r="C1797" s="94" t="n"/>
      <c r="D1797" s="94" t="n"/>
      <c r="E1797" s="94" t="n"/>
    </row>
    <row r="1798">
      <c r="A1798" s="94" t="n"/>
      <c r="B1798" s="94" t="n"/>
      <c r="C1798" s="94" t="n"/>
      <c r="D1798" s="94" t="n"/>
      <c r="E1798" s="94" t="n"/>
    </row>
    <row r="1799">
      <c r="A1799" s="94" t="n"/>
      <c r="B1799" s="94" t="n"/>
      <c r="C1799" s="94" t="n"/>
      <c r="D1799" s="94" t="n"/>
      <c r="E1799" s="94" t="n"/>
    </row>
    <row r="1800">
      <c r="A1800" s="94" t="n"/>
      <c r="B1800" s="94" t="n"/>
      <c r="C1800" s="94" t="n"/>
      <c r="D1800" s="94" t="n"/>
      <c r="E1800" s="94" t="n"/>
    </row>
    <row r="1801">
      <c r="A1801" s="94" t="n"/>
      <c r="B1801" s="94" t="n"/>
      <c r="C1801" s="94" t="n"/>
      <c r="D1801" s="94" t="n"/>
      <c r="E1801" s="94" t="n"/>
    </row>
    <row r="1802">
      <c r="A1802" s="94" t="n"/>
      <c r="B1802" s="94" t="n"/>
      <c r="C1802" s="94" t="n"/>
      <c r="D1802" s="94" t="n"/>
      <c r="E1802" s="94" t="n"/>
    </row>
    <row r="1803">
      <c r="A1803" s="94" t="n"/>
      <c r="B1803" s="94" t="n"/>
      <c r="C1803" s="94" t="n"/>
      <c r="D1803" s="94" t="n"/>
      <c r="E1803" s="94" t="n"/>
    </row>
    <row r="1804">
      <c r="A1804" s="94" t="n"/>
      <c r="B1804" s="94" t="n"/>
      <c r="C1804" s="94" t="n"/>
      <c r="D1804" s="94" t="n"/>
      <c r="E1804" s="94" t="n"/>
    </row>
    <row r="1805">
      <c r="A1805" s="94" t="n"/>
      <c r="B1805" s="94" t="n"/>
      <c r="C1805" s="94" t="n"/>
      <c r="D1805" s="94" t="n"/>
      <c r="E1805" s="94" t="n"/>
    </row>
    <row r="1806">
      <c r="A1806" s="94" t="n"/>
      <c r="B1806" s="94" t="n"/>
      <c r="C1806" s="94" t="n"/>
      <c r="D1806" s="94" t="n"/>
      <c r="E1806" s="94" t="n"/>
    </row>
    <row r="1807">
      <c r="A1807" s="94" t="n"/>
      <c r="B1807" s="94" t="n"/>
      <c r="C1807" s="94" t="n"/>
      <c r="D1807" s="94" t="n"/>
      <c r="E1807" s="94" t="n"/>
    </row>
    <row r="1808">
      <c r="A1808" s="94" t="n"/>
      <c r="B1808" s="94" t="n"/>
      <c r="C1808" s="94" t="n"/>
      <c r="D1808" s="94" t="n"/>
      <c r="E1808" s="94" t="n"/>
    </row>
    <row r="1809">
      <c r="A1809" s="94" t="n"/>
      <c r="B1809" s="94" t="n"/>
      <c r="C1809" s="94" t="n"/>
      <c r="D1809" s="94" t="n"/>
      <c r="E1809" s="94" t="n"/>
    </row>
    <row r="1810">
      <c r="A1810" s="94" t="n"/>
      <c r="B1810" s="94" t="n"/>
      <c r="C1810" s="94" t="n"/>
      <c r="D1810" s="94" t="n"/>
      <c r="E1810" s="94" t="n"/>
    </row>
    <row r="1811">
      <c r="A1811" s="94" t="n"/>
      <c r="B1811" s="94" t="n"/>
      <c r="C1811" s="94" t="n"/>
      <c r="D1811" s="94" t="n"/>
      <c r="E1811" s="94" t="n"/>
    </row>
    <row r="1812">
      <c r="A1812" s="94" t="n"/>
      <c r="B1812" s="94" t="n"/>
      <c r="C1812" s="94" t="n"/>
      <c r="D1812" s="94" t="n"/>
      <c r="E1812" s="94" t="n"/>
    </row>
    <row r="1813">
      <c r="A1813" s="94" t="n"/>
      <c r="B1813" s="94" t="n"/>
      <c r="C1813" s="94" t="n"/>
      <c r="D1813" s="94" t="n"/>
      <c r="E1813" s="94" t="n"/>
    </row>
    <row r="1814">
      <c r="A1814" s="94" t="n"/>
      <c r="B1814" s="94" t="n"/>
      <c r="C1814" s="94" t="n"/>
      <c r="D1814" s="94" t="n"/>
      <c r="E1814" s="94" t="n"/>
    </row>
    <row r="1815">
      <c r="A1815" s="94" t="n"/>
      <c r="B1815" s="94" t="n"/>
      <c r="C1815" s="94" t="n"/>
      <c r="D1815" s="94" t="n"/>
      <c r="E1815" s="94" t="n"/>
    </row>
    <row r="1816">
      <c r="A1816" s="94" t="n"/>
      <c r="B1816" s="94" t="n"/>
      <c r="C1816" s="94" t="n"/>
      <c r="D1816" s="94" t="n"/>
      <c r="E1816" s="94" t="n"/>
    </row>
    <row r="1817">
      <c r="A1817" s="94" t="n"/>
      <c r="B1817" s="94" t="n"/>
      <c r="C1817" s="94" t="n"/>
      <c r="D1817" s="94" t="n"/>
      <c r="E1817" s="94" t="n"/>
    </row>
    <row r="1818">
      <c r="A1818" s="98" t="inlineStr">
        <is>
          <t>TOTALE</t>
        </is>
      </c>
      <c r="B1818" s="94">
        <f>SUM(B1770:B1817)</f>
        <v/>
      </c>
      <c r="C1818" s="94" t="n"/>
      <c r="D1818" s="94" t="n"/>
      <c r="E1818" s="94" t="n"/>
    </row>
    <row r="1821">
      <c r="A1821" s="98" t="inlineStr">
        <is>
          <t>DATA</t>
        </is>
      </c>
      <c r="B1821" s="98" t="inlineStr">
        <is>
          <t>IMPORTO</t>
        </is>
      </c>
      <c r="C1821" s="98" t="inlineStr">
        <is>
          <t>NUMERO POLIZZA</t>
        </is>
      </c>
      <c r="D1821" s="98" t="inlineStr">
        <is>
          <t>CONTRAENTE</t>
        </is>
      </c>
      <c r="E1821" s="98" t="inlineStr">
        <is>
          <t>NOTE</t>
        </is>
      </c>
    </row>
    <row r="1822">
      <c r="A1822" s="95" t="n"/>
      <c r="B1822" s="94" t="n">
        <v>0</v>
      </c>
      <c r="C1822" s="94" t="n"/>
      <c r="D1822" s="94" t="n"/>
      <c r="E1822" s="94" t="n"/>
    </row>
    <row r="1823">
      <c r="A1823" s="94" t="n"/>
      <c r="B1823" s="94" t="n">
        <v>0</v>
      </c>
      <c r="C1823" s="94" t="n"/>
      <c r="D1823" s="94" t="n"/>
      <c r="E1823" s="94" t="n"/>
    </row>
    <row r="1824">
      <c r="A1824" s="94" t="n"/>
      <c r="B1824" s="94" t="n">
        <v>0</v>
      </c>
      <c r="C1824" s="94" t="n"/>
      <c r="D1824" s="94" t="n"/>
      <c r="E1824" s="94" t="n"/>
    </row>
    <row r="1825">
      <c r="A1825" s="94" t="n"/>
      <c r="B1825" s="94" t="n"/>
      <c r="C1825" s="94" t="n"/>
      <c r="D1825" s="94" t="n"/>
      <c r="E1825" s="94" t="n"/>
    </row>
    <row r="1826">
      <c r="A1826" s="94" t="n"/>
      <c r="B1826" s="94" t="n"/>
      <c r="C1826" s="94" t="n"/>
      <c r="D1826" s="94" t="n"/>
      <c r="E1826" s="94" t="n"/>
    </row>
    <row r="1827">
      <c r="A1827" s="94" t="n"/>
      <c r="B1827" s="94" t="n"/>
      <c r="C1827" s="94" t="n"/>
      <c r="D1827" s="94" t="n"/>
      <c r="E1827" s="94" t="n"/>
    </row>
    <row r="1828">
      <c r="A1828" s="94" t="n"/>
      <c r="B1828" s="94" t="n"/>
      <c r="C1828" s="94" t="n"/>
      <c r="D1828" s="94" t="n"/>
      <c r="E1828" s="94" t="n"/>
    </row>
    <row r="1829">
      <c r="A1829" s="94" t="n"/>
      <c r="B1829" s="94" t="n"/>
      <c r="C1829" s="94" t="n"/>
      <c r="D1829" s="94" t="n"/>
      <c r="E1829" s="94" t="n"/>
    </row>
    <row r="1830">
      <c r="A1830" s="94" t="n"/>
      <c r="B1830" s="94" t="n"/>
      <c r="C1830" s="94" t="n"/>
      <c r="D1830" s="94" t="n"/>
      <c r="E1830" s="94" t="n"/>
    </row>
    <row r="1831">
      <c r="A1831" s="94" t="n"/>
      <c r="B1831" s="94" t="n"/>
      <c r="C1831" s="94" t="n"/>
      <c r="D1831" s="94" t="n"/>
      <c r="E1831" s="94" t="n"/>
    </row>
    <row r="1832">
      <c r="A1832" s="94" t="n"/>
      <c r="B1832" s="94" t="n"/>
      <c r="C1832" s="94" t="n"/>
      <c r="D1832" s="94" t="n"/>
      <c r="E1832" s="94" t="n"/>
    </row>
    <row r="1833">
      <c r="A1833" s="94" t="n"/>
      <c r="B1833" s="94" t="n"/>
      <c r="C1833" s="94" t="n"/>
      <c r="D1833" s="94" t="n"/>
      <c r="E1833" s="94" t="n"/>
    </row>
    <row r="1834">
      <c r="A1834" s="94" t="n"/>
      <c r="B1834" s="94" t="n"/>
      <c r="C1834" s="94" t="n"/>
      <c r="D1834" s="94" t="n"/>
      <c r="E1834" s="94" t="n"/>
    </row>
    <row r="1835">
      <c r="A1835" s="94" t="n"/>
      <c r="B1835" s="94" t="n"/>
      <c r="C1835" s="94" t="n"/>
      <c r="D1835" s="94" t="n"/>
      <c r="E1835" s="94" t="n"/>
    </row>
    <row r="1836">
      <c r="A1836" s="94" t="n"/>
      <c r="B1836" s="94" t="n"/>
      <c r="C1836" s="94" t="n"/>
      <c r="D1836" s="94" t="n"/>
      <c r="E1836" s="94" t="n"/>
    </row>
    <row r="1837">
      <c r="A1837" s="94" t="n"/>
      <c r="B1837" s="94" t="n"/>
      <c r="C1837" s="94" t="n"/>
      <c r="D1837" s="94" t="n"/>
      <c r="E1837" s="94" t="n"/>
    </row>
    <row r="1838">
      <c r="A1838" s="94" t="n"/>
      <c r="B1838" s="94" t="n"/>
      <c r="C1838" s="94" t="n"/>
      <c r="D1838" s="94" t="n"/>
      <c r="E1838" s="94" t="n"/>
    </row>
    <row r="1839">
      <c r="A1839" s="94" t="n"/>
      <c r="B1839" s="94" t="n"/>
      <c r="C1839" s="94" t="n"/>
      <c r="D1839" s="94" t="n"/>
      <c r="E1839" s="94" t="n"/>
    </row>
    <row r="1840">
      <c r="A1840" s="94" t="n"/>
      <c r="B1840" s="94" t="n"/>
      <c r="C1840" s="94" t="n"/>
      <c r="D1840" s="94" t="n"/>
      <c r="E1840" s="94" t="n"/>
    </row>
    <row r="1841">
      <c r="A1841" s="94" t="n"/>
      <c r="B1841" s="94" t="n"/>
      <c r="C1841" s="94" t="n"/>
      <c r="D1841" s="94" t="n"/>
      <c r="E1841" s="94" t="n"/>
    </row>
    <row r="1842">
      <c r="A1842" s="94" t="n"/>
      <c r="B1842" s="94" t="n"/>
      <c r="C1842" s="94" t="n"/>
      <c r="D1842" s="94" t="n"/>
      <c r="E1842" s="94" t="n"/>
    </row>
    <row r="1843">
      <c r="A1843" s="94" t="n"/>
      <c r="B1843" s="94" t="n"/>
      <c r="C1843" s="94" t="n"/>
      <c r="D1843" s="94" t="n"/>
      <c r="E1843" s="94" t="n"/>
    </row>
    <row r="1844">
      <c r="A1844" s="94" t="n"/>
      <c r="B1844" s="94" t="n"/>
      <c r="C1844" s="94" t="n"/>
      <c r="D1844" s="94" t="n"/>
      <c r="E1844" s="94" t="n"/>
    </row>
    <row r="1845">
      <c r="A1845" s="94" t="n"/>
      <c r="B1845" s="94" t="n"/>
      <c r="C1845" s="94" t="n"/>
      <c r="D1845" s="94" t="n"/>
      <c r="E1845" s="94" t="n"/>
    </row>
    <row r="1846">
      <c r="A1846" s="94" t="n"/>
      <c r="B1846" s="94" t="n"/>
      <c r="C1846" s="94" t="n"/>
      <c r="D1846" s="94" t="n"/>
      <c r="E1846" s="94" t="n"/>
    </row>
    <row r="1847">
      <c r="A1847" s="94" t="n"/>
      <c r="B1847" s="94" t="n"/>
      <c r="C1847" s="94" t="n"/>
      <c r="D1847" s="94" t="n"/>
      <c r="E1847" s="94" t="n"/>
    </row>
    <row r="1848">
      <c r="A1848" s="94" t="n"/>
      <c r="B1848" s="94" t="n"/>
      <c r="C1848" s="94" t="n"/>
      <c r="D1848" s="94" t="n"/>
      <c r="E1848" s="94" t="n"/>
    </row>
    <row r="1849">
      <c r="A1849" s="94" t="n"/>
      <c r="B1849" s="94" t="n"/>
      <c r="C1849" s="94" t="n"/>
      <c r="D1849" s="94" t="n"/>
      <c r="E1849" s="94" t="n"/>
    </row>
    <row r="1850">
      <c r="A1850" s="94" t="n"/>
      <c r="B1850" s="94" t="n"/>
      <c r="C1850" s="94" t="n"/>
      <c r="D1850" s="94" t="n"/>
      <c r="E1850" s="94" t="n"/>
    </row>
    <row r="1851">
      <c r="A1851" s="94" t="n"/>
      <c r="B1851" s="94" t="n"/>
      <c r="C1851" s="94" t="n"/>
      <c r="D1851" s="94" t="n"/>
      <c r="E1851" s="94" t="n"/>
    </row>
    <row r="1852">
      <c r="A1852" s="94" t="n"/>
      <c r="B1852" s="94" t="n"/>
      <c r="C1852" s="94" t="n"/>
      <c r="D1852" s="94" t="n"/>
      <c r="E1852" s="94" t="n"/>
    </row>
    <row r="1853">
      <c r="A1853" s="94" t="n"/>
      <c r="B1853" s="94" t="n"/>
      <c r="C1853" s="94" t="n"/>
      <c r="D1853" s="94" t="n"/>
      <c r="E1853" s="94" t="n"/>
    </row>
    <row r="1854">
      <c r="A1854" s="94" t="n"/>
      <c r="B1854" s="94" t="n"/>
      <c r="C1854" s="94" t="n"/>
      <c r="D1854" s="94" t="n"/>
      <c r="E1854" s="94" t="n"/>
    </row>
    <row r="1855">
      <c r="A1855" s="94" t="n"/>
      <c r="B1855" s="94" t="n"/>
      <c r="C1855" s="94" t="n"/>
      <c r="D1855" s="94" t="n"/>
      <c r="E1855" s="94" t="n"/>
    </row>
    <row r="1856">
      <c r="A1856" s="94" t="n"/>
      <c r="B1856" s="94" t="n"/>
      <c r="C1856" s="94" t="n"/>
      <c r="D1856" s="94" t="n"/>
      <c r="E1856" s="94" t="n"/>
    </row>
    <row r="1857">
      <c r="A1857" s="94" t="n"/>
      <c r="B1857" s="94" t="n"/>
      <c r="C1857" s="94" t="n"/>
      <c r="D1857" s="94" t="n"/>
      <c r="E1857" s="94" t="n"/>
    </row>
    <row r="1858">
      <c r="A1858" s="94" t="n"/>
      <c r="B1858" s="94" t="n"/>
      <c r="C1858" s="94" t="n"/>
      <c r="D1858" s="94" t="n"/>
      <c r="E1858" s="94" t="n"/>
    </row>
    <row r="1859">
      <c r="A1859" s="94" t="n"/>
      <c r="B1859" s="94" t="n"/>
      <c r="C1859" s="94" t="n"/>
      <c r="D1859" s="94" t="n"/>
      <c r="E1859" s="94" t="n"/>
    </row>
    <row r="1860">
      <c r="A1860" s="94" t="n"/>
      <c r="B1860" s="94" t="n"/>
      <c r="C1860" s="94" t="n"/>
      <c r="D1860" s="94" t="n"/>
      <c r="E1860" s="94" t="n"/>
    </row>
    <row r="1861">
      <c r="A1861" s="94" t="n"/>
      <c r="B1861" s="94" t="n"/>
      <c r="C1861" s="94" t="n"/>
      <c r="D1861" s="94" t="n"/>
      <c r="E1861" s="94" t="n"/>
    </row>
    <row r="1862">
      <c r="A1862" s="94" t="n"/>
      <c r="B1862" s="94" t="n"/>
      <c r="C1862" s="94" t="n"/>
      <c r="D1862" s="94" t="n"/>
      <c r="E1862" s="94" t="n"/>
    </row>
    <row r="1863">
      <c r="A1863" s="94" t="n"/>
      <c r="B1863" s="94" t="n"/>
      <c r="C1863" s="94" t="n"/>
      <c r="D1863" s="94" t="n"/>
      <c r="E1863" s="94" t="n"/>
    </row>
    <row r="1864">
      <c r="A1864" s="94" t="n"/>
      <c r="B1864" s="94" t="n"/>
      <c r="C1864" s="94" t="n"/>
      <c r="D1864" s="94" t="n"/>
      <c r="E1864" s="94" t="n"/>
    </row>
    <row r="1865">
      <c r="A1865" s="94" t="n"/>
      <c r="B1865" s="94" t="n"/>
      <c r="C1865" s="94" t="n"/>
      <c r="D1865" s="94" t="n"/>
      <c r="E1865" s="94" t="n"/>
    </row>
    <row r="1866">
      <c r="A1866" s="94" t="n"/>
      <c r="B1866" s="94" t="n"/>
      <c r="C1866" s="94" t="n"/>
      <c r="D1866" s="94" t="n"/>
      <c r="E1866" s="94" t="n"/>
    </row>
    <row r="1867">
      <c r="A1867" s="94" t="n"/>
      <c r="B1867" s="94" t="n"/>
      <c r="C1867" s="94" t="n"/>
      <c r="D1867" s="94" t="n"/>
      <c r="E1867" s="94" t="n"/>
    </row>
    <row r="1868">
      <c r="A1868" s="94" t="n"/>
      <c r="B1868" s="94" t="n"/>
      <c r="C1868" s="94" t="n"/>
      <c r="D1868" s="94" t="n"/>
      <c r="E1868" s="94" t="n"/>
    </row>
    <row r="1869">
      <c r="A1869" s="94" t="n"/>
      <c r="B1869" s="94" t="n"/>
      <c r="C1869" s="94" t="n"/>
      <c r="D1869" s="94" t="n"/>
      <c r="E1869" s="94" t="n"/>
    </row>
    <row r="1870">
      <c r="A1870" s="98" t="inlineStr">
        <is>
          <t>TOTALE</t>
        </is>
      </c>
      <c r="B1870" s="94">
        <f>SUM(B1822:B1869)</f>
        <v/>
      </c>
      <c r="C1870" s="94" t="n"/>
      <c r="D1870" s="94" t="n"/>
      <c r="E1870" s="94" t="n"/>
    </row>
    <row r="1873">
      <c r="A1873" s="98" t="inlineStr">
        <is>
          <t>DATA</t>
        </is>
      </c>
      <c r="B1873" s="98" t="inlineStr">
        <is>
          <t>IMPORTO</t>
        </is>
      </c>
      <c r="C1873" s="98" t="inlineStr">
        <is>
          <t>NUMERO POLIZZA</t>
        </is>
      </c>
      <c r="D1873" s="98" t="inlineStr">
        <is>
          <t>CONTRAENTE</t>
        </is>
      </c>
      <c r="E1873" s="98" t="inlineStr">
        <is>
          <t>NOTE</t>
        </is>
      </c>
    </row>
    <row r="1874">
      <c r="A1874" s="95" t="n"/>
      <c r="B1874" s="94" t="n">
        <v>0</v>
      </c>
      <c r="C1874" s="94" t="n"/>
      <c r="D1874" s="94" t="n"/>
      <c r="E1874" s="94" t="n"/>
    </row>
    <row r="1875">
      <c r="A1875" s="94" t="n"/>
      <c r="B1875" s="94" t="n">
        <v>0</v>
      </c>
      <c r="C1875" s="94" t="n"/>
      <c r="D1875" s="94" t="n"/>
      <c r="E1875" s="94" t="n"/>
    </row>
    <row r="1876">
      <c r="A1876" s="94" t="n"/>
      <c r="B1876" s="94" t="n">
        <v>0</v>
      </c>
      <c r="C1876" s="94" t="n"/>
      <c r="D1876" s="94" t="n"/>
      <c r="E1876" s="94" t="n"/>
    </row>
    <row r="1877">
      <c r="A1877" s="94" t="n"/>
      <c r="B1877" s="94" t="n"/>
      <c r="C1877" s="94" t="n"/>
      <c r="D1877" s="94" t="n"/>
      <c r="E1877" s="94" t="n"/>
    </row>
    <row r="1878">
      <c r="A1878" s="94" t="n"/>
      <c r="B1878" s="94" t="n"/>
      <c r="C1878" s="94" t="n"/>
      <c r="D1878" s="94" t="n"/>
      <c r="E1878" s="94" t="n"/>
    </row>
    <row r="1879">
      <c r="A1879" s="94" t="n"/>
      <c r="B1879" s="94" t="n"/>
      <c r="C1879" s="94" t="n"/>
      <c r="D1879" s="94" t="n"/>
      <c r="E1879" s="94" t="n"/>
    </row>
    <row r="1880">
      <c r="A1880" s="94" t="n"/>
      <c r="B1880" s="94" t="n"/>
      <c r="C1880" s="94" t="n"/>
      <c r="D1880" s="94" t="n"/>
      <c r="E1880" s="94" t="n"/>
    </row>
    <row r="1881">
      <c r="A1881" s="94" t="n"/>
      <c r="B1881" s="94" t="n"/>
      <c r="C1881" s="94" t="n"/>
      <c r="D1881" s="94" t="n"/>
      <c r="E1881" s="94" t="n"/>
    </row>
    <row r="1882">
      <c r="A1882" s="94" t="n"/>
      <c r="B1882" s="94" t="n"/>
      <c r="C1882" s="94" t="n"/>
      <c r="D1882" s="94" t="n"/>
      <c r="E1882" s="94" t="n"/>
    </row>
    <row r="1883">
      <c r="A1883" s="94" t="n"/>
      <c r="B1883" s="94" t="n"/>
      <c r="C1883" s="94" t="n"/>
      <c r="D1883" s="94" t="n"/>
      <c r="E1883" s="94" t="n"/>
    </row>
    <row r="1884">
      <c r="A1884" s="94" t="n"/>
      <c r="B1884" s="94" t="n"/>
      <c r="C1884" s="94" t="n"/>
      <c r="D1884" s="94" t="n"/>
      <c r="E1884" s="94" t="n"/>
    </row>
    <row r="1885">
      <c r="A1885" s="94" t="n"/>
      <c r="B1885" s="94" t="n"/>
      <c r="C1885" s="94" t="n"/>
      <c r="D1885" s="94" t="n"/>
      <c r="E1885" s="94" t="n"/>
    </row>
    <row r="1886">
      <c r="A1886" s="94" t="n"/>
      <c r="B1886" s="94" t="n"/>
      <c r="C1886" s="94" t="n"/>
      <c r="D1886" s="94" t="n"/>
      <c r="E1886" s="94" t="n"/>
    </row>
    <row r="1887">
      <c r="A1887" s="94" t="n"/>
      <c r="B1887" s="94" t="n"/>
      <c r="C1887" s="94" t="n"/>
      <c r="D1887" s="94" t="n"/>
      <c r="E1887" s="94" t="n"/>
    </row>
    <row r="1888">
      <c r="A1888" s="94" t="n"/>
      <c r="B1888" s="94" t="n"/>
      <c r="C1888" s="94" t="n"/>
      <c r="D1888" s="94" t="n"/>
      <c r="E1888" s="94" t="n"/>
    </row>
    <row r="1889">
      <c r="A1889" s="94" t="n"/>
      <c r="B1889" s="94" t="n"/>
      <c r="C1889" s="94" t="n"/>
      <c r="D1889" s="94" t="n"/>
      <c r="E1889" s="94" t="n"/>
    </row>
    <row r="1890">
      <c r="A1890" s="94" t="n"/>
      <c r="B1890" s="94" t="n"/>
      <c r="C1890" s="94" t="n"/>
      <c r="D1890" s="94" t="n"/>
      <c r="E1890" s="94" t="n"/>
    </row>
    <row r="1891">
      <c r="A1891" s="94" t="n"/>
      <c r="B1891" s="94" t="n"/>
      <c r="C1891" s="94" t="n"/>
      <c r="D1891" s="94" t="n"/>
      <c r="E1891" s="94" t="n"/>
    </row>
    <row r="1892">
      <c r="A1892" s="94" t="n"/>
      <c r="B1892" s="94" t="n"/>
      <c r="C1892" s="94" t="n"/>
      <c r="D1892" s="94" t="n"/>
      <c r="E1892" s="94" t="n"/>
    </row>
    <row r="1893">
      <c r="A1893" s="94" t="n"/>
      <c r="B1893" s="94" t="n"/>
      <c r="C1893" s="94" t="n"/>
      <c r="D1893" s="94" t="n"/>
      <c r="E1893" s="94" t="n"/>
    </row>
    <row r="1894">
      <c r="A1894" s="94" t="n"/>
      <c r="B1894" s="94" t="n"/>
      <c r="C1894" s="94" t="n"/>
      <c r="D1894" s="94" t="n"/>
      <c r="E1894" s="94" t="n"/>
    </row>
    <row r="1895">
      <c r="A1895" s="94" t="n"/>
      <c r="B1895" s="94" t="n"/>
      <c r="C1895" s="94" t="n"/>
      <c r="D1895" s="94" t="n"/>
      <c r="E1895" s="94" t="n"/>
    </row>
    <row r="1896">
      <c r="A1896" s="94" t="n"/>
      <c r="B1896" s="94" t="n"/>
      <c r="C1896" s="94" t="n"/>
      <c r="D1896" s="94" t="n"/>
      <c r="E1896" s="94" t="n"/>
    </row>
    <row r="1897">
      <c r="A1897" s="94" t="n"/>
      <c r="B1897" s="94" t="n"/>
      <c r="C1897" s="94" t="n"/>
      <c r="D1897" s="94" t="n"/>
      <c r="E1897" s="94" t="n"/>
    </row>
    <row r="1898">
      <c r="A1898" s="94" t="n"/>
      <c r="B1898" s="94" t="n"/>
      <c r="C1898" s="94" t="n"/>
      <c r="D1898" s="94" t="n"/>
      <c r="E1898" s="94" t="n"/>
    </row>
    <row r="1899">
      <c r="A1899" s="94" t="n"/>
      <c r="B1899" s="94" t="n"/>
      <c r="C1899" s="94" t="n"/>
      <c r="D1899" s="94" t="n"/>
      <c r="E1899" s="94" t="n"/>
    </row>
    <row r="1900">
      <c r="A1900" s="94" t="n"/>
      <c r="B1900" s="94" t="n"/>
      <c r="C1900" s="94" t="n"/>
      <c r="D1900" s="94" t="n"/>
      <c r="E1900" s="94" t="n"/>
    </row>
    <row r="1901">
      <c r="A1901" s="94" t="n"/>
      <c r="B1901" s="94" t="n"/>
      <c r="C1901" s="94" t="n"/>
      <c r="D1901" s="94" t="n"/>
      <c r="E1901" s="94" t="n"/>
    </row>
    <row r="1902">
      <c r="A1902" s="94" t="n"/>
      <c r="B1902" s="94" t="n"/>
      <c r="C1902" s="94" t="n"/>
      <c r="D1902" s="94" t="n"/>
      <c r="E1902" s="94" t="n"/>
    </row>
    <row r="1903">
      <c r="A1903" s="94" t="n"/>
      <c r="B1903" s="94" t="n"/>
      <c r="C1903" s="94" t="n"/>
      <c r="D1903" s="94" t="n"/>
      <c r="E1903" s="94" t="n"/>
    </row>
    <row r="1904">
      <c r="A1904" s="94" t="n"/>
      <c r="B1904" s="94" t="n"/>
      <c r="C1904" s="94" t="n"/>
      <c r="D1904" s="94" t="n"/>
      <c r="E1904" s="94" t="n"/>
    </row>
    <row r="1905">
      <c r="A1905" s="94" t="n"/>
      <c r="B1905" s="94" t="n"/>
      <c r="C1905" s="94" t="n"/>
      <c r="D1905" s="94" t="n"/>
      <c r="E1905" s="94" t="n"/>
    </row>
    <row r="1906">
      <c r="A1906" s="94" t="n"/>
      <c r="B1906" s="94" t="n"/>
      <c r="C1906" s="94" t="n"/>
      <c r="D1906" s="94" t="n"/>
      <c r="E1906" s="94" t="n"/>
    </row>
    <row r="1907">
      <c r="A1907" s="94" t="n"/>
      <c r="B1907" s="94" t="n"/>
      <c r="C1907" s="94" t="n"/>
      <c r="D1907" s="94" t="n"/>
      <c r="E1907" s="94" t="n"/>
    </row>
    <row r="1908">
      <c r="A1908" s="94" t="n"/>
      <c r="B1908" s="94" t="n"/>
      <c r="C1908" s="94" t="n"/>
      <c r="D1908" s="94" t="n"/>
      <c r="E1908" s="94" t="n"/>
    </row>
    <row r="1909">
      <c r="A1909" s="94" t="n"/>
      <c r="B1909" s="94" t="n"/>
      <c r="C1909" s="94" t="n"/>
      <c r="D1909" s="94" t="n"/>
      <c r="E1909" s="94" t="n"/>
    </row>
    <row r="1910">
      <c r="A1910" s="94" t="n"/>
      <c r="B1910" s="94" t="n"/>
      <c r="C1910" s="94" t="n"/>
      <c r="D1910" s="94" t="n"/>
      <c r="E1910" s="94" t="n"/>
    </row>
    <row r="1911">
      <c r="A1911" s="94" t="n"/>
      <c r="B1911" s="94" t="n"/>
      <c r="C1911" s="94" t="n"/>
      <c r="D1911" s="94" t="n"/>
      <c r="E1911" s="94" t="n"/>
    </row>
    <row r="1912">
      <c r="A1912" s="94" t="n"/>
      <c r="B1912" s="94" t="n"/>
      <c r="C1912" s="94" t="n"/>
      <c r="D1912" s="94" t="n"/>
      <c r="E1912" s="94" t="n"/>
    </row>
    <row r="1913">
      <c r="A1913" s="94" t="n"/>
      <c r="B1913" s="94" t="n"/>
      <c r="C1913" s="94" t="n"/>
      <c r="D1913" s="94" t="n"/>
      <c r="E1913" s="94" t="n"/>
    </row>
    <row r="1914">
      <c r="A1914" s="94" t="n"/>
      <c r="B1914" s="94" t="n"/>
      <c r="C1914" s="94" t="n"/>
      <c r="D1914" s="94" t="n"/>
      <c r="E1914" s="94" t="n"/>
    </row>
    <row r="1915">
      <c r="A1915" s="94" t="n"/>
      <c r="B1915" s="94" t="n"/>
      <c r="C1915" s="94" t="n"/>
      <c r="D1915" s="94" t="n"/>
      <c r="E1915" s="94" t="n"/>
    </row>
    <row r="1916">
      <c r="A1916" s="94" t="n"/>
      <c r="B1916" s="94" t="n"/>
      <c r="C1916" s="94" t="n"/>
      <c r="D1916" s="94" t="n"/>
      <c r="E1916" s="94" t="n"/>
    </row>
    <row r="1917">
      <c r="A1917" s="94" t="n"/>
      <c r="B1917" s="94" t="n"/>
      <c r="C1917" s="94" t="n"/>
      <c r="D1917" s="94" t="n"/>
      <c r="E1917" s="94" t="n"/>
    </row>
    <row r="1918">
      <c r="A1918" s="94" t="n"/>
      <c r="B1918" s="94" t="n"/>
      <c r="C1918" s="94" t="n"/>
      <c r="D1918" s="94" t="n"/>
      <c r="E1918" s="94" t="n"/>
    </row>
    <row r="1919">
      <c r="A1919" s="94" t="n"/>
      <c r="B1919" s="94" t="n"/>
      <c r="C1919" s="94" t="n"/>
      <c r="D1919" s="94" t="n"/>
      <c r="E1919" s="94" t="n"/>
    </row>
    <row r="1920">
      <c r="A1920" s="94" t="n"/>
      <c r="B1920" s="94" t="n"/>
      <c r="C1920" s="94" t="n"/>
      <c r="D1920" s="94" t="n"/>
      <c r="E1920" s="94" t="n"/>
    </row>
    <row r="1921">
      <c r="A1921" s="94" t="n"/>
      <c r="B1921" s="94" t="n"/>
      <c r="C1921" s="94" t="n"/>
      <c r="D1921" s="94" t="n"/>
      <c r="E1921" s="94" t="n"/>
    </row>
    <row r="1922">
      <c r="A1922" s="98" t="inlineStr">
        <is>
          <t>TOTALE</t>
        </is>
      </c>
      <c r="B1922" s="94">
        <f>SUM(B1874:B1921)</f>
        <v/>
      </c>
      <c r="C1922" s="94" t="n"/>
      <c r="D1922" s="94" t="n"/>
      <c r="E1922" s="94" t="n"/>
    </row>
    <row r="1925">
      <c r="A1925" s="98" t="inlineStr">
        <is>
          <t>DATA</t>
        </is>
      </c>
      <c r="B1925" s="98" t="inlineStr">
        <is>
          <t>IMPORTO</t>
        </is>
      </c>
      <c r="C1925" s="98" t="inlineStr">
        <is>
          <t>NUMERO POLIZZA</t>
        </is>
      </c>
      <c r="D1925" s="98" t="inlineStr">
        <is>
          <t>CONTRAENTE</t>
        </is>
      </c>
      <c r="E1925" s="98" t="inlineStr">
        <is>
          <t>NOTE</t>
        </is>
      </c>
    </row>
    <row r="1926">
      <c r="A1926" s="95" t="n"/>
      <c r="B1926" s="94" t="n">
        <v>0</v>
      </c>
      <c r="C1926" s="94" t="n"/>
      <c r="D1926" s="94" t="n"/>
      <c r="E1926" s="94" t="n"/>
    </row>
    <row r="1927">
      <c r="A1927" s="94" t="n"/>
      <c r="B1927" s="94" t="n">
        <v>0</v>
      </c>
      <c r="C1927" s="94" t="n"/>
      <c r="D1927" s="94" t="n"/>
      <c r="E1927" s="94" t="n"/>
    </row>
    <row r="1928">
      <c r="A1928" s="94" t="n"/>
      <c r="B1928" s="94" t="n">
        <v>0</v>
      </c>
      <c r="C1928" s="94" t="n"/>
      <c r="D1928" s="94" t="n"/>
      <c r="E1928" s="94" t="n"/>
    </row>
    <row r="1929">
      <c r="A1929" s="94" t="n"/>
      <c r="B1929" s="94" t="n"/>
      <c r="C1929" s="94" t="n"/>
      <c r="D1929" s="94" t="n"/>
      <c r="E1929" s="94" t="n"/>
    </row>
    <row r="1930">
      <c r="A1930" s="94" t="n"/>
      <c r="B1930" s="94" t="n"/>
      <c r="C1930" s="94" t="n"/>
      <c r="D1930" s="94" t="n"/>
      <c r="E1930" s="94" t="n"/>
    </row>
    <row r="1931">
      <c r="A1931" s="94" t="n"/>
      <c r="B1931" s="94" t="n"/>
      <c r="C1931" s="94" t="n"/>
      <c r="D1931" s="94" t="n"/>
      <c r="E1931" s="94" t="n"/>
    </row>
    <row r="1932">
      <c r="A1932" s="94" t="n"/>
      <c r="B1932" s="94" t="n"/>
      <c r="C1932" s="94" t="n"/>
      <c r="D1932" s="94" t="n"/>
      <c r="E1932" s="94" t="n"/>
    </row>
    <row r="1933">
      <c r="A1933" s="94" t="n"/>
      <c r="B1933" s="94" t="n"/>
      <c r="C1933" s="94" t="n"/>
      <c r="D1933" s="94" t="n"/>
      <c r="E1933" s="94" t="n"/>
    </row>
    <row r="1934">
      <c r="A1934" s="94" t="n"/>
      <c r="B1934" s="94" t="n"/>
      <c r="C1934" s="94" t="n"/>
      <c r="D1934" s="94" t="n"/>
      <c r="E1934" s="94" t="n"/>
    </row>
    <row r="1935">
      <c r="A1935" s="94" t="n"/>
      <c r="B1935" s="94" t="n"/>
      <c r="C1935" s="94" t="n"/>
      <c r="D1935" s="94" t="n"/>
      <c r="E1935" s="94" t="n"/>
    </row>
    <row r="1936">
      <c r="A1936" s="94" t="n"/>
      <c r="B1936" s="94" t="n"/>
      <c r="C1936" s="94" t="n"/>
      <c r="D1936" s="94" t="n"/>
      <c r="E1936" s="94" t="n"/>
    </row>
    <row r="1937">
      <c r="A1937" s="94" t="n"/>
      <c r="B1937" s="94" t="n"/>
      <c r="C1937" s="94" t="n"/>
      <c r="D1937" s="94" t="n"/>
      <c r="E1937" s="94" t="n"/>
    </row>
    <row r="1938">
      <c r="A1938" s="94" t="n"/>
      <c r="B1938" s="94" t="n"/>
      <c r="C1938" s="94" t="n"/>
      <c r="D1938" s="94" t="n"/>
      <c r="E1938" s="94" t="n"/>
    </row>
    <row r="1939">
      <c r="A1939" s="94" t="n"/>
      <c r="B1939" s="94" t="n"/>
      <c r="C1939" s="94" t="n"/>
      <c r="D1939" s="94" t="n"/>
      <c r="E1939" s="94" t="n"/>
    </row>
    <row r="1940">
      <c r="A1940" s="94" t="n"/>
      <c r="B1940" s="94" t="n"/>
      <c r="C1940" s="94" t="n"/>
      <c r="D1940" s="94" t="n"/>
      <c r="E1940" s="94" t="n"/>
    </row>
    <row r="1941">
      <c r="A1941" s="94" t="n"/>
      <c r="B1941" s="94" t="n"/>
      <c r="C1941" s="94" t="n"/>
      <c r="D1941" s="94" t="n"/>
      <c r="E1941" s="94" t="n"/>
    </row>
    <row r="1942">
      <c r="A1942" s="94" t="n"/>
      <c r="B1942" s="94" t="n"/>
      <c r="C1942" s="94" t="n"/>
      <c r="D1942" s="94" t="n"/>
      <c r="E1942" s="94" t="n"/>
    </row>
    <row r="1943">
      <c r="A1943" s="94" t="n"/>
      <c r="B1943" s="94" t="n"/>
      <c r="C1943" s="94" t="n"/>
      <c r="D1943" s="94" t="n"/>
      <c r="E1943" s="94" t="n"/>
    </row>
    <row r="1944">
      <c r="A1944" s="94" t="n"/>
      <c r="B1944" s="94" t="n"/>
      <c r="C1944" s="94" t="n"/>
      <c r="D1944" s="94" t="n"/>
      <c r="E1944" s="94" t="n"/>
    </row>
    <row r="1945">
      <c r="A1945" s="94" t="n"/>
      <c r="B1945" s="94" t="n"/>
      <c r="C1945" s="94" t="n"/>
      <c r="D1945" s="94" t="n"/>
      <c r="E1945" s="94" t="n"/>
    </row>
    <row r="1946">
      <c r="A1946" s="94" t="n"/>
      <c r="B1946" s="94" t="n"/>
      <c r="C1946" s="94" t="n"/>
      <c r="D1946" s="94" t="n"/>
      <c r="E1946" s="94" t="n"/>
    </row>
    <row r="1947">
      <c r="A1947" s="94" t="n"/>
      <c r="B1947" s="94" t="n"/>
      <c r="C1947" s="94" t="n"/>
      <c r="D1947" s="94" t="n"/>
      <c r="E1947" s="94" t="n"/>
    </row>
    <row r="1948">
      <c r="A1948" s="94" t="n"/>
      <c r="B1948" s="94" t="n"/>
      <c r="C1948" s="94" t="n"/>
      <c r="D1948" s="94" t="n"/>
      <c r="E1948" s="94" t="n"/>
    </row>
    <row r="1949">
      <c r="A1949" s="94" t="n"/>
      <c r="B1949" s="94" t="n"/>
      <c r="C1949" s="94" t="n"/>
      <c r="D1949" s="94" t="n"/>
      <c r="E1949" s="94" t="n"/>
    </row>
    <row r="1950">
      <c r="A1950" s="94" t="n"/>
      <c r="B1950" s="94" t="n"/>
      <c r="C1950" s="94" t="n"/>
      <c r="D1950" s="94" t="n"/>
      <c r="E1950" s="94" t="n"/>
    </row>
    <row r="1951">
      <c r="A1951" s="94" t="n"/>
      <c r="B1951" s="94" t="n"/>
      <c r="C1951" s="94" t="n"/>
      <c r="D1951" s="94" t="n"/>
      <c r="E1951" s="94" t="n"/>
    </row>
    <row r="1952">
      <c r="A1952" s="94" t="n"/>
      <c r="B1952" s="94" t="n"/>
      <c r="C1952" s="94" t="n"/>
      <c r="D1952" s="94" t="n"/>
      <c r="E1952" s="94" t="n"/>
    </row>
    <row r="1953">
      <c r="A1953" s="94" t="n"/>
      <c r="B1953" s="94" t="n"/>
      <c r="C1953" s="94" t="n"/>
      <c r="D1953" s="94" t="n"/>
      <c r="E1953" s="94" t="n"/>
    </row>
    <row r="1954">
      <c r="A1954" s="94" t="n"/>
      <c r="B1954" s="94" t="n"/>
      <c r="C1954" s="94" t="n"/>
      <c r="D1954" s="94" t="n"/>
      <c r="E1954" s="94" t="n"/>
    </row>
    <row r="1955">
      <c r="A1955" s="94" t="n"/>
      <c r="B1955" s="94" t="n"/>
      <c r="C1955" s="94" t="n"/>
      <c r="D1955" s="94" t="n"/>
      <c r="E1955" s="94" t="n"/>
    </row>
    <row r="1956">
      <c r="A1956" s="94" t="n"/>
      <c r="B1956" s="94" t="n"/>
      <c r="C1956" s="94" t="n"/>
      <c r="D1956" s="94" t="n"/>
      <c r="E1956" s="94" t="n"/>
    </row>
    <row r="1957">
      <c r="A1957" s="94" t="n"/>
      <c r="B1957" s="94" t="n"/>
      <c r="C1957" s="94" t="n"/>
      <c r="D1957" s="94" t="n"/>
      <c r="E1957" s="94" t="n"/>
    </row>
    <row r="1958">
      <c r="A1958" s="94" t="n"/>
      <c r="B1958" s="94" t="n"/>
      <c r="C1958" s="94" t="n"/>
      <c r="D1958" s="94" t="n"/>
      <c r="E1958" s="94" t="n"/>
    </row>
    <row r="1959">
      <c r="A1959" s="94" t="n"/>
      <c r="B1959" s="94" t="n"/>
      <c r="C1959" s="94" t="n"/>
      <c r="D1959" s="94" t="n"/>
      <c r="E1959" s="94" t="n"/>
    </row>
    <row r="1960">
      <c r="A1960" s="94" t="n"/>
      <c r="B1960" s="94" t="n"/>
      <c r="C1960" s="94" t="n"/>
      <c r="D1960" s="94" t="n"/>
      <c r="E1960" s="94" t="n"/>
    </row>
    <row r="1961">
      <c r="A1961" s="94" t="n"/>
      <c r="B1961" s="94" t="n"/>
      <c r="C1961" s="94" t="n"/>
      <c r="D1961" s="94" t="n"/>
      <c r="E1961" s="94" t="n"/>
    </row>
    <row r="1962">
      <c r="A1962" s="94" t="n"/>
      <c r="B1962" s="94" t="n"/>
      <c r="C1962" s="94" t="n"/>
      <c r="D1962" s="94" t="n"/>
      <c r="E1962" s="94" t="n"/>
    </row>
    <row r="1963">
      <c r="A1963" s="94" t="n"/>
      <c r="B1963" s="94" t="n"/>
      <c r="C1963" s="94" t="n"/>
      <c r="D1963" s="94" t="n"/>
      <c r="E1963" s="94" t="n"/>
    </row>
    <row r="1964">
      <c r="A1964" s="94" t="n"/>
      <c r="B1964" s="94" t="n"/>
      <c r="C1964" s="94" t="n"/>
      <c r="D1964" s="94" t="n"/>
      <c r="E1964" s="94" t="n"/>
    </row>
    <row r="1965">
      <c r="A1965" s="94" t="n"/>
      <c r="B1965" s="94" t="n"/>
      <c r="C1965" s="94" t="n"/>
      <c r="D1965" s="94" t="n"/>
      <c r="E1965" s="94" t="n"/>
    </row>
    <row r="1966">
      <c r="A1966" s="94" t="n"/>
      <c r="B1966" s="94" t="n"/>
      <c r="C1966" s="94" t="n"/>
      <c r="D1966" s="94" t="n"/>
      <c r="E1966" s="94" t="n"/>
    </row>
    <row r="1967">
      <c r="A1967" s="94" t="n"/>
      <c r="B1967" s="94" t="n"/>
      <c r="C1967" s="94" t="n"/>
      <c r="D1967" s="94" t="n"/>
      <c r="E1967" s="94" t="n"/>
    </row>
    <row r="1968">
      <c r="A1968" s="94" t="n"/>
      <c r="B1968" s="94" t="n"/>
      <c r="C1968" s="94" t="n"/>
      <c r="D1968" s="94" t="n"/>
      <c r="E1968" s="94" t="n"/>
    </row>
    <row r="1969">
      <c r="A1969" s="94" t="n"/>
      <c r="B1969" s="94" t="n"/>
      <c r="C1969" s="94" t="n"/>
      <c r="D1969" s="94" t="n"/>
      <c r="E1969" s="94" t="n"/>
    </row>
    <row r="1970">
      <c r="A1970" s="94" t="n"/>
      <c r="B1970" s="94" t="n"/>
      <c r="C1970" s="94" t="n"/>
      <c r="D1970" s="94" t="n"/>
      <c r="E1970" s="94" t="n"/>
    </row>
    <row r="1971">
      <c r="A1971" s="94" t="n"/>
      <c r="B1971" s="94" t="n"/>
      <c r="C1971" s="94" t="n"/>
      <c r="D1971" s="94" t="n"/>
      <c r="E1971" s="94" t="n"/>
    </row>
    <row r="1972">
      <c r="A1972" s="94" t="n"/>
      <c r="B1972" s="94" t="n"/>
      <c r="C1972" s="94" t="n"/>
      <c r="D1972" s="94" t="n"/>
      <c r="E1972" s="94" t="n"/>
    </row>
    <row r="1973">
      <c r="A1973" s="94" t="n"/>
      <c r="B1973" s="94" t="n"/>
      <c r="C1973" s="94" t="n"/>
      <c r="D1973" s="94" t="n"/>
      <c r="E1973" s="94" t="n"/>
    </row>
    <row r="1974">
      <c r="A1974" s="98" t="inlineStr">
        <is>
          <t>TOTALE</t>
        </is>
      </c>
      <c r="B1974" s="94">
        <f>SUM(B1926:B1973)</f>
        <v/>
      </c>
      <c r="C1974" s="94" t="n"/>
      <c r="D1974" s="94" t="n"/>
      <c r="E1974" s="94" t="n"/>
    </row>
    <row r="1977">
      <c r="A1977" s="98" t="inlineStr">
        <is>
          <t>DATA</t>
        </is>
      </c>
      <c r="B1977" s="98" t="inlineStr">
        <is>
          <t>IMPORTO</t>
        </is>
      </c>
      <c r="C1977" s="98" t="inlineStr">
        <is>
          <t>NUMERO POLIZZA</t>
        </is>
      </c>
      <c r="D1977" s="98" t="inlineStr">
        <is>
          <t>CONTRAENTE</t>
        </is>
      </c>
      <c r="E1977" s="98" t="inlineStr">
        <is>
          <t>NOTE</t>
        </is>
      </c>
    </row>
    <row r="1978">
      <c r="A1978" s="95" t="n"/>
      <c r="B1978" s="94" t="n">
        <v>0</v>
      </c>
      <c r="C1978" s="94" t="n"/>
      <c r="D1978" s="94" t="n"/>
      <c r="E1978" s="94" t="n"/>
    </row>
    <row r="1979">
      <c r="A1979" s="94" t="n"/>
      <c r="B1979" s="94" t="n">
        <v>0</v>
      </c>
      <c r="C1979" s="94" t="n"/>
      <c r="D1979" s="94" t="n"/>
      <c r="E1979" s="94" t="n"/>
    </row>
    <row r="1980">
      <c r="A1980" s="94" t="n"/>
      <c r="B1980" s="94" t="n">
        <v>0</v>
      </c>
      <c r="C1980" s="94" t="n"/>
      <c r="D1980" s="94" t="n"/>
      <c r="E1980" s="94" t="n"/>
    </row>
    <row r="1981">
      <c r="A1981" s="94" t="n"/>
      <c r="B1981" s="94" t="n"/>
      <c r="C1981" s="94" t="n"/>
      <c r="D1981" s="94" t="n"/>
      <c r="E1981" s="94" t="n"/>
    </row>
    <row r="1982">
      <c r="A1982" s="94" t="n"/>
      <c r="B1982" s="94" t="n"/>
      <c r="C1982" s="94" t="n"/>
      <c r="D1982" s="94" t="n"/>
      <c r="E1982" s="94" t="n"/>
    </row>
    <row r="1983">
      <c r="A1983" s="94" t="n"/>
      <c r="B1983" s="94" t="n"/>
      <c r="C1983" s="94" t="n"/>
      <c r="D1983" s="94" t="n"/>
      <c r="E1983" s="94" t="n"/>
    </row>
    <row r="1984">
      <c r="A1984" s="94" t="n"/>
      <c r="B1984" s="94" t="n"/>
      <c r="C1984" s="94" t="n"/>
      <c r="D1984" s="94" t="n"/>
      <c r="E1984" s="94" t="n"/>
    </row>
    <row r="1985">
      <c r="A1985" s="94" t="n"/>
      <c r="B1985" s="94" t="n"/>
      <c r="C1985" s="94" t="n"/>
      <c r="D1985" s="94" t="n"/>
      <c r="E1985" s="94" t="n"/>
    </row>
    <row r="1986">
      <c r="A1986" s="94" t="n"/>
      <c r="B1986" s="94" t="n"/>
      <c r="C1986" s="94" t="n"/>
      <c r="D1986" s="94" t="n"/>
      <c r="E1986" s="94" t="n"/>
    </row>
    <row r="1987">
      <c r="A1987" s="94" t="n"/>
      <c r="B1987" s="94" t="n"/>
      <c r="C1987" s="94" t="n"/>
      <c r="D1987" s="94" t="n"/>
      <c r="E1987" s="94" t="n"/>
    </row>
    <row r="1988">
      <c r="A1988" s="94" t="n"/>
      <c r="B1988" s="94" t="n"/>
      <c r="C1988" s="94" t="n"/>
      <c r="D1988" s="94" t="n"/>
      <c r="E1988" s="94" t="n"/>
    </row>
    <row r="1989">
      <c r="A1989" s="94" t="n"/>
      <c r="B1989" s="94" t="n"/>
      <c r="C1989" s="94" t="n"/>
      <c r="D1989" s="94" t="n"/>
      <c r="E1989" s="94" t="n"/>
    </row>
    <row r="1990">
      <c r="A1990" s="94" t="n"/>
      <c r="B1990" s="94" t="n"/>
      <c r="C1990" s="94" t="n"/>
      <c r="D1990" s="94" t="n"/>
      <c r="E1990" s="94" t="n"/>
    </row>
    <row r="1991">
      <c r="A1991" s="94" t="n"/>
      <c r="B1991" s="94" t="n"/>
      <c r="C1991" s="94" t="n"/>
      <c r="D1991" s="94" t="n"/>
      <c r="E1991" s="94" t="n"/>
    </row>
    <row r="1992">
      <c r="A1992" s="94" t="n"/>
      <c r="B1992" s="94" t="n"/>
      <c r="C1992" s="94" t="n"/>
      <c r="D1992" s="94" t="n"/>
      <c r="E1992" s="94" t="n"/>
    </row>
    <row r="1993">
      <c r="A1993" s="94" t="n"/>
      <c r="B1993" s="94" t="n"/>
      <c r="C1993" s="94" t="n"/>
      <c r="D1993" s="94" t="n"/>
      <c r="E1993" s="94" t="n"/>
    </row>
    <row r="1994">
      <c r="A1994" s="94" t="n"/>
      <c r="B1994" s="94" t="n"/>
      <c r="C1994" s="94" t="n"/>
      <c r="D1994" s="94" t="n"/>
      <c r="E1994" s="94" t="n"/>
    </row>
    <row r="1995">
      <c r="A1995" s="94" t="n"/>
      <c r="B1995" s="94" t="n"/>
      <c r="C1995" s="94" t="n"/>
      <c r="D1995" s="94" t="n"/>
      <c r="E1995" s="94" t="n"/>
    </row>
    <row r="1996">
      <c r="A1996" s="94" t="n"/>
      <c r="B1996" s="94" t="n"/>
      <c r="C1996" s="94" t="n"/>
      <c r="D1996" s="94" t="n"/>
      <c r="E1996" s="94" t="n"/>
    </row>
    <row r="1997">
      <c r="A1997" s="94" t="n"/>
      <c r="B1997" s="94" t="n"/>
      <c r="C1997" s="94" t="n"/>
      <c r="D1997" s="94" t="n"/>
      <c r="E1997" s="94" t="n"/>
    </row>
    <row r="1998">
      <c r="A1998" s="94" t="n"/>
      <c r="B1998" s="94" t="n"/>
      <c r="C1998" s="94" t="n"/>
      <c r="D1998" s="94" t="n"/>
      <c r="E1998" s="94" t="n"/>
    </row>
    <row r="1999">
      <c r="A1999" s="94" t="n"/>
      <c r="B1999" s="94" t="n"/>
      <c r="C1999" s="94" t="n"/>
      <c r="D1999" s="94" t="n"/>
      <c r="E1999" s="94" t="n"/>
    </row>
    <row r="2000">
      <c r="A2000" s="94" t="n"/>
      <c r="B2000" s="94" t="n"/>
      <c r="C2000" s="94" t="n"/>
      <c r="D2000" s="94" t="n"/>
      <c r="E2000" s="94" t="n"/>
    </row>
    <row r="2001">
      <c r="A2001" s="94" t="n"/>
      <c r="B2001" s="94" t="n"/>
      <c r="C2001" s="94" t="n"/>
      <c r="D2001" s="94" t="n"/>
      <c r="E2001" s="94" t="n"/>
    </row>
    <row r="2002">
      <c r="A2002" s="94" t="n"/>
      <c r="B2002" s="94" t="n"/>
      <c r="C2002" s="94" t="n"/>
      <c r="D2002" s="94" t="n"/>
      <c r="E2002" s="94" t="n"/>
    </row>
    <row r="2003">
      <c r="A2003" s="94" t="n"/>
      <c r="B2003" s="94" t="n"/>
      <c r="C2003" s="94" t="n"/>
      <c r="D2003" s="94" t="n"/>
      <c r="E2003" s="94" t="n"/>
    </row>
    <row r="2004">
      <c r="A2004" s="94" t="n"/>
      <c r="B2004" s="94" t="n"/>
      <c r="C2004" s="94" t="n"/>
      <c r="D2004" s="94" t="n"/>
      <c r="E2004" s="94" t="n"/>
    </row>
    <row r="2005">
      <c r="A2005" s="94" t="n"/>
      <c r="B2005" s="94" t="n"/>
      <c r="C2005" s="94" t="n"/>
      <c r="D2005" s="94" t="n"/>
      <c r="E2005" s="94" t="n"/>
    </row>
    <row r="2006">
      <c r="A2006" s="94" t="n"/>
      <c r="B2006" s="94" t="n"/>
      <c r="C2006" s="94" t="n"/>
      <c r="D2006" s="94" t="n"/>
      <c r="E2006" s="94" t="n"/>
    </row>
    <row r="2007">
      <c r="A2007" s="94" t="n"/>
      <c r="B2007" s="94" t="n"/>
      <c r="C2007" s="94" t="n"/>
      <c r="D2007" s="94" t="n"/>
      <c r="E2007" s="94" t="n"/>
    </row>
    <row r="2008">
      <c r="A2008" s="94" t="n"/>
      <c r="B2008" s="94" t="n"/>
      <c r="C2008" s="94" t="n"/>
      <c r="D2008" s="94" t="n"/>
      <c r="E2008" s="94" t="n"/>
    </row>
    <row r="2009">
      <c r="A2009" s="94" t="n"/>
      <c r="B2009" s="94" t="n"/>
      <c r="C2009" s="94" t="n"/>
      <c r="D2009" s="94" t="n"/>
      <c r="E2009" s="94" t="n"/>
    </row>
    <row r="2010">
      <c r="A2010" s="94" t="n"/>
      <c r="B2010" s="94" t="n"/>
      <c r="C2010" s="94" t="n"/>
      <c r="D2010" s="94" t="n"/>
      <c r="E2010" s="94" t="n"/>
    </row>
    <row r="2011">
      <c r="A2011" s="94" t="n"/>
      <c r="B2011" s="94" t="n"/>
      <c r="C2011" s="94" t="n"/>
      <c r="D2011" s="94" t="n"/>
      <c r="E2011" s="94" t="n"/>
    </row>
    <row r="2012">
      <c r="A2012" s="94" t="n"/>
      <c r="B2012" s="94" t="n"/>
      <c r="C2012" s="94" t="n"/>
      <c r="D2012" s="94" t="n"/>
      <c r="E2012" s="94" t="n"/>
    </row>
    <row r="2013">
      <c r="A2013" s="94" t="n"/>
      <c r="B2013" s="94" t="n"/>
      <c r="C2013" s="94" t="n"/>
      <c r="D2013" s="94" t="n"/>
      <c r="E2013" s="94" t="n"/>
    </row>
    <row r="2014">
      <c r="A2014" s="94" t="n"/>
      <c r="B2014" s="94" t="n"/>
      <c r="C2014" s="94" t="n"/>
      <c r="D2014" s="94" t="n"/>
      <c r="E2014" s="94" t="n"/>
    </row>
    <row r="2015">
      <c r="A2015" s="94" t="n"/>
      <c r="B2015" s="94" t="n"/>
      <c r="C2015" s="94" t="n"/>
      <c r="D2015" s="94" t="n"/>
      <c r="E2015" s="94" t="n"/>
    </row>
    <row r="2016">
      <c r="A2016" s="94" t="n"/>
      <c r="B2016" s="94" t="n"/>
      <c r="C2016" s="94" t="n"/>
      <c r="D2016" s="94" t="n"/>
      <c r="E2016" s="94" t="n"/>
    </row>
    <row r="2017">
      <c r="A2017" s="94" t="n"/>
      <c r="B2017" s="94" t="n"/>
      <c r="C2017" s="94" t="n"/>
      <c r="D2017" s="94" t="n"/>
      <c r="E2017" s="94" t="n"/>
    </row>
    <row r="2018">
      <c r="A2018" s="94" t="n"/>
      <c r="B2018" s="94" t="n"/>
      <c r="C2018" s="94" t="n"/>
      <c r="D2018" s="94" t="n"/>
      <c r="E2018" s="94" t="n"/>
    </row>
    <row r="2019">
      <c r="A2019" s="94" t="n"/>
      <c r="B2019" s="94" t="n"/>
      <c r="C2019" s="94" t="n"/>
      <c r="D2019" s="94" t="n"/>
      <c r="E2019" s="94" t="n"/>
    </row>
    <row r="2020">
      <c r="A2020" s="94" t="n"/>
      <c r="B2020" s="94" t="n"/>
      <c r="C2020" s="94" t="n"/>
      <c r="D2020" s="94" t="n"/>
      <c r="E2020" s="94" t="n"/>
    </row>
    <row r="2021">
      <c r="A2021" s="94" t="n"/>
      <c r="B2021" s="94" t="n"/>
      <c r="C2021" s="94" t="n"/>
      <c r="D2021" s="94" t="n"/>
      <c r="E2021" s="94" t="n"/>
    </row>
    <row r="2022">
      <c r="A2022" s="94" t="n"/>
      <c r="B2022" s="94" t="n"/>
      <c r="C2022" s="94" t="n"/>
      <c r="D2022" s="94" t="n"/>
      <c r="E2022" s="94" t="n"/>
    </row>
    <row r="2023">
      <c r="A2023" s="94" t="n"/>
      <c r="B2023" s="94" t="n"/>
      <c r="C2023" s="94" t="n"/>
      <c r="D2023" s="94" t="n"/>
      <c r="E2023" s="94" t="n"/>
    </row>
    <row r="2024">
      <c r="A2024" s="94" t="n"/>
      <c r="B2024" s="94" t="n"/>
      <c r="C2024" s="94" t="n"/>
      <c r="D2024" s="94" t="n"/>
      <c r="E2024" s="94" t="n"/>
    </row>
    <row r="2025">
      <c r="A2025" s="94" t="n"/>
      <c r="B2025" s="94" t="n"/>
      <c r="C2025" s="94" t="n"/>
      <c r="D2025" s="94" t="n"/>
      <c r="E2025" s="94" t="n"/>
    </row>
    <row r="2026">
      <c r="A2026" s="98" t="inlineStr">
        <is>
          <t>TOTALE</t>
        </is>
      </c>
      <c r="B2026" s="94">
        <f>SUM(B1978:B2025)</f>
        <v/>
      </c>
      <c r="C2026" s="94" t="n"/>
      <c r="D2026" s="94" t="n"/>
      <c r="E2026" s="94" t="n"/>
    </row>
    <row r="2029">
      <c r="A2029" s="98" t="inlineStr">
        <is>
          <t>DATA</t>
        </is>
      </c>
      <c r="B2029" s="98" t="inlineStr">
        <is>
          <t>IMPORTO</t>
        </is>
      </c>
      <c r="C2029" s="98" t="inlineStr">
        <is>
          <t>NUMERO POLIZZA</t>
        </is>
      </c>
      <c r="D2029" s="98" t="inlineStr">
        <is>
          <t>CONTRAENTE</t>
        </is>
      </c>
      <c r="E2029" s="98" t="inlineStr">
        <is>
          <t>NOTE</t>
        </is>
      </c>
    </row>
    <row r="2030">
      <c r="A2030" s="95" t="n"/>
      <c r="B2030" s="94" t="n">
        <v>0</v>
      </c>
      <c r="C2030" s="94" t="n"/>
      <c r="D2030" s="94" t="n"/>
      <c r="E2030" s="94" t="n"/>
    </row>
    <row r="2031">
      <c r="A2031" s="94" t="n"/>
      <c r="B2031" s="94" t="n">
        <v>0</v>
      </c>
      <c r="C2031" s="94" t="n"/>
      <c r="D2031" s="94" t="n"/>
      <c r="E2031" s="94" t="n"/>
    </row>
    <row r="2032">
      <c r="A2032" s="94" t="n"/>
      <c r="B2032" s="94" t="n">
        <v>0</v>
      </c>
      <c r="C2032" s="94" t="n"/>
      <c r="D2032" s="94" t="n"/>
      <c r="E2032" s="94" t="n"/>
    </row>
    <row r="2033">
      <c r="A2033" s="94" t="n"/>
      <c r="B2033" s="94" t="n"/>
      <c r="C2033" s="94" t="n"/>
      <c r="D2033" s="94" t="n"/>
      <c r="E2033" s="94" t="n"/>
    </row>
    <row r="2034">
      <c r="A2034" s="94" t="n"/>
      <c r="B2034" s="94" t="n"/>
      <c r="C2034" s="94" t="n"/>
      <c r="D2034" s="94" t="n"/>
      <c r="E2034" s="94" t="n"/>
    </row>
    <row r="2035">
      <c r="A2035" s="94" t="n"/>
      <c r="B2035" s="94" t="n"/>
      <c r="C2035" s="94" t="n"/>
      <c r="D2035" s="94" t="n"/>
      <c r="E2035" s="94" t="n"/>
    </row>
    <row r="2036">
      <c r="A2036" s="94" t="n"/>
      <c r="B2036" s="94" t="n"/>
      <c r="C2036" s="94" t="n"/>
      <c r="D2036" s="94" t="n"/>
      <c r="E2036" s="94" t="n"/>
    </row>
    <row r="2037">
      <c r="A2037" s="94" t="n"/>
      <c r="B2037" s="94" t="n"/>
      <c r="C2037" s="94" t="n"/>
      <c r="D2037" s="94" t="n"/>
      <c r="E2037" s="94" t="n"/>
    </row>
    <row r="2038">
      <c r="A2038" s="94" t="n"/>
      <c r="B2038" s="94" t="n"/>
      <c r="C2038" s="94" t="n"/>
      <c r="D2038" s="94" t="n"/>
      <c r="E2038" s="94" t="n"/>
    </row>
    <row r="2039">
      <c r="A2039" s="94" t="n"/>
      <c r="B2039" s="94" t="n"/>
      <c r="C2039" s="94" t="n"/>
      <c r="D2039" s="94" t="n"/>
      <c r="E2039" s="94" t="n"/>
    </row>
    <row r="2040">
      <c r="A2040" s="94" t="n"/>
      <c r="B2040" s="94" t="n"/>
      <c r="C2040" s="94" t="n"/>
      <c r="D2040" s="94" t="n"/>
      <c r="E2040" s="94" t="n"/>
    </row>
    <row r="2041">
      <c r="A2041" s="94" t="n"/>
      <c r="B2041" s="94" t="n"/>
      <c r="C2041" s="94" t="n"/>
      <c r="D2041" s="94" t="n"/>
      <c r="E2041" s="94" t="n"/>
    </row>
    <row r="2042">
      <c r="A2042" s="94" t="n"/>
      <c r="B2042" s="94" t="n"/>
      <c r="C2042" s="94" t="n"/>
      <c r="D2042" s="94" t="n"/>
      <c r="E2042" s="94" t="n"/>
    </row>
    <row r="2043">
      <c r="A2043" s="94" t="n"/>
      <c r="B2043" s="94" t="n"/>
      <c r="C2043" s="94" t="n"/>
      <c r="D2043" s="94" t="n"/>
      <c r="E2043" s="94" t="n"/>
    </row>
    <row r="2044">
      <c r="A2044" s="94" t="n"/>
      <c r="B2044" s="94" t="n"/>
      <c r="C2044" s="94" t="n"/>
      <c r="D2044" s="94" t="n"/>
      <c r="E2044" s="94" t="n"/>
    </row>
    <row r="2045">
      <c r="A2045" s="94" t="n"/>
      <c r="B2045" s="94" t="n"/>
      <c r="C2045" s="94" t="n"/>
      <c r="D2045" s="94" t="n"/>
      <c r="E2045" s="94" t="n"/>
    </row>
    <row r="2046">
      <c r="A2046" s="94" t="n"/>
      <c r="B2046" s="94" t="n"/>
      <c r="C2046" s="94" t="n"/>
      <c r="D2046" s="94" t="n"/>
      <c r="E2046" s="94" t="n"/>
    </row>
    <row r="2047">
      <c r="A2047" s="94" t="n"/>
      <c r="B2047" s="94" t="n"/>
      <c r="C2047" s="94" t="n"/>
      <c r="D2047" s="94" t="n"/>
      <c r="E2047" s="94" t="n"/>
    </row>
    <row r="2048">
      <c r="A2048" s="94" t="n"/>
      <c r="B2048" s="94" t="n"/>
      <c r="C2048" s="94" t="n"/>
      <c r="D2048" s="94" t="n"/>
      <c r="E2048" s="94" t="n"/>
    </row>
    <row r="2049">
      <c r="A2049" s="94" t="n"/>
      <c r="B2049" s="94" t="n"/>
      <c r="C2049" s="94" t="n"/>
      <c r="D2049" s="94" t="n"/>
      <c r="E2049" s="94" t="n"/>
    </row>
    <row r="2050">
      <c r="A2050" s="94" t="n"/>
      <c r="B2050" s="94" t="n"/>
      <c r="C2050" s="94" t="n"/>
      <c r="D2050" s="94" t="n"/>
      <c r="E2050" s="94" t="n"/>
    </row>
    <row r="2051">
      <c r="A2051" s="94" t="n"/>
      <c r="B2051" s="94" t="n"/>
      <c r="C2051" s="94" t="n"/>
      <c r="D2051" s="94" t="n"/>
      <c r="E2051" s="94" t="n"/>
    </row>
    <row r="2052">
      <c r="A2052" s="94" t="n"/>
      <c r="B2052" s="94" t="n"/>
      <c r="C2052" s="94" t="n"/>
      <c r="D2052" s="94" t="n"/>
      <c r="E2052" s="94" t="n"/>
    </row>
    <row r="2053">
      <c r="A2053" s="94" t="n"/>
      <c r="B2053" s="94" t="n"/>
      <c r="C2053" s="94" t="n"/>
      <c r="D2053" s="94" t="n"/>
      <c r="E2053" s="94" t="n"/>
    </row>
    <row r="2054">
      <c r="A2054" s="94" t="n"/>
      <c r="B2054" s="94" t="n"/>
      <c r="C2054" s="94" t="n"/>
      <c r="D2054" s="94" t="n"/>
      <c r="E2054" s="94" t="n"/>
    </row>
    <row r="2055">
      <c r="A2055" s="94" t="n"/>
      <c r="B2055" s="94" t="n"/>
      <c r="C2055" s="94" t="n"/>
      <c r="D2055" s="94" t="n"/>
      <c r="E2055" s="94" t="n"/>
    </row>
    <row r="2056">
      <c r="A2056" s="94" t="n"/>
      <c r="B2056" s="94" t="n"/>
      <c r="C2056" s="94" t="n"/>
      <c r="D2056" s="94" t="n"/>
      <c r="E2056" s="94" t="n"/>
    </row>
    <row r="2057">
      <c r="A2057" s="94" t="n"/>
      <c r="B2057" s="94" t="n"/>
      <c r="C2057" s="94" t="n"/>
      <c r="D2057" s="94" t="n"/>
      <c r="E2057" s="94" t="n"/>
    </row>
    <row r="2058">
      <c r="A2058" s="94" t="n"/>
      <c r="B2058" s="94" t="n"/>
      <c r="C2058" s="94" t="n"/>
      <c r="D2058" s="94" t="n"/>
      <c r="E2058" s="94" t="n"/>
    </row>
    <row r="2059">
      <c r="A2059" s="94" t="n"/>
      <c r="B2059" s="94" t="n"/>
      <c r="C2059" s="94" t="n"/>
      <c r="D2059" s="94" t="n"/>
      <c r="E2059" s="94" t="n"/>
    </row>
    <row r="2060">
      <c r="A2060" s="94" t="n"/>
      <c r="B2060" s="94" t="n"/>
      <c r="C2060" s="94" t="n"/>
      <c r="D2060" s="94" t="n"/>
      <c r="E2060" s="94" t="n"/>
    </row>
    <row r="2061">
      <c r="A2061" s="94" t="n"/>
      <c r="B2061" s="94" t="n"/>
      <c r="C2061" s="94" t="n"/>
      <c r="D2061" s="94" t="n"/>
      <c r="E2061" s="94" t="n"/>
    </row>
    <row r="2062">
      <c r="A2062" s="94" t="n"/>
      <c r="B2062" s="94" t="n"/>
      <c r="C2062" s="94" t="n"/>
      <c r="D2062" s="94" t="n"/>
      <c r="E2062" s="94" t="n"/>
    </row>
    <row r="2063">
      <c r="A2063" s="94" t="n"/>
      <c r="B2063" s="94" t="n"/>
      <c r="C2063" s="94" t="n"/>
      <c r="D2063" s="94" t="n"/>
      <c r="E2063" s="94" t="n"/>
    </row>
    <row r="2064">
      <c r="A2064" s="94" t="n"/>
      <c r="B2064" s="94" t="n"/>
      <c r="C2064" s="94" t="n"/>
      <c r="D2064" s="94" t="n"/>
      <c r="E2064" s="94" t="n"/>
    </row>
    <row r="2065">
      <c r="A2065" s="94" t="n"/>
      <c r="B2065" s="94" t="n"/>
      <c r="C2065" s="94" t="n"/>
      <c r="D2065" s="94" t="n"/>
      <c r="E2065" s="94" t="n"/>
    </row>
    <row r="2066">
      <c r="A2066" s="94" t="n"/>
      <c r="B2066" s="94" t="n"/>
      <c r="C2066" s="94" t="n"/>
      <c r="D2066" s="94" t="n"/>
      <c r="E2066" s="94" t="n"/>
    </row>
    <row r="2067">
      <c r="A2067" s="94" t="n"/>
      <c r="B2067" s="94" t="n"/>
      <c r="C2067" s="94" t="n"/>
      <c r="D2067" s="94" t="n"/>
      <c r="E2067" s="94" t="n"/>
    </row>
    <row r="2068">
      <c r="A2068" s="94" t="n"/>
      <c r="B2068" s="94" t="n"/>
      <c r="C2068" s="94" t="n"/>
      <c r="D2068" s="94" t="n"/>
      <c r="E2068" s="94" t="n"/>
    </row>
    <row r="2069">
      <c r="A2069" s="94" t="n"/>
      <c r="B2069" s="94" t="n"/>
      <c r="C2069" s="94" t="n"/>
      <c r="D2069" s="94" t="n"/>
      <c r="E2069" s="94" t="n"/>
    </row>
    <row r="2070">
      <c r="A2070" s="94" t="n"/>
      <c r="B2070" s="94" t="n"/>
      <c r="C2070" s="94" t="n"/>
      <c r="D2070" s="94" t="n"/>
      <c r="E2070" s="94" t="n"/>
    </row>
    <row r="2071">
      <c r="A2071" s="94" t="n"/>
      <c r="B2071" s="94" t="n"/>
      <c r="C2071" s="94" t="n"/>
      <c r="D2071" s="94" t="n"/>
      <c r="E2071" s="94" t="n"/>
    </row>
    <row r="2072">
      <c r="A2072" s="94" t="n"/>
      <c r="B2072" s="94" t="n"/>
      <c r="C2072" s="94" t="n"/>
      <c r="D2072" s="94" t="n"/>
      <c r="E2072" s="94" t="n"/>
    </row>
    <row r="2073">
      <c r="A2073" s="94" t="n"/>
      <c r="B2073" s="94" t="n"/>
      <c r="C2073" s="94" t="n"/>
      <c r="D2073" s="94" t="n"/>
      <c r="E2073" s="94" t="n"/>
    </row>
    <row r="2074">
      <c r="A2074" s="94" t="n"/>
      <c r="B2074" s="94" t="n"/>
      <c r="C2074" s="94" t="n"/>
      <c r="D2074" s="94" t="n"/>
      <c r="E2074" s="94" t="n"/>
    </row>
    <row r="2075">
      <c r="A2075" s="94" t="n"/>
      <c r="B2075" s="94" t="n"/>
      <c r="C2075" s="94" t="n"/>
      <c r="D2075" s="94" t="n"/>
      <c r="E2075" s="94" t="n"/>
    </row>
    <row r="2076">
      <c r="A2076" s="94" t="n"/>
      <c r="B2076" s="94" t="n"/>
      <c r="C2076" s="94" t="n"/>
      <c r="D2076" s="94" t="n"/>
      <c r="E2076" s="94" t="n"/>
    </row>
    <row r="2077">
      <c r="A2077" s="94" t="n"/>
      <c r="B2077" s="94" t="n"/>
      <c r="C2077" s="94" t="n"/>
      <c r="D2077" s="94" t="n"/>
      <c r="E2077" s="94" t="n"/>
    </row>
    <row r="2078">
      <c r="A2078" s="98" t="inlineStr">
        <is>
          <t>TOTALE</t>
        </is>
      </c>
      <c r="B2078" s="94">
        <f>SUM(B2030:B2077)</f>
        <v/>
      </c>
      <c r="C2078" s="94" t="n"/>
      <c r="D2078" s="94" t="n"/>
      <c r="E2078" s="94" t="n"/>
    </row>
    <row r="2081">
      <c r="A2081" s="98" t="inlineStr">
        <is>
          <t>DATA</t>
        </is>
      </c>
      <c r="B2081" s="98" t="inlineStr">
        <is>
          <t>IMPORTO</t>
        </is>
      </c>
      <c r="C2081" s="98" t="inlineStr">
        <is>
          <t>NUMERO POLIZZA</t>
        </is>
      </c>
      <c r="D2081" s="98" t="inlineStr">
        <is>
          <t>CONTRAENTE</t>
        </is>
      </c>
      <c r="E2081" s="98" t="inlineStr">
        <is>
          <t>NOTE</t>
        </is>
      </c>
    </row>
    <row r="2082">
      <c r="A2082" s="95" t="n"/>
      <c r="B2082" s="94" t="n">
        <v>0</v>
      </c>
      <c r="C2082" s="94" t="n"/>
      <c r="D2082" s="94" t="n"/>
      <c r="E2082" s="94" t="n"/>
    </row>
    <row r="2083">
      <c r="A2083" s="94" t="n"/>
      <c r="B2083" s="94" t="n">
        <v>0</v>
      </c>
      <c r="C2083" s="94" t="n"/>
      <c r="D2083" s="94" t="n"/>
      <c r="E2083" s="94" t="n"/>
    </row>
    <row r="2084">
      <c r="A2084" s="94" t="n"/>
      <c r="B2084" s="94" t="n">
        <v>0</v>
      </c>
      <c r="C2084" s="94" t="n"/>
      <c r="D2084" s="94" t="n"/>
      <c r="E2084" s="94" t="n"/>
    </row>
    <row r="2085">
      <c r="A2085" s="94" t="n"/>
      <c r="B2085" s="94" t="n"/>
      <c r="C2085" s="94" t="n"/>
      <c r="D2085" s="94" t="n"/>
      <c r="E2085" s="94" t="n"/>
    </row>
    <row r="2086">
      <c r="A2086" s="94" t="n"/>
      <c r="B2086" s="94" t="n"/>
      <c r="C2086" s="94" t="n"/>
      <c r="D2086" s="94" t="n"/>
      <c r="E2086" s="94" t="n"/>
    </row>
    <row r="2087">
      <c r="A2087" s="94" t="n"/>
      <c r="B2087" s="94" t="n"/>
      <c r="C2087" s="94" t="n"/>
      <c r="D2087" s="94" t="n"/>
      <c r="E2087" s="94" t="n"/>
    </row>
    <row r="2088">
      <c r="A2088" s="94" t="n"/>
      <c r="B2088" s="94" t="n"/>
      <c r="C2088" s="94" t="n"/>
      <c r="D2088" s="94" t="n"/>
      <c r="E2088" s="94" t="n"/>
    </row>
    <row r="2089">
      <c r="A2089" s="94" t="n"/>
      <c r="B2089" s="94" t="n"/>
      <c r="C2089" s="94" t="n"/>
      <c r="D2089" s="94" t="n"/>
      <c r="E2089" s="94" t="n"/>
    </row>
    <row r="2090">
      <c r="A2090" s="94" t="n"/>
      <c r="B2090" s="94" t="n"/>
      <c r="C2090" s="94" t="n"/>
      <c r="D2090" s="94" t="n"/>
      <c r="E2090" s="94" t="n"/>
    </row>
    <row r="2091">
      <c r="A2091" s="94" t="n"/>
      <c r="B2091" s="94" t="n"/>
      <c r="C2091" s="94" t="n"/>
      <c r="D2091" s="94" t="n"/>
      <c r="E2091" s="94" t="n"/>
    </row>
    <row r="2092">
      <c r="A2092" s="94" t="n"/>
      <c r="B2092" s="94" t="n"/>
      <c r="C2092" s="94" t="n"/>
      <c r="D2092" s="94" t="n"/>
      <c r="E2092" s="94" t="n"/>
    </row>
    <row r="2093">
      <c r="A2093" s="94" t="n"/>
      <c r="B2093" s="94" t="n"/>
      <c r="C2093" s="94" t="n"/>
      <c r="D2093" s="94" t="n"/>
      <c r="E2093" s="94" t="n"/>
    </row>
    <row r="2094">
      <c r="A2094" s="94" t="n"/>
      <c r="B2094" s="94" t="n"/>
      <c r="C2094" s="94" t="n"/>
      <c r="D2094" s="94" t="n"/>
      <c r="E2094" s="94" t="n"/>
    </row>
    <row r="2095">
      <c r="A2095" s="94" t="n"/>
      <c r="B2095" s="94" t="n"/>
      <c r="C2095" s="94" t="n"/>
      <c r="D2095" s="94" t="n"/>
      <c r="E2095" s="94" t="n"/>
    </row>
    <row r="2096">
      <c r="A2096" s="94" t="n"/>
      <c r="B2096" s="94" t="n"/>
      <c r="C2096" s="94" t="n"/>
      <c r="D2096" s="94" t="n"/>
      <c r="E2096" s="94" t="n"/>
    </row>
    <row r="2097">
      <c r="A2097" s="94" t="n"/>
      <c r="B2097" s="94" t="n"/>
      <c r="C2097" s="94" t="n"/>
      <c r="D2097" s="94" t="n"/>
      <c r="E2097" s="94" t="n"/>
    </row>
    <row r="2098">
      <c r="A2098" s="94" t="n"/>
      <c r="B2098" s="94" t="n"/>
      <c r="C2098" s="94" t="n"/>
      <c r="D2098" s="94" t="n"/>
      <c r="E2098" s="94" t="n"/>
    </row>
    <row r="2099">
      <c r="A2099" s="94" t="n"/>
      <c r="B2099" s="94" t="n"/>
      <c r="C2099" s="94" t="n"/>
      <c r="D2099" s="94" t="n"/>
      <c r="E2099" s="94" t="n"/>
    </row>
    <row r="2100">
      <c r="A2100" s="94" t="n"/>
      <c r="B2100" s="94" t="n"/>
      <c r="C2100" s="94" t="n"/>
      <c r="D2100" s="94" t="n"/>
      <c r="E2100" s="94" t="n"/>
    </row>
    <row r="2101">
      <c r="A2101" s="94" t="n"/>
      <c r="B2101" s="94" t="n"/>
      <c r="C2101" s="94" t="n"/>
      <c r="D2101" s="94" t="n"/>
      <c r="E2101" s="94" t="n"/>
    </row>
    <row r="2102">
      <c r="A2102" s="94" t="n"/>
      <c r="B2102" s="94" t="n"/>
      <c r="C2102" s="94" t="n"/>
      <c r="D2102" s="94" t="n"/>
      <c r="E2102" s="94" t="n"/>
    </row>
    <row r="2103">
      <c r="A2103" s="94" t="n"/>
      <c r="B2103" s="94" t="n"/>
      <c r="C2103" s="94" t="n"/>
      <c r="D2103" s="94" t="n"/>
      <c r="E2103" s="94" t="n"/>
    </row>
    <row r="2104">
      <c r="A2104" s="94" t="n"/>
      <c r="B2104" s="94" t="n"/>
      <c r="C2104" s="94" t="n"/>
      <c r="D2104" s="94" t="n"/>
      <c r="E2104" s="94" t="n"/>
    </row>
    <row r="2105">
      <c r="A2105" s="94" t="n"/>
      <c r="B2105" s="94" t="n"/>
      <c r="C2105" s="94" t="n"/>
      <c r="D2105" s="94" t="n"/>
      <c r="E2105" s="94" t="n"/>
    </row>
    <row r="2106">
      <c r="A2106" s="94" t="n"/>
      <c r="B2106" s="94" t="n"/>
      <c r="C2106" s="94" t="n"/>
      <c r="D2106" s="94" t="n"/>
      <c r="E2106" s="94" t="n"/>
    </row>
    <row r="2107">
      <c r="A2107" s="94" t="n"/>
      <c r="B2107" s="94" t="n"/>
      <c r="C2107" s="94" t="n"/>
      <c r="D2107" s="94" t="n"/>
      <c r="E2107" s="94" t="n"/>
    </row>
    <row r="2108">
      <c r="A2108" s="94" t="n"/>
      <c r="B2108" s="94" t="n"/>
      <c r="C2108" s="94" t="n"/>
      <c r="D2108" s="94" t="n"/>
      <c r="E2108" s="94" t="n"/>
    </row>
    <row r="2109">
      <c r="A2109" s="94" t="n"/>
      <c r="B2109" s="94" t="n"/>
      <c r="C2109" s="94" t="n"/>
      <c r="D2109" s="94" t="n"/>
      <c r="E2109" s="94" t="n"/>
    </row>
    <row r="2110">
      <c r="A2110" s="94" t="n"/>
      <c r="B2110" s="94" t="n"/>
      <c r="C2110" s="94" t="n"/>
      <c r="D2110" s="94" t="n"/>
      <c r="E2110" s="94" t="n"/>
    </row>
    <row r="2111">
      <c r="A2111" s="94" t="n"/>
      <c r="B2111" s="94" t="n"/>
      <c r="C2111" s="94" t="n"/>
      <c r="D2111" s="94" t="n"/>
      <c r="E2111" s="94" t="n"/>
    </row>
    <row r="2112">
      <c r="A2112" s="94" t="n"/>
      <c r="B2112" s="94" t="n"/>
      <c r="C2112" s="94" t="n"/>
      <c r="D2112" s="94" t="n"/>
      <c r="E2112" s="94" t="n"/>
    </row>
    <row r="2113">
      <c r="A2113" s="94" t="n"/>
      <c r="B2113" s="94" t="n"/>
      <c r="C2113" s="94" t="n"/>
      <c r="D2113" s="94" t="n"/>
      <c r="E2113" s="94" t="n"/>
    </row>
    <row r="2114">
      <c r="A2114" s="94" t="n"/>
      <c r="B2114" s="94" t="n"/>
      <c r="C2114" s="94" t="n"/>
      <c r="D2114" s="94" t="n"/>
      <c r="E2114" s="94" t="n"/>
    </row>
    <row r="2115">
      <c r="A2115" s="94" t="n"/>
      <c r="B2115" s="94" t="n"/>
      <c r="C2115" s="94" t="n"/>
      <c r="D2115" s="94" t="n"/>
      <c r="E2115" s="94" t="n"/>
    </row>
    <row r="2116">
      <c r="A2116" s="94" t="n"/>
      <c r="B2116" s="94" t="n"/>
      <c r="C2116" s="94" t="n"/>
      <c r="D2116" s="94" t="n"/>
      <c r="E2116" s="94" t="n"/>
    </row>
    <row r="2117">
      <c r="A2117" s="94" t="n"/>
      <c r="B2117" s="94" t="n"/>
      <c r="C2117" s="94" t="n"/>
      <c r="D2117" s="94" t="n"/>
      <c r="E2117" s="94" t="n"/>
    </row>
    <row r="2118">
      <c r="A2118" s="94" t="n"/>
      <c r="B2118" s="94" t="n"/>
      <c r="C2118" s="94" t="n"/>
      <c r="D2118" s="94" t="n"/>
      <c r="E2118" s="94" t="n"/>
    </row>
    <row r="2119">
      <c r="A2119" s="94" t="n"/>
      <c r="B2119" s="94" t="n"/>
      <c r="C2119" s="94" t="n"/>
      <c r="D2119" s="94" t="n"/>
      <c r="E2119" s="94" t="n"/>
    </row>
    <row r="2120">
      <c r="A2120" s="94" t="n"/>
      <c r="B2120" s="94" t="n"/>
      <c r="C2120" s="94" t="n"/>
      <c r="D2120" s="94" t="n"/>
      <c r="E2120" s="94" t="n"/>
    </row>
    <row r="2121">
      <c r="A2121" s="94" t="n"/>
      <c r="B2121" s="94" t="n"/>
      <c r="C2121" s="94" t="n"/>
      <c r="D2121" s="94" t="n"/>
      <c r="E2121" s="94" t="n"/>
    </row>
    <row r="2122">
      <c r="A2122" s="94" t="n"/>
      <c r="B2122" s="94" t="n"/>
      <c r="C2122" s="94" t="n"/>
      <c r="D2122" s="94" t="n"/>
      <c r="E2122" s="94" t="n"/>
    </row>
    <row r="2123">
      <c r="A2123" s="94" t="n"/>
      <c r="B2123" s="94" t="n"/>
      <c r="C2123" s="94" t="n"/>
      <c r="D2123" s="94" t="n"/>
      <c r="E2123" s="94" t="n"/>
    </row>
    <row r="2124">
      <c r="A2124" s="94" t="n"/>
      <c r="B2124" s="94" t="n"/>
      <c r="C2124" s="94" t="n"/>
      <c r="D2124" s="94" t="n"/>
      <c r="E2124" s="94" t="n"/>
    </row>
    <row r="2125">
      <c r="A2125" s="94" t="n"/>
      <c r="B2125" s="94" t="n"/>
      <c r="C2125" s="94" t="n"/>
      <c r="D2125" s="94" t="n"/>
      <c r="E2125" s="94" t="n"/>
    </row>
    <row r="2126">
      <c r="A2126" s="94" t="n"/>
      <c r="B2126" s="94" t="n"/>
      <c r="C2126" s="94" t="n"/>
      <c r="D2126" s="94" t="n"/>
      <c r="E2126" s="94" t="n"/>
    </row>
    <row r="2127">
      <c r="A2127" s="94" t="n"/>
      <c r="B2127" s="94" t="n"/>
      <c r="C2127" s="94" t="n"/>
      <c r="D2127" s="94" t="n"/>
      <c r="E2127" s="94" t="n"/>
    </row>
    <row r="2128">
      <c r="A2128" s="94" t="n"/>
      <c r="B2128" s="94" t="n"/>
      <c r="C2128" s="94" t="n"/>
      <c r="D2128" s="94" t="n"/>
      <c r="E2128" s="94" t="n"/>
    </row>
    <row r="2129">
      <c r="A2129" s="94" t="n"/>
      <c r="B2129" s="94" t="n"/>
      <c r="C2129" s="94" t="n"/>
      <c r="D2129" s="94" t="n"/>
      <c r="E2129" s="94" t="n"/>
    </row>
    <row r="2130">
      <c r="A2130" s="98" t="inlineStr">
        <is>
          <t>TOTALE</t>
        </is>
      </c>
      <c r="B2130" s="94">
        <f>SUM(B2082:B2129)</f>
        <v/>
      </c>
      <c r="C2130" s="94" t="n"/>
      <c r="D2130" s="94" t="n"/>
      <c r="E2130" s="94" t="n"/>
    </row>
    <row r="2133">
      <c r="A2133" s="98" t="inlineStr">
        <is>
          <t>DATA</t>
        </is>
      </c>
      <c r="B2133" s="98" t="inlineStr">
        <is>
          <t>IMPORTO</t>
        </is>
      </c>
      <c r="C2133" s="98" t="inlineStr">
        <is>
          <t>NUMERO POLIZZA</t>
        </is>
      </c>
      <c r="D2133" s="98" t="inlineStr">
        <is>
          <t>CONTRAENTE</t>
        </is>
      </c>
      <c r="E2133" s="98" t="inlineStr">
        <is>
          <t>NOTE</t>
        </is>
      </c>
    </row>
    <row r="2134">
      <c r="A2134" s="95" t="n"/>
      <c r="B2134" s="94" t="n">
        <v>0</v>
      </c>
      <c r="C2134" s="94" t="n"/>
      <c r="D2134" s="94" t="n"/>
      <c r="E2134" s="94" t="n"/>
    </row>
    <row r="2135">
      <c r="A2135" s="94" t="n"/>
      <c r="B2135" s="94" t="n">
        <v>0</v>
      </c>
      <c r="C2135" s="94" t="n"/>
      <c r="D2135" s="94" t="n"/>
      <c r="E2135" s="94" t="n"/>
    </row>
    <row r="2136">
      <c r="A2136" s="94" t="n"/>
      <c r="B2136" s="94" t="n">
        <v>0</v>
      </c>
      <c r="C2136" s="94" t="n"/>
      <c r="D2136" s="94" t="n"/>
      <c r="E2136" s="94" t="n"/>
    </row>
    <row r="2137">
      <c r="A2137" s="94" t="n"/>
      <c r="B2137" s="94" t="n"/>
      <c r="C2137" s="94" t="n"/>
      <c r="D2137" s="94" t="n"/>
      <c r="E2137" s="94" t="n"/>
    </row>
    <row r="2138">
      <c r="A2138" s="94" t="n"/>
      <c r="B2138" s="94" t="n"/>
      <c r="C2138" s="94" t="n"/>
      <c r="D2138" s="94" t="n"/>
      <c r="E2138" s="94" t="n"/>
    </row>
    <row r="2139">
      <c r="A2139" s="94" t="n"/>
      <c r="B2139" s="94" t="n"/>
      <c r="C2139" s="94" t="n"/>
      <c r="D2139" s="94" t="n"/>
      <c r="E2139" s="94" t="n"/>
    </row>
    <row r="2140">
      <c r="A2140" s="94" t="n"/>
      <c r="B2140" s="94" t="n"/>
      <c r="C2140" s="94" t="n"/>
      <c r="D2140" s="94" t="n"/>
      <c r="E2140" s="94" t="n"/>
    </row>
    <row r="2141">
      <c r="A2141" s="94" t="n"/>
      <c r="B2141" s="94" t="n"/>
      <c r="C2141" s="94" t="n"/>
      <c r="D2141" s="94" t="n"/>
      <c r="E2141" s="94" t="n"/>
    </row>
    <row r="2142">
      <c r="A2142" s="94" t="n"/>
      <c r="B2142" s="94" t="n"/>
      <c r="C2142" s="94" t="n"/>
      <c r="D2142" s="94" t="n"/>
      <c r="E2142" s="94" t="n"/>
    </row>
    <row r="2143">
      <c r="A2143" s="94" t="n"/>
      <c r="B2143" s="94" t="n"/>
      <c r="C2143" s="94" t="n"/>
      <c r="D2143" s="94" t="n"/>
      <c r="E2143" s="94" t="n"/>
    </row>
    <row r="2144">
      <c r="A2144" s="94" t="n"/>
      <c r="B2144" s="94" t="n"/>
      <c r="C2144" s="94" t="n"/>
      <c r="D2144" s="94" t="n"/>
      <c r="E2144" s="94" t="n"/>
    </row>
    <row r="2145">
      <c r="A2145" s="94" t="n"/>
      <c r="B2145" s="94" t="n"/>
      <c r="C2145" s="94" t="n"/>
      <c r="D2145" s="94" t="n"/>
      <c r="E2145" s="94" t="n"/>
    </row>
    <row r="2146">
      <c r="A2146" s="94" t="n"/>
      <c r="B2146" s="94" t="n"/>
      <c r="C2146" s="94" t="n"/>
      <c r="D2146" s="94" t="n"/>
      <c r="E2146" s="94" t="n"/>
    </row>
    <row r="2147">
      <c r="A2147" s="94" t="n"/>
      <c r="B2147" s="94" t="n"/>
      <c r="C2147" s="94" t="n"/>
      <c r="D2147" s="94" t="n"/>
      <c r="E2147" s="94" t="n"/>
    </row>
    <row r="2148">
      <c r="A2148" s="94" t="n"/>
      <c r="B2148" s="94" t="n"/>
      <c r="C2148" s="94" t="n"/>
      <c r="D2148" s="94" t="n"/>
      <c r="E2148" s="94" t="n"/>
    </row>
    <row r="2149">
      <c r="A2149" s="94" t="n"/>
      <c r="B2149" s="94" t="n"/>
      <c r="C2149" s="94" t="n"/>
      <c r="D2149" s="94" t="n"/>
      <c r="E2149" s="94" t="n"/>
    </row>
    <row r="2150">
      <c r="A2150" s="94" t="n"/>
      <c r="B2150" s="94" t="n"/>
      <c r="C2150" s="94" t="n"/>
      <c r="D2150" s="94" t="n"/>
      <c r="E2150" s="94" t="n"/>
    </row>
    <row r="2151">
      <c r="A2151" s="94" t="n"/>
      <c r="B2151" s="94" t="n"/>
      <c r="C2151" s="94" t="n"/>
      <c r="D2151" s="94" t="n"/>
      <c r="E2151" s="94" t="n"/>
    </row>
    <row r="2152">
      <c r="A2152" s="94" t="n"/>
      <c r="B2152" s="94" t="n"/>
      <c r="C2152" s="94" t="n"/>
      <c r="D2152" s="94" t="n"/>
      <c r="E2152" s="94" t="n"/>
    </row>
    <row r="2153">
      <c r="A2153" s="94" t="n"/>
      <c r="B2153" s="94" t="n"/>
      <c r="C2153" s="94" t="n"/>
      <c r="D2153" s="94" t="n"/>
      <c r="E2153" s="94" t="n"/>
    </row>
    <row r="2154">
      <c r="A2154" s="94" t="n"/>
      <c r="B2154" s="94" t="n"/>
      <c r="C2154" s="94" t="n"/>
      <c r="D2154" s="94" t="n"/>
      <c r="E2154" s="94" t="n"/>
    </row>
    <row r="2155">
      <c r="A2155" s="94" t="n"/>
      <c r="B2155" s="94" t="n"/>
      <c r="C2155" s="94" t="n"/>
      <c r="D2155" s="94" t="n"/>
      <c r="E2155" s="94" t="n"/>
    </row>
    <row r="2156">
      <c r="A2156" s="94" t="n"/>
      <c r="B2156" s="94" t="n"/>
      <c r="C2156" s="94" t="n"/>
      <c r="D2156" s="94" t="n"/>
      <c r="E2156" s="94" t="n"/>
    </row>
    <row r="2157">
      <c r="A2157" s="94" t="n"/>
      <c r="B2157" s="94" t="n"/>
      <c r="C2157" s="94" t="n"/>
      <c r="D2157" s="94" t="n"/>
      <c r="E2157" s="94" t="n"/>
    </row>
    <row r="2158">
      <c r="A2158" s="94" t="n"/>
      <c r="B2158" s="94" t="n"/>
      <c r="C2158" s="94" t="n"/>
      <c r="D2158" s="94" t="n"/>
      <c r="E2158" s="94" t="n"/>
    </row>
    <row r="2159">
      <c r="A2159" s="94" t="n"/>
      <c r="B2159" s="94" t="n"/>
      <c r="C2159" s="94" t="n"/>
      <c r="D2159" s="94" t="n"/>
      <c r="E2159" s="94" t="n"/>
    </row>
    <row r="2160">
      <c r="A2160" s="94" t="n"/>
      <c r="B2160" s="94" t="n"/>
      <c r="C2160" s="94" t="n"/>
      <c r="D2160" s="94" t="n"/>
      <c r="E2160" s="94" t="n"/>
    </row>
    <row r="2161">
      <c r="A2161" s="94" t="n"/>
      <c r="B2161" s="94" t="n"/>
      <c r="C2161" s="94" t="n"/>
      <c r="D2161" s="94" t="n"/>
      <c r="E2161" s="94" t="n"/>
    </row>
    <row r="2162">
      <c r="A2162" s="94" t="n"/>
      <c r="B2162" s="94" t="n"/>
      <c r="C2162" s="94" t="n"/>
      <c r="D2162" s="94" t="n"/>
      <c r="E2162" s="94" t="n"/>
    </row>
    <row r="2163">
      <c r="A2163" s="94" t="n"/>
      <c r="B2163" s="94" t="n"/>
      <c r="C2163" s="94" t="n"/>
      <c r="D2163" s="94" t="n"/>
      <c r="E2163" s="94" t="n"/>
    </row>
    <row r="2164">
      <c r="A2164" s="94" t="n"/>
      <c r="B2164" s="94" t="n"/>
      <c r="C2164" s="94" t="n"/>
      <c r="D2164" s="94" t="n"/>
      <c r="E2164" s="94" t="n"/>
    </row>
    <row r="2165">
      <c r="A2165" s="94" t="n"/>
      <c r="B2165" s="94" t="n"/>
      <c r="C2165" s="94" t="n"/>
      <c r="D2165" s="94" t="n"/>
      <c r="E2165" s="94" t="n"/>
    </row>
    <row r="2166">
      <c r="A2166" s="94" t="n"/>
      <c r="B2166" s="94" t="n"/>
      <c r="C2166" s="94" t="n"/>
      <c r="D2166" s="94" t="n"/>
      <c r="E2166" s="94" t="n"/>
    </row>
    <row r="2167">
      <c r="A2167" s="94" t="n"/>
      <c r="B2167" s="94" t="n"/>
      <c r="C2167" s="94" t="n"/>
      <c r="D2167" s="94" t="n"/>
      <c r="E2167" s="94" t="n"/>
    </row>
    <row r="2168">
      <c r="A2168" s="94" t="n"/>
      <c r="B2168" s="94" t="n"/>
      <c r="C2168" s="94" t="n"/>
      <c r="D2168" s="94" t="n"/>
      <c r="E2168" s="94" t="n"/>
    </row>
    <row r="2169">
      <c r="A2169" s="94" t="n"/>
      <c r="B2169" s="94" t="n"/>
      <c r="C2169" s="94" t="n"/>
      <c r="D2169" s="94" t="n"/>
      <c r="E2169" s="94" t="n"/>
    </row>
    <row r="2170">
      <c r="A2170" s="94" t="n"/>
      <c r="B2170" s="94" t="n"/>
      <c r="C2170" s="94" t="n"/>
      <c r="D2170" s="94" t="n"/>
      <c r="E2170" s="94" t="n"/>
    </row>
    <row r="2171">
      <c r="A2171" s="94" t="n"/>
      <c r="B2171" s="94" t="n"/>
      <c r="C2171" s="94" t="n"/>
      <c r="D2171" s="94" t="n"/>
      <c r="E2171" s="94" t="n"/>
    </row>
    <row r="2172">
      <c r="A2172" s="94" t="n"/>
      <c r="B2172" s="94" t="n"/>
      <c r="C2172" s="94" t="n"/>
      <c r="D2172" s="94" t="n"/>
      <c r="E2172" s="94" t="n"/>
    </row>
    <row r="2173">
      <c r="A2173" s="94" t="n"/>
      <c r="B2173" s="94" t="n"/>
      <c r="C2173" s="94" t="n"/>
      <c r="D2173" s="94" t="n"/>
      <c r="E2173" s="94" t="n"/>
    </row>
    <row r="2174">
      <c r="A2174" s="94" t="n"/>
      <c r="B2174" s="94" t="n"/>
      <c r="C2174" s="94" t="n"/>
      <c r="D2174" s="94" t="n"/>
      <c r="E2174" s="94" t="n"/>
    </row>
    <row r="2175">
      <c r="A2175" s="94" t="n"/>
      <c r="B2175" s="94" t="n"/>
      <c r="C2175" s="94" t="n"/>
      <c r="D2175" s="94" t="n"/>
      <c r="E2175" s="94" t="n"/>
    </row>
    <row r="2176">
      <c r="A2176" s="94" t="n"/>
      <c r="B2176" s="94" t="n"/>
      <c r="C2176" s="94" t="n"/>
      <c r="D2176" s="94" t="n"/>
      <c r="E2176" s="94" t="n"/>
    </row>
    <row r="2177">
      <c r="A2177" s="94" t="n"/>
      <c r="B2177" s="94" t="n"/>
      <c r="C2177" s="94" t="n"/>
      <c r="D2177" s="94" t="n"/>
      <c r="E2177" s="94" t="n"/>
    </row>
    <row r="2178">
      <c r="A2178" s="94" t="n"/>
      <c r="B2178" s="94" t="n"/>
      <c r="C2178" s="94" t="n"/>
      <c r="D2178" s="94" t="n"/>
      <c r="E2178" s="94" t="n"/>
    </row>
    <row r="2179">
      <c r="A2179" s="94" t="n"/>
      <c r="B2179" s="94" t="n"/>
      <c r="C2179" s="94" t="n"/>
      <c r="D2179" s="94" t="n"/>
      <c r="E2179" s="94" t="n"/>
    </row>
    <row r="2180">
      <c r="A2180" s="94" t="n"/>
      <c r="B2180" s="94" t="n"/>
      <c r="C2180" s="94" t="n"/>
      <c r="D2180" s="94" t="n"/>
      <c r="E2180" s="94" t="n"/>
    </row>
    <row r="2181">
      <c r="A2181" s="94" t="n"/>
      <c r="B2181" s="94" t="n"/>
      <c r="C2181" s="94" t="n"/>
      <c r="D2181" s="94" t="n"/>
      <c r="E2181" s="94" t="n"/>
    </row>
    <row r="2182">
      <c r="A2182" s="98" t="inlineStr">
        <is>
          <t>TOTALE</t>
        </is>
      </c>
      <c r="B2182" s="94">
        <f>SUM(B2134:B2181)</f>
        <v/>
      </c>
      <c r="C2182" s="94" t="n"/>
      <c r="D2182" s="94" t="n"/>
      <c r="E2182" s="9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627"/>
  <sheetViews>
    <sheetView topLeftCell="A1207" workbookViewId="0">
      <selection activeCell="A1218" sqref="A1218"/>
    </sheetView>
  </sheetViews>
  <sheetFormatPr baseColWidth="8" defaultRowHeight="13.2"/>
  <cols>
    <col width="16.109375" customWidth="1" min="1" max="1"/>
    <col width="13.44140625" customWidth="1" min="2" max="2"/>
    <col width="12.21875" customWidth="1" min="3" max="3"/>
    <col width="14.109375" customWidth="1" min="5" max="5"/>
    <col width="90.6640625" customWidth="1" min="6" max="6"/>
    <col width="47.109375" customWidth="1" min="7" max="7"/>
  </cols>
  <sheetData>
    <row r="1">
      <c r="A1" s="98" t="inlineStr">
        <is>
          <t>DATA CONTABILE</t>
        </is>
      </c>
      <c r="B1" s="98" t="inlineStr">
        <is>
          <t>DAT VALUTA</t>
        </is>
      </c>
      <c r="C1" s="98" t="inlineStr">
        <is>
          <t>IMPORTO</t>
        </is>
      </c>
      <c r="D1" s="98" t="inlineStr">
        <is>
          <t>DIVISA</t>
        </is>
      </c>
      <c r="E1" s="98" t="inlineStr">
        <is>
          <t>CAUSALE</t>
        </is>
      </c>
      <c r="F1" s="98" t="inlineStr">
        <is>
          <t>DESCRIZIONE</t>
        </is>
      </c>
      <c r="G1" s="98" t="inlineStr">
        <is>
          <t>NOTE</t>
        </is>
      </c>
    </row>
    <row r="2">
      <c r="A2" s="95" t="n">
        <v>45293</v>
      </c>
      <c r="B2" s="94" t="n"/>
      <c r="C2" s="94" t="n"/>
      <c r="D2" s="94" t="n"/>
      <c r="E2" s="94" t="n"/>
      <c r="F2" s="94" t="n"/>
      <c r="G2" s="94" t="n"/>
    </row>
    <row r="3">
      <c r="A3" s="94" t="inlineStr">
        <is>
          <t>Data contabile</t>
        </is>
      </c>
      <c r="B3" s="94" t="inlineStr">
        <is>
          <t>Data valuta</t>
        </is>
      </c>
      <c r="C3" s="94" t="inlineStr">
        <is>
          <t>Importo</t>
        </is>
      </c>
      <c r="D3" s="94" t="inlineStr">
        <is>
          <t>Divisa</t>
        </is>
      </c>
      <c r="E3" s="94" t="inlineStr">
        <is>
          <t>Causale</t>
        </is>
      </c>
      <c r="F3" s="94" t="inlineStr">
        <is>
          <t>Descrizione</t>
        </is>
      </c>
      <c r="G3" s="94" t="n"/>
    </row>
    <row r="4">
      <c r="A4" s="95" t="n">
        <v>45293</v>
      </c>
      <c r="B4" s="95" t="n">
        <v>45293</v>
      </c>
      <c r="C4" s="94" t="n">
        <v>4557.81</v>
      </c>
      <c r="D4" s="94" t="inlineStr">
        <is>
          <t>EUR</t>
        </is>
      </c>
      <c r="E4" s="94" t="n">
        <v>480</v>
      </c>
      <c r="F4" s="94" t="inlineStr">
        <is>
          <t>bonif. vs. favore - bon.da parrocchia di madonna in campagna 300377 parrocchia madonna in campagna</t>
        </is>
      </c>
      <c r="G4" s="94" t="n"/>
    </row>
    <row r="5">
      <c r="A5" s="95" t="n">
        <v>45293</v>
      </c>
      <c r="B5" s="95" t="n">
        <v>45293</v>
      </c>
      <c r="C5" s="94" t="n">
        <v>344</v>
      </c>
      <c r="D5" s="94" t="inlineStr">
        <is>
          <t>EUR</t>
        </is>
      </c>
      <c r="E5" s="94" t="n">
        <v>480</v>
      </c>
      <c r="F5" s="94" t="inlineStr">
        <is>
          <t>bonif. vs. favore - bon.da mccall kathryn anne                            assicurazione macchina semestrale ka</t>
        </is>
      </c>
      <c r="G5" s="94" t="n"/>
    </row>
    <row r="6">
      <c r="A6" s="95" t="n">
        <v>45293</v>
      </c>
      <c r="B6" s="95" t="n">
        <v>45293</v>
      </c>
      <c r="C6" s="94" t="n">
        <v>6132.53</v>
      </c>
      <c r="D6" s="94" t="inlineStr">
        <is>
          <t>EUR</t>
        </is>
      </c>
      <c r="E6" s="94" t="n">
        <v>480</v>
      </c>
      <c r="F6" s="94" t="inlineStr">
        <is>
          <t>bonif. vs. favore - bon.da parrocchia s.domenico pol.nr.300329 partr.san domenico agenzia legnano</t>
        </is>
      </c>
      <c r="G6" s="94" t="n"/>
    </row>
    <row r="7">
      <c r="A7" s="95" t="n">
        <v>45293</v>
      </c>
      <c r="B7" s="95" t="n">
        <v>45293</v>
      </c>
      <c r="C7" s="94" t="n">
        <v>1193</v>
      </c>
      <c r="D7" s="94" t="inlineStr">
        <is>
          <t>EUR</t>
        </is>
      </c>
      <c r="E7" s="94" t="n">
        <v>480</v>
      </c>
      <c r="F7" s="94" t="inlineStr">
        <is>
          <t>bonif. vs. favore - bon.da s.t. multiservice srl                 tutela legale (azienda+parco veicolare) n 39</t>
        </is>
      </c>
      <c r="G7" s="94" t="n"/>
    </row>
    <row r="8">
      <c r="A8" s="95" t="n">
        <v>45293</v>
      </c>
      <c r="B8" s="95" t="n">
        <v>45293</v>
      </c>
      <c r="C8" s="94" t="n">
        <v>1532.99</v>
      </c>
      <c r="D8" s="94" t="inlineStr">
        <is>
          <t>EUR</t>
        </is>
      </c>
      <c r="E8" s="94" t="n">
        <v>480</v>
      </c>
      <c r="F8" s="94" t="inlineStr">
        <is>
          <t>bonif. vs. favore - bon.da s.t. multiservice srl                 active business n 730312051</t>
        </is>
      </c>
      <c r="G8" s="94" t="n"/>
    </row>
    <row r="9">
      <c r="A9" s="95" t="n">
        <v>45293</v>
      </c>
      <c r="B9" s="95" t="n">
        <v>45292</v>
      </c>
      <c r="C9" s="94" t="n">
        <v>89</v>
      </c>
      <c r="D9" s="94" t="inlineStr">
        <is>
          <t>EUR</t>
        </is>
      </c>
      <c r="E9" s="94" t="inlineStr">
        <is>
          <t>48H</t>
        </is>
      </c>
      <c r="F9" s="94" t="inlineStr">
        <is>
          <t>bon urg/istant vs f - bon.da besozzialberto                        1001196269</t>
        </is>
      </c>
      <c r="G9" s="94" t="n"/>
    </row>
    <row r="10">
      <c r="A10" s="95" t="n">
        <v>45293</v>
      </c>
      <c r="B10" s="95" t="n">
        <v>45293</v>
      </c>
      <c r="C10" s="94" t="n">
        <v>1128.98</v>
      </c>
      <c r="D10" s="94" t="inlineStr">
        <is>
          <t>EUR</t>
        </is>
      </c>
      <c r="E10" s="94" t="n">
        <v>480</v>
      </c>
      <c r="F10" s="94" t="inlineStr">
        <is>
          <t>bonif. vs. favore - bon.da vsa distribuzione srl n. 730288286 commercio vsa distribuzione srl</t>
        </is>
      </c>
      <c r="G10" s="94" t="n"/>
    </row>
    <row r="11">
      <c r="A11" s="95" t="n">
        <v>45293</v>
      </c>
      <c r="B11" s="95" t="n">
        <v>45293</v>
      </c>
      <c r="C11" s="94" t="n">
        <v>150</v>
      </c>
      <c r="D11" s="94" t="inlineStr">
        <is>
          <t>EUR</t>
        </is>
      </c>
      <c r="E11" s="94" t="n">
        <v>480</v>
      </c>
      <c r="F11" s="94" t="inlineStr">
        <is>
          <t>bonif. vs. favore - bon.da lurati carlo polizza 213800</t>
        </is>
      </c>
      <c r="G11" s="94" t="n"/>
    </row>
    <row r="12">
      <c r="A12" s="95" t="n">
        <v>45293</v>
      </c>
      <c r="B12" s="95" t="n">
        <v>45293</v>
      </c>
      <c r="C12" s="94" t="n">
        <v>3966.06</v>
      </c>
      <c r="D12" s="94" t="inlineStr">
        <is>
          <t>EUR</t>
        </is>
      </c>
      <c r="E12" s="94" t="n">
        <v>480</v>
      </c>
      <c r="F12" s="94" t="inlineStr">
        <is>
          <t>bonif. vs. favore - bon.da parrocchia maria madre della c pol. nr 300343 parr.maria madre della chiesa - agenz</t>
        </is>
      </c>
      <c r="G12" s="94" t="n"/>
    </row>
    <row r="13">
      <c r="A13" s="95" t="n">
        <v>45293</v>
      </c>
      <c r="B13" s="95" t="n">
        <v>45293</v>
      </c>
      <c r="C13" s="94" t="n">
        <v>3521.93</v>
      </c>
      <c r="D13" s="94" t="inlineStr">
        <is>
          <t>EUR</t>
        </is>
      </c>
      <c r="E13" s="94" t="n">
        <v>480</v>
      </c>
      <c r="F13" s="94" t="inlineStr">
        <is>
          <t>bonif. vs. favore - bon.da molgora srl pol. n. 300016 molgora srl - hotel brianteo - agenzia legnano</t>
        </is>
      </c>
      <c r="G13" s="94" t="n"/>
    </row>
    <row r="14">
      <c r="A14" s="95" t="n">
        <v>45293</v>
      </c>
      <c r="B14" s="95" t="n">
        <v>45293</v>
      </c>
      <c r="C14" s="94" t="n">
        <v>197.5</v>
      </c>
      <c r="D14" s="94" t="inlineStr">
        <is>
          <t>EUR</t>
        </is>
      </c>
      <c r="E14" s="94" t="n">
        <v>480</v>
      </c>
      <c r="F14" s="94" t="inlineStr">
        <is>
          <t>bonif. vs. favore - bon.da tandurella matteo fabrizio eterni mo somma180122234</t>
        </is>
      </c>
      <c r="G14" s="94" t="n"/>
    </row>
    <row r="15">
      <c r="A15" s="95" t="n">
        <v>45293</v>
      </c>
      <c r="B15" s="95" t="n">
        <v>45293</v>
      </c>
      <c r="C15" s="94" t="n">
        <v>642</v>
      </c>
      <c r="D15" s="94" t="inlineStr">
        <is>
          <t>EUR</t>
        </is>
      </c>
      <c r="E15" s="94" t="n">
        <v>480</v>
      </c>
      <c r="F15" s="94" t="inlineStr">
        <is>
          <t>bonif. vs. favore - bon.da pappini mariateresa magnani sabrina polizza veicolo targato fl030gt. magnani sabrin</t>
        </is>
      </c>
      <c r="G15" s="94" t="n"/>
    </row>
    <row r="16">
      <c r="A16" s="95" t="n">
        <v>45293</v>
      </c>
      <c r="B16" s="95" t="n">
        <v>45293</v>
      </c>
      <c r="C16" s="94" t="n">
        <v>916.3099999999999</v>
      </c>
      <c r="D16" s="94" t="inlineStr">
        <is>
          <t>EUR</t>
        </is>
      </c>
      <c r="E16" s="94" t="n">
        <v>480</v>
      </c>
      <c r="F16" s="94" t="inlineStr">
        <is>
          <t>bonif. vs. favore - bon.da viva sottofrua ets odv polizza vivasottofrua</t>
        </is>
      </c>
      <c r="G16" s="94" t="n"/>
    </row>
    <row r="17">
      <c r="A17" s="95" t="n">
        <v>45293</v>
      </c>
      <c r="B17" s="95" t="n">
        <v>45289</v>
      </c>
      <c r="C17" s="94" t="n">
        <v>199</v>
      </c>
      <c r="D17" s="94" t="inlineStr">
        <is>
          <t>EUR</t>
        </is>
      </c>
      <c r="E17" s="94" t="n">
        <v>480</v>
      </c>
      <c r="F17" t="inlineStr">
        <is>
          <t>bonif. vs. favore - bon.da tucci roberto, guidi franca pol 730290410</t>
        </is>
      </c>
      <c r="G17" s="94" t="n"/>
    </row>
    <row r="18">
      <c r="A18" s="95" t="n">
        <v>45293</v>
      </c>
      <c r="B18" s="95" t="n">
        <v>45289</v>
      </c>
      <c r="C18" s="94" t="n">
        <v>968</v>
      </c>
      <c r="D18" s="94" t="inlineStr">
        <is>
          <t>EUR</t>
        </is>
      </c>
      <c r="E18" s="94" t="n">
        <v>480</v>
      </c>
      <c r="F18" t="inlineStr">
        <is>
          <t>bonif. vs. favore - bon.da studio associato rigobello pol. respon sabilita civile</t>
        </is>
      </c>
      <c r="G18" s="94" t="n"/>
    </row>
    <row r="19">
      <c r="A19" s="98" t="n"/>
      <c r="B19" s="94" t="n"/>
      <c r="C19" s="98" t="n"/>
      <c r="D19" s="94" t="n"/>
      <c r="E19" s="94" t="n"/>
      <c r="F19" s="94" t="n"/>
      <c r="G19" s="94" t="n"/>
    </row>
    <row r="20">
      <c r="A20" s="94" t="n"/>
      <c r="B20" s="94" t="n"/>
      <c r="C20" s="127">
        <f>SUM(C4:C19)</f>
        <v/>
      </c>
      <c r="D20" s="94" t="n"/>
      <c r="E20" s="94" t="n"/>
      <c r="F20" s="94" t="n"/>
      <c r="G20" s="94" t="n"/>
    </row>
    <row r="21">
      <c r="A21" s="98" t="n"/>
      <c r="B21" s="94" t="n"/>
      <c r="C21" s="98" t="n"/>
      <c r="D21" s="98" t="n"/>
      <c r="E21" s="94" t="n"/>
      <c r="F21" s="94" t="n"/>
      <c r="G21" s="94" t="n"/>
    </row>
    <row r="22">
      <c r="A22" s="94" t="n"/>
      <c r="B22" s="94" t="n"/>
      <c r="C22" s="94" t="n"/>
      <c r="D22" s="94" t="n"/>
      <c r="E22" s="94" t="n"/>
      <c r="F22" s="94" t="n"/>
      <c r="G22" s="94" t="n"/>
    </row>
    <row r="23">
      <c r="A23" s="94" t="n"/>
      <c r="B23" s="94" t="n"/>
      <c r="C23" s="94" t="n"/>
      <c r="D23" s="94" t="n"/>
      <c r="E23" s="94" t="n"/>
      <c r="F23" s="94" t="n"/>
      <c r="G23" s="94" t="n"/>
    </row>
    <row r="24">
      <c r="A24" s="94" t="n"/>
      <c r="B24" s="94" t="n"/>
      <c r="C24" s="94" t="n"/>
      <c r="D24" s="94" t="n"/>
      <c r="E24" s="94" t="n"/>
      <c r="F24" s="94" t="n"/>
      <c r="G24" s="94" t="n"/>
    </row>
    <row r="25">
      <c r="A25" s="94" t="n"/>
      <c r="B25" s="94" t="n"/>
      <c r="C25" s="94" t="n"/>
      <c r="D25" s="94" t="n"/>
      <c r="E25" s="94" t="n"/>
      <c r="F25" s="94" t="n"/>
      <c r="G25" s="94" t="n"/>
    </row>
    <row r="26">
      <c r="A26" s="94" t="n"/>
      <c r="B26" s="94" t="n"/>
      <c r="C26" s="94" t="n"/>
      <c r="D26" s="94" t="n"/>
      <c r="E26" s="94" t="n"/>
      <c r="F26" s="94" t="n"/>
      <c r="G26" s="94" t="n"/>
    </row>
    <row r="27">
      <c r="A27" s="94" t="n"/>
      <c r="B27" s="94" t="n"/>
      <c r="C27" s="94" t="n"/>
      <c r="D27" s="94" t="n"/>
      <c r="E27" s="94" t="n"/>
      <c r="F27" s="94" t="n"/>
      <c r="G27" s="94" t="n"/>
    </row>
    <row r="28">
      <c r="A28" s="94" t="n"/>
      <c r="B28" s="94" t="n"/>
      <c r="C28" s="94" t="n"/>
      <c r="D28" s="94" t="n"/>
      <c r="E28" s="94" t="n"/>
      <c r="F28" s="94" t="n"/>
      <c r="G28" s="94" t="n"/>
    </row>
    <row r="29">
      <c r="A29" s="94" t="n"/>
      <c r="B29" s="94" t="n"/>
      <c r="C29" s="94" t="n"/>
      <c r="D29" s="94" t="n"/>
      <c r="E29" s="94" t="n"/>
      <c r="F29" s="94" t="n"/>
      <c r="G29" s="94" t="n"/>
    </row>
    <row r="30">
      <c r="A30" s="94" t="n"/>
      <c r="B30" s="94" t="n"/>
      <c r="C30" s="94" t="n"/>
      <c r="D30" s="94" t="n"/>
      <c r="E30" s="94" t="n"/>
      <c r="F30" s="94" t="n"/>
      <c r="G30" s="94" t="n"/>
    </row>
    <row r="31">
      <c r="A31" s="94" t="n"/>
      <c r="B31" s="94" t="n"/>
      <c r="C31" s="94" t="n"/>
      <c r="D31" s="94" t="n"/>
      <c r="E31" s="94" t="n"/>
      <c r="F31" s="94" t="n"/>
      <c r="G31" s="94" t="n"/>
    </row>
    <row r="32">
      <c r="A32" s="94" t="n"/>
      <c r="B32" s="94" t="n"/>
      <c r="C32" s="94" t="n"/>
      <c r="D32" s="94" t="n"/>
      <c r="E32" s="94" t="n"/>
      <c r="F32" s="94" t="n"/>
      <c r="G32" s="94" t="n"/>
    </row>
    <row r="33">
      <c r="A33" s="94" t="n"/>
      <c r="B33" s="94" t="n"/>
      <c r="C33" s="94" t="n"/>
      <c r="D33" s="94" t="n"/>
      <c r="E33" s="94" t="n"/>
      <c r="F33" s="94" t="n"/>
      <c r="G33" s="94" t="n"/>
    </row>
    <row r="34">
      <c r="A34" s="94" t="n"/>
      <c r="B34" s="94" t="n"/>
      <c r="C34" s="94" t="n"/>
      <c r="D34" s="94" t="n"/>
      <c r="E34" s="94" t="n"/>
      <c r="F34" s="94" t="n"/>
      <c r="G34" s="94" t="n"/>
    </row>
    <row r="35">
      <c r="A35" s="94" t="n"/>
      <c r="B35" s="94" t="n"/>
      <c r="C35" s="94" t="n"/>
      <c r="D35" s="94" t="n"/>
      <c r="E35" s="94" t="n"/>
      <c r="F35" s="94" t="n"/>
      <c r="G35" s="94" t="n"/>
    </row>
    <row r="36">
      <c r="A36" s="94" t="n"/>
      <c r="B36" s="94" t="n"/>
      <c r="C36" s="94" t="n"/>
      <c r="D36" s="94" t="n"/>
      <c r="E36" s="94" t="n"/>
      <c r="F36" s="94" t="n"/>
      <c r="G36" s="94" t="n"/>
    </row>
    <row r="37">
      <c r="A37" s="94" t="n"/>
      <c r="B37" s="94" t="n"/>
      <c r="C37" s="94" t="n"/>
      <c r="D37" s="94" t="n"/>
      <c r="E37" s="94" t="n"/>
      <c r="F37" s="94" t="n"/>
      <c r="G37" s="94" t="n"/>
    </row>
    <row r="38">
      <c r="A38" s="94" t="n"/>
      <c r="B38" s="94" t="n"/>
      <c r="C38" s="94" t="n"/>
      <c r="D38" s="94" t="n"/>
      <c r="E38" s="94" t="n"/>
      <c r="F38" s="94" t="n"/>
      <c r="G38" s="94" t="n"/>
    </row>
    <row r="39">
      <c r="A39" s="94" t="n"/>
      <c r="B39" s="94" t="n"/>
      <c r="C39" s="94" t="n"/>
      <c r="D39" s="94" t="n"/>
      <c r="E39" s="94" t="n"/>
      <c r="F39" s="94" t="n"/>
      <c r="G39" s="94" t="n"/>
    </row>
    <row r="40">
      <c r="A40" s="94" t="n"/>
      <c r="B40" s="94" t="n"/>
      <c r="C40" s="94" t="n"/>
      <c r="D40" s="94" t="n"/>
      <c r="E40" s="94" t="n"/>
      <c r="F40" s="94" t="n"/>
      <c r="G40" s="94" t="n"/>
    </row>
    <row r="41">
      <c r="A41" s="94" t="n"/>
      <c r="B41" s="94" t="n"/>
      <c r="C41" s="94" t="n"/>
      <c r="D41" s="94" t="n"/>
      <c r="E41" s="94" t="n"/>
      <c r="F41" s="94" t="n"/>
      <c r="G41" s="94" t="n"/>
    </row>
    <row r="42">
      <c r="A42" s="94" t="n"/>
      <c r="B42" s="94" t="n"/>
      <c r="C42" s="94" t="n"/>
      <c r="D42" s="94" t="n"/>
      <c r="E42" s="94" t="n"/>
      <c r="F42" s="94" t="n"/>
      <c r="G42" s="94" t="n"/>
    </row>
    <row r="43">
      <c r="A43" s="94" t="n"/>
      <c r="B43" s="94" t="n"/>
      <c r="C43" s="94" t="n"/>
      <c r="D43" s="94" t="n"/>
      <c r="E43" s="94" t="n"/>
      <c r="F43" s="94" t="n"/>
      <c r="G43" s="94" t="n"/>
    </row>
    <row r="44">
      <c r="A44" s="98" t="inlineStr">
        <is>
          <t>TOTALE BONIFICI DA FC</t>
        </is>
      </c>
      <c r="B44" s="94" t="n"/>
      <c r="C44" s="94">
        <f>'PRIMA NOTA'!F174</f>
        <v/>
      </c>
      <c r="D44" s="94" t="n"/>
      <c r="E44" s="94" t="n"/>
      <c r="F44" s="94" t="n"/>
      <c r="G44" s="94" t="n"/>
    </row>
    <row r="45">
      <c r="A45" s="94" t="n"/>
      <c r="B45" s="94" t="n"/>
      <c r="C45" s="94" t="n"/>
      <c r="D45" s="94" t="n"/>
      <c r="E45" s="94" t="n"/>
      <c r="F45" s="94" t="n"/>
      <c r="G45" s="94" t="n"/>
    </row>
    <row r="46">
      <c r="A46" s="94" t="n"/>
      <c r="B46" s="94" t="n"/>
      <c r="C46" s="94" t="n"/>
      <c r="D46" s="94" t="n"/>
      <c r="E46" s="94" t="n"/>
      <c r="F46" s="94" t="n"/>
      <c r="G46" s="94" t="n"/>
    </row>
    <row r="47">
      <c r="A47" s="94" t="n"/>
      <c r="B47" s="94" t="n"/>
      <c r="C47" s="94" t="n"/>
      <c r="D47" s="94" t="n"/>
      <c r="E47" s="94" t="n"/>
      <c r="F47" s="94" t="n"/>
      <c r="G47" s="94" t="n"/>
    </row>
    <row r="48">
      <c r="A48" s="94" t="n"/>
      <c r="B48" s="94" t="n"/>
      <c r="C48" s="94" t="n"/>
      <c r="D48" s="94" t="n"/>
      <c r="E48" s="94" t="n"/>
      <c r="F48" s="94" t="n"/>
      <c r="G48" s="94" t="n"/>
    </row>
    <row r="49">
      <c r="A49" s="94" t="n"/>
      <c r="B49" s="94" t="n"/>
      <c r="C49" s="94" t="n"/>
      <c r="D49" s="94" t="n"/>
      <c r="E49" s="94" t="n"/>
      <c r="F49" s="94" t="n"/>
      <c r="G49" s="94" t="n"/>
    </row>
    <row r="50">
      <c r="A50" s="127" t="inlineStr">
        <is>
          <t>DIFFERENZA</t>
        </is>
      </c>
      <c r="B50" s="127" t="n"/>
      <c r="C50" s="138">
        <f>C20-C44</f>
        <v/>
      </c>
      <c r="D50" s="94" t="n"/>
      <c r="E50" s="94" t="n"/>
      <c r="F50" s="94" t="n"/>
      <c r="G50" s="94" t="n"/>
    </row>
    <row r="53">
      <c r="A53" s="98" t="inlineStr">
        <is>
          <t>DATA CONTABILE</t>
        </is>
      </c>
      <c r="B53" s="98" t="inlineStr">
        <is>
          <t>DAT VALUTA</t>
        </is>
      </c>
      <c r="C53" s="98" t="inlineStr">
        <is>
          <t>IMPORTO</t>
        </is>
      </c>
      <c r="D53" s="98" t="inlineStr">
        <is>
          <t>DIVISA</t>
        </is>
      </c>
      <c r="E53" s="98" t="inlineStr">
        <is>
          <t>CAUSALE</t>
        </is>
      </c>
      <c r="F53" s="98" t="inlineStr">
        <is>
          <t>DESCRIZIONE</t>
        </is>
      </c>
      <c r="G53" s="98" t="inlineStr">
        <is>
          <t>NOTE</t>
        </is>
      </c>
    </row>
    <row r="54">
      <c r="A54" s="95" t="n">
        <v>45294</v>
      </c>
      <c r="B54" s="94" t="n"/>
      <c r="C54" s="94" t="n"/>
      <c r="D54" s="94" t="n"/>
      <c r="E54" s="94" t="n"/>
      <c r="F54" s="94" t="n"/>
      <c r="G54" s="94" t="n"/>
    </row>
    <row r="55">
      <c r="A55" t="inlineStr">
        <is>
          <t>Data contabile</t>
        </is>
      </c>
      <c r="B55" t="inlineStr">
        <is>
          <t>Data valuta</t>
        </is>
      </c>
      <c r="C55" t="inlineStr">
        <is>
          <t>Importo</t>
        </is>
      </c>
      <c r="D55" t="inlineStr">
        <is>
          <t>Divisa</t>
        </is>
      </c>
      <c r="E55" t="inlineStr">
        <is>
          <t>Causale</t>
        </is>
      </c>
      <c r="F55" t="inlineStr">
        <is>
          <t>Descrizione</t>
        </is>
      </c>
      <c r="G55" t="inlineStr">
        <is>
          <t>Canale</t>
        </is>
      </c>
    </row>
    <row r="56">
      <c r="A56" s="131" t="n">
        <v>45294</v>
      </c>
      <c r="B56" s="131" t="n">
        <v>45294</v>
      </c>
      <c r="C56" t="n">
        <v>5748.03</v>
      </c>
      <c r="D56" t="inlineStr">
        <is>
          <t>EUR</t>
        </is>
      </c>
      <c r="E56" t="n">
        <v>480</v>
      </c>
      <c r="F56" t="inlineStr">
        <is>
          <t>bonif. vs. favore - bon.da parrocchia san giovanni bosco polizza n. 301025</t>
        </is>
      </c>
    </row>
    <row r="57">
      <c r="A57" s="131" t="n">
        <v>45294</v>
      </c>
      <c r="B57" s="131" t="n">
        <v>45294</v>
      </c>
      <c r="C57" t="n">
        <v>5233.03</v>
      </c>
      <c r="D57" t="inlineStr">
        <is>
          <t>EUR</t>
        </is>
      </c>
      <c r="E57" t="n">
        <v>480</v>
      </c>
      <c r="F57" t="inlineStr">
        <is>
          <t>bonif. vs. favore - bon.da parrocchia s giovanni battista polizze  s. giovanni settimo milanese</t>
        </is>
      </c>
    </row>
    <row r="58">
      <c r="A58" s="131" t="n">
        <v>45294</v>
      </c>
      <c r="B58" s="131" t="n">
        <v>45294</v>
      </c>
      <c r="C58" t="n">
        <v>730</v>
      </c>
      <c r="D58" t="inlineStr">
        <is>
          <t>EUR</t>
        </is>
      </c>
      <c r="E58" t="n">
        <v>480</v>
      </c>
      <c r="F58" t="inlineStr">
        <is>
          <t>bonif. vs. favore - bon.da porta aperta odv saldo polizza 7302333 91/730289496</t>
        </is>
      </c>
    </row>
    <row r="59">
      <c r="A59" s="131" t="n">
        <v>45294</v>
      </c>
      <c r="B59" s="131" t="n">
        <v>45294</v>
      </c>
      <c r="C59" t="n">
        <v>830</v>
      </c>
      <c r="D59" t="inlineStr">
        <is>
          <t>EUR</t>
        </is>
      </c>
      <c r="E59" t="n">
        <v>480</v>
      </c>
      <c r="F59" t="inlineStr">
        <is>
          <t>bonif. vs. favore - bon.da san cono snc di mastrilli cono e c sal do polizza n 181779537</t>
        </is>
      </c>
    </row>
    <row r="60">
      <c r="A60" s="131" t="n">
        <v>45294</v>
      </c>
      <c r="B60" s="131" t="n">
        <v>45294</v>
      </c>
      <c r="C60" t="n">
        <v>389</v>
      </c>
      <c r="D60" t="inlineStr">
        <is>
          <t>EUR</t>
        </is>
      </c>
      <c r="E60" t="n">
        <v>480</v>
      </c>
      <c r="F60" t="inlineStr">
        <is>
          <t>bonif. vs. favore - bon.da speroni sara speroni paola de maria c pagamento polizza somma l.do 589.3</t>
        </is>
      </c>
    </row>
    <row r="61">
      <c r="A61" s="131" t="n">
        <v>45294</v>
      </c>
      <c r="B61" s="131" t="n">
        <v>45294</v>
      </c>
      <c r="C61" t="n">
        <v>21937</v>
      </c>
      <c r="D61" t="inlineStr">
        <is>
          <t>EUR</t>
        </is>
      </c>
      <c r="E61" t="n">
        <v>480</v>
      </c>
      <c r="F61" t="inlineStr">
        <is>
          <t>bonif. vs. favore - bon.da condominio cascina grancia saldo poliz ze cond. residenza grancia</t>
        </is>
      </c>
    </row>
    <row r="62">
      <c r="A62" s="131" t="n">
        <v>45294</v>
      </c>
      <c r="B62" s="131" t="n">
        <v>45294</v>
      </c>
      <c r="C62" t="n">
        <v>743</v>
      </c>
      <c r="D62" t="inlineStr">
        <is>
          <t>EUR</t>
        </is>
      </c>
      <c r="E62" t="n">
        <v>480</v>
      </c>
      <c r="F62" t="inlineStr">
        <is>
          <t>bonif. vs. favore - bon.da associazione la fra onlus polizza 7302 59368/730277570/312875</t>
        </is>
      </c>
    </row>
    <row r="63">
      <c r="A63" s="131" t="n">
        <v>45294</v>
      </c>
      <c r="B63" s="131" t="n">
        <v>45294</v>
      </c>
      <c r="C63" t="n">
        <v>1210</v>
      </c>
      <c r="D63" t="inlineStr">
        <is>
          <t>EUR</t>
        </is>
      </c>
      <c r="E63" t="n">
        <v>480</v>
      </c>
      <c r="F63" t="inlineStr">
        <is>
          <t>bonif. vs. favore - bon.da benetti carlo,silvestrini margherita 1 80022126 730343836</t>
        </is>
      </c>
    </row>
    <row r="64">
      <c r="A64" s="131" t="n">
        <v>45294</v>
      </c>
      <c r="B64" s="131" t="n">
        <v>45294</v>
      </c>
      <c r="C64" t="n">
        <v>412</v>
      </c>
      <c r="D64" t="inlineStr">
        <is>
          <t>EUR</t>
        </is>
      </c>
      <c r="E64" t="n">
        <v>480</v>
      </c>
      <c r="F64" t="inlineStr">
        <is>
          <t>bonif. vs. favore - bon.da de peron l . d s.a.s. di de peron don pagamento polizza annuale 300437 d</t>
        </is>
      </c>
    </row>
    <row r="65">
      <c r="A65" s="131" t="n">
        <v>45294</v>
      </c>
      <c r="B65" s="131" t="n">
        <v>45294</v>
      </c>
      <c r="C65" t="n">
        <v>11525.67</v>
      </c>
      <c r="D65" t="inlineStr">
        <is>
          <t>EUR</t>
        </is>
      </c>
      <c r="E65" t="n">
        <v>480</v>
      </c>
      <c r="F65" t="inlineStr">
        <is>
          <t>bonif. vs. favore - bon.da parrocchia di s. martino in bo pol. nr  300344 parr. s. martino bollate</t>
        </is>
      </c>
    </row>
    <row r="66">
      <c r="A66" s="131" t="n">
        <v>45294</v>
      </c>
      <c r="B66" s="131" t="n">
        <v>45294</v>
      </c>
      <c r="C66" t="n">
        <v>307.5</v>
      </c>
      <c r="D66" t="inlineStr">
        <is>
          <t>EUR</t>
        </is>
      </c>
      <c r="E66" t="n">
        <v>480</v>
      </c>
      <c r="F66" t="inlineStr">
        <is>
          <t>bonif. vs. favore - bon.da michele macri' pagamento premio bw496x f</t>
        </is>
      </c>
    </row>
    <row r="67">
      <c r="A67" s="131" t="n">
        <v>45294</v>
      </c>
      <c r="B67" s="131" t="n">
        <v>45294</v>
      </c>
      <c r="C67" t="n">
        <v>339</v>
      </c>
      <c r="D67" t="inlineStr">
        <is>
          <t>EUR</t>
        </is>
      </c>
      <c r="E67" t="n">
        <v>480</v>
      </c>
      <c r="F67" t="inlineStr">
        <is>
          <t>bonif. vs. favore - bon.da zasio na 181779530</t>
        </is>
      </c>
    </row>
    <row r="68">
      <c r="A68" s="131" t="n">
        <v>45294</v>
      </c>
      <c r="B68" s="131" t="n">
        <v>45294</v>
      </c>
      <c r="C68" t="n">
        <v>448.5</v>
      </c>
      <c r="D68" t="inlineStr">
        <is>
          <t>EUR</t>
        </is>
      </c>
      <c r="E68" t="n">
        <v>480</v>
      </c>
      <c r="F68" t="inlineStr">
        <is>
          <t>bonif. vs. favore - bon.da magri mirko assicurazione auto polizza  180022432 magri mirko</t>
        </is>
      </c>
    </row>
    <row r="69" ht="14.4" customHeight="1">
      <c r="A69" s="95" t="n"/>
      <c r="B69" s="95" t="n"/>
      <c r="C69" s="137" t="n"/>
      <c r="D69" s="94" t="n"/>
      <c r="E69" s="94" t="n"/>
      <c r="F69" s="94" t="n"/>
      <c r="G69" s="94" t="n"/>
    </row>
    <row r="70">
      <c r="A70" s="94" t="n"/>
      <c r="B70" s="94" t="n"/>
      <c r="C70" s="94" t="n"/>
      <c r="D70" s="94" t="n"/>
      <c r="E70" s="94" t="n"/>
      <c r="F70" s="94" t="n"/>
      <c r="G70" s="94" t="n"/>
    </row>
    <row r="71">
      <c r="A71" s="98" t="n"/>
      <c r="B71" s="94" t="n"/>
      <c r="C71" s="98" t="n"/>
      <c r="D71" s="94" t="n"/>
      <c r="E71" s="94" t="n"/>
      <c r="F71" s="94" t="n"/>
      <c r="G71" s="94" t="n"/>
    </row>
    <row r="72">
      <c r="A72" s="94" t="n"/>
      <c r="B72" s="94" t="n"/>
      <c r="C72" s="94" t="n"/>
      <c r="D72" s="94" t="n"/>
      <c r="E72" s="94" t="n"/>
      <c r="F72" s="94" t="n"/>
      <c r="G72" s="94" t="n"/>
    </row>
    <row r="73">
      <c r="A73" s="98" t="n"/>
      <c r="B73" s="94" t="n"/>
      <c r="C73" s="98" t="n"/>
      <c r="D73" s="98" t="n"/>
      <c r="E73" s="94" t="n"/>
      <c r="F73" s="94" t="n"/>
      <c r="G73" s="94" t="n"/>
    </row>
    <row r="74">
      <c r="A74" s="94" t="n"/>
      <c r="B74" s="94" t="n"/>
      <c r="C74" s="94" t="n"/>
      <c r="D74" s="94" t="n"/>
      <c r="E74" s="94" t="n"/>
      <c r="F74" s="94" t="n"/>
      <c r="G74" s="94" t="n"/>
    </row>
    <row r="75">
      <c r="A75" s="94" t="n"/>
      <c r="B75" s="94" t="n"/>
      <c r="C75" s="94" t="n"/>
      <c r="D75" s="94" t="n"/>
      <c r="E75" s="94" t="n"/>
      <c r="F75" s="94" t="n"/>
      <c r="G75" s="94" t="n"/>
    </row>
    <row r="76">
      <c r="A76" s="94" t="n"/>
      <c r="B76" s="94" t="n"/>
      <c r="C76" s="94" t="n"/>
      <c r="D76" s="94" t="n"/>
      <c r="E76" s="94" t="n"/>
      <c r="F76" s="94" t="n"/>
      <c r="G76" s="94" t="n"/>
    </row>
    <row r="77">
      <c r="A77" s="94" t="n"/>
      <c r="B77" s="94" t="n"/>
      <c r="C77" s="94" t="n"/>
      <c r="D77" s="94" t="n"/>
      <c r="E77" s="94" t="n"/>
      <c r="F77" s="94" t="n"/>
      <c r="G77" s="94" t="n"/>
    </row>
    <row r="78">
      <c r="A78" s="94" t="n"/>
      <c r="B78" s="94" t="n"/>
      <c r="C78" s="94" t="n"/>
      <c r="D78" s="94" t="n"/>
      <c r="E78" s="94" t="n"/>
      <c r="F78" s="94" t="n"/>
      <c r="G78" s="94" t="n"/>
    </row>
    <row r="79">
      <c r="A79" s="94" t="n"/>
      <c r="B79" s="94" t="n"/>
      <c r="C79" s="94" t="n"/>
      <c r="D79" s="94" t="n"/>
      <c r="E79" s="94" t="n"/>
      <c r="F79" s="94" t="n"/>
      <c r="G79" s="94" t="n"/>
    </row>
    <row r="80">
      <c r="A80" s="94" t="n"/>
      <c r="B80" s="94" t="n"/>
      <c r="C80" s="94" t="n"/>
      <c r="D80" s="94" t="n"/>
      <c r="E80" s="94" t="n"/>
      <c r="F80" s="94" t="n"/>
      <c r="G80" s="94" t="n"/>
    </row>
    <row r="81">
      <c r="A81" s="94" t="n"/>
      <c r="B81" s="94" t="n"/>
      <c r="C81" s="94" t="n"/>
      <c r="D81" s="94" t="n"/>
      <c r="E81" s="94" t="n"/>
      <c r="F81" s="94" t="n"/>
      <c r="G81" s="94" t="n"/>
    </row>
    <row r="82">
      <c r="A82" s="94" t="n"/>
      <c r="B82" s="94" t="n"/>
      <c r="C82" s="94" t="n"/>
      <c r="D82" s="94" t="n"/>
      <c r="E82" s="94" t="n"/>
      <c r="F82" s="94" t="n"/>
      <c r="G82" s="94" t="n"/>
    </row>
    <row r="83">
      <c r="A83" s="94" t="n"/>
      <c r="B83" s="94" t="n"/>
      <c r="C83" s="94" t="n"/>
      <c r="D83" s="94" t="n"/>
      <c r="E83" s="94" t="n"/>
      <c r="F83" s="94" t="n"/>
      <c r="G83" s="94" t="n"/>
    </row>
    <row r="84">
      <c r="A84" s="94" t="n"/>
      <c r="B84" s="94" t="n"/>
      <c r="C84" s="94" t="n"/>
      <c r="D84" s="94" t="n"/>
      <c r="E84" s="94" t="n"/>
      <c r="F84" s="94" t="n"/>
      <c r="G84" s="94" t="n"/>
    </row>
    <row r="85">
      <c r="A85" s="94" t="n"/>
      <c r="B85" s="94" t="n"/>
      <c r="C85" s="94" t="n"/>
      <c r="D85" s="94" t="n"/>
      <c r="E85" s="94" t="n"/>
      <c r="F85" s="94" t="n"/>
      <c r="G85" s="94" t="n"/>
    </row>
    <row r="86">
      <c r="A86" s="94" t="n"/>
      <c r="B86" s="94" t="n"/>
      <c r="C86" s="94" t="n"/>
      <c r="D86" s="94" t="n"/>
      <c r="E86" s="94" t="n"/>
      <c r="F86" s="94" t="n"/>
      <c r="G86" s="94" t="n"/>
    </row>
    <row r="87">
      <c r="A87" s="94" t="n"/>
      <c r="B87" s="94" t="n"/>
      <c r="C87" s="94" t="n"/>
      <c r="D87" s="94" t="n"/>
      <c r="E87" s="94" t="n"/>
      <c r="F87" s="94" t="n"/>
      <c r="G87" s="94" t="n"/>
    </row>
    <row r="88">
      <c r="A88" s="94" t="n"/>
      <c r="B88" s="94" t="n"/>
      <c r="C88" s="94" t="n"/>
      <c r="D88" s="94" t="n"/>
      <c r="E88" s="94" t="n"/>
      <c r="F88" s="94" t="n"/>
      <c r="G88" s="94" t="n"/>
    </row>
    <row r="89">
      <c r="A89" s="94" t="n"/>
      <c r="B89" s="94" t="n"/>
      <c r="C89" s="94" t="n"/>
      <c r="D89" s="94" t="n"/>
      <c r="E89" s="94" t="n"/>
      <c r="F89" s="94" t="n"/>
      <c r="G89" s="94" t="n"/>
    </row>
    <row r="90">
      <c r="A90" s="94" t="n"/>
      <c r="B90" s="94" t="n"/>
      <c r="C90" s="94" t="n"/>
      <c r="D90" s="94" t="n"/>
      <c r="E90" s="94" t="n"/>
      <c r="F90" s="94" t="n"/>
      <c r="G90" s="94" t="n"/>
    </row>
    <row r="91">
      <c r="A91" s="94" t="n"/>
      <c r="B91" s="94" t="n"/>
      <c r="C91" s="94" t="n"/>
      <c r="D91" s="94" t="n"/>
      <c r="E91" s="94" t="n"/>
      <c r="F91" s="94" t="n"/>
      <c r="G91" s="94" t="n"/>
    </row>
    <row r="92">
      <c r="A92" s="98" t="n"/>
      <c r="B92" s="94" t="n"/>
      <c r="C92" s="94" t="n"/>
      <c r="D92" s="94" t="n"/>
      <c r="E92" s="94" t="n"/>
      <c r="F92" s="94" t="n"/>
      <c r="G92" s="94" t="n"/>
    </row>
    <row r="93">
      <c r="A93" s="94" t="n"/>
      <c r="B93" s="94" t="n"/>
      <c r="C93" s="94" t="n"/>
      <c r="D93" s="94" t="n"/>
      <c r="E93" s="94" t="n"/>
      <c r="F93" s="94" t="n"/>
      <c r="G93" s="94" t="n"/>
    </row>
    <row r="94">
      <c r="A94" s="94" t="n"/>
      <c r="B94" s="94" t="n"/>
      <c r="C94" s="94" t="n"/>
      <c r="D94" s="94" t="n"/>
      <c r="E94" s="94" t="n"/>
      <c r="F94" s="94" t="n"/>
      <c r="G94" s="94" t="n"/>
    </row>
    <row r="95">
      <c r="A95" s="94" t="n"/>
      <c r="B95" s="94" t="n"/>
      <c r="C95" s="94" t="n"/>
      <c r="D95" s="94" t="n"/>
      <c r="E95" s="94" t="n"/>
      <c r="F95" s="94" t="n"/>
      <c r="G95" s="94" t="n"/>
    </row>
    <row r="96">
      <c r="A96" s="98" t="n"/>
      <c r="B96" s="94" t="n"/>
      <c r="C96" s="98" t="n"/>
      <c r="D96" s="94" t="n"/>
      <c r="E96" s="94" t="n"/>
      <c r="F96" s="94" t="n"/>
      <c r="G96" s="94" t="n"/>
    </row>
    <row r="97">
      <c r="A97" s="98" t="inlineStr">
        <is>
          <t>TOTALE BONIFICI DA BANCA</t>
        </is>
      </c>
      <c r="B97" s="94" t="n"/>
      <c r="C97" s="94">
        <f>SUM(C54:C96)</f>
        <v/>
      </c>
      <c r="D97" s="94" t="n"/>
      <c r="E97" s="94" t="n"/>
      <c r="F97" s="94" t="n"/>
      <c r="G97" s="94" t="n"/>
    </row>
    <row r="98">
      <c r="A98" s="94" t="n"/>
      <c r="B98" s="94" t="n"/>
      <c r="C98" s="94" t="n"/>
      <c r="D98" s="94" t="n"/>
      <c r="E98" s="94" t="n"/>
      <c r="F98" s="94" t="n"/>
      <c r="G98" s="94" t="n"/>
    </row>
    <row r="99">
      <c r="A99" s="98" t="inlineStr">
        <is>
          <t>TOTALE BONIFICI DA FC</t>
        </is>
      </c>
      <c r="B99" s="94" t="n"/>
      <c r="C99" s="94">
        <f>'PRIMA NOTA'!F235</f>
        <v/>
      </c>
      <c r="D99" s="94" t="n"/>
      <c r="E99" s="94" t="n"/>
      <c r="F99" s="94" t="n"/>
      <c r="G99" s="94" t="n"/>
    </row>
    <row r="100">
      <c r="A100" s="94" t="n"/>
      <c r="B100" s="94" t="n"/>
      <c r="C100" s="94" t="n"/>
      <c r="D100" s="94" t="n"/>
      <c r="E100" s="94" t="n"/>
      <c r="F100" s="94" t="n"/>
      <c r="G100" s="94" t="n"/>
    </row>
    <row r="101">
      <c r="A101" s="94" t="n"/>
      <c r="B101" s="94" t="n"/>
      <c r="C101" s="94" t="n"/>
      <c r="D101" s="94" t="n"/>
      <c r="E101" s="94" t="n"/>
      <c r="F101" s="94" t="n"/>
      <c r="G101" s="94" t="n"/>
    </row>
    <row r="102">
      <c r="A102" s="127" t="inlineStr">
        <is>
          <t>DIFFERENZA</t>
        </is>
      </c>
      <c r="B102" s="127" t="n"/>
      <c r="C102" s="138">
        <f>C97-C99</f>
        <v/>
      </c>
      <c r="D102" s="94" t="n"/>
      <c r="E102" s="94" t="n"/>
      <c r="F102" s="94" t="n"/>
      <c r="G102" s="94" t="n"/>
    </row>
    <row r="104">
      <c r="C104" s="93" t="n"/>
    </row>
    <row r="105">
      <c r="A105" s="98" t="inlineStr">
        <is>
          <t>DATA CONTABILE</t>
        </is>
      </c>
      <c r="B105" s="98" t="inlineStr">
        <is>
          <t>DAT VALUTA</t>
        </is>
      </c>
      <c r="C105" s="98" t="inlineStr">
        <is>
          <t>IMPORTO</t>
        </is>
      </c>
      <c r="D105" s="98" t="inlineStr">
        <is>
          <t>DIVISA</t>
        </is>
      </c>
      <c r="E105" s="98" t="inlineStr">
        <is>
          <t>CAUSALE</t>
        </is>
      </c>
      <c r="F105" s="98" t="inlineStr">
        <is>
          <t>DESCRIZIONE</t>
        </is>
      </c>
      <c r="G105" s="98" t="inlineStr">
        <is>
          <t>NOTE</t>
        </is>
      </c>
    </row>
    <row r="106">
      <c r="A106" s="95" t="n">
        <v>45295</v>
      </c>
      <c r="B106" s="94" t="n"/>
      <c r="C106" s="94" t="n"/>
      <c r="D106" s="94" t="n"/>
      <c r="E106" s="94" t="n"/>
      <c r="F106" s="94" t="n"/>
      <c r="G106" s="94" t="n"/>
    </row>
    <row r="107">
      <c r="A107" s="98" t="n"/>
      <c r="B107" s="98" t="n"/>
      <c r="C107" s="98" t="n"/>
      <c r="D107" s="98" t="n"/>
      <c r="E107" s="98" t="n"/>
      <c r="F107" s="98" t="n"/>
      <c r="G107" s="94" t="n"/>
    </row>
    <row r="108">
      <c r="A108" s="136" t="n"/>
      <c r="B108" s="136" t="n"/>
      <c r="C108" s="94" t="n">
        <v>0</v>
      </c>
      <c r="D108" s="98" t="n"/>
      <c r="E108" s="98" t="n"/>
      <c r="F108" s="98" t="n"/>
      <c r="G108" s="94" t="n"/>
    </row>
    <row r="109">
      <c r="A109" s="136" t="n"/>
      <c r="B109" s="136" t="n"/>
      <c r="C109" s="94" t="n">
        <v>0</v>
      </c>
      <c r="D109" s="98" t="n"/>
      <c r="E109" s="98" t="n"/>
      <c r="F109" s="98" t="n"/>
      <c r="G109" s="94" t="n"/>
    </row>
    <row r="110">
      <c r="A110" s="136" t="n"/>
      <c r="B110" s="136" t="n"/>
      <c r="C110" s="94" t="n">
        <v>0</v>
      </c>
      <c r="D110" s="98" t="n"/>
      <c r="E110" s="98" t="n"/>
      <c r="F110" s="98" t="n"/>
      <c r="G110" s="94" t="n"/>
    </row>
    <row r="111">
      <c r="A111" s="136" t="n"/>
      <c r="B111" s="136" t="n"/>
      <c r="C111" s="94" t="n">
        <v>0</v>
      </c>
      <c r="D111" s="98" t="n"/>
      <c r="E111" s="98" t="n"/>
      <c r="F111" s="98" t="n"/>
      <c r="G111" s="94" t="n"/>
    </row>
    <row r="112">
      <c r="A112" s="136" t="n"/>
      <c r="B112" s="136" t="n"/>
      <c r="C112" s="94" t="n">
        <v>0</v>
      </c>
      <c r="D112" s="98" t="n"/>
      <c r="E112" s="98" t="n"/>
      <c r="F112" s="98" t="n"/>
      <c r="G112" s="94" t="n"/>
    </row>
    <row r="113">
      <c r="A113" s="136" t="n"/>
      <c r="B113" s="136" t="n"/>
      <c r="C113" s="94" t="n">
        <v>0</v>
      </c>
      <c r="D113" s="98" t="n"/>
      <c r="E113" s="98" t="n"/>
      <c r="F113" s="98" t="n"/>
      <c r="G113" s="94" t="n"/>
    </row>
    <row r="114">
      <c r="A114" s="136" t="n"/>
      <c r="B114" s="136" t="n"/>
      <c r="C114" s="94" t="n">
        <v>0</v>
      </c>
      <c r="D114" s="98" t="n"/>
      <c r="E114" s="98" t="n"/>
      <c r="F114" s="98" t="n"/>
      <c r="G114" s="94" t="n"/>
    </row>
    <row r="115">
      <c r="A115" s="136" t="n"/>
      <c r="B115" s="136" t="n"/>
      <c r="C115" s="94" t="n">
        <v>0</v>
      </c>
      <c r="D115" s="98" t="n"/>
      <c r="E115" s="98" t="n"/>
      <c r="F115" s="98" t="n"/>
      <c r="G115" s="94" t="n"/>
    </row>
    <row r="116">
      <c r="A116" s="136" t="n"/>
      <c r="B116" s="136" t="n"/>
      <c r="C116" s="94" t="n">
        <v>0</v>
      </c>
      <c r="D116" s="98" t="n"/>
      <c r="E116" s="98" t="n"/>
      <c r="F116" s="98" t="n"/>
      <c r="G116" s="94" t="n"/>
    </row>
    <row r="117">
      <c r="A117" s="136" t="n"/>
      <c r="B117" s="136" t="n"/>
      <c r="C117" s="94" t="n">
        <v>0</v>
      </c>
      <c r="D117" s="98" t="n"/>
      <c r="E117" s="98" t="n"/>
      <c r="F117" s="98" t="n"/>
      <c r="G117" s="94" t="n"/>
    </row>
    <row r="118">
      <c r="A118" s="136" t="n"/>
      <c r="B118" s="136" t="n"/>
      <c r="C118" s="94" t="n">
        <v>0</v>
      </c>
      <c r="D118" s="98" t="n"/>
      <c r="E118" s="98" t="n"/>
      <c r="F118" s="98" t="n"/>
      <c r="G118" s="94" t="n"/>
    </row>
    <row r="119">
      <c r="A119" s="136" t="n"/>
      <c r="B119" s="136" t="n"/>
      <c r="C119" s="94" t="n">
        <v>0</v>
      </c>
      <c r="D119" s="98" t="n"/>
      <c r="E119" s="98" t="n"/>
      <c r="F119" s="98" t="n"/>
      <c r="G119" s="94" t="n"/>
    </row>
    <row r="120">
      <c r="A120" s="136" t="n"/>
      <c r="B120" s="136" t="n"/>
      <c r="C120" s="94" t="n">
        <v>0</v>
      </c>
      <c r="D120" s="98" t="n"/>
      <c r="E120" s="98" t="n"/>
      <c r="F120" s="98" t="n"/>
      <c r="G120" s="94" t="n"/>
    </row>
    <row r="121" ht="14.4" customHeight="1">
      <c r="A121" s="95" t="n"/>
      <c r="B121" s="95" t="n"/>
      <c r="C121" s="137" t="n"/>
      <c r="D121" s="94" t="n"/>
      <c r="E121" s="94" t="n"/>
      <c r="F121" s="94" t="n"/>
      <c r="G121" s="94" t="n"/>
    </row>
    <row r="122">
      <c r="A122" s="94" t="n"/>
      <c r="B122" s="94" t="n"/>
      <c r="C122" s="94" t="n"/>
      <c r="D122" s="94" t="n"/>
      <c r="E122" s="94" t="n"/>
      <c r="F122" s="94" t="n"/>
      <c r="G122" s="94" t="n"/>
    </row>
    <row r="123">
      <c r="A123" s="98" t="n"/>
      <c r="B123" s="94" t="n"/>
      <c r="C123" s="98" t="n"/>
      <c r="D123" s="94" t="n"/>
      <c r="E123" s="94" t="n"/>
      <c r="F123" s="94" t="n"/>
      <c r="G123" s="94" t="n"/>
    </row>
    <row r="124">
      <c r="A124" s="94" t="n"/>
      <c r="B124" s="94" t="n"/>
      <c r="C124" s="94" t="n"/>
      <c r="D124" s="94" t="n"/>
      <c r="E124" s="94" t="n"/>
      <c r="F124" s="94" t="n"/>
      <c r="G124" s="94" t="n"/>
    </row>
    <row r="125">
      <c r="A125" s="98" t="n"/>
      <c r="B125" s="94" t="n"/>
      <c r="C125" s="98" t="n"/>
      <c r="D125" s="98" t="n"/>
      <c r="E125" s="94" t="n"/>
      <c r="F125" s="94" t="n"/>
      <c r="G125" s="94" t="n"/>
    </row>
    <row r="126">
      <c r="A126" s="94" t="n"/>
      <c r="B126" s="94" t="n"/>
      <c r="C126" s="94" t="n"/>
      <c r="D126" s="94" t="n"/>
      <c r="E126" s="94" t="n"/>
      <c r="F126" s="94" t="n"/>
      <c r="G126" s="94" t="n"/>
    </row>
    <row r="127">
      <c r="A127" s="94" t="n"/>
      <c r="B127" s="94" t="n"/>
      <c r="C127" s="94" t="n"/>
      <c r="D127" s="94" t="n"/>
      <c r="E127" s="94" t="n"/>
      <c r="F127" s="94" t="n"/>
      <c r="G127" s="94" t="n"/>
    </row>
    <row r="128">
      <c r="A128" s="94" t="n"/>
      <c r="B128" s="94" t="n"/>
      <c r="C128" s="94" t="n"/>
      <c r="D128" s="94" t="n"/>
      <c r="E128" s="94" t="n"/>
      <c r="F128" s="94" t="n"/>
      <c r="G128" s="94" t="n"/>
    </row>
    <row r="129">
      <c r="A129" s="94" t="n"/>
      <c r="B129" s="94" t="n"/>
      <c r="C129" s="94" t="n"/>
      <c r="D129" s="94" t="n"/>
      <c r="E129" s="94" t="n"/>
      <c r="F129" s="94" t="n"/>
      <c r="G129" s="94" t="n"/>
    </row>
    <row r="130">
      <c r="A130" s="94" t="n"/>
      <c r="B130" s="94" t="n"/>
      <c r="C130" s="94" t="n"/>
      <c r="D130" s="94" t="n"/>
      <c r="E130" s="94" t="n"/>
      <c r="F130" s="94" t="n"/>
      <c r="G130" s="94" t="n"/>
    </row>
    <row r="131">
      <c r="A131" s="94" t="n"/>
      <c r="B131" s="94" t="n"/>
      <c r="C131" s="94" t="n"/>
      <c r="D131" s="94" t="n"/>
      <c r="E131" s="94" t="n"/>
      <c r="F131" s="94" t="n"/>
      <c r="G131" s="94" t="n"/>
    </row>
    <row r="132">
      <c r="A132" s="94" t="n"/>
      <c r="B132" s="94" t="n"/>
      <c r="C132" s="94" t="n"/>
      <c r="D132" s="94" t="n"/>
      <c r="E132" s="94" t="n"/>
      <c r="F132" s="94" t="n"/>
      <c r="G132" s="94" t="n"/>
    </row>
    <row r="133">
      <c r="A133" s="94" t="n"/>
      <c r="B133" s="94" t="n"/>
      <c r="C133" s="94" t="n"/>
      <c r="D133" s="94" t="n"/>
      <c r="E133" s="94" t="n"/>
      <c r="F133" s="94" t="n"/>
      <c r="G133" s="94" t="n"/>
    </row>
    <row r="134">
      <c r="A134" s="94" t="n"/>
      <c r="B134" s="94" t="n"/>
      <c r="C134" s="94" t="n"/>
      <c r="D134" s="94" t="n"/>
      <c r="E134" s="94" t="n"/>
      <c r="F134" s="94" t="n"/>
      <c r="G134" s="94" t="n"/>
    </row>
    <row r="135">
      <c r="A135" s="94" t="n"/>
      <c r="B135" s="94" t="n"/>
      <c r="C135" s="94" t="n"/>
      <c r="D135" s="94" t="n"/>
      <c r="E135" s="94" t="n"/>
      <c r="F135" s="94" t="n"/>
      <c r="G135" s="94" t="n"/>
    </row>
    <row r="136">
      <c r="A136" s="94" t="n"/>
      <c r="B136" s="94" t="n"/>
      <c r="C136" s="94" t="n"/>
      <c r="D136" s="94" t="n"/>
      <c r="E136" s="94" t="n"/>
      <c r="F136" s="94" t="n"/>
      <c r="G136" s="94" t="n"/>
    </row>
    <row r="137">
      <c r="A137" s="94" t="n"/>
      <c r="B137" s="94" t="n"/>
      <c r="C137" s="94" t="n"/>
      <c r="D137" s="94" t="n"/>
      <c r="E137" s="94" t="n"/>
      <c r="F137" s="94" t="n"/>
      <c r="G137" s="94" t="n"/>
    </row>
    <row r="138">
      <c r="A138" s="94" t="n"/>
      <c r="B138" s="94" t="n"/>
      <c r="C138" s="94" t="n"/>
      <c r="D138" s="94" t="n"/>
      <c r="E138" s="94" t="n"/>
      <c r="F138" s="94" t="n"/>
      <c r="G138" s="94" t="n"/>
    </row>
    <row r="139">
      <c r="A139" s="94" t="n"/>
      <c r="B139" s="94" t="n"/>
      <c r="C139" s="94" t="n"/>
      <c r="D139" s="94" t="n"/>
      <c r="E139" s="94" t="n"/>
      <c r="F139" s="94" t="n"/>
      <c r="G139" s="94" t="n"/>
    </row>
    <row r="140">
      <c r="A140" s="94" t="n"/>
      <c r="B140" s="94" t="n"/>
      <c r="C140" s="94" t="n"/>
      <c r="D140" s="94" t="n"/>
      <c r="E140" s="94" t="n"/>
      <c r="F140" s="94" t="n"/>
      <c r="G140" s="94" t="n"/>
    </row>
    <row r="141">
      <c r="A141" s="94" t="n"/>
      <c r="B141" s="94" t="n"/>
      <c r="C141" s="94" t="n"/>
      <c r="D141" s="94" t="n"/>
      <c r="E141" s="94" t="n"/>
      <c r="F141" s="94" t="n"/>
      <c r="G141" s="94" t="n"/>
    </row>
    <row r="142">
      <c r="A142" s="94" t="n"/>
      <c r="B142" s="94" t="n"/>
      <c r="C142" s="94" t="n"/>
      <c r="D142" s="94" t="n"/>
      <c r="E142" s="94" t="n"/>
      <c r="F142" s="94" t="n"/>
      <c r="G142" s="94" t="n"/>
    </row>
    <row r="143">
      <c r="A143" s="94" t="n"/>
      <c r="B143" s="94" t="n"/>
      <c r="C143" s="94" t="n"/>
      <c r="D143" s="94" t="n"/>
      <c r="E143" s="94" t="n"/>
      <c r="F143" s="94" t="n"/>
      <c r="G143" s="94" t="n"/>
    </row>
    <row r="144">
      <c r="A144" s="98" t="n"/>
      <c r="B144" s="94" t="n"/>
      <c r="C144" s="94" t="n"/>
      <c r="D144" s="94" t="n"/>
      <c r="E144" s="94" t="n"/>
      <c r="F144" s="94" t="n"/>
      <c r="G144" s="94" t="n"/>
    </row>
    <row r="145">
      <c r="A145" s="94" t="n"/>
      <c r="B145" s="94" t="n"/>
      <c r="C145" s="94" t="n"/>
      <c r="D145" s="94" t="n"/>
      <c r="E145" s="94" t="n"/>
      <c r="F145" s="94" t="n"/>
      <c r="G145" s="94" t="n"/>
    </row>
    <row r="146">
      <c r="A146" s="94" t="n"/>
      <c r="B146" s="94" t="n"/>
      <c r="C146" s="94" t="n"/>
      <c r="D146" s="94" t="n"/>
      <c r="E146" s="94" t="n"/>
      <c r="F146" s="94" t="n"/>
      <c r="G146" s="94" t="n"/>
    </row>
    <row r="147">
      <c r="A147" s="94" t="n"/>
      <c r="B147" s="94" t="n"/>
      <c r="C147" s="94" t="n"/>
      <c r="D147" s="94" t="n"/>
      <c r="E147" s="94" t="n"/>
      <c r="F147" s="94" t="n"/>
      <c r="G147" s="94" t="n"/>
    </row>
    <row r="148">
      <c r="A148" s="98" t="n"/>
      <c r="B148" s="94" t="n"/>
      <c r="C148" s="98" t="n"/>
      <c r="D148" s="94" t="n"/>
      <c r="E148" s="94" t="n"/>
      <c r="F148" s="94" t="n"/>
      <c r="G148" s="94" t="n"/>
    </row>
    <row r="149">
      <c r="A149" s="98" t="inlineStr">
        <is>
          <t>TOTALE BONIFICI DA BANCA</t>
        </is>
      </c>
      <c r="B149" s="94" t="n"/>
      <c r="C149" s="94">
        <f>SUM(C106:C148)</f>
        <v/>
      </c>
      <c r="D149" s="94" t="n"/>
      <c r="E149" s="94" t="n"/>
      <c r="F149" s="94" t="n"/>
      <c r="G149" s="94" t="n"/>
    </row>
    <row r="150">
      <c r="A150" s="94" t="n"/>
      <c r="B150" s="94" t="n"/>
      <c r="C150" s="94" t="n"/>
      <c r="D150" s="94" t="n"/>
      <c r="E150" s="94" t="n"/>
      <c r="F150" s="94" t="n"/>
      <c r="G150" s="94" t="n"/>
    </row>
    <row r="151">
      <c r="A151" s="98" t="inlineStr">
        <is>
          <t>TOTALE BONIFICI DA FC</t>
        </is>
      </c>
      <c r="B151" s="94" t="n"/>
      <c r="C151" s="94">
        <f>'PRIMA NOTA'!F296</f>
        <v/>
      </c>
      <c r="D151" s="94" t="n"/>
      <c r="E151" s="94" t="n"/>
      <c r="F151" s="94" t="n"/>
      <c r="G151" s="94" t="n"/>
    </row>
    <row r="152">
      <c r="A152" s="94" t="n"/>
      <c r="B152" s="94" t="n"/>
      <c r="C152" s="94" t="n"/>
      <c r="D152" s="94" t="n"/>
      <c r="E152" s="94" t="n"/>
      <c r="F152" s="94" t="n"/>
      <c r="G152" s="94" t="n"/>
    </row>
    <row r="153">
      <c r="A153" s="94" t="n"/>
      <c r="B153" s="94" t="n"/>
      <c r="C153" s="94" t="n"/>
      <c r="D153" s="94" t="n"/>
      <c r="E153" s="94" t="n"/>
      <c r="F153" s="94" t="n"/>
      <c r="G153" s="94" t="n"/>
    </row>
    <row r="154">
      <c r="A154" s="127" t="inlineStr">
        <is>
          <t>DIFFERENZA</t>
        </is>
      </c>
      <c r="B154" s="127" t="n"/>
      <c r="C154" s="138">
        <f>C149-C151</f>
        <v/>
      </c>
      <c r="D154" s="94" t="n"/>
      <c r="E154" s="94" t="n"/>
      <c r="F154" s="94" t="n"/>
      <c r="G154" s="94" t="n"/>
    </row>
    <row r="157">
      <c r="A157" s="98" t="inlineStr">
        <is>
          <t>DATA CONTABILE</t>
        </is>
      </c>
      <c r="B157" s="98" t="inlineStr">
        <is>
          <t>DAT VALUTA</t>
        </is>
      </c>
      <c r="C157" s="98" t="inlineStr">
        <is>
          <t>IMPORTO</t>
        </is>
      </c>
      <c r="D157" s="98" t="inlineStr">
        <is>
          <t>DIVISA</t>
        </is>
      </c>
      <c r="E157" s="98" t="inlineStr">
        <is>
          <t>CAUSALE</t>
        </is>
      </c>
      <c r="F157" s="98" t="inlineStr">
        <is>
          <t>DESCRIZIONE</t>
        </is>
      </c>
      <c r="G157" s="98" t="inlineStr">
        <is>
          <t>NOTE</t>
        </is>
      </c>
    </row>
    <row r="158">
      <c r="A158" s="95" t="n">
        <v>45296</v>
      </c>
      <c r="B158" s="94" t="n"/>
      <c r="C158" s="94" t="n"/>
      <c r="D158" s="94" t="n"/>
      <c r="E158" s="94" t="n"/>
      <c r="F158" s="94" t="n"/>
      <c r="G158" s="94" t="n"/>
    </row>
    <row r="159">
      <c r="A159" s="98" t="n"/>
      <c r="B159" s="98" t="n"/>
      <c r="C159" s="98" t="n"/>
      <c r="D159" s="98" t="n"/>
      <c r="E159" s="98" t="n"/>
      <c r="F159" s="98" t="n"/>
      <c r="G159" s="94" t="n"/>
    </row>
    <row r="160">
      <c r="A160" s="136" t="n"/>
      <c r="B160" s="136" t="n"/>
      <c r="C160" s="94" t="n">
        <v>0</v>
      </c>
      <c r="D160" s="98" t="n"/>
      <c r="E160" s="98" t="n"/>
      <c r="F160" s="98" t="n"/>
      <c r="G160" s="94" t="n"/>
    </row>
    <row r="161">
      <c r="A161" s="136" t="n"/>
      <c r="B161" s="136" t="n"/>
      <c r="C161" s="94" t="n">
        <v>0</v>
      </c>
      <c r="D161" s="98" t="n"/>
      <c r="E161" s="98" t="n"/>
      <c r="F161" s="98" t="n"/>
      <c r="G161" s="94" t="n"/>
    </row>
    <row r="162">
      <c r="A162" s="136" t="n"/>
      <c r="B162" s="136" t="n"/>
      <c r="C162" s="94" t="n">
        <v>0</v>
      </c>
      <c r="D162" s="98" t="n"/>
      <c r="E162" s="98" t="n"/>
      <c r="F162" s="98" t="n"/>
      <c r="G162" s="94" t="n"/>
    </row>
    <row r="163">
      <c r="A163" s="136" t="n"/>
      <c r="B163" s="136" t="n"/>
      <c r="C163" s="94" t="n">
        <v>0</v>
      </c>
      <c r="D163" s="98" t="n"/>
      <c r="E163" s="98" t="n"/>
      <c r="F163" s="98" t="n"/>
      <c r="G163" s="94" t="n"/>
    </row>
    <row r="164">
      <c r="A164" s="136" t="n"/>
      <c r="B164" s="136" t="n"/>
      <c r="C164" s="94" t="n">
        <v>0</v>
      </c>
      <c r="D164" s="98" t="n"/>
      <c r="E164" s="98" t="n"/>
      <c r="F164" s="98" t="n"/>
      <c r="G164" s="94" t="n"/>
    </row>
    <row r="165">
      <c r="A165" s="136" t="n"/>
      <c r="B165" s="136" t="n"/>
      <c r="C165" s="94" t="n">
        <v>0</v>
      </c>
      <c r="D165" s="98" t="n"/>
      <c r="E165" s="98" t="n"/>
      <c r="F165" s="98" t="n"/>
      <c r="G165" s="94" t="n"/>
    </row>
    <row r="166">
      <c r="A166" s="136" t="n"/>
      <c r="B166" s="136" t="n"/>
      <c r="C166" s="94" t="n">
        <v>0</v>
      </c>
      <c r="D166" s="98" t="n"/>
      <c r="E166" s="98" t="n"/>
      <c r="F166" s="98" t="n"/>
      <c r="G166" s="94" t="n"/>
    </row>
    <row r="167">
      <c r="A167" s="136" t="n"/>
      <c r="B167" s="136" t="n"/>
      <c r="C167" s="94" t="n">
        <v>0</v>
      </c>
      <c r="D167" s="98" t="n"/>
      <c r="E167" s="98" t="n"/>
      <c r="F167" s="98" t="n"/>
      <c r="G167" s="94" t="n"/>
    </row>
    <row r="168">
      <c r="A168" s="136" t="n"/>
      <c r="B168" s="136" t="n"/>
      <c r="C168" s="94" t="n">
        <v>0</v>
      </c>
      <c r="D168" s="98" t="n"/>
      <c r="E168" s="98" t="n"/>
      <c r="F168" s="98" t="n"/>
      <c r="G168" s="94" t="n"/>
    </row>
    <row r="169">
      <c r="A169" s="136" t="n"/>
      <c r="B169" s="136" t="n"/>
      <c r="C169" s="94" t="n">
        <v>0</v>
      </c>
      <c r="D169" s="98" t="n"/>
      <c r="E169" s="98" t="n"/>
      <c r="F169" s="98" t="n"/>
      <c r="G169" s="94" t="n"/>
    </row>
    <row r="170">
      <c r="A170" s="136" t="n"/>
      <c r="B170" s="136" t="n"/>
      <c r="C170" s="94" t="n">
        <v>0</v>
      </c>
      <c r="D170" s="98" t="n"/>
      <c r="E170" s="98" t="n"/>
      <c r="F170" s="98" t="n"/>
      <c r="G170" s="94" t="n"/>
    </row>
    <row r="171">
      <c r="A171" s="136" t="n"/>
      <c r="B171" s="136" t="n"/>
      <c r="C171" s="94" t="n">
        <v>0</v>
      </c>
      <c r="D171" s="98" t="n"/>
      <c r="E171" s="98" t="n"/>
      <c r="F171" s="98" t="n"/>
      <c r="G171" s="94" t="n"/>
    </row>
    <row r="172">
      <c r="A172" s="136" t="n"/>
      <c r="B172" s="136" t="n"/>
      <c r="C172" s="94" t="n">
        <v>0</v>
      </c>
      <c r="D172" s="98" t="n"/>
      <c r="E172" s="98" t="n"/>
      <c r="F172" s="98" t="n"/>
      <c r="G172" s="94" t="n"/>
    </row>
    <row r="173" ht="14.4" customHeight="1">
      <c r="A173" s="95" t="n"/>
      <c r="B173" s="95" t="n"/>
      <c r="C173" s="137" t="n"/>
      <c r="D173" s="94" t="n"/>
      <c r="E173" s="94" t="n"/>
      <c r="F173" s="94" t="n"/>
      <c r="G173" s="94" t="n"/>
    </row>
    <row r="174">
      <c r="A174" s="94" t="n"/>
      <c r="B174" s="94" t="n"/>
      <c r="C174" s="94" t="n"/>
      <c r="D174" s="94" t="n"/>
      <c r="E174" s="94" t="n"/>
      <c r="F174" s="94" t="n"/>
      <c r="G174" s="94" t="n"/>
    </row>
    <row r="175">
      <c r="A175" s="98" t="n"/>
      <c r="B175" s="94" t="n"/>
      <c r="C175" s="98" t="n"/>
      <c r="D175" s="94" t="n"/>
      <c r="E175" s="94" t="n"/>
      <c r="F175" s="94" t="n"/>
      <c r="G175" s="94" t="n"/>
    </row>
    <row r="176">
      <c r="A176" s="94" t="n"/>
      <c r="B176" s="94" t="n"/>
      <c r="C176" s="94" t="n"/>
      <c r="D176" s="94" t="n"/>
      <c r="E176" s="94" t="n"/>
      <c r="F176" s="94" t="n"/>
      <c r="G176" s="94" t="n"/>
    </row>
    <row r="177">
      <c r="A177" s="98" t="n"/>
      <c r="B177" s="94" t="n"/>
      <c r="C177" s="98" t="n"/>
      <c r="D177" s="98" t="n"/>
      <c r="E177" s="94" t="n"/>
      <c r="F177" s="94" t="n"/>
      <c r="G177" s="94" t="n"/>
    </row>
    <row r="178">
      <c r="A178" s="94" t="n"/>
      <c r="B178" s="94" t="n"/>
      <c r="C178" s="94" t="n"/>
      <c r="D178" s="94" t="n"/>
      <c r="E178" s="94" t="n"/>
      <c r="F178" s="94" t="n"/>
      <c r="G178" s="94" t="n"/>
    </row>
    <row r="179">
      <c r="A179" s="94" t="n"/>
      <c r="B179" s="94" t="n"/>
      <c r="C179" s="94" t="n"/>
      <c r="D179" s="94" t="n"/>
      <c r="E179" s="94" t="n"/>
      <c r="F179" s="94" t="n"/>
      <c r="G179" s="94" t="n"/>
    </row>
    <row r="180">
      <c r="A180" s="94" t="n"/>
      <c r="B180" s="94" t="n"/>
      <c r="C180" s="94" t="n"/>
      <c r="D180" s="94" t="n"/>
      <c r="E180" s="94" t="n"/>
      <c r="F180" s="94" t="n"/>
      <c r="G180" s="94" t="n"/>
    </row>
    <row r="181">
      <c r="A181" s="94" t="n"/>
      <c r="B181" s="94" t="n"/>
      <c r="C181" s="94" t="n"/>
      <c r="D181" s="94" t="n"/>
      <c r="E181" s="94" t="n"/>
      <c r="F181" s="94" t="n"/>
      <c r="G181" s="94" t="n"/>
    </row>
    <row r="182">
      <c r="A182" s="94" t="n"/>
      <c r="B182" s="94" t="n"/>
      <c r="C182" s="94" t="n"/>
      <c r="D182" s="94" t="n"/>
      <c r="E182" s="94" t="n"/>
      <c r="F182" s="94" t="n"/>
      <c r="G182" s="94" t="n"/>
    </row>
    <row r="183">
      <c r="A183" s="94" t="n"/>
      <c r="B183" s="94" t="n"/>
      <c r="C183" s="94" t="n"/>
      <c r="D183" s="94" t="n"/>
      <c r="E183" s="94" t="n"/>
      <c r="F183" s="94" t="n"/>
      <c r="G183" s="94" t="n"/>
    </row>
    <row r="184">
      <c r="A184" s="94" t="n"/>
      <c r="B184" s="94" t="n"/>
      <c r="C184" s="94" t="n"/>
      <c r="D184" s="94" t="n"/>
      <c r="E184" s="94" t="n"/>
      <c r="F184" s="94" t="n"/>
      <c r="G184" s="94" t="n"/>
    </row>
    <row r="185">
      <c r="A185" s="94" t="n"/>
      <c r="B185" s="94" t="n"/>
      <c r="C185" s="94" t="n"/>
      <c r="D185" s="94" t="n"/>
      <c r="E185" s="94" t="n"/>
      <c r="F185" s="94" t="n"/>
      <c r="G185" s="94" t="n"/>
    </row>
    <row r="186">
      <c r="A186" s="94" t="n"/>
      <c r="B186" s="94" t="n"/>
      <c r="C186" s="94" t="n"/>
      <c r="D186" s="94" t="n"/>
      <c r="E186" s="94" t="n"/>
      <c r="F186" s="94" t="n"/>
      <c r="G186" s="94" t="n"/>
    </row>
    <row r="187">
      <c r="A187" s="94" t="n"/>
      <c r="B187" s="94" t="n"/>
      <c r="C187" s="94" t="n"/>
      <c r="D187" s="94" t="n"/>
      <c r="E187" s="94" t="n"/>
      <c r="F187" s="94" t="n"/>
      <c r="G187" s="94" t="n"/>
    </row>
    <row r="188">
      <c r="A188" s="94" t="n"/>
      <c r="B188" s="94" t="n"/>
      <c r="C188" s="94" t="n"/>
      <c r="D188" s="94" t="n"/>
      <c r="E188" s="94" t="n"/>
      <c r="F188" s="94" t="n"/>
      <c r="G188" s="94" t="n"/>
    </row>
    <row r="189">
      <c r="A189" s="94" t="n"/>
      <c r="B189" s="94" t="n"/>
      <c r="C189" s="94" t="n"/>
      <c r="D189" s="94" t="n"/>
      <c r="E189" s="94" t="n"/>
      <c r="F189" s="94" t="n"/>
      <c r="G189" s="94" t="n"/>
    </row>
    <row r="190">
      <c r="A190" s="94" t="n"/>
      <c r="B190" s="94" t="n"/>
      <c r="C190" s="94" t="n"/>
      <c r="D190" s="94" t="n"/>
      <c r="E190" s="94" t="n"/>
      <c r="F190" s="94" t="n"/>
      <c r="G190" s="94" t="n"/>
    </row>
    <row r="191">
      <c r="A191" s="94" t="n"/>
      <c r="B191" s="94" t="n"/>
      <c r="C191" s="94" t="n"/>
      <c r="D191" s="94" t="n"/>
      <c r="E191" s="94" t="n"/>
      <c r="F191" s="94" t="n"/>
      <c r="G191" s="94" t="n"/>
    </row>
    <row r="192">
      <c r="A192" s="94" t="n"/>
      <c r="B192" s="94" t="n"/>
      <c r="C192" s="94" t="n"/>
      <c r="D192" s="94" t="n"/>
      <c r="E192" s="94" t="n"/>
      <c r="F192" s="94" t="n"/>
      <c r="G192" s="94" t="n"/>
    </row>
    <row r="193">
      <c r="A193" s="94" t="n"/>
      <c r="B193" s="94" t="n"/>
      <c r="C193" s="94" t="n"/>
      <c r="D193" s="94" t="n"/>
      <c r="E193" s="94" t="n"/>
      <c r="F193" s="94" t="n"/>
      <c r="G193" s="94" t="n"/>
    </row>
    <row r="194">
      <c r="A194" s="94" t="n"/>
      <c r="B194" s="94" t="n"/>
      <c r="C194" s="94" t="n"/>
      <c r="D194" s="94" t="n"/>
      <c r="E194" s="94" t="n"/>
      <c r="F194" s="94" t="n"/>
      <c r="G194" s="94" t="n"/>
    </row>
    <row r="195">
      <c r="A195" s="94" t="n"/>
      <c r="B195" s="94" t="n"/>
      <c r="C195" s="94" t="n"/>
      <c r="D195" s="94" t="n"/>
      <c r="E195" s="94" t="n"/>
      <c r="F195" s="94" t="n"/>
      <c r="G195" s="94" t="n"/>
    </row>
    <row r="196">
      <c r="A196" s="98" t="n"/>
      <c r="B196" s="94" t="n"/>
      <c r="C196" s="94" t="n"/>
      <c r="D196" s="94" t="n"/>
      <c r="E196" s="94" t="n"/>
      <c r="F196" s="94" t="n"/>
      <c r="G196" s="94" t="n"/>
    </row>
    <row r="197">
      <c r="A197" s="94" t="n"/>
      <c r="B197" s="94" t="n"/>
      <c r="C197" s="94" t="n"/>
      <c r="D197" s="94" t="n"/>
      <c r="E197" s="94" t="n"/>
      <c r="F197" s="94" t="n"/>
      <c r="G197" s="94" t="n"/>
    </row>
    <row r="198">
      <c r="A198" s="94" t="n"/>
      <c r="B198" s="94" t="n"/>
      <c r="C198" s="94" t="n"/>
      <c r="D198" s="94" t="n"/>
      <c r="E198" s="94" t="n"/>
      <c r="F198" s="94" t="n"/>
      <c r="G198" s="94" t="n"/>
    </row>
    <row r="199">
      <c r="A199" s="94" t="n"/>
      <c r="B199" s="94" t="n"/>
      <c r="C199" s="94" t="n"/>
      <c r="D199" s="94" t="n"/>
      <c r="E199" s="94" t="n"/>
      <c r="F199" s="94" t="n"/>
      <c r="G199" s="94" t="n"/>
    </row>
    <row r="200">
      <c r="A200" s="98" t="n"/>
      <c r="B200" s="94" t="n"/>
      <c r="C200" s="98" t="n"/>
      <c r="D200" s="94" t="n"/>
      <c r="E200" s="94" t="n"/>
      <c r="F200" s="94" t="n"/>
      <c r="G200" s="94" t="n"/>
    </row>
    <row r="201">
      <c r="A201" s="98" t="inlineStr">
        <is>
          <t>TOTALE BONIFICI DA BANCA</t>
        </is>
      </c>
      <c r="B201" s="94" t="n"/>
      <c r="C201" s="94">
        <f>SUM(C158:C200)</f>
        <v/>
      </c>
      <c r="D201" s="94" t="n"/>
      <c r="E201" s="94" t="n"/>
      <c r="F201" s="94" t="n"/>
      <c r="G201" s="94" t="n"/>
    </row>
    <row r="202">
      <c r="A202" s="94" t="n"/>
      <c r="B202" s="94" t="n"/>
      <c r="C202" s="94" t="n"/>
      <c r="D202" s="94" t="n"/>
      <c r="E202" s="94" t="n"/>
      <c r="F202" s="94" t="n"/>
      <c r="G202" s="94" t="n"/>
    </row>
    <row r="203">
      <c r="A203" s="98" t="inlineStr">
        <is>
          <t>TOTALE BONIFICI DA FC</t>
        </is>
      </c>
      <c r="B203" s="94" t="n"/>
      <c r="C203" s="94">
        <f>'PRIMA NOTA'!F357</f>
        <v/>
      </c>
      <c r="D203" s="94" t="n"/>
      <c r="E203" s="94" t="n"/>
      <c r="F203" s="94" t="n"/>
      <c r="G203" s="94" t="n"/>
    </row>
    <row r="204">
      <c r="A204" s="94" t="n"/>
      <c r="B204" s="94" t="n"/>
      <c r="C204" s="94" t="n"/>
      <c r="D204" s="94" t="n"/>
      <c r="E204" s="94" t="n"/>
      <c r="F204" s="94" t="n"/>
      <c r="G204" s="94" t="n"/>
    </row>
    <row r="205">
      <c r="A205" s="94" t="n"/>
      <c r="B205" s="94" t="n"/>
      <c r="C205" s="94" t="n"/>
      <c r="D205" s="94" t="n"/>
      <c r="E205" s="94" t="n"/>
      <c r="F205" s="94" t="n"/>
      <c r="G205" s="94" t="n"/>
    </row>
    <row r="206">
      <c r="A206" s="127" t="inlineStr">
        <is>
          <t>DIFFERENZA</t>
        </is>
      </c>
      <c r="B206" s="127" t="n"/>
      <c r="C206" s="138">
        <f>C201-C203</f>
        <v/>
      </c>
      <c r="D206" s="94" t="n"/>
      <c r="E206" s="94" t="n"/>
      <c r="F206" s="94" t="n"/>
      <c r="G206" s="94" t="n"/>
    </row>
    <row r="209">
      <c r="A209" s="98" t="inlineStr">
        <is>
          <t>DATA CONTABILE</t>
        </is>
      </c>
      <c r="B209" s="98" t="inlineStr">
        <is>
          <t>DAT VALUTA</t>
        </is>
      </c>
      <c r="C209" s="98" t="inlineStr">
        <is>
          <t>IMPORTO</t>
        </is>
      </c>
      <c r="D209" s="98" t="inlineStr">
        <is>
          <t>DIVISA</t>
        </is>
      </c>
      <c r="E209" s="98" t="inlineStr">
        <is>
          <t>CAUSALE</t>
        </is>
      </c>
      <c r="F209" s="98" t="inlineStr">
        <is>
          <t>DESCRIZIONE</t>
        </is>
      </c>
      <c r="G209" s="98" t="inlineStr">
        <is>
          <t>NOTE</t>
        </is>
      </c>
    </row>
    <row r="210">
      <c r="A210" s="95" t="n">
        <v>45299</v>
      </c>
      <c r="B210" s="94" t="n"/>
      <c r="C210" s="94" t="n"/>
      <c r="D210" s="94" t="n"/>
      <c r="E210" s="94" t="n"/>
      <c r="F210" s="94" t="n"/>
      <c r="G210" s="94" t="n"/>
    </row>
    <row r="211">
      <c r="A211" s="131" t="n">
        <v>45299</v>
      </c>
      <c r="B211" s="131" t="n">
        <v>45299</v>
      </c>
      <c r="C211" t="n">
        <v>375.5</v>
      </c>
      <c r="D211" t="inlineStr">
        <is>
          <t>EUR</t>
        </is>
      </c>
      <c r="E211" t="inlineStr">
        <is>
          <t>48H</t>
        </is>
      </c>
      <c r="F211" t="inlineStr">
        <is>
          <t>bon urg/istant vs f - bon.da gta trasporti di contu antonio        saldo semestrale polizza 259.180022403 - tar</t>
        </is>
      </c>
      <c r="G211" s="94" t="n"/>
    </row>
    <row r="212">
      <c r="A212" s="131" t="n">
        <v>45299</v>
      </c>
      <c r="B212" s="131" t="n">
        <v>45299</v>
      </c>
      <c r="C212" t="n">
        <v>4400.33</v>
      </c>
      <c r="D212" t="inlineStr">
        <is>
          <t>EUR</t>
        </is>
      </c>
      <c r="E212" t="n">
        <v>480</v>
      </c>
      <c r="F212" t="inlineStr">
        <is>
          <t>bonif. vs. favore - bon.da parrocchia san giorgio                polizza nr 301044</t>
        </is>
      </c>
      <c r="G212" s="94" t="n"/>
    </row>
    <row r="213">
      <c r="A213" s="131" t="n">
        <v>45299</v>
      </c>
      <c r="B213" s="131" t="n">
        <v>45299</v>
      </c>
      <c r="C213" t="n">
        <v>60</v>
      </c>
      <c r="D213" t="inlineStr">
        <is>
          <t>EUR</t>
        </is>
      </c>
      <c r="E213" t="n">
        <v>480</v>
      </c>
      <c r="F213" t="inlineStr">
        <is>
          <t>bonif. vs. favore - bon.da nicotera manuela tutela legale auto</t>
        </is>
      </c>
      <c r="G213" s="94" t="n"/>
    </row>
    <row r="214">
      <c r="A214" s="131" t="n">
        <v>45299</v>
      </c>
      <c r="B214" s="131" t="n">
        <v>45299</v>
      </c>
      <c r="C214" t="n">
        <v>1000</v>
      </c>
      <c r="D214" t="inlineStr">
        <is>
          <t>EUR</t>
        </is>
      </c>
      <c r="E214" t="n">
        <v>480</v>
      </c>
      <c r="F214" t="inlineStr">
        <is>
          <t>bonif. vs. favore - bon.da cassago guido assicurazione numero 730211123 carracino guido</t>
        </is>
      </c>
      <c r="G214" s="94" t="n"/>
    </row>
    <row r="215">
      <c r="A215" s="131" t="n">
        <v>45299</v>
      </c>
      <c r="B215" s="131" t="n">
        <v>45299</v>
      </c>
      <c r="C215" t="n">
        <v>1250</v>
      </c>
      <c r="D215" t="inlineStr">
        <is>
          <t>EUR</t>
        </is>
      </c>
      <c r="E215" t="n">
        <v>480</v>
      </c>
      <c r="F215" t="inlineStr">
        <is>
          <t>bonif. vs. favore - bon.da roncaglioni franco polizza casa roncaglioni 7360320364</t>
        </is>
      </c>
      <c r="G215" s="94" t="n"/>
    </row>
    <row r="216">
      <c r="A216" s="131" t="n">
        <v>45299</v>
      </c>
      <c r="B216" s="131" t="n">
        <v>45299</v>
      </c>
      <c r="C216" t="n">
        <v>12927.02</v>
      </c>
      <c r="D216" t="inlineStr">
        <is>
          <t>EUR</t>
        </is>
      </c>
      <c r="E216" t="n">
        <v>480</v>
      </c>
      <c r="F216" t="inlineStr">
        <is>
          <t>bonif. vs. favore - bon.da parrocchia di san vittore martire polizze n. 300347 parrocchia s. vittore martire a</t>
        </is>
      </c>
      <c r="G216" s="94" t="n"/>
    </row>
    <row r="217">
      <c r="A217" s="131" t="n">
        <v>45299</v>
      </c>
      <c r="B217" s="131" t="n">
        <v>45299</v>
      </c>
      <c r="C217" t="n">
        <v>75.98</v>
      </c>
      <c r="D217" t="inlineStr">
        <is>
          <t>EUR</t>
        </is>
      </c>
      <c r="E217" t="n">
        <v>480</v>
      </c>
      <c r="F217" t="inlineStr">
        <is>
          <t>bonif. vs. favore - bon.da olgiati marcella pol. vita tcm annoni davide - legnano</t>
        </is>
      </c>
      <c r="G217" s="94" t="n"/>
    </row>
    <row r="218">
      <c r="A218" s="131" t="n">
        <v>45299</v>
      </c>
      <c r="B218" s="131" t="n">
        <v>45299</v>
      </c>
      <c r="C218" t="n">
        <v>271</v>
      </c>
      <c r="D218" t="inlineStr">
        <is>
          <t>EUR</t>
        </is>
      </c>
      <c r="E218" t="n">
        <v>480</v>
      </c>
      <c r="F218" t="inlineStr">
        <is>
          <t>bonif. vs. favore - bon.da colombo julien,corrao paola alessan pol. n 730372228 colombo julien - legnano</t>
        </is>
      </c>
      <c r="G218" s="94" t="n"/>
    </row>
    <row r="219">
      <c r="A219" s="131" t="n">
        <v>45299</v>
      </c>
      <c r="B219" s="131" t="n">
        <v>45299</v>
      </c>
      <c r="C219" t="n">
        <v>1787</v>
      </c>
      <c r="D219" t="inlineStr">
        <is>
          <t>EUR</t>
        </is>
      </c>
      <c r="E219" t="n">
        <v>480</v>
      </c>
      <c r="F219" t="inlineStr">
        <is>
          <t>bonif. vs. favore - bon.da r p snc di roncaglioni franco e c polizza infortuni roncaglioni 730316451</t>
        </is>
      </c>
      <c r="G219" s="94" t="n"/>
    </row>
    <row r="220">
      <c r="A220" s="131" t="n">
        <v>45299</v>
      </c>
      <c r="B220" s="131" t="n">
        <v>45299</v>
      </c>
      <c r="C220" t="n">
        <v>4968.77</v>
      </c>
      <c r="D220" t="inlineStr">
        <is>
          <t>EUR</t>
        </is>
      </c>
      <c r="E220" t="n">
        <v>480</v>
      </c>
      <c r="F220" t="inlineStr">
        <is>
          <t>bonif. vs. favore - bon.da parrocchia dei santi apostoli pietro pagata pol. n. 300355 parrocchia ss apostoli p</t>
        </is>
      </c>
      <c r="G220" s="94" t="n"/>
    </row>
    <row r="221">
      <c r="A221" s="136" t="n"/>
      <c r="B221" s="136" t="n"/>
      <c r="C221" s="94" t="n">
        <v>0</v>
      </c>
      <c r="D221" s="98" t="n"/>
      <c r="E221" s="98" t="n"/>
      <c r="F221" s="98" t="n"/>
      <c r="G221" s="94" t="n"/>
    </row>
    <row r="222">
      <c r="A222" s="136" t="n"/>
      <c r="B222" s="136" t="n"/>
      <c r="C222" s="94" t="n">
        <v>0</v>
      </c>
      <c r="D222" s="98" t="n"/>
      <c r="E222" s="98" t="n"/>
      <c r="F222" s="98" t="n"/>
      <c r="G222" s="94" t="n"/>
    </row>
    <row r="223">
      <c r="A223" s="136" t="n"/>
      <c r="B223" s="136" t="n"/>
      <c r="C223" s="94" t="n">
        <v>0</v>
      </c>
      <c r="D223" s="98" t="n"/>
      <c r="E223" s="98" t="n"/>
      <c r="F223" s="98" t="n"/>
      <c r="G223" s="94" t="n"/>
    </row>
    <row r="224">
      <c r="A224" s="136" t="n"/>
      <c r="B224" s="136" t="n"/>
      <c r="C224" s="94" t="n">
        <v>0</v>
      </c>
      <c r="D224" s="98" t="n"/>
      <c r="E224" s="98" t="n"/>
      <c r="F224" s="98" t="n"/>
      <c r="G224" s="94" t="n"/>
    </row>
    <row r="225" ht="14.4" customHeight="1">
      <c r="A225" s="95" t="n"/>
      <c r="B225" s="95" t="n"/>
      <c r="C225" s="137" t="n"/>
      <c r="D225" s="94" t="n"/>
      <c r="E225" s="94" t="n"/>
      <c r="F225" s="94" t="n"/>
      <c r="G225" s="94" t="n"/>
    </row>
    <row r="226">
      <c r="A226" s="94" t="n"/>
      <c r="B226" s="94" t="n"/>
      <c r="C226" s="94" t="n"/>
      <c r="D226" s="94" t="n"/>
      <c r="E226" s="94" t="n"/>
      <c r="F226" s="94" t="n"/>
      <c r="G226" s="94" t="n"/>
    </row>
    <row r="227">
      <c r="A227" s="98" t="n"/>
      <c r="B227" s="94" t="n"/>
      <c r="C227" s="98" t="n"/>
      <c r="D227" s="94" t="n"/>
      <c r="E227" s="94" t="n"/>
      <c r="F227" s="94" t="n"/>
      <c r="G227" s="94" t="n"/>
    </row>
    <row r="228">
      <c r="A228" s="94" t="n"/>
      <c r="B228" s="94" t="n"/>
      <c r="C228" s="94" t="n"/>
      <c r="D228" s="94" t="n"/>
      <c r="E228" s="94" t="n"/>
      <c r="F228" s="94" t="n"/>
      <c r="G228" s="94" t="n"/>
    </row>
    <row r="229">
      <c r="A229" s="98" t="n"/>
      <c r="B229" s="94" t="n"/>
      <c r="C229" s="98" t="n"/>
      <c r="D229" s="98" t="n"/>
      <c r="E229" s="94" t="n"/>
      <c r="F229" s="94" t="n"/>
      <c r="G229" s="94" t="n"/>
    </row>
    <row r="230">
      <c r="A230" s="94" t="n"/>
      <c r="B230" s="94" t="n"/>
      <c r="C230" s="94" t="n"/>
      <c r="D230" s="94" t="n"/>
      <c r="E230" s="94" t="n"/>
      <c r="F230" s="94" t="n"/>
      <c r="G230" s="94" t="n"/>
    </row>
    <row r="231">
      <c r="A231" s="94" t="n"/>
      <c r="B231" s="94" t="n"/>
      <c r="C231" s="94" t="n"/>
      <c r="D231" s="94" t="n"/>
      <c r="E231" s="94" t="n"/>
      <c r="F231" s="94" t="n"/>
      <c r="G231" s="94" t="n"/>
    </row>
    <row r="232">
      <c r="A232" s="94" t="n"/>
      <c r="B232" s="94" t="n"/>
      <c r="C232" s="94" t="n"/>
      <c r="D232" s="94" t="n"/>
      <c r="E232" s="94" t="n"/>
      <c r="F232" s="94" t="n"/>
      <c r="G232" s="94" t="n"/>
    </row>
    <row r="233">
      <c r="A233" s="94" t="n"/>
      <c r="B233" s="94" t="n"/>
      <c r="C233" s="94" t="n"/>
      <c r="D233" s="94" t="n"/>
      <c r="E233" s="94" t="n"/>
      <c r="F233" s="94" t="n"/>
      <c r="G233" s="94" t="n"/>
    </row>
    <row r="234">
      <c r="A234" s="94" t="n"/>
      <c r="B234" s="94" t="n"/>
      <c r="C234" s="94" t="n"/>
      <c r="D234" s="94" t="n"/>
      <c r="E234" s="94" t="n"/>
      <c r="F234" s="94" t="n"/>
      <c r="G234" s="94" t="n"/>
    </row>
    <row r="235">
      <c r="A235" s="94" t="n"/>
      <c r="B235" s="94" t="n"/>
      <c r="C235" s="94" t="n"/>
      <c r="D235" s="94" t="n"/>
      <c r="E235" s="94" t="n"/>
      <c r="F235" s="94" t="n"/>
      <c r="G235" s="94" t="n"/>
    </row>
    <row r="236">
      <c r="A236" s="94" t="n"/>
      <c r="B236" s="94" t="n"/>
      <c r="C236" s="94" t="n"/>
      <c r="D236" s="94" t="n"/>
      <c r="E236" s="94" t="n"/>
      <c r="F236" s="94" t="n"/>
      <c r="G236" s="94" t="n"/>
    </row>
    <row r="237">
      <c r="A237" s="94" t="n"/>
      <c r="B237" s="94" t="n"/>
      <c r="C237" s="94" t="n"/>
      <c r="D237" s="94" t="n"/>
      <c r="E237" s="94" t="n"/>
      <c r="F237" s="94" t="n"/>
      <c r="G237" s="94" t="n"/>
    </row>
    <row r="238">
      <c r="A238" s="94" t="n"/>
      <c r="B238" s="94" t="n"/>
      <c r="C238" s="94" t="n"/>
      <c r="D238" s="94" t="n"/>
      <c r="E238" s="94" t="n"/>
      <c r="F238" s="94" t="n"/>
      <c r="G238" s="94" t="n"/>
    </row>
    <row r="239">
      <c r="A239" s="94" t="n"/>
      <c r="B239" s="94" t="n"/>
      <c r="C239" s="94" t="n"/>
      <c r="D239" s="94" t="n"/>
      <c r="E239" s="94" t="n"/>
      <c r="F239" s="94" t="n"/>
      <c r="G239" s="94" t="n"/>
    </row>
    <row r="240">
      <c r="A240" s="94" t="n"/>
      <c r="B240" s="94" t="n"/>
      <c r="C240" s="94" t="n"/>
      <c r="D240" s="94" t="n"/>
      <c r="E240" s="94" t="n"/>
      <c r="F240" s="94" t="n"/>
      <c r="G240" s="94" t="n"/>
    </row>
    <row r="241">
      <c r="A241" s="94" t="n"/>
      <c r="B241" s="94" t="n"/>
      <c r="C241" s="94" t="n"/>
      <c r="D241" s="94" t="n"/>
      <c r="E241" s="94" t="n"/>
      <c r="F241" s="94" t="n"/>
      <c r="G241" s="94" t="n"/>
    </row>
    <row r="242">
      <c r="A242" s="94" t="n"/>
      <c r="B242" s="94" t="n"/>
      <c r="C242" s="94" t="n"/>
      <c r="D242" s="94" t="n"/>
      <c r="E242" s="94" t="n"/>
      <c r="F242" s="94" t="n"/>
      <c r="G242" s="94" t="n"/>
    </row>
    <row r="243">
      <c r="A243" s="94" t="n"/>
      <c r="B243" s="94" t="n"/>
      <c r="C243" s="94" t="n"/>
      <c r="D243" s="94" t="n"/>
      <c r="E243" s="94" t="n"/>
      <c r="F243" s="94" t="n"/>
      <c r="G243" s="94" t="n"/>
    </row>
    <row r="244">
      <c r="A244" s="94" t="n"/>
      <c r="B244" s="94" t="n"/>
      <c r="C244" s="94" t="n"/>
      <c r="D244" s="94" t="n"/>
      <c r="E244" s="94" t="n"/>
      <c r="F244" s="94" t="n"/>
      <c r="G244" s="94" t="n"/>
    </row>
    <row r="245">
      <c r="A245" s="94" t="n"/>
      <c r="B245" s="94" t="n"/>
      <c r="C245" s="94" t="n"/>
      <c r="D245" s="94" t="n"/>
      <c r="E245" s="94" t="n"/>
      <c r="F245" s="94" t="n"/>
      <c r="G245" s="94" t="n"/>
    </row>
    <row r="246">
      <c r="A246" s="94" t="n"/>
      <c r="B246" s="94" t="n"/>
      <c r="C246" s="94" t="n"/>
      <c r="D246" s="94" t="n"/>
      <c r="E246" s="94" t="n"/>
      <c r="F246" s="94" t="n"/>
      <c r="G246" s="94" t="n"/>
    </row>
    <row r="247">
      <c r="A247" s="94" t="n"/>
      <c r="B247" s="94" t="n"/>
      <c r="C247" s="94" t="n"/>
      <c r="D247" s="94" t="n"/>
      <c r="E247" s="94" t="n"/>
      <c r="F247" s="94" t="n"/>
      <c r="G247" s="94" t="n"/>
    </row>
    <row r="248">
      <c r="A248" s="98" t="n"/>
      <c r="B248" s="94" t="n"/>
      <c r="C248" s="94" t="n"/>
      <c r="D248" s="94" t="n"/>
      <c r="E248" s="94" t="n"/>
      <c r="F248" s="94" t="n"/>
      <c r="G248" s="94" t="n"/>
    </row>
    <row r="249">
      <c r="A249" s="94" t="n"/>
      <c r="B249" s="94" t="n"/>
      <c r="C249" s="94" t="n"/>
      <c r="D249" s="94" t="n"/>
      <c r="E249" s="94" t="n"/>
      <c r="F249" s="94" t="n"/>
      <c r="G249" s="94" t="n"/>
    </row>
    <row r="250">
      <c r="A250" s="94" t="n"/>
      <c r="B250" s="94" t="n"/>
      <c r="C250" s="94" t="n"/>
      <c r="D250" s="94" t="n"/>
      <c r="E250" s="94" t="n"/>
      <c r="F250" s="94" t="n"/>
      <c r="G250" s="94" t="n"/>
    </row>
    <row r="251">
      <c r="A251" s="94" t="n"/>
      <c r="B251" s="94" t="n"/>
      <c r="C251" s="94" t="n"/>
      <c r="D251" s="94" t="n"/>
      <c r="E251" s="94" t="n"/>
      <c r="F251" s="94" t="n"/>
      <c r="G251" s="94" t="n"/>
    </row>
    <row r="252">
      <c r="A252" s="98" t="n"/>
      <c r="B252" s="94" t="n"/>
      <c r="C252" s="98" t="n"/>
      <c r="D252" s="94" t="n"/>
      <c r="E252" s="94" t="n"/>
      <c r="F252" s="94" t="n"/>
      <c r="G252" s="94" t="n"/>
    </row>
    <row r="253">
      <c r="A253" s="98" t="inlineStr">
        <is>
          <t>TOTALE BONIFICI DA BANCA</t>
        </is>
      </c>
      <c r="B253" s="94" t="n"/>
      <c r="C253" s="94">
        <f>SUM(C210:C252)</f>
        <v/>
      </c>
      <c r="D253" s="94" t="n"/>
      <c r="E253" s="94" t="n"/>
      <c r="F253" s="94" t="n"/>
      <c r="G253" s="94" t="n"/>
    </row>
    <row r="254">
      <c r="A254" s="94" t="n"/>
      <c r="B254" s="94" t="n"/>
      <c r="C254" s="94" t="n"/>
      <c r="D254" s="94" t="n"/>
      <c r="E254" s="94" t="n"/>
      <c r="F254" s="94" t="n"/>
      <c r="G254" s="94" t="n"/>
    </row>
    <row r="255">
      <c r="A255" s="98" t="inlineStr">
        <is>
          <t>TOTALE BONIFICI DA FC</t>
        </is>
      </c>
      <c r="B255" s="94" t="n"/>
      <c r="C255" s="94">
        <f>'PRIMA NOTA'!F418</f>
        <v/>
      </c>
      <c r="D255" s="94" t="n"/>
      <c r="E255" s="94" t="n"/>
      <c r="F255" s="94" t="n"/>
      <c r="G255" s="94" t="n"/>
    </row>
    <row r="256">
      <c r="A256" s="94" t="n"/>
      <c r="B256" s="94" t="n"/>
      <c r="C256" s="94" t="n"/>
      <c r="D256" s="94" t="n"/>
      <c r="E256" s="94" t="n"/>
      <c r="F256" s="94" t="n"/>
      <c r="G256" s="94" t="n"/>
    </row>
    <row r="257">
      <c r="A257" s="94" t="n"/>
      <c r="B257" s="94" t="n"/>
      <c r="C257" s="94" t="n"/>
      <c r="D257" s="94" t="n"/>
      <c r="E257" s="94" t="n"/>
      <c r="F257" s="94" t="n"/>
      <c r="G257" s="94" t="n"/>
    </row>
    <row r="258">
      <c r="A258" s="127" t="inlineStr">
        <is>
          <t>DIFFERENZA</t>
        </is>
      </c>
      <c r="B258" s="127" t="n"/>
      <c r="C258" s="138">
        <f>C253-C255</f>
        <v/>
      </c>
      <c r="D258" s="94" t="n"/>
      <c r="E258" s="94" t="n"/>
      <c r="F258" s="94" t="n"/>
      <c r="G258" s="94" t="n"/>
    </row>
    <row r="261">
      <c r="A261" s="98" t="inlineStr">
        <is>
          <t>DATA CONTABILE</t>
        </is>
      </c>
      <c r="B261" s="98" t="inlineStr">
        <is>
          <t>DAT VALUTA</t>
        </is>
      </c>
      <c r="C261" s="98" t="inlineStr">
        <is>
          <t>IMPORTO</t>
        </is>
      </c>
      <c r="D261" s="98" t="inlineStr">
        <is>
          <t>DIVISA</t>
        </is>
      </c>
      <c r="E261" s="98" t="inlineStr">
        <is>
          <t>CAUSALE</t>
        </is>
      </c>
      <c r="F261" s="98" t="inlineStr">
        <is>
          <t>DESCRIZIONE</t>
        </is>
      </c>
      <c r="G261" s="98" t="inlineStr">
        <is>
          <t>NOTE</t>
        </is>
      </c>
    </row>
    <row r="262">
      <c r="A262" s="95" t="n">
        <v>45300</v>
      </c>
      <c r="B262" s="94" t="n"/>
      <c r="C262" s="94" t="n"/>
      <c r="D262" s="94" t="n"/>
      <c r="E262" s="94" t="n"/>
      <c r="F262" s="94" t="n"/>
      <c r="G262" s="94" t="n"/>
    </row>
    <row r="263">
      <c r="A263" s="131" t="n"/>
      <c r="B263" s="131" t="n"/>
      <c r="C263" t="n">
        <v>0</v>
      </c>
      <c r="D263" t="inlineStr">
        <is>
          <t>EUR</t>
        </is>
      </c>
      <c r="G263" s="94" t="n"/>
    </row>
    <row r="264">
      <c r="A264" s="131" t="n">
        <v>45300</v>
      </c>
      <c r="B264" s="131" t="n">
        <v>45300</v>
      </c>
      <c r="C264" t="n">
        <v>4387.5</v>
      </c>
      <c r="D264" t="inlineStr">
        <is>
          <t>EUR</t>
        </is>
      </c>
      <c r="E264" t="n">
        <v>480</v>
      </c>
      <c r="F264" t="inlineStr">
        <is>
          <t>bonif. vs. favore - bon.da parrocchia di bv assunta e s ilario scadenza polizza annuale multiramo buerts 30037</t>
        </is>
      </c>
      <c r="G264" s="94" t="n"/>
    </row>
    <row r="265">
      <c r="A265" s="131" t="n">
        <v>45300</v>
      </c>
      <c r="B265" s="131" t="n">
        <v>45300</v>
      </c>
      <c r="C265" t="n">
        <v>324.5</v>
      </c>
      <c r="D265" t="inlineStr">
        <is>
          <t>EUR</t>
        </is>
      </c>
      <c r="E265" t="n">
        <v>480</v>
      </c>
      <c r="F265" t="inlineStr">
        <is>
          <t>bonif. vs. favore - bon.da sellaroli laura maria, pretto federic rinnovo polizza pretto federico gk147fm</t>
        </is>
      </c>
      <c r="G265" s="94" t="n"/>
    </row>
    <row r="266">
      <c r="A266" s="131" t="n">
        <v>45300</v>
      </c>
      <c r="B266" s="131" t="n">
        <v>45300</v>
      </c>
      <c r="C266" t="n">
        <v>1387</v>
      </c>
      <c r="D266" t="inlineStr">
        <is>
          <t>EUR</t>
        </is>
      </c>
      <c r="E266" t="n">
        <v>480</v>
      </c>
      <c r="F266" t="inlineStr">
        <is>
          <t>bonif. vs. favore - bon.da negrini bruno assicurazioni</t>
        </is>
      </c>
      <c r="G266" s="94" t="n"/>
    </row>
    <row r="267">
      <c r="A267" s="131" t="n">
        <v>45300</v>
      </c>
      <c r="B267" s="131" t="n">
        <v>45300</v>
      </c>
      <c r="C267" t="n">
        <v>333</v>
      </c>
      <c r="D267" t="inlineStr">
        <is>
          <t>EUR</t>
        </is>
      </c>
      <c r="E267" t="n">
        <v>480</v>
      </c>
      <c r="F267" t="inlineStr">
        <is>
          <t>bonif. vs. favore - bon.da colombo aldo,de micheli daria polizza assic. casa</t>
        </is>
      </c>
      <c r="G267" s="94" t="n"/>
    </row>
    <row r="268">
      <c r="A268" s="131" t="n">
        <v>45300</v>
      </c>
      <c r="B268" s="131" t="n">
        <v>45300</v>
      </c>
      <c r="C268" t="n">
        <v>135.5</v>
      </c>
      <c r="D268" t="inlineStr">
        <is>
          <t>EUR</t>
        </is>
      </c>
      <c r="E268" t="n">
        <v>480</v>
      </c>
      <c r="F268" t="inlineStr">
        <is>
          <t>bonif. vs. favore - bon.da canaglia sonia                        730380743</t>
        </is>
      </c>
      <c r="G268" s="94" t="n"/>
    </row>
    <row r="269">
      <c r="A269" s="131" t="n">
        <v>45300</v>
      </c>
      <c r="B269" s="131" t="n">
        <v>45300</v>
      </c>
      <c r="C269" t="n">
        <v>551</v>
      </c>
      <c r="D269" t="inlineStr">
        <is>
          <t>EUR</t>
        </is>
      </c>
      <c r="E269" t="n">
        <v>480</v>
      </c>
      <c r="F269" t="inlineStr">
        <is>
          <t>bonif. vs. favore - bon.da panzera alessandro polizza 300441</t>
        </is>
      </c>
      <c r="G269" s="94" t="n"/>
    </row>
    <row r="270">
      <c r="A270" s="131" t="n">
        <v>45300</v>
      </c>
      <c r="B270" s="131" t="n">
        <v>45300</v>
      </c>
      <c r="C270" t="n">
        <v>100</v>
      </c>
      <c r="D270" t="inlineStr">
        <is>
          <t>EUR</t>
        </is>
      </c>
      <c r="E270" t="n">
        <v>480</v>
      </c>
      <c r="F270" t="inlineStr">
        <is>
          <t>bonif. vs. favore - bon.da pastorelli stefano e drera paola pol. 730265487</t>
        </is>
      </c>
      <c r="G270" s="94" t="n"/>
    </row>
    <row r="271">
      <c r="A271" s="131" t="n">
        <v>45300</v>
      </c>
      <c r="B271" s="131" t="n">
        <v>45300</v>
      </c>
      <c r="C271" t="n">
        <v>400</v>
      </c>
      <c r="D271" t="inlineStr">
        <is>
          <t>EUR</t>
        </is>
      </c>
      <c r="E271" t="n">
        <v>480</v>
      </c>
      <c r="F271" t="inlineStr">
        <is>
          <t>bonif. vs. favore - bon.da parrocchia san giorgio                polizza nr 285185</t>
        </is>
      </c>
      <c r="G271" s="94" t="n"/>
    </row>
    <row r="272">
      <c r="A272" s="131" t="n">
        <v>45300</v>
      </c>
      <c r="B272" s="131" t="n">
        <v>45300</v>
      </c>
      <c r="C272" t="n">
        <v>2011.01</v>
      </c>
      <c r="D272" t="inlineStr">
        <is>
          <t>EUR</t>
        </is>
      </c>
      <c r="E272" t="n">
        <v>480</v>
      </c>
      <c r="F272" t="inlineStr">
        <is>
          <t>bonif. vs. favore - bon.da fondazione achille gattinoni scuola d polizze n. 730346383 730349312 730375821 7304</t>
        </is>
      </c>
      <c r="G272" s="94" t="n"/>
    </row>
    <row r="273">
      <c r="A273" s="131" t="n">
        <v>45300</v>
      </c>
      <c r="B273" s="131" t="n">
        <v>45300</v>
      </c>
      <c r="C273" t="n">
        <v>3347.29</v>
      </c>
      <c r="D273" t="inlineStr">
        <is>
          <t>EUR</t>
        </is>
      </c>
      <c r="E273" t="n">
        <v>480</v>
      </c>
      <c r="F273" t="inlineStr">
        <is>
          <t>bonif. vs. favore - bon.da parrocchia s antonio di padova polizza n. 301059</t>
        </is>
      </c>
      <c r="G273" s="94" t="n"/>
    </row>
    <row r="274">
      <c r="A274" s="131" t="n">
        <v>45300</v>
      </c>
      <c r="B274" s="131" t="n">
        <v>45300</v>
      </c>
      <c r="C274" t="n">
        <v>775</v>
      </c>
      <c r="D274" t="inlineStr">
        <is>
          <t>EUR</t>
        </is>
      </c>
      <c r="E274" t="n">
        <v>480</v>
      </c>
      <c r="F274" t="inlineStr">
        <is>
          <t>bonif. vs. favore - bon.da munari stefano digiesi valentina 180022095 - 730369319</t>
        </is>
      </c>
      <c r="G274" s="94" t="n"/>
    </row>
    <row r="275">
      <c r="A275" s="131" t="n">
        <v>45300</v>
      </c>
      <c r="B275" s="131" t="n">
        <v>45300</v>
      </c>
      <c r="C275" t="n">
        <v>230</v>
      </c>
      <c r="D275" t="inlineStr">
        <is>
          <t>EUR</t>
        </is>
      </c>
      <c r="E275" t="n">
        <v>480</v>
      </c>
      <c r="F275" t="inlineStr">
        <is>
          <t>bonif. vs. favore - bon.da immobiliare aurora s a s di paron ci polizza 730248594 fabbricato</t>
        </is>
      </c>
      <c r="G275" s="94" t="n"/>
    </row>
    <row r="276">
      <c r="A276" s="131" t="n">
        <v>45300</v>
      </c>
      <c r="B276" s="131" t="n">
        <v>45300</v>
      </c>
      <c r="C276" t="n">
        <v>382</v>
      </c>
      <c r="D276" t="inlineStr">
        <is>
          <t>EUR</t>
        </is>
      </c>
      <c r="E276" t="n">
        <v>480</v>
      </c>
      <c r="F276" t="inlineStr">
        <is>
          <t>bonif. vs. favore - bon.da pesci nicola polizza auto nicola pesci fp450hm</t>
        </is>
      </c>
      <c r="G276" s="94" t="n"/>
    </row>
    <row r="277">
      <c r="A277" s="131" t="n">
        <v>45300</v>
      </c>
      <c r="B277" s="131" t="n">
        <v>45300</v>
      </c>
      <c r="C277" t="n">
        <v>1495.5</v>
      </c>
      <c r="D277" t="inlineStr">
        <is>
          <t>EUR</t>
        </is>
      </c>
      <c r="E277" t="n">
        <v>480</v>
      </c>
      <c r="F277" t="inlineStr">
        <is>
          <t>bonif. vs. favore - bon.da campani fabio mazzanti laura angela polizza auto clio cg827ex euro 838 e sandero ft</t>
        </is>
      </c>
      <c r="G277" s="94" t="n"/>
    </row>
    <row r="278">
      <c r="A278" s="131" t="n">
        <v>45300</v>
      </c>
      <c r="B278" s="131" t="n">
        <v>45300</v>
      </c>
      <c r="C278" t="n">
        <v>335</v>
      </c>
      <c r="D278" t="inlineStr">
        <is>
          <t>EUR</t>
        </is>
      </c>
      <c r="E278" t="n">
        <v>480</v>
      </c>
      <c r="F278" t="inlineStr">
        <is>
          <t>bonif. vs. favore - bon.da solbiati marco salmoiraghi monica semestralit nissax cr362ny</t>
        </is>
      </c>
      <c r="G278" s="94" t="n"/>
    </row>
    <row r="279">
      <c r="A279" s="131" t="n">
        <v>45300</v>
      </c>
      <c r="B279" s="131" t="n">
        <v>45300</v>
      </c>
      <c r="C279" t="n">
        <v>649.99</v>
      </c>
      <c r="D279" t="inlineStr">
        <is>
          <t>EUR</t>
        </is>
      </c>
      <c r="E279" t="n">
        <v>480</v>
      </c>
      <c r="F279" t="inlineStr">
        <is>
          <t>bonif. vs. favore - bon.da cordigliera bianca polizza cordigliera bianca</t>
        </is>
      </c>
      <c r="G279" s="94" t="n"/>
    </row>
    <row r="280">
      <c r="A280" s="131" t="n">
        <v>45300</v>
      </c>
      <c r="B280" s="131" t="n">
        <v>45300</v>
      </c>
      <c r="C280" t="n">
        <v>2301</v>
      </c>
      <c r="D280" t="inlineStr">
        <is>
          <t>EUR</t>
        </is>
      </c>
      <c r="E280" t="n">
        <v>480</v>
      </c>
      <c r="F280" t="inlineStr">
        <is>
          <t>bonif. vs. favore - bon.da g e c a di sandro chiani andrea mar rimessa premio pol. rca n.18023502 croce d'oro</t>
        </is>
      </c>
      <c r="G280" s="94" t="n"/>
    </row>
    <row r="281">
      <c r="A281" s="131" t="n"/>
      <c r="B281" s="131" t="n"/>
      <c r="C281" t="n">
        <v>0</v>
      </c>
      <c r="D281" t="inlineStr">
        <is>
          <t>EUR</t>
        </is>
      </c>
    </row>
    <row r="282">
      <c r="A282" s="94" t="n"/>
      <c r="B282" s="94" t="n"/>
      <c r="C282" s="94" t="n"/>
      <c r="D282" s="94" t="n"/>
      <c r="E282" s="94" t="n"/>
      <c r="F282" s="94" t="n"/>
      <c r="G282" s="94" t="n"/>
    </row>
    <row r="283">
      <c r="A283" s="94" t="n"/>
      <c r="B283" s="94" t="n"/>
      <c r="C283" s="94" t="n"/>
      <c r="D283" s="94" t="n"/>
      <c r="E283" s="94" t="n"/>
      <c r="F283" s="94" t="n"/>
      <c r="G283" s="94" t="n"/>
    </row>
    <row r="284">
      <c r="A284" s="94" t="n"/>
      <c r="B284" s="94" t="n"/>
      <c r="C284" s="94" t="n"/>
      <c r="D284" s="94" t="n"/>
      <c r="E284" s="94" t="n"/>
      <c r="F284" s="94" t="n"/>
      <c r="G284" s="94" t="n"/>
    </row>
    <row r="285">
      <c r="A285" s="94" t="n"/>
      <c r="B285" s="94" t="n"/>
      <c r="C285" s="94" t="n"/>
      <c r="D285" s="94" t="n"/>
      <c r="E285" s="94" t="n"/>
      <c r="F285" s="94" t="n"/>
      <c r="G285" s="94" t="n"/>
    </row>
    <row r="286">
      <c r="A286" s="94" t="n"/>
      <c r="B286" s="94" t="n"/>
      <c r="C286" s="94" t="n"/>
      <c r="D286" s="94" t="n"/>
      <c r="E286" s="94" t="n"/>
      <c r="F286" s="94" t="n"/>
      <c r="G286" s="94" t="n"/>
    </row>
    <row r="287">
      <c r="A287" s="94" t="n"/>
      <c r="B287" s="94" t="n"/>
      <c r="C287" s="94" t="n"/>
      <c r="D287" s="94" t="n"/>
      <c r="E287" s="94" t="n"/>
      <c r="F287" s="94" t="n"/>
      <c r="G287" s="94" t="n"/>
    </row>
    <row r="288">
      <c r="A288" s="94" t="n"/>
      <c r="B288" s="94" t="n"/>
      <c r="C288" s="94" t="n"/>
      <c r="D288" s="94" t="n"/>
      <c r="E288" s="94" t="n"/>
      <c r="F288" s="94" t="n"/>
      <c r="G288" s="94" t="n"/>
    </row>
    <row r="289">
      <c r="A289" s="94" t="n"/>
      <c r="B289" s="94" t="n"/>
      <c r="C289" s="94" t="n"/>
      <c r="D289" s="94" t="n"/>
      <c r="E289" s="94" t="n"/>
      <c r="F289" s="94" t="n"/>
      <c r="G289" s="94" t="n"/>
    </row>
    <row r="290">
      <c r="A290" s="94" t="n"/>
      <c r="B290" s="94" t="n"/>
      <c r="C290" s="94" t="n"/>
      <c r="D290" s="94" t="n"/>
      <c r="E290" s="94" t="n"/>
      <c r="F290" s="94" t="n"/>
      <c r="G290" s="94" t="n"/>
    </row>
    <row r="291">
      <c r="A291" s="94" t="n"/>
      <c r="B291" s="94" t="n"/>
      <c r="C291" s="94" t="n"/>
      <c r="D291" s="94" t="n"/>
      <c r="E291" s="94" t="n"/>
      <c r="F291" s="94" t="n"/>
      <c r="G291" s="94" t="n"/>
    </row>
    <row r="292">
      <c r="A292" s="94" t="n"/>
      <c r="B292" s="94" t="n"/>
      <c r="C292" s="94" t="n"/>
      <c r="D292" s="94" t="n"/>
      <c r="E292" s="94" t="n"/>
      <c r="F292" s="94" t="n"/>
      <c r="G292" s="94" t="n"/>
    </row>
    <row r="293">
      <c r="A293" s="94" t="n"/>
      <c r="B293" s="94" t="n"/>
      <c r="C293" s="94" t="n"/>
      <c r="D293" s="94" t="n"/>
      <c r="E293" s="94" t="n"/>
      <c r="F293" s="94" t="n"/>
      <c r="G293" s="94" t="n"/>
    </row>
    <row r="294">
      <c r="A294" s="94" t="n"/>
      <c r="B294" s="94" t="n"/>
      <c r="C294" s="94" t="n"/>
      <c r="D294" s="94" t="n"/>
      <c r="E294" s="94" t="n"/>
      <c r="F294" s="94" t="n"/>
      <c r="G294" s="94" t="n"/>
    </row>
    <row r="295">
      <c r="A295" s="94" t="n"/>
      <c r="B295" s="94" t="n"/>
      <c r="C295" s="94" t="n"/>
      <c r="D295" s="94" t="n"/>
      <c r="E295" s="94" t="n"/>
      <c r="F295" s="94" t="n"/>
      <c r="G295" s="94" t="n"/>
    </row>
    <row r="296">
      <c r="A296" s="94" t="n"/>
      <c r="B296" s="94" t="n"/>
      <c r="C296" s="94" t="n"/>
      <c r="D296" s="94" t="n"/>
      <c r="E296" s="94" t="n"/>
      <c r="F296" s="94" t="n"/>
      <c r="G296" s="94" t="n"/>
    </row>
    <row r="297">
      <c r="A297" s="94" t="n"/>
      <c r="B297" s="94" t="n"/>
      <c r="C297" s="94" t="n"/>
      <c r="D297" s="94" t="n"/>
      <c r="E297" s="94" t="n"/>
      <c r="F297" s="94" t="n"/>
      <c r="G297" s="94" t="n"/>
    </row>
    <row r="298">
      <c r="A298" s="94" t="n"/>
      <c r="B298" s="94" t="n"/>
      <c r="C298" s="94" t="n"/>
      <c r="D298" s="94" t="n"/>
      <c r="E298" s="94" t="n"/>
      <c r="F298" s="94" t="n"/>
      <c r="G298" s="94" t="n"/>
    </row>
    <row r="299">
      <c r="A299" s="94" t="n"/>
      <c r="B299" s="94" t="n"/>
      <c r="C299" s="94" t="n"/>
      <c r="D299" s="94" t="n"/>
      <c r="E299" s="94" t="n"/>
      <c r="F299" s="94" t="n"/>
      <c r="G299" s="94" t="n"/>
    </row>
    <row r="300">
      <c r="A300" s="98" t="n"/>
      <c r="B300" s="94" t="n"/>
      <c r="C300" s="94" t="n"/>
      <c r="D300" s="94" t="n"/>
      <c r="E300" s="94" t="n"/>
      <c r="F300" s="94" t="n"/>
      <c r="G300" s="94" t="n"/>
    </row>
    <row r="301">
      <c r="A301" s="94" t="n"/>
      <c r="B301" s="94" t="n"/>
      <c r="C301" s="94" t="n"/>
      <c r="D301" s="94" t="n"/>
      <c r="E301" s="94" t="n"/>
      <c r="F301" s="94" t="n"/>
      <c r="G301" s="94" t="n"/>
    </row>
    <row r="302">
      <c r="A302" s="94" t="n"/>
      <c r="B302" s="94" t="n"/>
      <c r="C302" s="94" t="n"/>
      <c r="D302" s="94" t="n"/>
      <c r="E302" s="94" t="n"/>
      <c r="F302" s="94" t="n"/>
      <c r="G302" s="94" t="n"/>
    </row>
    <row r="303">
      <c r="A303" s="94" t="n"/>
      <c r="B303" s="94" t="n"/>
      <c r="C303" s="94" t="n"/>
      <c r="D303" s="94" t="n"/>
      <c r="E303" s="94" t="n"/>
      <c r="F303" s="94" t="n"/>
      <c r="G303" s="94" t="n"/>
    </row>
    <row r="304">
      <c r="A304" s="98" t="n"/>
      <c r="B304" s="94" t="n"/>
      <c r="C304" s="98" t="n"/>
      <c r="D304" s="94" t="n"/>
      <c r="E304" s="94" t="n"/>
      <c r="F304" s="94" t="n"/>
      <c r="G304" s="94" t="n"/>
    </row>
    <row r="305">
      <c r="A305" s="98" t="inlineStr">
        <is>
          <t>TOTALE BONIFICI DA BANCA</t>
        </is>
      </c>
      <c r="B305" s="94" t="n"/>
      <c r="C305" s="94">
        <f>SUM(C262:C304)</f>
        <v/>
      </c>
      <c r="D305" s="94" t="n"/>
      <c r="E305" s="94" t="n"/>
      <c r="F305" s="94" t="n"/>
      <c r="G305" s="94" t="n"/>
    </row>
    <row r="306">
      <c r="A306" s="94" t="n"/>
      <c r="B306" s="94" t="n"/>
      <c r="C306" s="94" t="n"/>
      <c r="D306" s="94" t="n"/>
      <c r="E306" s="94" t="n"/>
      <c r="F306" s="94" t="n"/>
      <c r="G306" s="94" t="n"/>
    </row>
    <row r="307">
      <c r="A307" s="98" t="inlineStr">
        <is>
          <t>TOTALE BONIFICI DA FC</t>
        </is>
      </c>
      <c r="B307" s="94" t="n"/>
      <c r="C307" s="94">
        <f>'PRIMA NOTA'!F479</f>
        <v/>
      </c>
      <c r="D307" s="94" t="n"/>
      <c r="E307" s="94" t="n"/>
      <c r="F307" s="94" t="n"/>
      <c r="G307" s="94" t="n"/>
    </row>
    <row r="308">
      <c r="A308" s="94" t="n"/>
      <c r="B308" s="94" t="n"/>
      <c r="C308" s="94" t="n"/>
      <c r="D308" s="94" t="n"/>
      <c r="E308" s="94" t="n"/>
      <c r="F308" s="94" t="n"/>
      <c r="G308" s="94" t="n"/>
    </row>
    <row r="309">
      <c r="A309" s="94" t="n"/>
      <c r="B309" s="94" t="n"/>
      <c r="C309" s="94" t="n"/>
      <c r="D309" s="94" t="n"/>
      <c r="E309" s="94" t="n"/>
      <c r="F309" s="94" t="n"/>
      <c r="G309" s="94" t="n"/>
    </row>
    <row r="310">
      <c r="A310" s="127" t="inlineStr">
        <is>
          <t>DIFFERENZA</t>
        </is>
      </c>
      <c r="B310" s="127" t="n"/>
      <c r="C310" s="138">
        <f>C305-C307</f>
        <v/>
      </c>
      <c r="D310" s="94" t="n"/>
      <c r="E310" s="94" t="n"/>
      <c r="F310" s="94" t="n"/>
      <c r="G310" s="94" t="n"/>
    </row>
    <row r="313">
      <c r="A313" s="98" t="inlineStr">
        <is>
          <t>DATA CONTABILE</t>
        </is>
      </c>
      <c r="B313" s="98" t="inlineStr">
        <is>
          <t>DAT VALUTA</t>
        </is>
      </c>
      <c r="C313" s="98" t="inlineStr">
        <is>
          <t>IMPORTO</t>
        </is>
      </c>
      <c r="D313" s="98" t="inlineStr">
        <is>
          <t>DIVISA</t>
        </is>
      </c>
      <c r="E313" s="98" t="inlineStr">
        <is>
          <t>CAUSALE</t>
        </is>
      </c>
      <c r="F313" s="98" t="inlineStr">
        <is>
          <t>DESCRIZIONE</t>
        </is>
      </c>
      <c r="G313" s="98" t="inlineStr">
        <is>
          <t>NOTE</t>
        </is>
      </c>
    </row>
    <row r="314">
      <c r="A314" s="95" t="n">
        <v>45301</v>
      </c>
      <c r="B314" s="94" t="n"/>
      <c r="C314" s="94" t="n"/>
      <c r="D314" s="94" t="n"/>
      <c r="E314" s="94" t="n"/>
      <c r="F314" s="94" t="n"/>
      <c r="G314" s="94" t="n"/>
    </row>
    <row r="315">
      <c r="A315" s="131" t="n">
        <v>45301</v>
      </c>
      <c r="B315" s="131" t="n">
        <v>45301</v>
      </c>
      <c r="C315" t="n">
        <v>507</v>
      </c>
      <c r="D315" t="inlineStr">
        <is>
          <t>EUR</t>
        </is>
      </c>
      <c r="E315" t="n">
        <v>480</v>
      </c>
      <c r="F315" t="inlineStr">
        <is>
          <t>bonif. vs. favore - bon.da lanza don giustino assicurazione auto don giustino lanza</t>
        </is>
      </c>
    </row>
    <row r="316">
      <c r="A316" s="131" t="n">
        <v>45301</v>
      </c>
      <c r="B316" s="131" t="n">
        <v>45301</v>
      </c>
      <c r="C316" t="n">
        <v>6315.75</v>
      </c>
      <c r="D316" t="inlineStr">
        <is>
          <t>EUR</t>
        </is>
      </c>
      <c r="E316" t="n">
        <v>480</v>
      </c>
      <c r="F316" t="inlineStr">
        <is>
          <t>bonif. vs. favore - bon.da parrocchia di san paolo saldo polizza 301046</t>
        </is>
      </c>
    </row>
    <row r="317">
      <c r="A317" s="131" t="n">
        <v>45301</v>
      </c>
      <c r="B317" s="131" t="n">
        <v>45301</v>
      </c>
      <c r="C317" t="n">
        <v>145.01</v>
      </c>
      <c r="D317" t="inlineStr">
        <is>
          <t>EUR</t>
        </is>
      </c>
      <c r="E317" t="n">
        <v>480</v>
      </c>
      <c r="F317" t="inlineStr">
        <is>
          <t>bonif. vs. favore - bon.da sessolo gianfranco somma730227749</t>
        </is>
      </c>
    </row>
    <row r="318">
      <c r="A318" s="131" t="n">
        <v>45301</v>
      </c>
      <c r="B318" s="131" t="n">
        <v>45301</v>
      </c>
      <c r="C318" t="n">
        <v>853.5</v>
      </c>
      <c r="D318" t="inlineStr">
        <is>
          <t>EUR</t>
        </is>
      </c>
      <c r="E318" t="n">
        <v>480</v>
      </c>
      <c r="F318" t="inlineStr">
        <is>
          <t>bonif. vs. favore - bon.da ferrario sara pol. r.c. auto ferrario sara - legnano</t>
        </is>
      </c>
    </row>
    <row r="319">
      <c r="A319" s="131" t="n">
        <v>45301</v>
      </c>
      <c r="B319" s="131" t="n">
        <v>45301</v>
      </c>
      <c r="C319" t="n">
        <v>131</v>
      </c>
      <c r="D319" t="inlineStr">
        <is>
          <t>EUR</t>
        </is>
      </c>
      <c r="E319" t="n">
        <v>480</v>
      </c>
      <c r="F319" t="inlineStr">
        <is>
          <t>bonif. vs. favore - bon.da tavecchio alessandra letizia luciana p ol. abitazioni n 730265486 e 7302</t>
        </is>
      </c>
    </row>
    <row r="320">
      <c r="A320" s="131" t="n">
        <v>45301</v>
      </c>
      <c r="B320" s="131" t="n">
        <v>45301</v>
      </c>
      <c r="C320" t="n">
        <v>1024</v>
      </c>
      <c r="D320" t="inlineStr">
        <is>
          <t>EUR</t>
        </is>
      </c>
      <c r="E320" t="n">
        <v>480</v>
      </c>
      <c r="F320" t="inlineStr">
        <is>
          <t>bonif. vs. favore - bon.da vidot merna lucie pagamento assicurazi one auto panda 2024</t>
        </is>
      </c>
    </row>
    <row r="321">
      <c r="A321" s="131" t="n">
        <v>45301</v>
      </c>
      <c r="B321" s="131" t="n">
        <v>45301</v>
      </c>
      <c r="C321" t="n">
        <v>356</v>
      </c>
      <c r="D321" t="inlineStr">
        <is>
          <t>EUR</t>
        </is>
      </c>
      <c r="E321" t="n">
        <v>480</v>
      </c>
      <c r="F321" t="inlineStr">
        <is>
          <t>bonif. vs. favore - bon.da colombo sandro, lanaro franca  maria   saldo polizza semestrale  fiat 50</t>
        </is>
      </c>
    </row>
    <row r="322">
      <c r="A322" s="131" t="n">
        <v>45301</v>
      </c>
      <c r="B322" s="131" t="n">
        <v>45301</v>
      </c>
      <c r="C322" t="n">
        <v>490</v>
      </c>
      <c r="D322" t="inlineStr">
        <is>
          <t>EUR</t>
        </is>
      </c>
      <c r="E322" t="n">
        <v>480</v>
      </c>
      <c r="F322" t="inlineStr">
        <is>
          <t>bonif. vs. favore - bon.da rotondi maddalena, sora marino polizze casa 300880 e 300879 sora frances</t>
        </is>
      </c>
    </row>
    <row r="323">
      <c r="A323" s="131" t="n">
        <v>45301</v>
      </c>
      <c r="B323" s="131" t="n">
        <v>45301</v>
      </c>
      <c r="C323" t="n">
        <v>112.5</v>
      </c>
      <c r="D323" t="inlineStr">
        <is>
          <t>EUR</t>
        </is>
      </c>
      <c r="E323" t="n">
        <v>480</v>
      </c>
      <c r="F323" t="inlineStr">
        <is>
          <t>bonif. vs. favore - bon.da agnello maria rosa 730312968</t>
        </is>
      </c>
    </row>
    <row r="324">
      <c r="A324" s="131" t="n"/>
      <c r="B324" s="131" t="n"/>
      <c r="C324" t="n">
        <v>0</v>
      </c>
      <c r="D324" t="inlineStr">
        <is>
          <t>EUR</t>
        </is>
      </c>
    </row>
    <row r="325">
      <c r="A325" s="131" t="n">
        <v>45301</v>
      </c>
      <c r="B325" s="131" t="n">
        <v>45301</v>
      </c>
      <c r="C325" t="n">
        <v>319</v>
      </c>
      <c r="D325" t="inlineStr">
        <is>
          <t>EUR</t>
        </is>
      </c>
      <c r="E325" t="n">
        <v>480</v>
      </c>
      <c r="F325" t="inlineStr">
        <is>
          <t>bonif. vs. favore - bon.da battilana st somma180122224</t>
        </is>
      </c>
    </row>
    <row r="326">
      <c r="A326" s="131" t="n">
        <v>45301</v>
      </c>
      <c r="B326" s="131" t="n">
        <v>45301</v>
      </c>
      <c r="C326" t="n">
        <v>421</v>
      </c>
      <c r="D326" t="inlineStr">
        <is>
          <t>EUR</t>
        </is>
      </c>
      <c r="E326" t="inlineStr">
        <is>
          <t>48H</t>
        </is>
      </c>
      <c r="F326" t="inlineStr">
        <is>
          <t>bon urg/istant vs f - bon.da da campo giorgio somma181779453</t>
        </is>
      </c>
    </row>
    <row r="327">
      <c r="A327" s="131" t="n"/>
      <c r="B327" s="131" t="n"/>
      <c r="C327" t="n">
        <v>0</v>
      </c>
      <c r="D327" t="inlineStr">
        <is>
          <t>EUR</t>
        </is>
      </c>
    </row>
    <row r="328">
      <c r="A328" s="131" t="n"/>
      <c r="B328" s="131" t="n"/>
      <c r="C328" t="n">
        <v>0</v>
      </c>
      <c r="D328" t="inlineStr">
        <is>
          <t>EUR</t>
        </is>
      </c>
    </row>
    <row r="329">
      <c r="A329" s="131" t="n">
        <v>45301</v>
      </c>
      <c r="B329" s="131" t="inlineStr">
        <is>
          <t>10/1//2024</t>
        </is>
      </c>
      <c r="C329" t="n">
        <v>5268.78</v>
      </c>
      <c r="D329" t="inlineStr">
        <is>
          <t>EUR</t>
        </is>
      </c>
    </row>
    <row r="330">
      <c r="A330" s="94" t="n"/>
      <c r="B330" s="94" t="n"/>
      <c r="C330" s="94" t="n"/>
      <c r="D330" s="94" t="n"/>
      <c r="E330" s="94" t="n"/>
      <c r="F330" s="94" t="n"/>
      <c r="G330" s="94" t="n"/>
    </row>
    <row r="331">
      <c r="A331" s="98" t="n"/>
      <c r="B331" s="94" t="n"/>
      <c r="C331" s="98" t="n"/>
      <c r="D331" s="94" t="n"/>
      <c r="E331" s="94" t="n"/>
      <c r="F331" s="94" t="n"/>
      <c r="G331" s="94" t="n"/>
    </row>
    <row r="332">
      <c r="A332" s="94" t="n"/>
      <c r="B332" s="94" t="n"/>
      <c r="C332" s="94" t="n"/>
      <c r="D332" s="94" t="n"/>
      <c r="E332" s="94" t="n"/>
      <c r="F332" s="94" t="n"/>
      <c r="G332" s="94" t="n"/>
    </row>
    <row r="333">
      <c r="A333" s="98" t="n"/>
      <c r="B333" s="94" t="n"/>
      <c r="C333" s="98" t="n"/>
      <c r="D333" s="98" t="n"/>
      <c r="E333" s="94" t="n"/>
      <c r="F333" s="94" t="n"/>
      <c r="G333" s="94" t="n"/>
    </row>
    <row r="334">
      <c r="A334" s="94" t="n"/>
      <c r="B334" s="94" t="n"/>
      <c r="C334" s="94" t="n"/>
      <c r="D334" s="94" t="n"/>
      <c r="E334" s="94" t="n"/>
      <c r="F334" s="94" t="n"/>
      <c r="G334" s="94" t="n"/>
    </row>
    <row r="335">
      <c r="A335" s="94" t="n"/>
      <c r="B335" s="94" t="n"/>
      <c r="C335" s="94" t="n"/>
      <c r="D335" s="94" t="n"/>
      <c r="E335" s="94" t="n"/>
      <c r="F335" s="94" t="n"/>
      <c r="G335" s="94" t="n"/>
    </row>
    <row r="336">
      <c r="A336" s="94" t="n"/>
      <c r="B336" s="94" t="n"/>
      <c r="C336" s="94" t="n"/>
      <c r="D336" s="94" t="n"/>
      <c r="E336" s="94" t="n"/>
      <c r="F336" s="94" t="n"/>
      <c r="G336" s="94" t="n"/>
    </row>
    <row r="337">
      <c r="A337" s="94" t="n"/>
      <c r="B337" s="94" t="n"/>
      <c r="C337" s="94" t="n"/>
      <c r="D337" s="94" t="n"/>
      <c r="E337" s="94" t="n"/>
      <c r="F337" s="94" t="n"/>
      <c r="G337" s="94" t="n"/>
    </row>
    <row r="338">
      <c r="A338" s="94" t="n"/>
      <c r="B338" s="94" t="n"/>
      <c r="C338" s="94" t="n"/>
      <c r="D338" s="94" t="n"/>
      <c r="E338" s="94" t="n"/>
      <c r="F338" s="94" t="n"/>
      <c r="G338" s="94" t="n"/>
    </row>
    <row r="339">
      <c r="A339" s="94" t="n"/>
      <c r="B339" s="94" t="n"/>
      <c r="C339" s="94" t="n"/>
      <c r="D339" s="94" t="n"/>
      <c r="E339" s="94" t="n"/>
      <c r="F339" s="94" t="n"/>
      <c r="G339" s="94" t="n"/>
    </row>
    <row r="340">
      <c r="A340" s="94" t="n"/>
      <c r="B340" s="94" t="n"/>
      <c r="C340" s="94" t="n"/>
      <c r="D340" s="94" t="n"/>
      <c r="E340" s="94" t="n"/>
      <c r="F340" s="94" t="n"/>
      <c r="G340" s="94" t="n"/>
    </row>
    <row r="341">
      <c r="A341" s="94" t="n"/>
      <c r="B341" s="94" t="n"/>
      <c r="C341" s="94" t="n"/>
      <c r="D341" s="94" t="n"/>
      <c r="E341" s="94" t="n"/>
      <c r="F341" s="94" t="n"/>
      <c r="G341" s="94" t="n"/>
    </row>
    <row r="342">
      <c r="A342" s="94" t="n"/>
      <c r="B342" s="94" t="n"/>
      <c r="C342" s="94" t="n"/>
      <c r="D342" s="94" t="n"/>
      <c r="E342" s="94" t="n"/>
      <c r="F342" s="94" t="n"/>
      <c r="G342" s="94" t="n"/>
    </row>
    <row r="343">
      <c r="A343" s="94" t="n"/>
      <c r="B343" s="94" t="n"/>
      <c r="C343" s="94" t="n"/>
      <c r="D343" s="94" t="n"/>
      <c r="E343" s="94" t="n"/>
      <c r="F343" s="94" t="n"/>
      <c r="G343" s="94" t="n"/>
    </row>
    <row r="344">
      <c r="A344" s="94" t="n"/>
      <c r="B344" s="94" t="n"/>
      <c r="C344" s="94" t="n"/>
      <c r="D344" s="94" t="n"/>
      <c r="E344" s="94" t="n"/>
      <c r="F344" s="94" t="n"/>
      <c r="G344" s="94" t="n"/>
    </row>
    <row r="345">
      <c r="A345" s="94" t="n"/>
      <c r="B345" s="94" t="n"/>
      <c r="C345" s="94" t="n"/>
      <c r="D345" s="94" t="n"/>
      <c r="E345" s="94" t="n"/>
      <c r="F345" s="94" t="n"/>
      <c r="G345" s="94" t="n"/>
    </row>
    <row r="346">
      <c r="A346" s="94" t="n"/>
      <c r="B346" s="94" t="n"/>
      <c r="C346" s="94" t="n"/>
      <c r="D346" s="94" t="n"/>
      <c r="E346" s="94" t="n"/>
      <c r="F346" s="94" t="n"/>
      <c r="G346" s="94" t="n"/>
    </row>
    <row r="347">
      <c r="A347" s="94" t="n"/>
      <c r="B347" s="94" t="n"/>
      <c r="C347" s="94" t="n"/>
      <c r="D347" s="94" t="n"/>
      <c r="E347" s="94" t="n"/>
      <c r="F347" s="94" t="n"/>
      <c r="G347" s="94" t="n"/>
    </row>
    <row r="348">
      <c r="A348" s="94" t="n"/>
      <c r="B348" s="94" t="n"/>
      <c r="C348" s="94" t="n"/>
      <c r="D348" s="94" t="n"/>
      <c r="E348" s="94" t="n"/>
      <c r="F348" s="94" t="n"/>
      <c r="G348" s="94" t="n"/>
    </row>
    <row r="349">
      <c r="A349" s="94" t="n"/>
      <c r="B349" s="94" t="n"/>
      <c r="C349" s="94" t="n"/>
      <c r="D349" s="94" t="n"/>
      <c r="E349" s="94" t="n"/>
      <c r="F349" s="94" t="n"/>
      <c r="G349" s="94" t="n"/>
    </row>
    <row r="350">
      <c r="A350" s="94" t="n"/>
      <c r="B350" s="94" t="n"/>
      <c r="C350" s="94" t="n"/>
      <c r="D350" s="94" t="n"/>
      <c r="E350" s="94" t="n"/>
      <c r="F350" s="94" t="n"/>
      <c r="G350" s="94" t="n"/>
    </row>
    <row r="351">
      <c r="A351" s="94" t="n"/>
      <c r="B351" s="94" t="n"/>
      <c r="C351" s="94" t="n"/>
      <c r="D351" s="94" t="n"/>
      <c r="E351" s="94" t="n"/>
      <c r="F351" s="94" t="n"/>
      <c r="G351" s="94" t="n"/>
    </row>
    <row r="352">
      <c r="A352" s="98" t="n"/>
      <c r="B352" s="94" t="n"/>
      <c r="C352" s="94" t="n"/>
      <c r="D352" s="94" t="n"/>
      <c r="E352" s="94" t="n"/>
      <c r="F352" s="94" t="n"/>
      <c r="G352" s="94" t="n"/>
    </row>
    <row r="353">
      <c r="A353" s="94" t="n"/>
      <c r="B353" s="94" t="n"/>
      <c r="C353" s="94" t="n"/>
      <c r="D353" s="94" t="n"/>
      <c r="E353" s="94" t="n"/>
      <c r="F353" s="94" t="n"/>
      <c r="G353" s="94" t="n"/>
    </row>
    <row r="354">
      <c r="A354" s="94" t="n"/>
      <c r="B354" s="94" t="n"/>
      <c r="C354" s="94" t="n"/>
      <c r="D354" s="94" t="n"/>
      <c r="E354" s="94" t="n"/>
      <c r="F354" s="94" t="n"/>
      <c r="G354" s="94" t="n"/>
    </row>
    <row r="355">
      <c r="A355" s="94" t="n"/>
      <c r="B355" s="94" t="n"/>
      <c r="C355" s="94" t="n"/>
      <c r="D355" s="94" t="n"/>
      <c r="E355" s="94" t="n"/>
      <c r="F355" s="94" t="n"/>
      <c r="G355" s="94" t="n"/>
    </row>
    <row r="356">
      <c r="A356" s="98" t="n"/>
      <c r="B356" s="94" t="n"/>
      <c r="C356" s="98" t="n"/>
      <c r="D356" s="94" t="n"/>
      <c r="E356" s="94" t="n"/>
      <c r="F356" s="94" t="n"/>
      <c r="G356" s="94" t="n"/>
    </row>
    <row r="357">
      <c r="A357" s="98" t="inlineStr">
        <is>
          <t>TOTALE BONIFICI DA BANCA</t>
        </is>
      </c>
      <c r="B357" s="94" t="n"/>
      <c r="C357" s="94">
        <f>SUM(C314:C356)</f>
        <v/>
      </c>
      <c r="D357" s="94" t="n"/>
      <c r="E357" s="94" t="n"/>
      <c r="F357" s="94" t="n"/>
      <c r="G357" s="94" t="n"/>
    </row>
    <row r="358">
      <c r="A358" s="94" t="n"/>
      <c r="B358" s="94" t="n"/>
      <c r="C358" s="94" t="n"/>
      <c r="D358" s="94" t="n"/>
      <c r="E358" s="94" t="n"/>
      <c r="F358" s="94" t="n"/>
      <c r="G358" s="94" t="n"/>
    </row>
    <row r="359">
      <c r="A359" s="98" t="inlineStr">
        <is>
          <t>TOTALE BONIFICI DA FC</t>
        </is>
      </c>
      <c r="B359" s="94" t="n"/>
      <c r="C359" s="94">
        <f>'PRIMA NOTA'!F540</f>
        <v/>
      </c>
      <c r="D359" s="94" t="n"/>
      <c r="E359" s="94" t="n"/>
      <c r="F359" s="94" t="n"/>
      <c r="G359" s="94" t="n"/>
    </row>
    <row r="360">
      <c r="A360" s="94" t="n"/>
      <c r="B360" s="94" t="n"/>
      <c r="C360" s="94" t="n"/>
      <c r="D360" s="94" t="n"/>
      <c r="E360" s="94" t="n"/>
      <c r="F360" s="94" t="n"/>
      <c r="G360" s="94" t="n"/>
    </row>
    <row r="361">
      <c r="A361" s="94" t="n"/>
      <c r="B361" s="94" t="n"/>
      <c r="C361" s="94" t="n"/>
      <c r="D361" s="94" t="n"/>
      <c r="E361" s="94" t="n"/>
      <c r="F361" s="94" t="n"/>
      <c r="G361" s="94" t="n"/>
    </row>
    <row r="362">
      <c r="A362" s="127" t="inlineStr">
        <is>
          <t>DIFFERENZA</t>
        </is>
      </c>
      <c r="B362" s="127" t="n"/>
      <c r="C362" s="138">
        <f>C357-C359</f>
        <v/>
      </c>
      <c r="D362" s="94" t="n"/>
      <c r="E362" s="94" t="n"/>
      <c r="F362" s="94" t="n"/>
      <c r="G362" s="94" t="n"/>
    </row>
    <row r="365">
      <c r="A365" s="98" t="inlineStr">
        <is>
          <t>DATA CONTABILE</t>
        </is>
      </c>
      <c r="B365" s="98" t="inlineStr">
        <is>
          <t>DAT VALUTA</t>
        </is>
      </c>
      <c r="C365" s="98" t="inlineStr">
        <is>
          <t>IMPORTO</t>
        </is>
      </c>
      <c r="D365" s="98" t="inlineStr">
        <is>
          <t>DIVISA</t>
        </is>
      </c>
      <c r="E365" s="98" t="inlineStr">
        <is>
          <t>CAUSALE</t>
        </is>
      </c>
      <c r="F365" s="98" t="inlineStr">
        <is>
          <t>DESCRIZIONE</t>
        </is>
      </c>
      <c r="G365" s="98" t="inlineStr">
        <is>
          <t>NOTE</t>
        </is>
      </c>
    </row>
    <row r="366">
      <c r="A366" s="95" t="n">
        <v>45302</v>
      </c>
      <c r="B366" s="94" t="n"/>
      <c r="C366" s="94" t="n"/>
      <c r="D366" s="94" t="n"/>
      <c r="E366" s="94" t="n"/>
      <c r="F366" s="94" t="n"/>
      <c r="G366" s="94" t="n"/>
    </row>
    <row r="367">
      <c r="A367" s="95" t="n">
        <v>45302</v>
      </c>
      <c r="B367" s="95" t="n">
        <v>45302</v>
      </c>
      <c r="C367" s="94" t="n">
        <v>10840.83</v>
      </c>
      <c r="D367" s="94" t="inlineStr">
        <is>
          <t>EUR</t>
        </is>
      </c>
      <c r="E367" s="94" t="n">
        <v>480</v>
      </c>
      <c r="F367" s="94" t="inlineStr">
        <is>
          <t>bonif. vs. favore - bon.da angelo colombo s.r.l. pol. 730230819+7 30312747+730260732</t>
        </is>
      </c>
      <c r="G367" s="94" t="n"/>
    </row>
    <row r="368">
      <c r="A368" s="95" t="n">
        <v>45302</v>
      </c>
      <c r="B368" s="95" t="n">
        <v>45302</v>
      </c>
      <c r="C368" s="94" t="n">
        <v>495</v>
      </c>
      <c r="D368" s="94" t="inlineStr">
        <is>
          <t>EUR</t>
        </is>
      </c>
      <c r="E368" s="94" t="n">
        <v>480</v>
      </c>
      <c r="F368" s="94" t="inlineStr">
        <is>
          <t>bonif. vs. favore - bon.da andrighetto damiano polizza n. 1800220 98</t>
        </is>
      </c>
      <c r="G368" s="94" t="n"/>
    </row>
    <row r="369">
      <c r="A369" s="95" t="n">
        <v>45302</v>
      </c>
      <c r="B369" s="95" t="n">
        <v>45302</v>
      </c>
      <c r="C369" s="94" t="n">
        <v>1647</v>
      </c>
      <c r="D369" s="94" t="inlineStr">
        <is>
          <t>EUR</t>
        </is>
      </c>
      <c r="E369" s="94" t="n">
        <v>480</v>
      </c>
      <c r="F369" s="94" t="inlineStr">
        <is>
          <t>bonif. vs. favore - bon.da catmex s.a.s. di cattaneo roberto e c rinnovo polizze</t>
        </is>
      </c>
      <c r="G369" s="94" t="n"/>
    </row>
    <row r="370">
      <c r="A370" s="95" t="n">
        <v>45302</v>
      </c>
      <c r="B370" s="95" t="n">
        <v>45302</v>
      </c>
      <c r="C370" s="94" t="n">
        <v>1532</v>
      </c>
      <c r="D370" s="94" t="inlineStr">
        <is>
          <t>EUR</t>
        </is>
      </c>
      <c r="E370" s="94" t="n">
        <v>480</v>
      </c>
      <c r="F370" s="94" t="inlineStr">
        <is>
          <t>bonif. vs. favore - bon.da sellaroli raffaele rc auto subaru sart ori elena</t>
        </is>
      </c>
      <c r="G370" s="94" t="n"/>
    </row>
    <row r="371">
      <c r="A371" s="95" t="n">
        <v>45302</v>
      </c>
      <c r="B371" s="95" t="n">
        <v>45302</v>
      </c>
      <c r="C371" s="94" t="n">
        <v>404.5</v>
      </c>
      <c r="D371" s="94" t="inlineStr">
        <is>
          <t>EUR</t>
        </is>
      </c>
      <c r="E371" s="94" t="n">
        <v>480</v>
      </c>
      <c r="F371" s="94" t="inlineStr">
        <is>
          <t>bonif. vs. favore - bon.da grazioli an pol.rc auto grazioli anna legnano</t>
        </is>
      </c>
      <c r="G371" s="94" t="n"/>
    </row>
    <row r="372">
      <c r="A372" s="95" t="n">
        <v>45302</v>
      </c>
      <c r="B372" s="95" t="n">
        <v>45302</v>
      </c>
      <c r="C372" s="94" t="n">
        <v>70</v>
      </c>
      <c r="D372" s="94" t="inlineStr">
        <is>
          <t>EUR</t>
        </is>
      </c>
      <c r="E372" s="94" t="n">
        <v>480</v>
      </c>
      <c r="F372" s="94" t="inlineStr">
        <is>
          <t>bonif. vs. favore - bon.da vantaggi francesca, moretti rossana po lizza rc 0051332004110 vantaggi</t>
        </is>
      </c>
      <c r="G372" s="94" t="n"/>
    </row>
    <row r="373">
      <c r="A373" s="131" t="n">
        <v>45301</v>
      </c>
      <c r="B373" s="131" t="n">
        <v>45301</v>
      </c>
      <c r="C373" t="n">
        <v>435.5</v>
      </c>
      <c r="D373" t="inlineStr">
        <is>
          <t>EUR</t>
        </is>
      </c>
      <c r="E373" t="n">
        <v>480</v>
      </c>
      <c r="F373" t="inlineStr">
        <is>
          <t>bonif. vs. favore - bon.da finessi sara, liati massimili ano      180022446</t>
        </is>
      </c>
      <c r="G373" s="94" t="n"/>
    </row>
    <row r="374">
      <c r="A374" s="95" t="n"/>
      <c r="B374" s="95" t="n"/>
      <c r="C374" s="94" t="n">
        <v>0</v>
      </c>
      <c r="D374" s="94" t="inlineStr">
        <is>
          <t>EUR</t>
        </is>
      </c>
      <c r="E374" s="94" t="n"/>
      <c r="F374" s="94" t="n"/>
      <c r="G374" s="94" t="n"/>
    </row>
    <row r="375">
      <c r="A375" s="95" t="n"/>
      <c r="B375" s="95" t="n"/>
      <c r="C375" s="94" t="n">
        <v>0</v>
      </c>
      <c r="D375" s="94" t="inlineStr">
        <is>
          <t>EUR</t>
        </is>
      </c>
      <c r="E375" s="94" t="n"/>
      <c r="F375" s="94" t="n"/>
      <c r="G375" s="94" t="n"/>
    </row>
    <row r="376">
      <c r="A376" s="95" t="n"/>
      <c r="B376" s="95" t="n"/>
      <c r="C376" s="94" t="n">
        <v>0</v>
      </c>
      <c r="D376" s="94" t="inlineStr">
        <is>
          <t>EUR</t>
        </is>
      </c>
      <c r="E376" s="94" t="n"/>
      <c r="F376" s="94" t="n"/>
      <c r="G376" s="94" t="n"/>
    </row>
    <row r="377">
      <c r="A377" s="95" t="n"/>
      <c r="B377" s="95" t="n"/>
      <c r="C377" s="94" t="n">
        <v>0</v>
      </c>
      <c r="D377" s="94" t="inlineStr">
        <is>
          <t>EUR</t>
        </is>
      </c>
      <c r="E377" s="94" t="n"/>
      <c r="F377" s="94" t="n"/>
      <c r="G377" s="94" t="n"/>
    </row>
    <row r="378">
      <c r="A378" s="95" t="n">
        <v>45302</v>
      </c>
      <c r="B378" s="95" t="n">
        <v>45302</v>
      </c>
      <c r="C378" s="94" t="n">
        <v>113</v>
      </c>
      <c r="D378" s="94" t="inlineStr">
        <is>
          <t>EUR</t>
        </is>
      </c>
      <c r="E378" s="94" t="n">
        <v>480</v>
      </c>
      <c r="F378" s="94" t="inlineStr">
        <is>
          <t>bonif. vs. favore - bon.da gnocchi simone 730265083 181757174</t>
        </is>
      </c>
      <c r="G378" s="94" t="n"/>
    </row>
    <row r="379">
      <c r="A379" s="95" t="n"/>
      <c r="B379" s="95" t="n"/>
      <c r="C379" s="94" t="n">
        <v>0</v>
      </c>
      <c r="D379" s="94" t="inlineStr">
        <is>
          <t>EUR</t>
        </is>
      </c>
      <c r="E379" s="94" t="n"/>
      <c r="F379" s="94" t="n"/>
      <c r="G379" s="94" t="n"/>
    </row>
    <row r="380">
      <c r="A380" s="95" t="n"/>
      <c r="B380" s="95" t="n"/>
      <c r="C380" s="94" t="n">
        <v>0</v>
      </c>
      <c r="D380" s="94" t="inlineStr">
        <is>
          <t>EUR</t>
        </is>
      </c>
      <c r="E380" s="94" t="n"/>
      <c r="F380" s="94" t="n"/>
      <c r="G380" s="94" t="n"/>
    </row>
    <row r="381">
      <c r="A381" s="95" t="n"/>
      <c r="B381" s="95" t="n"/>
      <c r="C381" s="94" t="n">
        <v>0</v>
      </c>
      <c r="D381" s="94" t="inlineStr">
        <is>
          <t>EUR</t>
        </is>
      </c>
      <c r="E381" s="94" t="n"/>
      <c r="F381" s="94" t="n"/>
      <c r="G381" s="94" t="n"/>
    </row>
    <row r="382">
      <c r="A382" s="95" t="n">
        <v>45302</v>
      </c>
      <c r="B382" s="95" t="n">
        <v>45302</v>
      </c>
      <c r="C382" s="94" t="n">
        <v>5359.53</v>
      </c>
      <c r="D382" s="94" t="inlineStr">
        <is>
          <t>EUR</t>
        </is>
      </c>
      <c r="E382" s="94" t="n">
        <v>480</v>
      </c>
      <c r="F382" s="94" t="inlineStr">
        <is>
          <t>bonif. vs. favore - bon.da parrocchia dei santi nazaro e celso po lizza 300378</t>
        </is>
      </c>
      <c r="G382" s="94" t="n"/>
    </row>
    <row r="383">
      <c r="A383" s="95" t="n">
        <v>45302</v>
      </c>
      <c r="B383" s="95" t="n">
        <v>45302</v>
      </c>
      <c r="C383" s="94" t="n">
        <v>233.5</v>
      </c>
      <c r="D383" s="94" t="inlineStr">
        <is>
          <t>EUR</t>
        </is>
      </c>
      <c r="E383" s="94" t="n">
        <v>480</v>
      </c>
      <c r="F383" s="94" t="inlineStr">
        <is>
          <t>bonif. vs. favore - bon.da talotta domenico polizza 180232416</t>
        </is>
      </c>
      <c r="G383" s="94" t="n"/>
    </row>
    <row r="384">
      <c r="A384" s="95" t="n"/>
      <c r="B384" s="95" t="n"/>
      <c r="C384" s="94" t="n">
        <v>1200</v>
      </c>
      <c r="D384" s="94" t="inlineStr">
        <is>
          <t>EUR</t>
        </is>
      </c>
      <c r="E384" s="94" t="n"/>
      <c r="F384" s="94" t="inlineStr">
        <is>
          <t>crivelli</t>
        </is>
      </c>
      <c r="G384" s="94" t="n"/>
    </row>
    <row r="385">
      <c r="A385" s="95" t="n"/>
      <c r="B385" s="95" t="n"/>
      <c r="C385" s="94" t="n">
        <v>0</v>
      </c>
      <c r="D385" s="94" t="inlineStr">
        <is>
          <t>EUR</t>
        </is>
      </c>
      <c r="E385" s="94" t="n"/>
      <c r="F385" s="94" t="n"/>
      <c r="G385" s="94" t="n"/>
    </row>
    <row r="386">
      <c r="A386" s="95" t="n"/>
      <c r="B386" s="95" t="n"/>
      <c r="C386" s="94" t="n">
        <v>0</v>
      </c>
      <c r="D386" s="94" t="inlineStr">
        <is>
          <t>EUR</t>
        </is>
      </c>
      <c r="E386" s="94" t="n"/>
      <c r="F386" s="94" t="n"/>
      <c r="G386" s="94" t="n"/>
    </row>
    <row r="387">
      <c r="A387" s="95" t="n"/>
      <c r="B387" s="95" t="n"/>
      <c r="C387" s="94" t="n">
        <v>0</v>
      </c>
      <c r="D387" s="94" t="inlineStr">
        <is>
          <t>EUR</t>
        </is>
      </c>
      <c r="E387" s="94" t="n"/>
      <c r="F387" s="94" t="n"/>
      <c r="G387" s="94" t="n"/>
    </row>
    <row r="388">
      <c r="A388" s="95" t="n"/>
      <c r="B388" s="95" t="n"/>
      <c r="C388" s="94" t="n">
        <v>0</v>
      </c>
      <c r="D388" s="94" t="inlineStr">
        <is>
          <t>EUR</t>
        </is>
      </c>
      <c r="E388" s="94" t="n"/>
      <c r="F388" s="94" t="n"/>
      <c r="G388" s="94" t="n"/>
    </row>
    <row r="389">
      <c r="A389" s="95" t="n"/>
      <c r="B389" s="95" t="n"/>
      <c r="C389" s="94" t="n">
        <v>0</v>
      </c>
      <c r="D389" s="94" t="inlineStr">
        <is>
          <t>EUR</t>
        </is>
      </c>
      <c r="E389" s="94" t="n"/>
      <c r="F389" s="94" t="n"/>
      <c r="G389" s="94" t="n"/>
    </row>
    <row r="390">
      <c r="A390" s="95" t="n"/>
      <c r="B390" s="95" t="n"/>
      <c r="C390" s="94" t="n">
        <v>0</v>
      </c>
      <c r="D390" s="94" t="inlineStr">
        <is>
          <t>EUR</t>
        </is>
      </c>
      <c r="E390" s="94" t="n"/>
      <c r="F390" s="94" t="n"/>
      <c r="G390" s="94" t="n"/>
    </row>
    <row r="391">
      <c r="A391" s="95" t="n"/>
      <c r="B391" s="95" t="n"/>
      <c r="C391" s="94" t="n">
        <v>0</v>
      </c>
      <c r="D391" s="94" t="inlineStr">
        <is>
          <t>EUR</t>
        </is>
      </c>
      <c r="E391" s="94" t="n"/>
      <c r="F391" s="94" t="n"/>
      <c r="G391" s="94" t="n"/>
    </row>
    <row r="392">
      <c r="A392" s="94" t="n"/>
      <c r="B392" s="94" t="n"/>
      <c r="C392" s="94" t="n"/>
      <c r="D392" s="94" t="n"/>
      <c r="E392" s="94" t="n"/>
      <c r="F392" s="94" t="n"/>
      <c r="G392" s="94" t="n"/>
    </row>
    <row r="393">
      <c r="A393" s="94" t="n"/>
      <c r="B393" s="94" t="n"/>
      <c r="C393" s="94" t="n"/>
      <c r="D393" s="94" t="n"/>
      <c r="E393" s="94" t="n"/>
      <c r="F393" s="94" t="n"/>
      <c r="G393" s="94" t="n"/>
    </row>
    <row r="394">
      <c r="A394" s="94" t="n"/>
      <c r="B394" s="94" t="n"/>
      <c r="C394" s="94" t="n"/>
      <c r="D394" s="94" t="n"/>
      <c r="E394" s="94" t="n"/>
      <c r="F394" s="94" t="n"/>
      <c r="G394" s="94" t="n"/>
    </row>
    <row r="395">
      <c r="A395" s="94" t="n"/>
      <c r="B395" s="94" t="n"/>
      <c r="C395" s="94" t="n"/>
      <c r="D395" s="94" t="n"/>
      <c r="E395" s="94" t="n"/>
      <c r="F395" s="94" t="n"/>
      <c r="G395" s="94" t="n"/>
    </row>
    <row r="396">
      <c r="A396" s="94" t="n"/>
      <c r="B396" s="94" t="n"/>
      <c r="C396" s="94" t="n"/>
      <c r="D396" s="94" t="n"/>
      <c r="E396" s="94" t="n"/>
      <c r="F396" s="94" t="n"/>
      <c r="G396" s="94" t="n"/>
    </row>
    <row r="397">
      <c r="A397" s="94" t="n"/>
      <c r="B397" s="94" t="n"/>
      <c r="C397" s="94" t="n"/>
      <c r="D397" s="94" t="n"/>
      <c r="E397" s="94" t="n"/>
      <c r="F397" s="94" t="n"/>
      <c r="G397" s="94" t="n"/>
    </row>
    <row r="398">
      <c r="A398" s="94" t="n"/>
      <c r="B398" s="94" t="n"/>
      <c r="C398" s="94" t="n"/>
      <c r="D398" s="94" t="n"/>
      <c r="E398" s="94" t="n"/>
      <c r="F398" s="94" t="n"/>
      <c r="G398" s="94" t="n"/>
    </row>
    <row r="399">
      <c r="A399" s="94" t="n"/>
      <c r="B399" s="94" t="n"/>
      <c r="C399" s="94" t="n"/>
      <c r="D399" s="94" t="n"/>
      <c r="E399" s="94" t="n"/>
      <c r="F399" s="94" t="n"/>
      <c r="G399" s="94" t="n"/>
    </row>
    <row r="400">
      <c r="A400" s="94" t="n"/>
      <c r="B400" s="94" t="n"/>
      <c r="C400" s="94" t="n"/>
      <c r="D400" s="94" t="n"/>
      <c r="E400" s="94" t="n"/>
      <c r="F400" s="94" t="n"/>
      <c r="G400" s="94" t="n"/>
    </row>
    <row r="401">
      <c r="A401" s="94" t="n"/>
      <c r="B401" s="94" t="n"/>
      <c r="C401" s="94" t="n"/>
      <c r="D401" s="94" t="n"/>
      <c r="E401" s="94" t="n"/>
      <c r="F401" s="94" t="n"/>
      <c r="G401" s="94" t="n"/>
    </row>
    <row r="402">
      <c r="A402" s="94" t="n"/>
      <c r="B402" s="94" t="n"/>
      <c r="C402" s="94" t="n"/>
      <c r="D402" s="94" t="n"/>
      <c r="E402" s="94" t="n"/>
      <c r="F402" s="94" t="n"/>
      <c r="G402" s="94" t="n"/>
    </row>
    <row r="403">
      <c r="A403" s="94" t="n"/>
      <c r="B403" s="94" t="n"/>
      <c r="C403" s="94" t="n"/>
      <c r="D403" s="94" t="n"/>
      <c r="E403" s="94" t="n"/>
      <c r="F403" s="94" t="n"/>
      <c r="G403" s="94" t="n"/>
    </row>
    <row r="404">
      <c r="A404" s="98" t="n"/>
      <c r="B404" s="94" t="n"/>
      <c r="C404" s="94" t="n"/>
      <c r="D404" s="94" t="n"/>
      <c r="E404" s="94" t="n"/>
      <c r="F404" s="94" t="n"/>
      <c r="G404" s="94" t="n"/>
    </row>
    <row r="405">
      <c r="A405" s="94" t="n"/>
      <c r="B405" s="94" t="n"/>
      <c r="C405" s="94" t="n"/>
      <c r="D405" s="94" t="n"/>
      <c r="E405" s="94" t="n"/>
      <c r="F405" s="94" t="n"/>
      <c r="G405" s="94" t="n"/>
    </row>
    <row r="406">
      <c r="A406" s="94" t="n"/>
      <c r="B406" s="94" t="n"/>
      <c r="C406" s="94" t="n"/>
      <c r="D406" s="94" t="n"/>
      <c r="E406" s="94" t="n"/>
      <c r="F406" s="94" t="n"/>
      <c r="G406" s="94" t="n"/>
    </row>
    <row r="407">
      <c r="A407" s="94" t="n"/>
      <c r="B407" s="94" t="n"/>
      <c r="C407" s="94" t="n"/>
      <c r="D407" s="94" t="n"/>
      <c r="E407" s="94" t="n"/>
      <c r="F407" s="94" t="n"/>
      <c r="G407" s="94" t="n"/>
    </row>
    <row r="408">
      <c r="A408" s="98" t="n"/>
      <c r="B408" s="94" t="n"/>
      <c r="C408" s="98" t="n"/>
      <c r="D408" s="94" t="n"/>
      <c r="E408" s="94" t="n"/>
      <c r="F408" s="94" t="n"/>
      <c r="G408" s="94" t="n"/>
    </row>
    <row r="409">
      <c r="A409" s="98" t="inlineStr">
        <is>
          <t>TOTALE BONIFICI DA BANCA</t>
        </is>
      </c>
      <c r="B409" s="94" t="n"/>
      <c r="C409" s="94">
        <f>SUM(C366:C408)</f>
        <v/>
      </c>
      <c r="D409" s="94" t="n"/>
      <c r="E409" s="94" t="n"/>
      <c r="F409" s="94" t="n"/>
      <c r="G409" s="94" t="n"/>
    </row>
    <row r="410">
      <c r="A410" s="94" t="n"/>
      <c r="B410" s="94" t="n"/>
      <c r="C410" s="94" t="n"/>
      <c r="D410" s="94" t="n"/>
      <c r="E410" s="94" t="n"/>
      <c r="F410" s="94" t="n"/>
      <c r="G410" s="94" t="n"/>
    </row>
    <row r="411">
      <c r="A411" s="98" t="inlineStr">
        <is>
          <t>TOTALE BONIFICI DA FC</t>
        </is>
      </c>
      <c r="B411" s="94" t="n"/>
      <c r="C411" s="94">
        <f>'PRIMA NOTA'!F601</f>
        <v/>
      </c>
      <c r="D411" s="94" t="n"/>
      <c r="E411" s="94" t="n"/>
      <c r="F411" s="94" t="n"/>
      <c r="G411" s="94" t="n"/>
    </row>
    <row r="412">
      <c r="A412" s="94" t="n"/>
      <c r="B412" s="94" t="n"/>
      <c r="C412" s="94" t="n"/>
      <c r="D412" s="94" t="n"/>
      <c r="E412" s="94" t="n"/>
      <c r="F412" s="94" t="n"/>
      <c r="G412" s="94" t="n"/>
    </row>
    <row r="413">
      <c r="A413" s="94" t="n"/>
      <c r="B413" s="94" t="n"/>
      <c r="C413" s="94" t="n"/>
      <c r="D413" s="94" t="n"/>
      <c r="E413" s="94" t="n"/>
      <c r="F413" s="94" t="n"/>
      <c r="G413" s="94" t="n"/>
    </row>
    <row r="414">
      <c r="A414" s="127" t="inlineStr">
        <is>
          <t>DIFFERENZA</t>
        </is>
      </c>
      <c r="B414" s="127" t="n"/>
      <c r="C414" s="138">
        <f>C409-C411</f>
        <v/>
      </c>
      <c r="D414" s="94" t="n"/>
      <c r="E414" s="94" t="n"/>
      <c r="F414" s="94" t="n"/>
      <c r="G414" s="94" t="n"/>
    </row>
    <row r="417">
      <c r="A417" s="98" t="inlineStr">
        <is>
          <t>DATA CONTABILE</t>
        </is>
      </c>
      <c r="B417" s="98" t="inlineStr">
        <is>
          <t>DAT VALUTA</t>
        </is>
      </c>
      <c r="C417" s="98" t="inlineStr">
        <is>
          <t>IMPORTO</t>
        </is>
      </c>
      <c r="D417" s="98" t="inlineStr">
        <is>
          <t>DIVISA</t>
        </is>
      </c>
      <c r="E417" s="98" t="inlineStr">
        <is>
          <t>CAUSALE</t>
        </is>
      </c>
      <c r="F417" s="98" t="inlineStr">
        <is>
          <t>DESCRIZIONE</t>
        </is>
      </c>
      <c r="G417" s="98" t="inlineStr">
        <is>
          <t>NOTE</t>
        </is>
      </c>
    </row>
    <row r="418">
      <c r="A418" s="95" t="n">
        <v>45303</v>
      </c>
      <c r="B418" s="94" t="n"/>
      <c r="C418" s="94" t="n"/>
      <c r="D418" s="94" t="n"/>
      <c r="E418" s="94" t="n"/>
      <c r="F418" s="94" t="n"/>
      <c r="G418" s="94" t="n"/>
    </row>
    <row r="419">
      <c r="A419" s="131" t="n">
        <v>45303</v>
      </c>
      <c r="B419" s="131" t="n">
        <v>45303</v>
      </c>
      <c r="C419" t="n">
        <v>584</v>
      </c>
      <c r="D419" t="inlineStr">
        <is>
          <t>EUR</t>
        </is>
      </c>
      <c r="E419" t="n">
        <v>480</v>
      </c>
      <c r="F419" t="inlineStr">
        <is>
          <t>bonif. vs. favore - bon.da tavecchio alessandra letizia luciana p ol. abitazioni n 730265486 e 7302</t>
        </is>
      </c>
    </row>
    <row r="420">
      <c r="A420" s="131" t="n">
        <v>45303</v>
      </c>
      <c r="B420" s="131" t="n">
        <v>45303</v>
      </c>
      <c r="C420" t="n">
        <v>628</v>
      </c>
      <c r="D420" t="inlineStr">
        <is>
          <t>EUR</t>
        </is>
      </c>
      <c r="E420" t="n">
        <v>480</v>
      </c>
      <c r="F420" t="inlineStr">
        <is>
          <t>bonif. vs. favore - bon.da magni marina pellegrini stefano gp291d e - polizza 00025933404492</t>
        </is>
      </c>
    </row>
    <row r="421">
      <c r="A421" s="131" t="n">
        <v>45303</v>
      </c>
      <c r="B421" s="131" t="n">
        <v>45303</v>
      </c>
      <c r="C421" t="n">
        <v>186.29</v>
      </c>
      <c r="D421" t="inlineStr">
        <is>
          <t>EUR</t>
        </is>
      </c>
      <c r="E421" t="n">
        <v>480</v>
      </c>
      <c r="F421" t="inlineStr">
        <is>
          <t>bonif. vs. favore - bon.da tenconi gabriela polizza infortuni n. 300013 croci candiani g. e pol. tc</t>
        </is>
      </c>
    </row>
    <row r="422">
      <c r="A422" s="131" t="n">
        <v>45303</v>
      </c>
      <c r="B422" s="131" t="n">
        <v>45303</v>
      </c>
      <c r="C422" t="n">
        <v>3677.29</v>
      </c>
      <c r="D422" t="inlineStr">
        <is>
          <t>EUR</t>
        </is>
      </c>
      <c r="E422" t="n">
        <v>480</v>
      </c>
      <c r="F422" t="inlineStr">
        <is>
          <t>bonif. vs. favore - bon.da parrocchia madonna della speranza 12.3 00373</t>
        </is>
      </c>
    </row>
    <row r="423">
      <c r="A423" s="131" t="n">
        <v>45303</v>
      </c>
      <c r="B423" s="131" t="n">
        <v>45303</v>
      </c>
      <c r="C423" t="n">
        <v>8224.610000000001</v>
      </c>
      <c r="D423" t="inlineStr">
        <is>
          <t>EUR</t>
        </is>
      </c>
      <c r="E423" t="n">
        <v>480</v>
      </c>
      <c r="F423" t="inlineStr">
        <is>
          <t>bonif. vs. favore - bon.da parrocchia s maria assunta 300413</t>
        </is>
      </c>
    </row>
    <row r="424">
      <c r="A424" s="131" t="n">
        <v>45303</v>
      </c>
      <c r="B424" s="131" t="n">
        <v>45303</v>
      </c>
      <c r="C424" t="n">
        <v>3914.98</v>
      </c>
      <c r="D424" t="inlineStr">
        <is>
          <t>EUR</t>
        </is>
      </c>
      <c r="E424" t="n">
        <v>480</v>
      </c>
      <c r="F424" t="inlineStr">
        <is>
          <t>bonif. vs. favore - bon.da parrocchia s giorgio in cedrate 300382</t>
        </is>
      </c>
    </row>
    <row r="425">
      <c r="A425" s="131" t="n">
        <v>45303</v>
      </c>
      <c r="B425" s="131" t="n">
        <v>45303</v>
      </c>
      <c r="C425" t="n">
        <v>143</v>
      </c>
      <c r="D425" t="inlineStr">
        <is>
          <t>EUR</t>
        </is>
      </c>
      <c r="E425" t="n">
        <v>480</v>
      </c>
      <c r="F425" t="inlineStr">
        <is>
          <t>bonif. vs. favore - bon.da de peron l . d s.a.s. di de peron don pagamento polizza n. 730352932 1 s</t>
        </is>
      </c>
    </row>
    <row r="426">
      <c r="A426" s="131" t="n">
        <v>45303</v>
      </c>
      <c r="B426" s="131" t="n">
        <v>45303</v>
      </c>
      <c r="C426" t="n">
        <v>477</v>
      </c>
      <c r="D426" t="inlineStr">
        <is>
          <t>EUR</t>
        </is>
      </c>
      <c r="E426" t="n">
        <v>480</v>
      </c>
      <c r="F426" t="inlineStr">
        <is>
          <t>bonif. vs. favore - bon.da rocco gianni bartolotta marzia 1800224 50</t>
        </is>
      </c>
    </row>
    <row r="427">
      <c r="A427" s="131" t="n">
        <v>45303</v>
      </c>
      <c r="B427" s="131" t="n">
        <v>45303</v>
      </c>
      <c r="C427" t="n">
        <v>1489</v>
      </c>
      <c r="D427" t="inlineStr">
        <is>
          <t>EUR</t>
        </is>
      </c>
      <c r="E427" t="n">
        <v>480</v>
      </c>
      <c r="F427" t="inlineStr">
        <is>
          <t>bonif. vs. favore - bon.da immobiliare gabriele 1 s.r.l. polizza n. 730406136</t>
        </is>
      </c>
    </row>
    <row r="428">
      <c r="A428" s="131" t="n"/>
      <c r="B428" s="131" t="n"/>
      <c r="C428" t="n">
        <v>0</v>
      </c>
      <c r="D428" t="inlineStr">
        <is>
          <t>EUR</t>
        </is>
      </c>
    </row>
    <row r="429">
      <c r="A429" s="131" t="n">
        <v>45303</v>
      </c>
      <c r="B429" s="131" t="n">
        <v>45303</v>
      </c>
      <c r="C429" t="n">
        <v>273.01</v>
      </c>
      <c r="D429" t="inlineStr">
        <is>
          <t>EUR</t>
        </is>
      </c>
      <c r="E429" t="n">
        <v>480</v>
      </c>
      <c r="F429" t="inlineStr">
        <is>
          <t>bonif. vs. favore - bon.da formicola ol pagamento polizza n 73025 9869</t>
        </is>
      </c>
    </row>
    <row r="430">
      <c r="A430" s="131" t="n">
        <v>45303</v>
      </c>
      <c r="B430" s="131" t="n">
        <v>45303</v>
      </c>
      <c r="C430" t="n">
        <v>7619.32</v>
      </c>
      <c r="D430" t="inlineStr">
        <is>
          <t>EUR</t>
        </is>
      </c>
      <c r="E430" t="n">
        <v>480</v>
      </c>
      <c r="F430" t="inlineStr">
        <is>
          <t>bonif. vs. favore - bon.da parrocchia di sant anastasio polizza 3 00367 parrocchia s. anastasio mar</t>
        </is>
      </c>
    </row>
    <row r="431">
      <c r="A431" s="131" t="n">
        <v>45303</v>
      </c>
      <c r="B431" s="131" t="n">
        <v>45303</v>
      </c>
      <c r="C431" t="n">
        <v>924.5</v>
      </c>
      <c r="D431" t="inlineStr">
        <is>
          <t>EUR</t>
        </is>
      </c>
      <c r="E431" t="n">
        <v>480</v>
      </c>
      <c r="F431" t="inlineStr">
        <is>
          <t>bonif. vs. favore - bon.da flli barbuzzi snc di barbuzzi antonio saldo polizza daily iveco cc926xv</t>
        </is>
      </c>
    </row>
    <row r="432">
      <c r="A432" s="131" t="n">
        <v>45303</v>
      </c>
      <c r="B432" s="131" t="n">
        <v>45303</v>
      </c>
      <c r="C432" t="n">
        <v>644.2</v>
      </c>
      <c r="D432" t="inlineStr">
        <is>
          <t>EUR</t>
        </is>
      </c>
      <c r="E432" t="n">
        <v>480</v>
      </c>
      <c r="F432" t="inlineStr">
        <is>
          <t>bonif. vs. favore - bon.da colombo danilo, lazzaroni lor ella     pol. domani grande no. 111034189</t>
        </is>
      </c>
    </row>
    <row r="433">
      <c r="A433" s="131" t="n">
        <v>45303</v>
      </c>
      <c r="B433" s="131" t="n">
        <v>45303</v>
      </c>
      <c r="C433" t="n">
        <v>213.5</v>
      </c>
      <c r="D433" t="inlineStr">
        <is>
          <t>EUR</t>
        </is>
      </c>
      <c r="E433" t="inlineStr">
        <is>
          <t>48H</t>
        </is>
      </c>
      <c r="F433" t="inlineStr">
        <is>
          <t>bon urg/istant vs f - bon.da besnate davide massimo fabio somma180122255</t>
        </is>
      </c>
    </row>
    <row r="434">
      <c r="A434" s="131" t="n"/>
      <c r="B434" s="131" t="n"/>
      <c r="C434" t="n">
        <v>0</v>
      </c>
      <c r="D434" t="inlineStr">
        <is>
          <t>EUR</t>
        </is>
      </c>
    </row>
    <row r="435">
      <c r="A435" s="131" t="n">
        <v>45303</v>
      </c>
      <c r="B435" s="131" t="n">
        <v>45303</v>
      </c>
      <c r="C435" t="n">
        <v>684.5</v>
      </c>
      <c r="D435" t="inlineStr">
        <is>
          <t>EUR</t>
        </is>
      </c>
      <c r="E435" t="inlineStr">
        <is>
          <t>48H</t>
        </is>
      </c>
      <c r="F435" t="inlineStr">
        <is>
          <t>bon urg/istant vs f - bon.da piacentini sergio 730359126/181779614</t>
        </is>
      </c>
    </row>
    <row r="436">
      <c r="A436" s="131" t="n">
        <v>45303</v>
      </c>
      <c r="B436" s="131" t="n">
        <v>45303</v>
      </c>
      <c r="C436" t="n">
        <v>0</v>
      </c>
      <c r="D436" t="inlineStr">
        <is>
          <t>EUR</t>
        </is>
      </c>
      <c r="E436" t="n">
        <v>260</v>
      </c>
      <c r="F436" t="inlineStr">
        <is>
          <t>vostra disposizione - vs.disp. rif. mb0b23754004/90584484  favore pozzi taubert samuele armando</t>
        </is>
      </c>
    </row>
    <row r="437">
      <c r="A437" s="131" t="n">
        <v>45303</v>
      </c>
      <c r="B437" s="131" t="n">
        <v>45303</v>
      </c>
      <c r="C437" t="n">
        <v>0</v>
      </c>
      <c r="D437" t="inlineStr">
        <is>
          <t>EUR</t>
        </is>
      </c>
      <c r="E437" t="n">
        <v>260</v>
      </c>
      <c r="F437" t="inlineStr">
        <is>
          <t>vostra disposizione - vs.disp. rif. mb0b23754022/90584576  favore ekoline srl</t>
        </is>
      </c>
    </row>
    <row r="438">
      <c r="A438" s="131" t="n">
        <v>45303</v>
      </c>
      <c r="B438" s="131" t="n">
        <v>45303</v>
      </c>
      <c r="C438" t="n">
        <v>0</v>
      </c>
      <c r="D438" t="inlineStr">
        <is>
          <t>EUR</t>
        </is>
      </c>
      <c r="E438" t="n">
        <v>662</v>
      </c>
      <c r="F438" t="inlineStr">
        <is>
          <t>comm.su bonifici - ns rif. mb0b23754004     spese e comm.</t>
        </is>
      </c>
    </row>
    <row r="439">
      <c r="A439" s="131" t="n">
        <v>45303</v>
      </c>
      <c r="B439" s="131" t="n">
        <v>45303</v>
      </c>
      <c r="C439" t="n">
        <v>0</v>
      </c>
      <c r="D439" t="inlineStr">
        <is>
          <t>EUR</t>
        </is>
      </c>
      <c r="E439" t="n">
        <v>662</v>
      </c>
      <c r="F439" t="inlineStr">
        <is>
          <t>comm.su bonifici - ns rif. mb0b23754022     spese e comm.</t>
        </is>
      </c>
    </row>
    <row r="440">
      <c r="A440" s="131" t="n">
        <v>45303</v>
      </c>
      <c r="B440" s="131" t="n">
        <v>45303</v>
      </c>
      <c r="C440" t="n">
        <v>0</v>
      </c>
      <c r="D440" t="inlineStr">
        <is>
          <t>EUR</t>
        </is>
      </c>
      <c r="E440" t="n">
        <v>480</v>
      </c>
      <c r="F440" t="inlineStr">
        <is>
          <t>bonif. vs. favore - bon.da agos ducato s.p.a. bonifici convenzion ati carta</t>
        </is>
      </c>
    </row>
    <row r="441">
      <c r="A441" s="131" t="n">
        <v>45303</v>
      </c>
      <c r="B441" s="131" t="n">
        <v>45303</v>
      </c>
      <c r="C441" t="n">
        <v>617.14</v>
      </c>
      <c r="D441" t="inlineStr">
        <is>
          <t>EUR</t>
        </is>
      </c>
      <c r="E441" t="n">
        <v>480</v>
      </c>
      <c r="F441" t="inlineStr">
        <is>
          <t>bonif. vs. favore - bon.da immobiliare rondanini s.r.l. polizze 7 30268117 * 730304126 immobiliare</t>
        </is>
      </c>
    </row>
    <row r="442">
      <c r="A442" s="131" t="n">
        <v>45302</v>
      </c>
      <c r="B442" s="131" t="n">
        <v>45302</v>
      </c>
      <c r="C442" t="n">
        <v>1896</v>
      </c>
      <c r="D442" t="inlineStr">
        <is>
          <t>EUR</t>
        </is>
      </c>
      <c r="E442" t="inlineStr">
        <is>
          <t>48H</t>
        </is>
      </c>
      <c r="F442" t="inlineStr">
        <is>
          <t>bon urg/istant vs f - bon.da di vito vincenzo euro 1076 auto pol 180022951 di vito vincenz</t>
        </is>
      </c>
      <c r="G442" s="94" t="n"/>
    </row>
    <row r="443">
      <c r="A443" s="131" t="n">
        <v>45302</v>
      </c>
      <c r="B443" s="131" t="n">
        <v>45302</v>
      </c>
      <c r="C443" t="n">
        <v>1380</v>
      </c>
      <c r="D443" t="inlineStr">
        <is>
          <t>EUR</t>
        </is>
      </c>
      <c r="E443" t="inlineStr">
        <is>
          <t>48H</t>
        </is>
      </c>
      <c r="F443" t="inlineStr">
        <is>
          <t>bon urg/istant vs f - bon.da feraluca polizza auto targata gb981wc annual e</t>
        </is>
      </c>
      <c r="G443" s="94" t="n"/>
    </row>
    <row r="444">
      <c r="A444" s="131" t="n">
        <v>45302</v>
      </c>
      <c r="B444" s="131" t="n">
        <v>45302</v>
      </c>
      <c r="C444" t="n">
        <v>25</v>
      </c>
      <c r="D444" t="inlineStr">
        <is>
          <t>EUR</t>
        </is>
      </c>
      <c r="E444" t="inlineStr">
        <is>
          <t>48H</t>
        </is>
      </c>
      <c r="F444" t="inlineStr">
        <is>
          <t>bon urg/istant vs f - bon.da bromuri massimiliano, gallazzi mari somma730415473</t>
        </is>
      </c>
      <c r="G444" s="94" t="n"/>
    </row>
    <row r="445">
      <c r="A445" s="94" t="n"/>
      <c r="B445" s="94" t="n"/>
      <c r="C445" s="94" t="n"/>
      <c r="D445" s="94" t="n"/>
      <c r="E445" s="94" t="n"/>
      <c r="F445" s="94" t="n"/>
      <c r="G445" s="94" t="n"/>
    </row>
    <row r="446">
      <c r="A446" s="94" t="n"/>
      <c r="B446" s="94" t="n"/>
      <c r="C446" s="94" t="n"/>
      <c r="D446" s="94" t="n"/>
      <c r="E446" s="94" t="n"/>
      <c r="F446" s="94" t="n"/>
      <c r="G446" s="94" t="n"/>
    </row>
    <row r="447">
      <c r="A447" s="94" t="n"/>
      <c r="B447" s="94" t="n"/>
      <c r="C447" s="94" t="n"/>
      <c r="D447" s="94" t="n"/>
      <c r="E447" s="94" t="n"/>
      <c r="F447" s="94" t="n"/>
      <c r="G447" s="94" t="n"/>
    </row>
    <row r="448">
      <c r="A448" s="94" t="n"/>
      <c r="B448" s="94" t="n"/>
      <c r="C448" s="94" t="n"/>
      <c r="D448" s="94" t="n"/>
      <c r="E448" s="94" t="n"/>
      <c r="F448" s="94" t="n"/>
      <c r="G448" s="94" t="n"/>
    </row>
    <row r="449">
      <c r="A449" s="94" t="n"/>
      <c r="B449" s="94" t="n"/>
      <c r="C449" s="94" t="n"/>
      <c r="D449" s="94" t="n"/>
      <c r="E449" s="94" t="n"/>
      <c r="F449" s="94" t="n"/>
      <c r="G449" s="94" t="n"/>
    </row>
    <row r="450">
      <c r="A450" s="94" t="n"/>
      <c r="B450" s="94" t="n"/>
      <c r="C450" s="94" t="n"/>
      <c r="D450" s="94" t="n"/>
      <c r="E450" s="94" t="n"/>
      <c r="F450" s="94" t="n"/>
      <c r="G450" s="94" t="n"/>
    </row>
    <row r="451">
      <c r="A451" s="94" t="n"/>
      <c r="B451" s="94" t="n"/>
      <c r="C451" s="94" t="n"/>
      <c r="D451" s="94" t="n"/>
      <c r="E451" s="94" t="n"/>
      <c r="F451" s="94" t="n"/>
      <c r="G451" s="94" t="n"/>
    </row>
    <row r="452">
      <c r="A452" s="94" t="n"/>
      <c r="B452" s="94" t="n"/>
      <c r="C452" s="94" t="n"/>
      <c r="D452" s="94" t="n"/>
      <c r="E452" s="94" t="n"/>
      <c r="F452" s="94" t="n"/>
      <c r="G452" s="94" t="n"/>
    </row>
    <row r="453">
      <c r="A453" s="94" t="n"/>
      <c r="B453" s="94" t="n"/>
      <c r="C453" s="94" t="n"/>
      <c r="D453" s="94" t="n"/>
      <c r="E453" s="94" t="n"/>
      <c r="F453" s="94" t="n"/>
      <c r="G453" s="94" t="n"/>
    </row>
    <row r="454">
      <c r="A454" s="94" t="n"/>
      <c r="B454" s="94" t="n"/>
      <c r="C454" s="94" t="n"/>
      <c r="D454" s="94" t="n"/>
      <c r="E454" s="94" t="n"/>
      <c r="F454" s="94" t="n"/>
      <c r="G454" s="94" t="n"/>
    </row>
    <row r="455">
      <c r="A455" s="94" t="n"/>
      <c r="B455" s="94" t="n"/>
      <c r="C455" s="94" t="n"/>
      <c r="D455" s="94" t="n"/>
      <c r="E455" s="94" t="n"/>
      <c r="F455" s="94" t="n"/>
      <c r="G455" s="94" t="n"/>
    </row>
    <row r="456">
      <c r="A456" s="98" t="n"/>
      <c r="B456" s="94" t="n"/>
      <c r="C456" s="94" t="n"/>
      <c r="D456" s="94" t="n"/>
      <c r="E456" s="94" t="n"/>
      <c r="F456" s="94" t="n"/>
      <c r="G456" s="94" t="n"/>
    </row>
    <row r="457">
      <c r="A457" s="94" t="n"/>
      <c r="B457" s="94" t="n"/>
      <c r="C457" s="94" t="n"/>
      <c r="D457" s="94" t="n"/>
      <c r="E457" s="94" t="n"/>
      <c r="F457" s="94" t="n"/>
      <c r="G457" s="94" t="n"/>
    </row>
    <row r="458">
      <c r="A458" s="94" t="n"/>
      <c r="B458" s="94" t="n"/>
      <c r="C458" s="94" t="n"/>
      <c r="D458" s="94" t="n"/>
      <c r="E458" s="94" t="n"/>
      <c r="F458" s="94" t="n"/>
      <c r="G458" s="94" t="n"/>
    </row>
    <row r="459">
      <c r="A459" s="94" t="n"/>
      <c r="B459" s="94" t="n"/>
      <c r="C459" s="94" t="n"/>
      <c r="D459" s="94" t="n"/>
      <c r="E459" s="94" t="n"/>
      <c r="F459" s="94" t="n"/>
      <c r="G459" s="94" t="n"/>
    </row>
    <row r="460">
      <c r="A460" s="98" t="n"/>
      <c r="B460" s="94" t="n"/>
      <c r="C460" s="98" t="n"/>
      <c r="D460" s="94" t="n"/>
      <c r="E460" s="94" t="n"/>
      <c r="F460" s="94" t="n"/>
      <c r="G460" s="94" t="n"/>
    </row>
    <row r="461">
      <c r="A461" s="98" t="inlineStr">
        <is>
          <t>TOTALE BONIFICI DA BANCA</t>
        </is>
      </c>
      <c r="B461" s="94" t="n"/>
      <c r="C461" s="94">
        <f>SUM(C418:C460)</f>
        <v/>
      </c>
      <c r="D461" s="94" t="n"/>
      <c r="E461" s="94" t="n"/>
      <c r="F461" s="94" t="n"/>
      <c r="G461" s="94" t="n"/>
    </row>
    <row r="462">
      <c r="A462" s="94" t="n"/>
      <c r="B462" s="94" t="n"/>
      <c r="C462" s="94" t="n"/>
      <c r="D462" s="94" t="n"/>
      <c r="E462" s="94" t="n"/>
      <c r="F462" s="94" t="n"/>
      <c r="G462" s="94" t="n"/>
    </row>
    <row r="463">
      <c r="A463" s="98" t="inlineStr">
        <is>
          <t>TOTALE BONIFICI DA FC</t>
        </is>
      </c>
      <c r="B463" s="94" t="n"/>
      <c r="C463" s="94">
        <f>'PRIMA NOTA'!F662</f>
        <v/>
      </c>
      <c r="D463" s="94" t="n"/>
      <c r="E463" s="94" t="n"/>
      <c r="F463" s="94" t="n"/>
      <c r="G463" s="94" t="n"/>
    </row>
    <row r="464">
      <c r="A464" s="94" t="n"/>
      <c r="B464" s="94" t="n"/>
      <c r="C464" s="94" t="n"/>
      <c r="D464" s="94" t="n"/>
      <c r="E464" s="94" t="n"/>
      <c r="F464" s="94" t="n"/>
      <c r="G464" s="94" t="n"/>
    </row>
    <row r="465">
      <c r="A465" s="94" t="n"/>
      <c r="B465" s="94" t="n"/>
      <c r="C465" s="94" t="n"/>
      <c r="D465" s="94" t="n"/>
      <c r="E465" s="94" t="n"/>
      <c r="F465" s="94" t="n"/>
      <c r="G465" s="94" t="n"/>
    </row>
    <row r="466">
      <c r="A466" s="127" t="inlineStr">
        <is>
          <t>DIFFERENZA</t>
        </is>
      </c>
      <c r="B466" s="127" t="n"/>
      <c r="C466" s="138">
        <f>C461-C463</f>
        <v/>
      </c>
      <c r="D466" s="94" t="n"/>
      <c r="E466" s="94" t="n"/>
      <c r="F466" s="94" t="n"/>
      <c r="G466" s="94" t="n"/>
    </row>
    <row r="469">
      <c r="A469" s="98" t="inlineStr">
        <is>
          <t>DATA CONTABILE</t>
        </is>
      </c>
      <c r="B469" s="98" t="inlineStr">
        <is>
          <t>DAT VALUTA</t>
        </is>
      </c>
      <c r="C469" s="98" t="inlineStr">
        <is>
          <t>IMPORTO</t>
        </is>
      </c>
      <c r="D469" s="98" t="inlineStr">
        <is>
          <t>DIVISA</t>
        </is>
      </c>
      <c r="E469" s="98" t="inlineStr">
        <is>
          <t>CAUSALE</t>
        </is>
      </c>
      <c r="F469" s="98" t="inlineStr">
        <is>
          <t>DESCRIZIONE</t>
        </is>
      </c>
      <c r="G469" s="98" t="inlineStr">
        <is>
          <t>NOTE</t>
        </is>
      </c>
    </row>
    <row r="470">
      <c r="A470" s="95" t="n">
        <v>45306</v>
      </c>
      <c r="B470" s="94" t="n"/>
      <c r="C470" s="94" t="n"/>
      <c r="D470" s="94" t="n"/>
      <c r="E470" s="94" t="n"/>
      <c r="F470" s="94" t="n"/>
      <c r="G470" s="94" t="n"/>
    </row>
    <row r="471">
      <c r="A471" s="131" t="n">
        <v>45306</v>
      </c>
      <c r="B471" s="131" t="n">
        <v>45306</v>
      </c>
      <c r="C471" t="n">
        <v>5967.04</v>
      </c>
      <c r="D471" t="inlineStr">
        <is>
          <t>EUR</t>
        </is>
      </c>
      <c r="E471" t="n">
        <v>480</v>
      </c>
      <c r="F471" t="inlineStr">
        <is>
          <t>bonif. vs. favore - bon.da parrocchia dei santi ippolito e cassi polizza multirischi n.300333 parr.</t>
        </is>
      </c>
      <c r="G471" s="94" t="n"/>
    </row>
    <row r="472">
      <c r="A472" s="131" t="n">
        <v>45306</v>
      </c>
      <c r="B472" s="131" t="n">
        <v>45306</v>
      </c>
      <c r="C472" t="n">
        <v>830</v>
      </c>
      <c r="D472" t="inlineStr">
        <is>
          <t>EUR</t>
        </is>
      </c>
      <c r="E472" t="n">
        <v>480</v>
      </c>
      <c r="F472" t="inlineStr">
        <is>
          <t>bonif. vs. favore - bon.da gola giovanni vittorio polizza rho n. 181779605/248442</t>
        </is>
      </c>
      <c r="G472" s="94" t="n"/>
    </row>
    <row r="473">
      <c r="A473" s="131" t="n">
        <v>45306</v>
      </c>
      <c r="B473" s="131" t="n">
        <v>45306</v>
      </c>
      <c r="C473" t="n">
        <v>41.62</v>
      </c>
      <c r="D473" t="inlineStr">
        <is>
          <t>EUR</t>
        </is>
      </c>
      <c r="E473" t="n">
        <v>480</v>
      </c>
      <c r="F473" t="inlineStr">
        <is>
          <t>bonif. vs. favore - bon.da meloni alessandra pol.r.d.c. n.7303274 45 meloni alessandra - legnano</t>
        </is>
      </c>
      <c r="G473" s="94" t="n"/>
    </row>
    <row r="474">
      <c r="A474" s="131" t="n">
        <v>45306</v>
      </c>
      <c r="B474" s="131" t="n">
        <v>45306</v>
      </c>
      <c r="C474" t="n">
        <v>928.99</v>
      </c>
      <c r="D474" t="inlineStr">
        <is>
          <t>EUR</t>
        </is>
      </c>
      <c r="E474" t="n">
        <v>480</v>
      </c>
      <c r="F474" t="inlineStr">
        <is>
          <t>bonif. vs. favore - bon.da colombo frigoriferi di colombo michel polizza 730372409</t>
        </is>
      </c>
      <c r="G474" s="94" t="n"/>
    </row>
    <row r="475">
      <c r="A475" s="131" t="n">
        <v>45306</v>
      </c>
      <c r="B475" s="131" t="n">
        <v>45306</v>
      </c>
      <c r="C475" t="n">
        <v>620</v>
      </c>
      <c r="D475" t="inlineStr">
        <is>
          <t>EUR</t>
        </is>
      </c>
      <c r="E475" t="n">
        <v>480</v>
      </c>
      <c r="F475" t="inlineStr">
        <is>
          <t>bonif. vs. favore - bon.da bongini fiorella piva roberto polizze n. 730361201/730375283</t>
        </is>
      </c>
      <c r="G475" s="94" t="n"/>
    </row>
    <row r="476">
      <c r="A476" s="131" t="n">
        <v>45306</v>
      </c>
      <c r="B476" s="131" t="n">
        <v>45306</v>
      </c>
      <c r="C476" t="n">
        <v>2950.52</v>
      </c>
      <c r="D476" t="inlineStr">
        <is>
          <t>EUR</t>
        </is>
      </c>
      <c r="E476" t="n">
        <v>480</v>
      </c>
      <c r="F476" t="inlineStr">
        <is>
          <t>bonif. vs. favore - bon.da inciflex s r l polizze inciflex</t>
        </is>
      </c>
      <c r="G476" s="94" t="n"/>
    </row>
    <row r="477">
      <c r="A477" s="131" t="n">
        <v>45306</v>
      </c>
      <c r="B477" s="131" t="n">
        <v>45305</v>
      </c>
      <c r="C477" t="n">
        <v>604.5</v>
      </c>
      <c r="D477" t="inlineStr">
        <is>
          <t>EUR</t>
        </is>
      </c>
      <c r="E477" t="inlineStr">
        <is>
          <t>48H</t>
        </is>
      </c>
      <c r="F477" t="inlineStr">
        <is>
          <t>bon urg/istant vs f - bon.da bollini mariarosa polizza fabbricato n. 730385279 bollini mari</t>
        </is>
      </c>
      <c r="G477" s="94" t="n"/>
    </row>
    <row r="478">
      <c r="A478" s="131" t="n"/>
      <c r="B478" s="131" t="n"/>
      <c r="C478" t="n">
        <v>0</v>
      </c>
      <c r="D478" t="inlineStr">
        <is>
          <t>EUR</t>
        </is>
      </c>
      <c r="G478" s="94" t="n"/>
    </row>
    <row r="479">
      <c r="A479" s="131" t="n"/>
      <c r="B479" s="131" t="n"/>
      <c r="C479" t="n">
        <v>0</v>
      </c>
      <c r="D479" t="inlineStr">
        <is>
          <t>EUR</t>
        </is>
      </c>
      <c r="G479" s="94" t="n"/>
    </row>
    <row r="480">
      <c r="A480" s="131" t="n"/>
      <c r="B480" s="131" t="n"/>
      <c r="C480" t="n">
        <v>0</v>
      </c>
      <c r="D480" t="inlineStr">
        <is>
          <t>EUR</t>
        </is>
      </c>
      <c r="G480" s="94" t="n"/>
    </row>
    <row r="481">
      <c r="A481" s="131" t="n"/>
      <c r="B481" s="131" t="n"/>
      <c r="C481" t="n">
        <v>0</v>
      </c>
      <c r="D481" t="inlineStr">
        <is>
          <t>EUR</t>
        </is>
      </c>
      <c r="G481" s="94" t="n"/>
    </row>
    <row r="482">
      <c r="A482" s="131" t="n">
        <v>45306</v>
      </c>
      <c r="B482" s="131" t="n">
        <v>45306</v>
      </c>
      <c r="C482" t="n">
        <v>1357.5</v>
      </c>
      <c r="D482" t="inlineStr">
        <is>
          <t>EUR</t>
        </is>
      </c>
      <c r="E482" t="inlineStr">
        <is>
          <t>48H</t>
        </is>
      </c>
      <c r="F482" t="inlineStr">
        <is>
          <t>bon urg/istant vs f - bon.da ekoline srl polizza 181779573 ekoline srl</t>
        </is>
      </c>
      <c r="G482" s="94" t="n"/>
    </row>
    <row r="483">
      <c r="A483" s="131" t="n">
        <v>45306</v>
      </c>
      <c r="B483" s="131" t="n">
        <v>45306</v>
      </c>
      <c r="C483" t="n">
        <v>1050</v>
      </c>
      <c r="D483" t="inlineStr">
        <is>
          <t>EUR</t>
        </is>
      </c>
      <c r="E483" t="n">
        <v>480</v>
      </c>
      <c r="F483" t="inlineStr">
        <is>
          <t>bonif. vs. favore - bon.da pozzi taubert samuele armando 18177962 7</t>
        </is>
      </c>
      <c r="G483" s="94" t="n"/>
    </row>
    <row r="484">
      <c r="A484" s="131" t="n">
        <v>45306</v>
      </c>
      <c r="B484" s="131" t="n">
        <v>45306</v>
      </c>
      <c r="C484" t="n">
        <v>3553.02</v>
      </c>
      <c r="D484" t="inlineStr">
        <is>
          <t>EUR</t>
        </is>
      </c>
      <c r="E484" t="n">
        <v>480</v>
      </c>
      <c r="F484" t="inlineStr">
        <is>
          <t>bonif. vs. favore - bon.da polmix spa polizza 730276098 premio po lmix spa</t>
        </is>
      </c>
      <c r="G484" s="94" t="n"/>
    </row>
    <row r="485">
      <c r="A485" s="131" t="n">
        <v>45306</v>
      </c>
      <c r="B485" s="131" t="n">
        <v>45306</v>
      </c>
      <c r="C485" t="n">
        <v>2401.57</v>
      </c>
      <c r="D485" t="inlineStr">
        <is>
          <t>EUR</t>
        </is>
      </c>
      <c r="E485" t="n">
        <v>480</v>
      </c>
      <c r="F485" t="inlineStr">
        <is>
          <t>bonif. vs. favore - bon.da parrocchia santi filippo e gia assicur azione parrocchia santi filippo e</t>
        </is>
      </c>
      <c r="G485" s="94" t="n"/>
    </row>
    <row r="486">
      <c r="A486" s="131" t="n">
        <v>45306</v>
      </c>
      <c r="B486" s="131" t="n">
        <v>45306</v>
      </c>
      <c r="C486" t="n">
        <v>784</v>
      </c>
      <c r="D486" t="inlineStr">
        <is>
          <t>EUR</t>
        </is>
      </c>
      <c r="E486" t="n">
        <v>480</v>
      </c>
      <c r="F486" t="inlineStr">
        <is>
          <t>bonif. vs. favore - bon.da agostini pierantonio, pavan anna pol. infortuni n 730330942 agostini p.a</t>
        </is>
      </c>
      <c r="G486" s="94" t="n"/>
    </row>
    <row r="487">
      <c r="A487" s="131" t="n">
        <v>45306</v>
      </c>
      <c r="B487" s="131" t="n">
        <v>45306</v>
      </c>
      <c r="C487" t="n">
        <v>112</v>
      </c>
      <c r="D487" t="inlineStr">
        <is>
          <t>EUR</t>
        </is>
      </c>
      <c r="E487" t="n">
        <v>480</v>
      </c>
      <c r="F487" t="inlineStr">
        <is>
          <t>bonif. vs. favore - bon.da rocca francesca pol. abitazione n.730374789 allogisi gugliel</t>
        </is>
      </c>
      <c r="G487" s="94" t="n"/>
    </row>
    <row r="488">
      <c r="A488" s="131" t="n">
        <v>45306</v>
      </c>
      <c r="B488" s="131" t="n">
        <v>45306</v>
      </c>
      <c r="C488" t="n">
        <v>3129.04</v>
      </c>
      <c r="D488" t="inlineStr">
        <is>
          <t>EUR</t>
        </is>
      </c>
      <c r="E488" t="n">
        <v>480</v>
      </c>
      <c r="F488" t="inlineStr">
        <is>
          <t>bonif. vs. favore - bon.da parrocchia san paolo apostolo 300387 -  parr. s. paolo gallarate</t>
        </is>
      </c>
      <c r="G488" s="94" t="n"/>
    </row>
    <row r="489">
      <c r="A489" s="131" t="n">
        <v>45306</v>
      </c>
      <c r="B489" s="131" t="n">
        <v>45306</v>
      </c>
      <c r="C489" t="n">
        <v>440</v>
      </c>
      <c r="D489" t="inlineStr">
        <is>
          <t>EUR</t>
        </is>
      </c>
      <c r="E489" t="inlineStr">
        <is>
          <t>48H</t>
        </is>
      </c>
      <c r="F489" t="inlineStr">
        <is>
          <t>bon urg/istant vs f - bon.da fucci stefano polizza rho n. 181779622</t>
        </is>
      </c>
      <c r="G489" s="94" t="n"/>
    </row>
    <row r="490">
      <c r="A490" s="131" t="n">
        <v>45303</v>
      </c>
      <c r="B490" s="131" t="n">
        <v>45303</v>
      </c>
      <c r="C490" t="n">
        <v>1291.15</v>
      </c>
      <c r="D490" t="inlineStr">
        <is>
          <t>EUR</t>
        </is>
      </c>
      <c r="E490" t="n">
        <v>480</v>
      </c>
      <c r="F490" t="inlineStr">
        <is>
          <t>bonif. vs. favore - bon.da colombo fabio somma000259110470759</t>
        </is>
      </c>
      <c r="G490" s="94" t="n"/>
    </row>
    <row r="491">
      <c r="A491" s="131" t="n">
        <v>45303</v>
      </c>
      <c r="B491" s="131" t="n">
        <v>45303</v>
      </c>
      <c r="C491" t="n">
        <v>883</v>
      </c>
      <c r="D491" t="inlineStr">
        <is>
          <t>EUR</t>
        </is>
      </c>
      <c r="E491" t="n">
        <v>480</v>
      </c>
      <c r="F491" t="inlineStr">
        <is>
          <t>bonif. vs. favore - bon.da fotoincisione rhodense s.r.l. sdo poli zza cattolica assicurazioni merce</t>
        </is>
      </c>
      <c r="G491" s="94" t="n"/>
    </row>
    <row r="492">
      <c r="A492" s="94" t="n"/>
      <c r="B492" s="94" t="n"/>
      <c r="C492" s="94" t="n"/>
      <c r="D492" s="94" t="n"/>
      <c r="E492" s="94" t="n"/>
      <c r="F492" s="94" t="n"/>
      <c r="G492" s="94" t="n"/>
    </row>
    <row r="493">
      <c r="A493" s="94" t="n"/>
      <c r="B493" s="94" t="n"/>
      <c r="C493" s="94" t="n"/>
      <c r="D493" s="94" t="n"/>
      <c r="E493" s="94" t="n"/>
      <c r="F493" s="94" t="n"/>
      <c r="G493" s="94" t="n"/>
    </row>
    <row r="494">
      <c r="A494" s="94" t="n"/>
      <c r="B494" s="94" t="n"/>
      <c r="C494" s="94" t="n"/>
      <c r="D494" s="94" t="n"/>
      <c r="E494" s="94" t="n"/>
      <c r="F494" s="94" t="n"/>
      <c r="G494" s="94" t="n"/>
    </row>
    <row r="495">
      <c r="A495" s="94" t="n"/>
      <c r="B495" s="94" t="n"/>
      <c r="C495" s="94" t="n"/>
      <c r="D495" s="94" t="n"/>
      <c r="E495" s="94" t="n"/>
      <c r="F495" s="94" t="n"/>
      <c r="G495" s="94" t="n"/>
    </row>
    <row r="496">
      <c r="A496" s="94" t="n"/>
      <c r="B496" s="94" t="n"/>
      <c r="C496" s="94" t="n"/>
      <c r="D496" s="94" t="n"/>
      <c r="E496" s="94" t="n"/>
      <c r="F496" s="94" t="n"/>
      <c r="G496" s="94" t="n"/>
    </row>
    <row r="497">
      <c r="A497" s="94" t="n"/>
      <c r="B497" s="94" t="n"/>
      <c r="C497" s="94" t="n"/>
      <c r="D497" s="94" t="n"/>
      <c r="E497" s="94" t="n"/>
      <c r="F497" s="94" t="n"/>
      <c r="G497" s="94" t="n"/>
    </row>
    <row r="498">
      <c r="A498" s="94" t="n"/>
      <c r="B498" s="94" t="n"/>
      <c r="C498" s="94" t="n"/>
      <c r="D498" s="94" t="n"/>
      <c r="E498" s="94" t="n"/>
      <c r="F498" s="94" t="n"/>
      <c r="G498" s="94" t="n"/>
    </row>
    <row r="499">
      <c r="A499" s="94" t="n"/>
      <c r="B499" s="94" t="n"/>
      <c r="C499" s="94" t="n"/>
      <c r="D499" s="94" t="n"/>
      <c r="E499" s="94" t="n"/>
      <c r="F499" s="94" t="n"/>
      <c r="G499" s="94" t="n"/>
    </row>
    <row r="500">
      <c r="A500" s="94" t="n"/>
      <c r="B500" s="94" t="n"/>
      <c r="C500" s="94" t="n"/>
      <c r="D500" s="94" t="n"/>
      <c r="E500" s="94" t="n"/>
      <c r="F500" s="94" t="n"/>
      <c r="G500" s="94" t="n"/>
    </row>
    <row r="501">
      <c r="A501" s="94" t="n"/>
      <c r="B501" s="94" t="n"/>
      <c r="C501" s="94" t="n"/>
      <c r="D501" s="94" t="n"/>
      <c r="E501" s="94" t="n"/>
      <c r="F501" s="94" t="n"/>
      <c r="G501" s="94" t="n"/>
    </row>
    <row r="502">
      <c r="A502" s="94" t="n"/>
      <c r="B502" s="94" t="n"/>
      <c r="C502" s="94" t="n"/>
      <c r="D502" s="94" t="n"/>
      <c r="E502" s="94" t="n"/>
      <c r="F502" s="94" t="n"/>
      <c r="G502" s="94" t="n"/>
    </row>
    <row r="503">
      <c r="A503" s="94" t="n"/>
      <c r="B503" s="94" t="n"/>
      <c r="C503" s="94" t="n"/>
      <c r="D503" s="94" t="n"/>
      <c r="E503" s="94" t="n"/>
      <c r="F503" s="94" t="n"/>
      <c r="G503" s="94" t="n"/>
    </row>
    <row r="504">
      <c r="A504" s="94" t="n"/>
      <c r="B504" s="94" t="n"/>
      <c r="C504" s="94" t="n"/>
      <c r="D504" s="94" t="n"/>
      <c r="E504" s="94" t="n"/>
      <c r="F504" s="94" t="n"/>
      <c r="G504" s="94" t="n"/>
    </row>
    <row r="505">
      <c r="A505" s="94" t="n"/>
      <c r="B505" s="94" t="n"/>
      <c r="C505" s="94" t="n"/>
      <c r="D505" s="94" t="n"/>
      <c r="E505" s="94" t="n"/>
      <c r="F505" s="94" t="n"/>
      <c r="G505" s="94" t="n"/>
    </row>
    <row r="506">
      <c r="A506" s="94" t="n"/>
      <c r="B506" s="94" t="n"/>
      <c r="C506" s="94" t="n"/>
      <c r="D506" s="94" t="n"/>
      <c r="E506" s="94" t="n"/>
      <c r="F506" s="94" t="n"/>
      <c r="G506" s="94" t="n"/>
    </row>
    <row r="507">
      <c r="A507" s="94" t="n"/>
      <c r="B507" s="94" t="n"/>
      <c r="C507" s="94" t="n"/>
      <c r="D507" s="94" t="n"/>
      <c r="E507" s="94" t="n"/>
      <c r="F507" s="94" t="n"/>
      <c r="G507" s="94" t="n"/>
    </row>
    <row r="508">
      <c r="A508" s="98" t="n"/>
      <c r="B508" s="94" t="n"/>
      <c r="C508" s="94" t="n"/>
      <c r="D508" s="94" t="n"/>
      <c r="E508" s="94" t="n"/>
      <c r="F508" s="94" t="n"/>
      <c r="G508" s="94" t="n"/>
    </row>
    <row r="509">
      <c r="A509" s="94" t="n"/>
      <c r="B509" s="94" t="n"/>
      <c r="C509" s="94" t="n"/>
      <c r="D509" s="94" t="n"/>
      <c r="E509" s="94" t="n"/>
      <c r="F509" s="94" t="n"/>
      <c r="G509" s="94" t="n"/>
    </row>
    <row r="510">
      <c r="A510" s="94" t="n"/>
      <c r="B510" s="94" t="n"/>
      <c r="C510" s="94" t="n"/>
      <c r="D510" s="94" t="n"/>
      <c r="E510" s="94" t="n"/>
      <c r="F510" s="94" t="n"/>
      <c r="G510" s="94" t="n"/>
    </row>
    <row r="511">
      <c r="A511" s="94" t="n"/>
      <c r="B511" s="94" t="n"/>
      <c r="C511" s="94" t="n"/>
      <c r="D511" s="94" t="n"/>
      <c r="E511" s="94" t="n"/>
      <c r="F511" s="94" t="n"/>
      <c r="G511" s="94" t="n"/>
    </row>
    <row r="512">
      <c r="A512" s="98" t="n"/>
      <c r="B512" s="94" t="n"/>
      <c r="C512" s="98" t="n"/>
      <c r="D512" s="94" t="n"/>
      <c r="E512" s="94" t="n"/>
      <c r="F512" s="94" t="n"/>
      <c r="G512" s="94" t="n"/>
    </row>
    <row r="513">
      <c r="A513" s="98" t="inlineStr">
        <is>
          <t>TOTALE BONIFICI DA BANCA</t>
        </is>
      </c>
      <c r="B513" s="94" t="n"/>
      <c r="C513" s="94">
        <f>SUM(C470:C512)</f>
        <v/>
      </c>
      <c r="D513" s="94" t="n"/>
      <c r="E513" s="94" t="n"/>
      <c r="F513" s="94" t="n"/>
      <c r="G513" s="94" t="n"/>
    </row>
    <row r="514">
      <c r="A514" s="94" t="n"/>
      <c r="B514" s="94" t="n"/>
      <c r="C514" s="94" t="n"/>
      <c r="D514" s="94" t="n"/>
      <c r="E514" s="94" t="n"/>
      <c r="F514" s="94" t="n"/>
      <c r="G514" s="94" t="n"/>
    </row>
    <row r="515">
      <c r="A515" s="98" t="inlineStr">
        <is>
          <t>TOTALE BONIFICI DA FC</t>
        </is>
      </c>
      <c r="B515" s="94" t="n"/>
      <c r="C515" s="94">
        <f>'PRIMA NOTA'!F723</f>
        <v/>
      </c>
      <c r="D515" s="94" t="n"/>
      <c r="E515" s="94" t="n"/>
      <c r="F515" s="94" t="n"/>
      <c r="G515" s="94" t="n"/>
    </row>
    <row r="516">
      <c r="A516" s="94" t="n"/>
      <c r="B516" s="94" t="n"/>
      <c r="C516" s="94" t="n"/>
      <c r="D516" s="94" t="n"/>
      <c r="E516" s="94" t="n"/>
      <c r="F516" s="94" t="n"/>
      <c r="G516" s="94" t="n"/>
    </row>
    <row r="517">
      <c r="A517" s="94" t="n"/>
      <c r="B517" s="94" t="n"/>
      <c r="C517" s="94" t="n"/>
      <c r="D517" s="94" t="n"/>
      <c r="E517" s="94" t="n"/>
      <c r="F517" s="94" t="n"/>
      <c r="G517" s="94" t="n"/>
    </row>
    <row r="518">
      <c r="A518" s="127" t="inlineStr">
        <is>
          <t>DIFFERENZA</t>
        </is>
      </c>
      <c r="B518" s="127" t="n"/>
      <c r="C518" s="138">
        <f>C513-C515</f>
        <v/>
      </c>
      <c r="D518" s="94" t="n"/>
      <c r="E518" s="94" t="n"/>
      <c r="F518" s="94" t="n"/>
      <c r="G518" s="94" t="n"/>
    </row>
    <row r="521">
      <c r="A521" s="98" t="inlineStr">
        <is>
          <t>DATA CONTABILE</t>
        </is>
      </c>
      <c r="B521" s="98" t="inlineStr">
        <is>
          <t>DAT VALUTA</t>
        </is>
      </c>
      <c r="C521" s="98" t="inlineStr">
        <is>
          <t>IMPORTO</t>
        </is>
      </c>
      <c r="D521" s="98" t="inlineStr">
        <is>
          <t>DIVISA</t>
        </is>
      </c>
      <c r="E521" s="98" t="inlineStr">
        <is>
          <t>CAUSALE</t>
        </is>
      </c>
      <c r="F521" s="98" t="inlineStr">
        <is>
          <t>DESCRIZIONE</t>
        </is>
      </c>
      <c r="G521" s="98" t="inlineStr">
        <is>
          <t>NOTE</t>
        </is>
      </c>
    </row>
    <row r="522">
      <c r="A522" s="95" t="n">
        <v>45307</v>
      </c>
      <c r="B522" s="94" t="n"/>
      <c r="C522" s="94" t="n"/>
      <c r="D522" s="94" t="n"/>
      <c r="E522" s="94" t="n"/>
      <c r="F522" s="94" t="n"/>
      <c r="G522" s="94" t="n"/>
    </row>
    <row r="523">
      <c r="A523" s="131" t="n">
        <v>45307</v>
      </c>
      <c r="B523" s="131" t="n">
        <v>45307</v>
      </c>
      <c r="C523" t="n">
        <v>392.5</v>
      </c>
      <c r="D523" t="inlineStr">
        <is>
          <t>EUR</t>
        </is>
      </c>
      <c r="E523" t="n">
        <v>480</v>
      </c>
      <c r="F523" t="inlineStr">
        <is>
          <t>bonif. vs. favore - bon.da chiarello gi 180022102</t>
        </is>
      </c>
      <c r="G523" s="94" t="n"/>
    </row>
    <row r="524">
      <c r="A524" s="131" t="n">
        <v>45307</v>
      </c>
      <c r="B524" s="131" t="n">
        <v>45307</v>
      </c>
      <c r="C524" t="n">
        <v>1269</v>
      </c>
      <c r="D524" t="inlineStr">
        <is>
          <t>EUR</t>
        </is>
      </c>
      <c r="E524" t="n">
        <v>480</v>
      </c>
      <c r="F524" t="inlineStr">
        <is>
          <t>bonif. vs. favore - bon.da cammelli fabio, chiorboli maria assicurazione fabio cammelli ecosport ford</t>
        </is>
      </c>
      <c r="G524" s="94" t="n"/>
    </row>
    <row r="525">
      <c r="A525" s="131" t="n">
        <v>45307</v>
      </c>
      <c r="B525" s="131" t="n">
        <v>45307</v>
      </c>
      <c r="C525" t="n">
        <v>1371</v>
      </c>
      <c r="D525" t="inlineStr">
        <is>
          <t>EUR</t>
        </is>
      </c>
      <c r="E525" t="n">
        <v>480</v>
      </c>
      <c r="F525" t="inlineStr">
        <is>
          <t>bonif. vs. favore - bon.da parrocchia di san vittore polizza 212591</t>
        </is>
      </c>
      <c r="G525" s="94" t="n"/>
    </row>
    <row r="526">
      <c r="A526" s="131" t="n"/>
      <c r="B526" s="131" t="n"/>
      <c r="C526" t="n">
        <v>0</v>
      </c>
      <c r="D526" t="inlineStr">
        <is>
          <t>EUR</t>
        </is>
      </c>
      <c r="G526" s="94" t="n"/>
    </row>
    <row r="527">
      <c r="A527" s="131" t="n"/>
      <c r="B527" s="131" t="n"/>
      <c r="C527" t="n">
        <v>0</v>
      </c>
      <c r="D527" t="inlineStr">
        <is>
          <t>EUR</t>
        </is>
      </c>
      <c r="G527" s="94" t="n"/>
    </row>
    <row r="528">
      <c r="A528" s="131" t="n">
        <v>45307</v>
      </c>
      <c r="B528" s="131" t="n">
        <v>45307</v>
      </c>
      <c r="C528" t="n">
        <v>446</v>
      </c>
      <c r="D528" t="inlineStr">
        <is>
          <t>EUR</t>
        </is>
      </c>
      <c r="E528" t="n">
        <v>480</v>
      </c>
      <c r="F528" t="inlineStr">
        <is>
          <t>bonif. vs. favore - bon.da facchin paolo bruno, dall'osto vale   180022104</t>
        </is>
      </c>
      <c r="G528" s="94" t="n"/>
    </row>
    <row r="529">
      <c r="A529" s="131" t="n">
        <v>45307</v>
      </c>
      <c r="B529" s="131" t="n">
        <v>45307</v>
      </c>
      <c r="C529" t="n">
        <v>9056.65</v>
      </c>
      <c r="D529" t="inlineStr">
        <is>
          <t>EUR</t>
        </is>
      </c>
      <c r="E529" t="n">
        <v>480</v>
      </c>
      <c r="F529" t="inlineStr">
        <is>
          <t>bonif. vs. favore - bon.da parrocchia s zenone in crenna 300369 assicurazione parrocchia s. zenone</t>
        </is>
      </c>
      <c r="G529" s="94" t="n"/>
    </row>
    <row r="530">
      <c r="A530" s="131" t="n">
        <v>45307</v>
      </c>
      <c r="B530" s="131" t="n">
        <v>45307</v>
      </c>
      <c r="C530" t="n">
        <v>333</v>
      </c>
      <c r="D530" t="inlineStr">
        <is>
          <t>EUR</t>
        </is>
      </c>
      <c r="E530" t="n">
        <v>480</v>
      </c>
      <c r="F530" t="inlineStr">
        <is>
          <t>bonif. vs. favore - bon.da macri' somma31300659/12300364</t>
        </is>
      </c>
      <c r="G530" s="94" t="n"/>
    </row>
    <row r="531">
      <c r="A531" s="131" t="n">
        <v>45307</v>
      </c>
      <c r="B531" s="131" t="n">
        <v>45307</v>
      </c>
      <c r="C531" t="n">
        <v>1477</v>
      </c>
      <c r="D531" t="inlineStr">
        <is>
          <t>EUR</t>
        </is>
      </c>
      <c r="E531" t="n">
        <v>480</v>
      </c>
      <c r="F531" t="inlineStr">
        <is>
          <t>bonif. vs. favore - bon.da valle paola 180022108</t>
        </is>
      </c>
      <c r="G531" s="94" t="n"/>
    </row>
    <row r="532">
      <c r="A532" s="131" t="n">
        <v>45307</v>
      </c>
      <c r="B532" s="131" t="n">
        <v>45307</v>
      </c>
      <c r="C532" t="n">
        <v>800</v>
      </c>
      <c r="D532" t="inlineStr">
        <is>
          <t>EUR</t>
        </is>
      </c>
      <c r="E532" t="inlineStr">
        <is>
          <t>48H</t>
        </is>
      </c>
      <c r="F532" t="inlineStr">
        <is>
          <t>bon urg/istant vs f - bon.da pizzeria ristorante il vicolo         causale polizza n730416552 ristorante il vic</t>
        </is>
      </c>
      <c r="G532" s="94" t="n"/>
    </row>
    <row r="533">
      <c r="A533" s="131" t="n">
        <v>45307</v>
      </c>
      <c r="B533" s="131" t="n">
        <v>45307</v>
      </c>
      <c r="C533" t="n">
        <v>774</v>
      </c>
      <c r="D533" t="inlineStr">
        <is>
          <t>EUR</t>
        </is>
      </c>
      <c r="E533" t="n">
        <v>480</v>
      </c>
      <c r="F533" t="inlineStr">
        <is>
          <t>bonif. vs. favore - bon.da albanesi davide polizza n.: 300070</t>
        </is>
      </c>
      <c r="G533" s="94" t="n"/>
    </row>
    <row r="534">
      <c r="A534" s="131" t="n">
        <v>45307</v>
      </c>
      <c r="B534" s="131" t="n">
        <v>45307</v>
      </c>
      <c r="C534" t="n">
        <v>4666.57</v>
      </c>
      <c r="D534" t="inlineStr">
        <is>
          <t>EUR</t>
        </is>
      </c>
      <c r="E534" t="n">
        <v>480</v>
      </c>
      <c r="F534" t="inlineStr">
        <is>
          <t>bonif. vs. favore - bon.da parrocchia di san pietro in s piet polizza parrocchia san pietro cornaredo causale</t>
        </is>
      </c>
      <c r="G534" s="94" t="n"/>
    </row>
    <row r="535">
      <c r="A535" s="131" t="n">
        <v>45307</v>
      </c>
      <c r="B535" s="131" t="n">
        <v>45307</v>
      </c>
      <c r="C535" t="n">
        <v>315</v>
      </c>
      <c r="D535" t="inlineStr">
        <is>
          <t>EUR</t>
        </is>
      </c>
      <c r="E535" t="n">
        <v>480</v>
      </c>
      <c r="F535" t="inlineStr">
        <is>
          <t>bonif. vs. favore - bon.da albanesi davide polizza n. :180022428</t>
        </is>
      </c>
      <c r="G535" s="94" t="n"/>
    </row>
    <row r="536">
      <c r="A536" s="131" t="n">
        <v>45307</v>
      </c>
      <c r="B536" s="131" t="n">
        <v>45307</v>
      </c>
      <c r="C536" t="n">
        <v>950</v>
      </c>
      <c r="D536" t="inlineStr">
        <is>
          <t>EUR</t>
        </is>
      </c>
      <c r="E536" t="n">
        <v>480</v>
      </c>
      <c r="F536" t="inlineStr">
        <is>
          <t>bonif. vs. favore - bon.da green building projects srl semplific pagamento polizza n 180232415 autocarro iveco</t>
        </is>
      </c>
      <c r="G536" s="94" t="n"/>
    </row>
    <row r="537">
      <c r="A537" s="131" t="n">
        <v>45307</v>
      </c>
      <c r="B537" s="131" t="n">
        <v>45307</v>
      </c>
      <c r="C537" t="n">
        <v>13100.03</v>
      </c>
      <c r="D537" t="inlineStr">
        <is>
          <t>EUR</t>
        </is>
      </c>
      <c r="E537" t="n">
        <v>480</v>
      </c>
      <c r="F537" t="inlineStr">
        <is>
          <t>bonif. vs. favore - bon.da parrocchia ss giacomo e filippo in c polizze ss giacomo e filippo cornaredo</t>
        </is>
      </c>
      <c r="G537" s="94" t="n"/>
    </row>
    <row r="538">
      <c r="A538" s="131" t="n">
        <v>45307</v>
      </c>
      <c r="B538" s="131" t="n">
        <v>45307</v>
      </c>
      <c r="C538" t="n">
        <v>9088.76</v>
      </c>
      <c r="D538" t="inlineStr">
        <is>
          <t>EUR</t>
        </is>
      </c>
      <c r="E538" t="n">
        <v>480</v>
      </c>
      <c r="F538" t="inlineStr">
        <is>
          <t>bonif. vs. favore - bon.da parrocchia san giovanni battista polizze parrocchiali mail 23/12/2023</t>
        </is>
      </c>
      <c r="G538" s="94" t="n"/>
    </row>
    <row r="539">
      <c r="A539" s="131" t="n">
        <v>45307</v>
      </c>
      <c r="B539" s="131" t="n">
        <v>45307</v>
      </c>
      <c r="C539" t="n">
        <v>560</v>
      </c>
      <c r="D539" t="inlineStr">
        <is>
          <t>EUR</t>
        </is>
      </c>
      <c r="E539" t="n">
        <v>480</v>
      </c>
      <c r="F539" t="inlineStr">
        <is>
          <t>bonif. vs. favore - bon.da braglia roberto 730332507 braglia roberto</t>
        </is>
      </c>
      <c r="G539" s="94" t="n"/>
    </row>
    <row r="540">
      <c r="A540" s="131" t="n">
        <v>45307</v>
      </c>
      <c r="B540" s="131" t="n">
        <v>45307</v>
      </c>
      <c r="C540" t="n">
        <v>660</v>
      </c>
      <c r="D540" t="inlineStr">
        <is>
          <t>EUR</t>
        </is>
      </c>
      <c r="E540" t="n">
        <v>480</v>
      </c>
      <c r="F540" t="inlineStr">
        <is>
          <t>bonif. vs. favore - bon.da parrocchia s. maurizio polizza rho n. 213108</t>
        </is>
      </c>
      <c r="G540" s="94" t="n"/>
    </row>
    <row r="541">
      <c r="A541" s="131" t="n">
        <v>45307</v>
      </c>
      <c r="B541" s="131" t="n">
        <v>45307</v>
      </c>
      <c r="C541" t="n">
        <v>3626.24</v>
      </c>
      <c r="D541" t="inlineStr">
        <is>
          <t>EUR</t>
        </is>
      </c>
      <c r="E541" t="n">
        <v>480</v>
      </c>
      <c r="F541" t="inlineStr">
        <is>
          <t>bonif. vs. favore - bon.da parrocchia di san vittore saldo 300376</t>
        </is>
      </c>
      <c r="G541" s="94" t="n"/>
    </row>
    <row r="542">
      <c r="A542" s="131" t="n">
        <v>45307</v>
      </c>
      <c r="B542" s="131" t="n">
        <v>45307</v>
      </c>
      <c r="C542" t="n">
        <v>795</v>
      </c>
      <c r="D542" t="inlineStr">
        <is>
          <t>EUR</t>
        </is>
      </c>
      <c r="E542" t="n">
        <v>480</v>
      </c>
      <c r="F542" t="inlineStr">
        <is>
          <t>bonif. vs. favore - bon.da di tolve michele polizza n. 181779515/730377692</t>
        </is>
      </c>
      <c r="G542" s="94" t="n"/>
    </row>
    <row r="543">
      <c r="A543" s="131" t="n">
        <v>45307</v>
      </c>
      <c r="B543" s="131" t="n">
        <v>45307</v>
      </c>
      <c r="C543" t="n">
        <v>3821.29</v>
      </c>
      <c r="D543" t="inlineStr">
        <is>
          <t>EUR</t>
        </is>
      </c>
      <c r="E543" t="n">
        <v>480</v>
      </c>
      <c r="F543" t="inlineStr">
        <is>
          <t>bonif. vs. favore - bon.da parrocchia nativita di maria vergine 300370</t>
        </is>
      </c>
      <c r="G543" s="94" t="n"/>
    </row>
    <row r="544">
      <c r="A544" s="131" t="n">
        <v>45307</v>
      </c>
      <c r="B544" s="131" t="n">
        <v>45307</v>
      </c>
      <c r="C544" t="n">
        <v>320</v>
      </c>
      <c r="D544" t="inlineStr">
        <is>
          <t>EUR</t>
        </is>
      </c>
      <c r="E544" t="n">
        <v>480</v>
      </c>
      <c r="F544" t="inlineStr">
        <is>
          <t>bonif. vs. favore - bon.da 3m assemblaggi di macchi mirko polizza 181779630</t>
        </is>
      </c>
      <c r="G544" s="94" t="n"/>
    </row>
    <row r="545">
      <c r="A545" s="131" t="n">
        <v>45307</v>
      </c>
      <c r="B545" s="131" t="n">
        <v>45307</v>
      </c>
      <c r="C545" t="n">
        <v>57.23</v>
      </c>
      <c r="D545" t="inlineStr">
        <is>
          <t>EUR</t>
        </is>
      </c>
      <c r="E545" t="n">
        <v>480</v>
      </c>
      <c r="F545" t="inlineStr">
        <is>
          <t>bonif. vs. favore - bon.da maggioni giampietro e conti tiziana saldo polizza ardesio rossini zemira</t>
        </is>
      </c>
      <c r="G545" s="94" t="n"/>
    </row>
    <row r="546">
      <c r="A546" s="131" t="n">
        <v>45307</v>
      </c>
      <c r="B546" s="131" t="n">
        <v>45307</v>
      </c>
      <c r="C546" t="n">
        <v>3926.48</v>
      </c>
      <c r="D546" t="inlineStr">
        <is>
          <t>EUR</t>
        </is>
      </c>
      <c r="E546" t="n">
        <v>480</v>
      </c>
      <c r="F546" t="inlineStr">
        <is>
          <t>bonif. vs. favore - bon.da parrocchia s giovanni bosco pol. n. 300341 parr. s.giovanni bosco - agenzia legnano</t>
        </is>
      </c>
      <c r="G546" s="94" t="n"/>
    </row>
    <row r="547">
      <c r="A547" s="131" t="n">
        <v>45307</v>
      </c>
      <c r="B547" s="131" t="n">
        <v>45307</v>
      </c>
      <c r="C547" t="n">
        <v>390.5</v>
      </c>
      <c r="D547" t="inlineStr">
        <is>
          <t>EUR</t>
        </is>
      </c>
      <c r="E547" t="n">
        <v>480</v>
      </c>
      <c r="F547" t="inlineStr">
        <is>
          <t>bonif. vs. favore - bon.da mauri marialuisa mauri marialuisa polizza auto 180022112</t>
        </is>
      </c>
      <c r="G547" s="94" t="n"/>
    </row>
    <row r="548">
      <c r="A548" s="131" t="n">
        <v>45307</v>
      </c>
      <c r="B548" s="131" t="n">
        <v>45307</v>
      </c>
      <c r="C548" t="n">
        <v>674</v>
      </c>
      <c r="D548" t="inlineStr">
        <is>
          <t>EUR</t>
        </is>
      </c>
      <c r="E548" t="n">
        <v>480</v>
      </c>
      <c r="F548" t="inlineStr">
        <is>
          <t>bonif. vs. favore - bon.da pregliasco fabrizio polizza n. 180232435</t>
        </is>
      </c>
      <c r="G548" s="94" t="n"/>
    </row>
    <row r="549">
      <c r="A549" s="95" t="n">
        <v>45306</v>
      </c>
      <c r="B549" s="95" t="n">
        <v>45306</v>
      </c>
      <c r="C549" s="94" t="n">
        <v>1721.5</v>
      </c>
      <c r="D549" s="94" t="n"/>
      <c r="E549" s="94" t="n">
        <v>480</v>
      </c>
      <c r="F549" t="inlineStr">
        <is>
          <t>bonif. vs. favore - bon.da rado service 181779576 e 730414909</t>
        </is>
      </c>
      <c r="G549" s="94" t="n"/>
    </row>
    <row r="550">
      <c r="A550" s="94" t="n"/>
      <c r="B550" s="94" t="n"/>
      <c r="C550" s="94" t="n"/>
      <c r="D550" s="94" t="n"/>
      <c r="E550" s="94" t="n"/>
      <c r="F550" s="94" t="n"/>
      <c r="G550" s="94" t="n"/>
    </row>
    <row r="551">
      <c r="A551" s="94" t="n"/>
      <c r="B551" s="94" t="n"/>
      <c r="C551" s="94" t="n"/>
      <c r="D551" s="94" t="n"/>
      <c r="E551" s="94" t="n"/>
      <c r="F551" s="94" t="n"/>
      <c r="G551" s="94" t="n"/>
    </row>
    <row r="552">
      <c r="A552" s="94" t="n"/>
      <c r="B552" s="94" t="n"/>
      <c r="C552" s="94" t="n"/>
      <c r="D552" s="94" t="n"/>
      <c r="E552" s="94" t="n"/>
      <c r="F552" s="94" t="n"/>
      <c r="G552" s="94" t="n"/>
    </row>
    <row r="553">
      <c r="A553" s="94" t="n"/>
      <c r="B553" s="94" t="n"/>
      <c r="C553" s="94" t="n"/>
      <c r="D553" s="94" t="n"/>
      <c r="E553" s="94" t="n"/>
      <c r="F553" s="94" t="n"/>
      <c r="G553" s="94" t="n"/>
    </row>
    <row r="554">
      <c r="A554" s="94" t="n"/>
      <c r="B554" s="94" t="n"/>
      <c r="C554" s="94" t="n"/>
      <c r="D554" s="94" t="n"/>
      <c r="E554" s="94" t="n"/>
      <c r="F554" s="94" t="n"/>
      <c r="G554" s="94" t="n"/>
    </row>
    <row r="555">
      <c r="A555" s="94" t="n"/>
      <c r="B555" s="94" t="n"/>
      <c r="C555" s="94" t="n"/>
      <c r="D555" s="94" t="n"/>
      <c r="E555" s="94" t="n"/>
      <c r="F555" s="94" t="n"/>
      <c r="G555" s="94" t="n"/>
    </row>
    <row r="556">
      <c r="A556" s="94" t="n"/>
      <c r="B556" s="94" t="n"/>
      <c r="C556" s="94" t="n"/>
      <c r="D556" s="94" t="n"/>
      <c r="E556" s="94" t="n"/>
      <c r="F556" s="94" t="n"/>
      <c r="G556" s="94" t="n"/>
    </row>
    <row r="557">
      <c r="A557" s="94" t="n"/>
      <c r="B557" s="94" t="n"/>
      <c r="C557" s="94" t="n"/>
      <c r="D557" s="94" t="n"/>
      <c r="E557" s="94" t="n"/>
      <c r="F557" s="94" t="n"/>
      <c r="G557" s="94" t="n"/>
    </row>
    <row r="558">
      <c r="A558" s="94" t="n"/>
      <c r="B558" s="94" t="n"/>
      <c r="C558" s="94" t="n"/>
      <c r="D558" s="94" t="n"/>
      <c r="E558" s="94" t="n"/>
      <c r="F558" s="94" t="n"/>
      <c r="G558" s="94" t="n"/>
    </row>
    <row r="559">
      <c r="A559" s="94" t="n"/>
      <c r="B559" s="94" t="n"/>
      <c r="C559" s="94" t="n"/>
      <c r="D559" s="94" t="n"/>
      <c r="E559" s="94" t="n"/>
      <c r="F559" s="94" t="n"/>
      <c r="G559" s="94" t="n"/>
    </row>
    <row r="560">
      <c r="A560" s="98" t="n"/>
      <c r="B560" s="94" t="n"/>
      <c r="C560" s="94" t="n"/>
      <c r="D560" s="94" t="n"/>
      <c r="E560" s="94" t="n"/>
      <c r="F560" s="94" t="n"/>
      <c r="G560" s="94" t="n"/>
    </row>
    <row r="561">
      <c r="A561" s="94" t="n"/>
      <c r="B561" s="94" t="n"/>
      <c r="C561" s="94" t="n"/>
      <c r="D561" s="94" t="n"/>
      <c r="E561" s="94" t="n"/>
      <c r="F561" s="94" t="n"/>
      <c r="G561" s="94" t="n"/>
    </row>
    <row r="562">
      <c r="A562" s="94" t="n"/>
      <c r="B562" s="94" t="n"/>
      <c r="C562" s="94" t="n"/>
      <c r="D562" s="94" t="n"/>
      <c r="E562" s="94" t="n"/>
      <c r="F562" s="94" t="n"/>
      <c r="G562" s="94" t="n"/>
    </row>
    <row r="563">
      <c r="A563" s="94" t="n"/>
      <c r="B563" s="94" t="n"/>
      <c r="C563" s="94" t="n"/>
      <c r="D563" s="94" t="n"/>
      <c r="E563" s="94" t="n"/>
      <c r="F563" s="94" t="n"/>
      <c r="G563" s="94" t="n"/>
    </row>
    <row r="564">
      <c r="A564" s="98" t="n"/>
      <c r="B564" s="94" t="n"/>
      <c r="C564" s="98" t="n"/>
      <c r="D564" s="94" t="n"/>
      <c r="E564" s="94" t="n"/>
      <c r="F564" s="94" t="n"/>
      <c r="G564" s="94" t="n"/>
    </row>
    <row r="565">
      <c r="A565" s="98" t="inlineStr">
        <is>
          <t>TOTALE BONIFICI DA BANCA</t>
        </is>
      </c>
      <c r="B565" s="94" t="n"/>
      <c r="C565" s="94">
        <f>SUM(C522:C564)</f>
        <v/>
      </c>
      <c r="D565" s="94" t="n"/>
      <c r="E565" s="94" t="n"/>
      <c r="F565" s="94" t="n"/>
      <c r="G565" s="94" t="n"/>
    </row>
    <row r="566">
      <c r="A566" s="94" t="n"/>
      <c r="B566" s="94" t="n"/>
      <c r="C566" s="94" t="n"/>
      <c r="D566" s="94" t="n"/>
      <c r="E566" s="94" t="n"/>
      <c r="F566" s="94" t="n"/>
      <c r="G566" s="94" t="n"/>
    </row>
    <row r="567">
      <c r="A567" s="98" t="inlineStr">
        <is>
          <t>TOTALE BONIFICI DA FC</t>
        </is>
      </c>
      <c r="B567" s="94" t="n"/>
      <c r="C567" s="94">
        <f>'PRIMA NOTA'!F784</f>
        <v/>
      </c>
      <c r="D567" s="94" t="n"/>
      <c r="E567" s="94" t="n"/>
      <c r="F567" s="94" t="n"/>
      <c r="G567" s="94" t="n"/>
    </row>
    <row r="568">
      <c r="A568" s="94" t="n"/>
      <c r="B568" s="94" t="n"/>
      <c r="C568" s="94" t="n"/>
      <c r="D568" s="94" t="n"/>
      <c r="E568" s="94" t="n"/>
      <c r="F568" s="94" t="n"/>
      <c r="G568" s="94" t="n"/>
    </row>
    <row r="569">
      <c r="A569" s="94" t="n"/>
      <c r="B569" s="94" t="n"/>
      <c r="C569" s="94" t="n"/>
      <c r="D569" s="94" t="n"/>
      <c r="E569" s="94" t="n"/>
      <c r="F569" s="94" t="n"/>
      <c r="G569" s="94" t="n"/>
    </row>
    <row r="570">
      <c r="A570" s="127" t="inlineStr">
        <is>
          <t>DIFFERENZA</t>
        </is>
      </c>
      <c r="B570" s="127" t="n"/>
      <c r="C570" s="138">
        <f>C565-C567</f>
        <v/>
      </c>
      <c r="D570" s="94" t="n"/>
      <c r="E570" s="94" t="n"/>
      <c r="F570" s="94" t="n"/>
      <c r="G570" s="94" t="n"/>
    </row>
    <row r="573">
      <c r="A573" s="98" t="inlineStr">
        <is>
          <t>DATA CONTABILE</t>
        </is>
      </c>
      <c r="B573" s="98" t="inlineStr">
        <is>
          <t>DAT VALUTA</t>
        </is>
      </c>
      <c r="C573" s="98" t="inlineStr">
        <is>
          <t>IMPORTO</t>
        </is>
      </c>
      <c r="D573" s="98" t="inlineStr">
        <is>
          <t>DIVISA</t>
        </is>
      </c>
      <c r="E573" s="98" t="inlineStr">
        <is>
          <t>CAUSALE</t>
        </is>
      </c>
      <c r="F573" s="98" t="inlineStr">
        <is>
          <t>DESCRIZIONE</t>
        </is>
      </c>
      <c r="G573" s="98" t="inlineStr">
        <is>
          <t>NOTE</t>
        </is>
      </c>
    </row>
    <row r="574">
      <c r="A574" s="95" t="n">
        <v>45308</v>
      </c>
      <c r="B574" s="94" t="n"/>
      <c r="C574" s="94" t="n"/>
      <c r="D574" s="94" t="n"/>
      <c r="E574" s="94" t="n"/>
      <c r="F574" s="94" t="n"/>
      <c r="G574" s="94" t="n"/>
    </row>
    <row r="575">
      <c r="A575" s="131" t="n">
        <v>45308</v>
      </c>
      <c r="B575" s="131" t="n">
        <v>45308</v>
      </c>
      <c r="C575" t="n">
        <v>1207</v>
      </c>
      <c r="D575" t="inlineStr">
        <is>
          <t>EUR</t>
        </is>
      </c>
      <c r="E575" t="n">
        <v>480</v>
      </c>
      <c r="F575" t="inlineStr">
        <is>
          <t>bonif. vs. favore - bon.da restelli franco carioni wilma maria rc a auto bmw annuale targa bv290at</t>
        </is>
      </c>
      <c r="G575" s="94" t="n"/>
    </row>
    <row r="576">
      <c r="A576" s="131" t="n">
        <v>45308</v>
      </c>
      <c r="B576" s="131" t="n">
        <v>45308</v>
      </c>
      <c r="C576" t="n">
        <v>981</v>
      </c>
      <c r="D576" t="inlineStr">
        <is>
          <t>EUR</t>
        </is>
      </c>
      <c r="E576" t="n">
        <v>480</v>
      </c>
      <c r="F576" t="inlineStr">
        <is>
          <t>bonif. vs. favore - bon.da mirata daniela polizza n. 730406359 e polizza n. 180022119</t>
        </is>
      </c>
      <c r="G576" s="94" t="n"/>
    </row>
    <row r="577">
      <c r="A577" s="131" t="n">
        <v>45308</v>
      </c>
      <c r="B577" s="131" t="n">
        <v>45308</v>
      </c>
      <c r="C577" t="n">
        <v>285</v>
      </c>
      <c r="D577" t="inlineStr">
        <is>
          <t>EUR</t>
        </is>
      </c>
      <c r="E577" t="n">
        <v>480</v>
      </c>
      <c r="F577" t="inlineStr">
        <is>
          <t>bonif. vs. favore - bon.da gta trasporti di contu antonio 1817796 50</t>
        </is>
      </c>
      <c r="G577" s="94" t="n"/>
    </row>
    <row r="578">
      <c r="A578" s="131" t="n">
        <v>45308</v>
      </c>
      <c r="B578" s="131" t="n">
        <v>45308</v>
      </c>
      <c r="C578" t="n">
        <v>704.5</v>
      </c>
      <c r="D578" t="inlineStr">
        <is>
          <t>EUR</t>
        </is>
      </c>
      <c r="E578" t="n">
        <v>480</v>
      </c>
      <c r="F578" t="inlineStr">
        <is>
          <t>bonif. vs. favore - bon.da roggiani claudio di roggiani c polizza  730403586 infortuni</t>
        </is>
      </c>
      <c r="G578" s="94" t="n"/>
    </row>
    <row r="579">
      <c r="A579" s="131" t="n">
        <v>45308</v>
      </c>
      <c r="B579" s="131" t="n">
        <v>45308</v>
      </c>
      <c r="C579" t="n">
        <v>559</v>
      </c>
      <c r="D579" t="inlineStr">
        <is>
          <t>EUR</t>
        </is>
      </c>
      <c r="E579" t="n">
        <v>480</v>
      </c>
      <c r="F579" t="inlineStr">
        <is>
          <t>bonif. vs. favore - bon.da tornado varese srl somma181779642</t>
        </is>
      </c>
      <c r="G579" s="94" t="n"/>
    </row>
    <row r="580">
      <c r="A580" s="131" t="n">
        <v>45308</v>
      </c>
      <c r="B580" s="131" t="n">
        <v>45308</v>
      </c>
      <c r="C580" t="n">
        <v>712.5</v>
      </c>
      <c r="D580" t="inlineStr">
        <is>
          <t>EUR</t>
        </is>
      </c>
      <c r="E580" t="n">
        <v>480</v>
      </c>
      <c r="F580" t="inlineStr">
        <is>
          <t>bonif. vs. favore - bon.da di vito vincenzo polizza auto 18177957 8 mantegazza luisa</t>
        </is>
      </c>
      <c r="G580" s="94" t="n"/>
    </row>
    <row r="581">
      <c r="A581" s="131" t="n">
        <v>45308</v>
      </c>
      <c r="B581" s="131" t="n">
        <v>45308</v>
      </c>
      <c r="C581" t="n">
        <v>560.5</v>
      </c>
      <c r="D581" t="inlineStr">
        <is>
          <t>EUR</t>
        </is>
      </c>
      <c r="E581" t="n">
        <v>480</v>
      </c>
      <c r="F581" t="inlineStr">
        <is>
          <t>bonif. vs. favore - bon.da guzzetti alessandro polizza 181779574 romeo federica</t>
        </is>
      </c>
      <c r="G581" s="94" t="n"/>
    </row>
    <row r="582">
      <c r="A582" s="131" t="n">
        <v>45308</v>
      </c>
      <c r="B582" s="131" t="n">
        <v>45308</v>
      </c>
      <c r="C582" t="n">
        <v>731</v>
      </c>
      <c r="D582" t="inlineStr">
        <is>
          <t>EUR</t>
        </is>
      </c>
      <c r="E582" t="n">
        <v>480</v>
      </c>
      <c r="F582" t="inlineStr">
        <is>
          <t>bonif. vs. favore - bon.da agos ducato s.p.a. bonifici convenzion ati carta</t>
        </is>
      </c>
      <c r="G582" s="94" t="n"/>
    </row>
    <row r="583">
      <c r="A583" s="131" t="n"/>
      <c r="B583" s="131" t="n"/>
      <c r="C583" t="n">
        <v>0</v>
      </c>
      <c r="D583" t="inlineStr">
        <is>
          <t>EUR</t>
        </is>
      </c>
      <c r="E583" t="n">
        <v>260</v>
      </c>
      <c r="F583" t="inlineStr">
        <is>
          <t>vostra disposizione - vs.disp. rif. mb0b26216629/90596013  favore a3t s.r.l.</t>
        </is>
      </c>
      <c r="G583" s="94" t="n"/>
    </row>
    <row r="584">
      <c r="A584" s="131" t="n"/>
      <c r="B584" s="131" t="n"/>
      <c r="C584" t="n">
        <v>0</v>
      </c>
      <c r="D584" t="inlineStr">
        <is>
          <t>EUR</t>
        </is>
      </c>
      <c r="E584" t="n">
        <v>662</v>
      </c>
      <c r="F584" t="inlineStr">
        <is>
          <t>comm.su bonifici - ns rif. mb0b26216629     spese e comm.</t>
        </is>
      </c>
      <c r="G584" s="94" t="n"/>
    </row>
    <row r="585">
      <c r="A585" s="131" t="n">
        <v>45308</v>
      </c>
      <c r="B585" s="131" t="n">
        <v>45308</v>
      </c>
      <c r="C585" t="n">
        <v>200</v>
      </c>
      <c r="D585" t="inlineStr">
        <is>
          <t>EUR</t>
        </is>
      </c>
      <c r="E585" t="n">
        <v>480</v>
      </c>
      <c r="F585" t="inlineStr">
        <is>
          <t>bonif. vs. favore - bon.da a3t s.r.l pagamento prima rata e secon da rata rivalsa uca</t>
        </is>
      </c>
      <c r="G585" s="94" t="n"/>
    </row>
    <row r="586">
      <c r="A586" s="131" t="n">
        <v>45308</v>
      </c>
      <c r="B586" s="131" t="n">
        <v>45308</v>
      </c>
      <c r="C586" t="n">
        <v>80.44</v>
      </c>
      <c r="D586" t="inlineStr">
        <is>
          <t>EUR</t>
        </is>
      </c>
      <c r="E586" t="n">
        <v>480</v>
      </c>
      <c r="F586" t="inlineStr">
        <is>
          <t>bonif. vs. favore - bon.da a3t s.r.l versamento commissioni c/c 1 0226 addebiti dal 14/09/2023 al 1</t>
        </is>
      </c>
      <c r="G586" s="94" t="n"/>
    </row>
    <row r="587">
      <c r="A587" s="131" t="n">
        <v>45308</v>
      </c>
      <c r="B587" s="131" t="n">
        <v>45308</v>
      </c>
      <c r="C587" t="n">
        <v>130</v>
      </c>
      <c r="D587" t="inlineStr">
        <is>
          <t>EUR</t>
        </is>
      </c>
      <c r="E587" t="n">
        <v>480</v>
      </c>
      <c r="F587" t="inlineStr">
        <is>
          <t>bonif. vs. favore - bon.da a3t s.r.l pagamento polizza 732076997 immobile ufficio di rho</t>
        </is>
      </c>
      <c r="G587" s="94" t="n"/>
    </row>
    <row r="588">
      <c r="A588" s="136" t="n"/>
      <c r="B588" s="136" t="n"/>
      <c r="C588" s="94" t="n">
        <v>0</v>
      </c>
      <c r="D588" s="98" t="n"/>
      <c r="E588" s="98" t="n"/>
      <c r="F588" s="98" t="n"/>
      <c r="G588" s="94" t="n"/>
    </row>
    <row r="589" ht="14.4" customHeight="1">
      <c r="A589" s="95" t="n"/>
      <c r="B589" s="95" t="n"/>
      <c r="C589" s="137" t="n"/>
      <c r="D589" s="94" t="n"/>
      <c r="E589" s="94" t="n"/>
      <c r="F589" s="94" t="n"/>
      <c r="G589" s="94" t="n"/>
    </row>
    <row r="590">
      <c r="A590" s="94" t="n"/>
      <c r="B590" s="94" t="n"/>
      <c r="C590" s="94" t="n"/>
      <c r="D590" s="94" t="n"/>
      <c r="E590" s="94" t="n"/>
      <c r="F590" s="94" t="n"/>
      <c r="G590" s="94" t="n"/>
    </row>
    <row r="591">
      <c r="A591" s="98" t="n"/>
      <c r="B591" s="94" t="n"/>
      <c r="C591" s="98" t="n"/>
      <c r="D591" s="94" t="n"/>
      <c r="E591" s="94" t="n"/>
      <c r="F591" s="94" t="n"/>
      <c r="G591" s="94" t="n"/>
    </row>
    <row r="592">
      <c r="A592" s="94" t="n"/>
      <c r="B592" s="94" t="n"/>
      <c r="C592" s="94" t="n"/>
      <c r="D592" s="94" t="n"/>
      <c r="E592" s="94" t="n"/>
      <c r="F592" s="94" t="n"/>
      <c r="G592" s="94" t="n"/>
    </row>
    <row r="593">
      <c r="A593" s="98" t="n"/>
      <c r="B593" s="94" t="n"/>
      <c r="C593" s="98" t="n"/>
      <c r="D593" s="98" t="n"/>
      <c r="E593" s="94" t="n"/>
      <c r="F593" s="94" t="n"/>
      <c r="G593" s="94" t="n"/>
    </row>
    <row r="594">
      <c r="A594" s="94" t="n"/>
      <c r="B594" s="94" t="n"/>
      <c r="C594" s="94" t="n"/>
      <c r="D594" s="94" t="n"/>
      <c r="E594" s="94" t="n"/>
      <c r="F594" s="94" t="n"/>
      <c r="G594" s="94" t="n"/>
    </row>
    <row r="595">
      <c r="A595" s="94" t="n"/>
      <c r="B595" s="94" t="n"/>
      <c r="C595" s="94" t="n"/>
      <c r="D595" s="94" t="n"/>
      <c r="E595" s="94" t="n"/>
      <c r="F595" s="94" t="n"/>
      <c r="G595" s="94" t="n"/>
    </row>
    <row r="596">
      <c r="A596" s="94" t="n"/>
      <c r="B596" s="94" t="n"/>
      <c r="C596" s="94" t="n"/>
      <c r="D596" s="94" t="n"/>
      <c r="E596" s="94" t="n"/>
      <c r="F596" s="94" t="n"/>
      <c r="G596" s="94" t="n"/>
    </row>
    <row r="597">
      <c r="A597" s="94" t="n"/>
      <c r="B597" s="94" t="n"/>
      <c r="C597" s="94" t="n"/>
      <c r="D597" s="94" t="n"/>
      <c r="E597" s="94" t="n"/>
      <c r="F597" s="94" t="n"/>
      <c r="G597" s="94" t="n"/>
    </row>
    <row r="598">
      <c r="A598" s="94" t="n"/>
      <c r="B598" s="94" t="n"/>
      <c r="C598" s="94" t="n"/>
      <c r="D598" s="94" t="n"/>
      <c r="E598" s="94" t="n"/>
      <c r="F598" s="94" t="n"/>
      <c r="G598" s="94" t="n"/>
    </row>
    <row r="599">
      <c r="A599" s="94" t="n"/>
      <c r="B599" s="94" t="n"/>
      <c r="C599" s="94" t="n"/>
      <c r="D599" s="94" t="n"/>
      <c r="E599" s="94" t="n"/>
      <c r="F599" s="94" t="n"/>
      <c r="G599" s="94" t="n"/>
    </row>
    <row r="600">
      <c r="A600" s="94" t="n"/>
      <c r="B600" s="94" t="n"/>
      <c r="C600" s="94" t="n"/>
      <c r="D600" s="94" t="n"/>
      <c r="E600" s="94" t="n"/>
      <c r="F600" s="94" t="n"/>
      <c r="G600" s="94" t="n"/>
    </row>
    <row r="601">
      <c r="A601" s="94" t="n"/>
      <c r="B601" s="94" t="n"/>
      <c r="C601" s="94" t="n"/>
      <c r="D601" s="94" t="n"/>
      <c r="E601" s="94" t="n"/>
      <c r="F601" s="94" t="n"/>
      <c r="G601" s="94" t="n"/>
    </row>
    <row r="602">
      <c r="A602" s="94" t="n"/>
      <c r="B602" s="94" t="n"/>
      <c r="C602" s="94" t="n"/>
      <c r="D602" s="94" t="n"/>
      <c r="E602" s="94" t="n"/>
      <c r="F602" s="94" t="n"/>
      <c r="G602" s="94" t="n"/>
    </row>
    <row r="603">
      <c r="A603" s="94" t="n"/>
      <c r="B603" s="94" t="n"/>
      <c r="C603" s="94" t="n"/>
      <c r="D603" s="94" t="n"/>
      <c r="E603" s="94" t="n"/>
      <c r="F603" s="94" t="n"/>
      <c r="G603" s="94" t="n"/>
    </row>
    <row r="604">
      <c r="A604" s="94" t="n"/>
      <c r="B604" s="94" t="n"/>
      <c r="C604" s="94" t="n"/>
      <c r="D604" s="94" t="n"/>
      <c r="E604" s="94" t="n"/>
      <c r="F604" s="94" t="n"/>
      <c r="G604" s="94" t="n"/>
    </row>
    <row r="605">
      <c r="A605" s="94" t="n"/>
      <c r="B605" s="94" t="n"/>
      <c r="C605" s="94" t="n"/>
      <c r="D605" s="94" t="n"/>
      <c r="E605" s="94" t="n"/>
      <c r="F605" s="94" t="n"/>
      <c r="G605" s="94" t="n"/>
    </row>
    <row r="606">
      <c r="A606" s="94" t="n"/>
      <c r="B606" s="94" t="n"/>
      <c r="C606" s="94" t="n"/>
      <c r="D606" s="94" t="n"/>
      <c r="E606" s="94" t="n"/>
      <c r="F606" s="94" t="n"/>
      <c r="G606" s="94" t="n"/>
    </row>
    <row r="607">
      <c r="A607" s="94" t="n"/>
      <c r="B607" s="94" t="n"/>
      <c r="C607" s="94" t="n"/>
      <c r="D607" s="94" t="n"/>
      <c r="E607" s="94" t="n"/>
      <c r="F607" s="94" t="n"/>
      <c r="G607" s="94" t="n"/>
    </row>
    <row r="608">
      <c r="A608" s="94" t="n"/>
      <c r="B608" s="94" t="n"/>
      <c r="C608" s="94" t="n"/>
      <c r="D608" s="94" t="n"/>
      <c r="E608" s="94" t="n"/>
      <c r="F608" s="94" t="n"/>
      <c r="G608" s="94" t="n"/>
    </row>
    <row r="609">
      <c r="A609" s="94" t="n"/>
      <c r="B609" s="94" t="n"/>
      <c r="C609" s="94" t="n"/>
      <c r="D609" s="94" t="n"/>
      <c r="E609" s="94" t="n"/>
      <c r="F609" s="94" t="n"/>
      <c r="G609" s="94" t="n"/>
    </row>
    <row r="610">
      <c r="A610" s="94" t="n"/>
      <c r="B610" s="94" t="n"/>
      <c r="C610" s="94" t="n"/>
      <c r="D610" s="94" t="n"/>
      <c r="E610" s="94" t="n"/>
      <c r="F610" s="94" t="n"/>
      <c r="G610" s="94" t="n"/>
    </row>
    <row r="611">
      <c r="A611" s="94" t="n"/>
      <c r="B611" s="94" t="n"/>
      <c r="C611" s="94" t="n"/>
      <c r="D611" s="94" t="n"/>
      <c r="E611" s="94" t="n"/>
      <c r="F611" s="94" t="n"/>
      <c r="G611" s="94" t="n"/>
    </row>
    <row r="612">
      <c r="A612" s="98" t="n"/>
      <c r="B612" s="94" t="n"/>
      <c r="C612" s="94" t="n"/>
      <c r="D612" s="94" t="n"/>
      <c r="E612" s="94" t="n"/>
      <c r="F612" s="94" t="n"/>
      <c r="G612" s="94" t="n"/>
    </row>
    <row r="613">
      <c r="A613" s="94" t="n"/>
      <c r="B613" s="94" t="n"/>
      <c r="C613" s="94" t="n"/>
      <c r="D613" s="94" t="n"/>
      <c r="E613" s="94" t="n"/>
      <c r="F613" s="94" t="n"/>
      <c r="G613" s="94" t="n"/>
    </row>
    <row r="614">
      <c r="A614" s="94" t="n"/>
      <c r="B614" s="94" t="n"/>
      <c r="C614" s="94" t="n"/>
      <c r="D614" s="94" t="n"/>
      <c r="E614" s="94" t="n"/>
      <c r="F614" s="94" t="n"/>
      <c r="G614" s="94" t="n"/>
    </row>
    <row r="615">
      <c r="A615" s="94" t="n"/>
      <c r="B615" s="94" t="n"/>
      <c r="C615" s="94" t="n"/>
      <c r="D615" s="94" t="n"/>
      <c r="E615" s="94" t="n"/>
      <c r="F615" s="94" t="n"/>
      <c r="G615" s="94" t="n"/>
    </row>
    <row r="616">
      <c r="A616" s="98" t="n"/>
      <c r="B616" s="94" t="n"/>
      <c r="C616" s="98" t="n"/>
      <c r="D616" s="94" t="n"/>
      <c r="E616" s="94" t="n"/>
      <c r="F616" s="94" t="n"/>
      <c r="G616" s="94" t="n"/>
    </row>
    <row r="617">
      <c r="A617" s="98" t="inlineStr">
        <is>
          <t>TOTALE BONIFICI DA BANCA</t>
        </is>
      </c>
      <c r="B617" s="94" t="n"/>
      <c r="C617" s="94">
        <f>SUM(C574:C616)</f>
        <v/>
      </c>
      <c r="D617" s="94" t="n"/>
      <c r="E617" s="94" t="n"/>
      <c r="F617" s="94" t="n"/>
      <c r="G617" s="94" t="n"/>
    </row>
    <row r="618">
      <c r="A618" s="94" t="n"/>
      <c r="B618" s="94" t="n"/>
      <c r="C618" s="94" t="n"/>
      <c r="D618" s="94" t="n"/>
      <c r="E618" s="94" t="n"/>
      <c r="F618" s="94" t="n"/>
      <c r="G618" s="94" t="n"/>
    </row>
    <row r="619">
      <c r="A619" s="98" t="inlineStr">
        <is>
          <t>TOTALE BONIFICI DA FC</t>
        </is>
      </c>
      <c r="B619" s="94" t="n"/>
      <c r="C619" s="94">
        <f>'PRIMA NOTA'!F845</f>
        <v/>
      </c>
      <c r="D619" s="94" t="n"/>
      <c r="E619" s="94" t="n"/>
      <c r="F619" s="94" t="n"/>
      <c r="G619" s="94" t="n"/>
    </row>
    <row r="620">
      <c r="A620" s="94" t="n"/>
      <c r="B620" s="94" t="n"/>
      <c r="C620" s="94" t="n"/>
      <c r="D620" s="94" t="n"/>
      <c r="E620" s="94" t="n"/>
      <c r="F620" s="94" t="n"/>
      <c r="G620" s="94" t="n"/>
    </row>
    <row r="621">
      <c r="A621" s="94" t="n"/>
      <c r="B621" s="94" t="n"/>
      <c r="C621" s="94" t="n"/>
      <c r="D621" s="94" t="n"/>
      <c r="E621" s="94" t="n"/>
      <c r="F621" s="94" t="n"/>
      <c r="G621" s="94" t="n"/>
    </row>
    <row r="622">
      <c r="A622" s="127" t="inlineStr">
        <is>
          <t>DIFFERENZA</t>
        </is>
      </c>
      <c r="B622" s="127" t="n"/>
      <c r="C622" s="138">
        <f>C617-C619</f>
        <v/>
      </c>
      <c r="D622" s="94" t="n"/>
      <c r="E622" s="94" t="n"/>
      <c r="F622" s="94" t="n"/>
      <c r="G622" s="94" t="n"/>
    </row>
    <row r="625">
      <c r="A625" s="98" t="inlineStr">
        <is>
          <t>DATA CONTABILE</t>
        </is>
      </c>
      <c r="B625" s="98" t="inlineStr">
        <is>
          <t>DAT VALUTA</t>
        </is>
      </c>
      <c r="C625" s="98" t="inlineStr">
        <is>
          <t>IMPORTO</t>
        </is>
      </c>
      <c r="D625" s="98" t="inlineStr">
        <is>
          <t>DIVISA</t>
        </is>
      </c>
      <c r="E625" s="98" t="inlineStr">
        <is>
          <t>CAUSALE</t>
        </is>
      </c>
      <c r="F625" s="98" t="inlineStr">
        <is>
          <t>DESCRIZIONE</t>
        </is>
      </c>
      <c r="G625" s="98" t="inlineStr">
        <is>
          <t>NOTE</t>
        </is>
      </c>
    </row>
    <row r="626">
      <c r="A626" s="95" t="n">
        <v>45309</v>
      </c>
      <c r="B626" s="94" t="n"/>
      <c r="C626" s="94" t="n"/>
      <c r="D626" s="94" t="n"/>
      <c r="E626" s="94" t="n"/>
      <c r="F626" s="94" t="n"/>
      <c r="G626" s="94" t="n"/>
    </row>
    <row r="627">
      <c r="A627" s="131" t="n">
        <v>45309</v>
      </c>
      <c r="B627" s="131" t="n">
        <v>45309</v>
      </c>
      <c r="C627" t="n">
        <v>1490</v>
      </c>
      <c r="D627" t="inlineStr">
        <is>
          <t>*</t>
        </is>
      </c>
      <c r="E627" t="n">
        <v>480</v>
      </c>
      <c r="F627" t="inlineStr">
        <is>
          <t>bonif. vs. favore - bon.da condominio city saldo polizza n. 73035 5855 - condominio city cornaredo</t>
        </is>
      </c>
      <c r="G627" s="94" t="n"/>
    </row>
    <row r="628">
      <c r="A628" s="131" t="n">
        <v>45309</v>
      </c>
      <c r="B628" s="131" t="n">
        <v>45309</v>
      </c>
      <c r="C628" t="n">
        <v>718.5</v>
      </c>
      <c r="D628" t="inlineStr">
        <is>
          <t>*</t>
        </is>
      </c>
      <c r="E628" t="n">
        <v>480</v>
      </c>
      <c r="F628" t="inlineStr">
        <is>
          <t>bonif. vs. favore - bon.da berardini laura causale polizza 181779 575 berardini laura</t>
        </is>
      </c>
      <c r="G628" s="94" t="n"/>
    </row>
    <row r="629">
      <c r="A629" s="131" t="n">
        <v>45309</v>
      </c>
      <c r="B629" s="131" t="n">
        <v>45309</v>
      </c>
      <c r="C629" t="n">
        <v>359</v>
      </c>
      <c r="D629" t="inlineStr">
        <is>
          <t>*</t>
        </is>
      </c>
      <c r="E629" t="n">
        <v>480</v>
      </c>
      <c r="F629" t="inlineStr">
        <is>
          <t>bonif. vs. favore - bon.da bonato giovanni gnemmi luisa somma 180 122298</t>
        </is>
      </c>
      <c r="G629" s="94" t="n"/>
    </row>
    <row r="630">
      <c r="A630" s="131" t="n">
        <v>45309</v>
      </c>
      <c r="B630" s="131" t="n">
        <v>45309</v>
      </c>
      <c r="C630" t="n">
        <v>274.5</v>
      </c>
      <c r="D630" t="inlineStr">
        <is>
          <t>*</t>
        </is>
      </c>
      <c r="E630" t="n">
        <v>480</v>
      </c>
      <c r="F630" t="inlineStr">
        <is>
          <t>bonif. vs. favore - bon.da villa aldo ferrante giulia somma 73036 7860</t>
        </is>
      </c>
      <c r="G630" s="94" t="n"/>
    </row>
    <row r="631">
      <c r="A631" s="131" t="n">
        <v>45309</v>
      </c>
      <c r="B631" s="131" t="n">
        <v>45309</v>
      </c>
      <c r="C631" t="n">
        <v>966.3</v>
      </c>
      <c r="D631" t="inlineStr">
        <is>
          <t>*</t>
        </is>
      </c>
      <c r="E631" t="n">
        <v>480</v>
      </c>
      <c r="F631" t="inlineStr">
        <is>
          <t>bonif. vs. favore - bon.da porrini giuseppina cartabia massimo po l. r.c.auto e infortuni porrini g</t>
        </is>
      </c>
      <c r="G631" s="94" t="n"/>
    </row>
    <row r="632">
      <c r="A632" s="131" t="n">
        <v>45309</v>
      </c>
      <c r="B632" s="131" t="n">
        <v>45309</v>
      </c>
      <c r="C632" t="n">
        <v>360</v>
      </c>
      <c r="D632" t="inlineStr">
        <is>
          <t>*</t>
        </is>
      </c>
      <c r="E632" t="n">
        <v>480</v>
      </c>
      <c r="F632" t="inlineStr">
        <is>
          <t>bonif. vs. favore - bon.da perfetti massimiliano maggioni maria p olizza 730351690 perfetti massimi</t>
        </is>
      </c>
      <c r="G632" s="94" t="n"/>
    </row>
    <row r="633">
      <c r="A633" s="131" t="n">
        <v>45309</v>
      </c>
      <c r="B633" s="131" t="n">
        <v>45309</v>
      </c>
      <c r="C633" t="n">
        <v>250</v>
      </c>
      <c r="D633" t="inlineStr">
        <is>
          <t>*</t>
        </is>
      </c>
      <c r="E633" t="n">
        <v>480</v>
      </c>
      <c r="F633" t="inlineStr">
        <is>
          <t>bonif. vs. favore - bon.da polisportiva oratorio san carlo as pol . 213658</t>
        </is>
      </c>
      <c r="G633" s="94" t="n"/>
    </row>
    <row r="634">
      <c r="A634" s="131" t="n">
        <v>45309</v>
      </c>
      <c r="B634" s="131" t="n">
        <v>45309</v>
      </c>
      <c r="C634" t="n">
        <v>108.5</v>
      </c>
      <c r="D634" t="inlineStr">
        <is>
          <t>*</t>
        </is>
      </c>
      <c r="E634" t="n">
        <v>480</v>
      </c>
      <c r="F634" t="inlineStr">
        <is>
          <t>bonif. vs. favore - bon.da pappini mariateresa magnani sabrina po lizza numero 730376453</t>
        </is>
      </c>
      <c r="G634" s="94" t="n"/>
    </row>
    <row r="635">
      <c r="A635" s="131" t="n">
        <v>45309</v>
      </c>
      <c r="B635" s="131" t="n">
        <v>45309</v>
      </c>
      <c r="C635" t="n">
        <v>855</v>
      </c>
      <c r="D635" t="inlineStr">
        <is>
          <t>*</t>
        </is>
      </c>
      <c r="E635" t="n">
        <v>480</v>
      </c>
      <c r="F635" t="inlineStr">
        <is>
          <t>bonif. vs. favore - bon.da delfino maria cristina polizza n. 7302 65141 - 181779646</t>
        </is>
      </c>
      <c r="G635" s="94" t="n"/>
    </row>
    <row r="636">
      <c r="A636" s="131" t="n">
        <v>45309</v>
      </c>
      <c r="B636" s="131" t="n">
        <v>45309</v>
      </c>
      <c r="C636" t="n">
        <v>447</v>
      </c>
      <c r="D636" t="inlineStr">
        <is>
          <t>*</t>
        </is>
      </c>
      <c r="E636" t="n">
        <v>480</v>
      </c>
      <c r="F636" t="inlineStr">
        <is>
          <t>bonif. vs. favore - bon.da de maria alice assicurazione polizza 7 30330740 e 181779652</t>
        </is>
      </c>
      <c r="G636" s="94" t="n"/>
    </row>
    <row r="637">
      <c r="A637" s="131" t="n">
        <v>45309</v>
      </c>
      <c r="B637" s="131" t="n">
        <v>45309</v>
      </c>
      <c r="C637" t="n">
        <v>283</v>
      </c>
      <c r="D637" t="inlineStr">
        <is>
          <t>*</t>
        </is>
      </c>
      <c r="E637" t="n">
        <v>480</v>
      </c>
      <c r="F637" t="inlineStr">
        <is>
          <t>bonif. vs. favore - bon.da cavicchio moreno franchi antonella pol izza auto cavicchio moreno</t>
        </is>
      </c>
      <c r="G637" s="94" t="n"/>
    </row>
    <row r="638">
      <c r="A638" s="131" t="n">
        <v>45309</v>
      </c>
      <c r="B638" s="131" t="n">
        <v>45309</v>
      </c>
      <c r="C638" t="n">
        <v>7102.87</v>
      </c>
      <c r="D638" t="inlineStr">
        <is>
          <t>*</t>
        </is>
      </c>
      <c r="E638" t="n">
        <v>480</v>
      </c>
      <c r="F638" t="inlineStr">
        <is>
          <t>bonif. vs. favore - bon.da parrocchia di s stefano pol. n. 300336  parr. s.stefano - agenzia legnan</t>
        </is>
      </c>
      <c r="G638" s="94" t="n"/>
    </row>
    <row r="639">
      <c r="A639" s="131" t="n">
        <v>45309</v>
      </c>
      <c r="B639" s="131" t="n">
        <v>45309</v>
      </c>
      <c r="C639" t="n">
        <v>534</v>
      </c>
      <c r="D639" t="inlineStr">
        <is>
          <t>*</t>
        </is>
      </c>
      <c r="E639" t="n">
        <v>480</v>
      </c>
      <c r="F639" t="inlineStr">
        <is>
          <t>bonif. vs. favore - bon.da bogani massimiliano colombo silvia pol  180022110 - assicurazione fiat 5</t>
        </is>
      </c>
      <c r="G639" s="94" t="n"/>
    </row>
    <row r="640">
      <c r="A640" s="131" t="n">
        <v>45309</v>
      </c>
      <c r="B640" s="131" t="n">
        <v>45309</v>
      </c>
      <c r="C640" t="n">
        <v>855</v>
      </c>
      <c r="D640" t="inlineStr">
        <is>
          <t>*</t>
        </is>
      </c>
      <c r="E640" t="n">
        <v>480</v>
      </c>
      <c r="F640" t="inlineStr">
        <is>
          <t>bonif. vs. favore - bon.da la pietra alfonso,d'angeli silvia assi curazione juke polizza 181779581</t>
        </is>
      </c>
      <c r="G640" s="94" t="n"/>
    </row>
    <row r="641">
      <c r="A641" s="131" t="n">
        <v>45309</v>
      </c>
      <c r="B641" s="131" t="n">
        <v>45309</v>
      </c>
      <c r="C641" t="n">
        <v>193</v>
      </c>
      <c r="D641" t="inlineStr">
        <is>
          <t>*</t>
        </is>
      </c>
      <c r="E641" t="n">
        <v>480</v>
      </c>
      <c r="F641" t="inlineStr">
        <is>
          <t>bonif. vs. favore - bon.da bonardi arch. roberto somma181779644</t>
        </is>
      </c>
      <c r="G641" s="94" t="n"/>
    </row>
    <row r="642">
      <c r="A642" s="131" t="n">
        <v>45309</v>
      </c>
      <c r="B642" s="131" t="n">
        <v>45309</v>
      </c>
      <c r="C642" t="n">
        <v>6071.4</v>
      </c>
      <c r="D642" t="inlineStr">
        <is>
          <t>*</t>
        </is>
      </c>
      <c r="E642" t="n">
        <v>480</v>
      </c>
      <c r="F642" t="inlineStr">
        <is>
          <t>bonif. vs. favore - bon.da parrocchia ss. fermo e rustico polizza  n. 301052 per l.anno 2024.</t>
        </is>
      </c>
      <c r="G642" s="94" t="n"/>
    </row>
    <row r="643">
      <c r="A643" s="131" t="n">
        <v>45309</v>
      </c>
      <c r="B643" s="131" t="n">
        <v>45309</v>
      </c>
      <c r="C643" t="n">
        <v>761.5</v>
      </c>
      <c r="D643" t="inlineStr">
        <is>
          <t>*</t>
        </is>
      </c>
      <c r="E643" t="n">
        <v>480</v>
      </c>
      <c r="F643" t="inlineStr">
        <is>
          <t>bonif. vs. favore - bon.da g.p. idraulica snc di gatto e. polizza  r.c.auto g.p. idraulica</t>
        </is>
      </c>
      <c r="G643" s="94" t="n"/>
    </row>
    <row r="644">
      <c r="A644" s="131" t="n">
        <v>45309</v>
      </c>
      <c r="B644" s="131" t="n">
        <v>45309</v>
      </c>
      <c r="C644" t="n">
        <v>8914.389999999999</v>
      </c>
      <c r="D644" t="inlineStr">
        <is>
          <t>*</t>
        </is>
      </c>
      <c r="E644" t="n">
        <v>480</v>
      </c>
      <c r="F644" t="inlineStr">
        <is>
          <t>bonif. vs. favore - bon.da f.i.a.s. srl liquidazione premio poliz za no 00033132300069 fias srl</t>
        </is>
      </c>
      <c r="G644" s="94" t="n"/>
    </row>
    <row r="645">
      <c r="A645" s="131" t="n">
        <v>45309</v>
      </c>
      <c r="B645" s="131" t="n">
        <v>45308</v>
      </c>
      <c r="C645" t="n">
        <v>227</v>
      </c>
      <c r="D645" t="inlineStr">
        <is>
          <t>*</t>
        </is>
      </c>
      <c r="E645" t="inlineStr">
        <is>
          <t>48H</t>
        </is>
      </c>
      <c r="F645" t="inlineStr">
        <is>
          <t>bon urg/istant vs f - bon.da poma maria noemi poma polizza casa 730300098. e 730348885</t>
        </is>
      </c>
      <c r="G645" s="94" t="n"/>
    </row>
    <row r="646">
      <c r="A646" s="131" t="n">
        <v>45309</v>
      </c>
      <c r="B646" s="131" t="n">
        <v>45309</v>
      </c>
      <c r="C646" t="n">
        <v>167</v>
      </c>
      <c r="D646" t="inlineStr">
        <is>
          <t>*</t>
        </is>
      </c>
      <c r="E646" t="n">
        <v>480</v>
      </c>
      <c r="F646" t="inlineStr">
        <is>
          <t>bonif. vs. favore - bon.da falegnameria avrini florindo di avrin polizza 730413196</t>
        </is>
      </c>
      <c r="G646" s="94" t="n"/>
    </row>
    <row r="647">
      <c r="A647" s="131" t="n"/>
      <c r="B647" s="131" t="n"/>
      <c r="C647" t="n">
        <v>0</v>
      </c>
      <c r="G647" s="94" t="n"/>
    </row>
    <row r="648">
      <c r="A648" s="131" t="n">
        <v>45309</v>
      </c>
      <c r="B648" s="131" t="n">
        <v>45309</v>
      </c>
      <c r="C648" t="n">
        <v>636.5</v>
      </c>
      <c r="D648" t="inlineStr">
        <is>
          <t>EUR</t>
        </is>
      </c>
      <c r="E648" t="inlineStr">
        <is>
          <t>48H</t>
        </is>
      </c>
      <c r="F648" t="inlineStr">
        <is>
          <t>bon urg/istant vs f - bon.da msv servizi srl somma 181779668</t>
        </is>
      </c>
    </row>
    <row r="649">
      <c r="A649" s="131" t="n">
        <v>45309</v>
      </c>
      <c r="B649" s="131" t="n">
        <v>45309</v>
      </c>
      <c r="C649" t="n">
        <v>1025</v>
      </c>
      <c r="D649" t="inlineStr">
        <is>
          <t>EUR</t>
        </is>
      </c>
      <c r="E649" t="n">
        <v>480</v>
      </c>
      <c r="F649" t="inlineStr">
        <is>
          <t>bonif. vs. favore - bon.da agos ducato s.p.a. bonifici convenzion ati consumo</t>
        </is>
      </c>
    </row>
    <row r="650">
      <c r="A650" s="131" t="n"/>
      <c r="B650" s="131" t="n"/>
      <c r="C650" t="n">
        <v>0</v>
      </c>
    </row>
    <row r="651">
      <c r="A651" s="131" t="n">
        <v>45308</v>
      </c>
      <c r="B651" s="131" t="n">
        <v>45308</v>
      </c>
      <c r="C651" t="n">
        <v>1207</v>
      </c>
      <c r="D651" t="inlineStr">
        <is>
          <t>*</t>
        </is>
      </c>
      <c r="E651" t="n">
        <v>480</v>
      </c>
      <c r="F651" t="inlineStr">
        <is>
          <t>bonif. vs. favore - bon.da restelli franco carioni wilma maria rc a auto bmw annuale targa bv290at</t>
        </is>
      </c>
      <c r="G651" s="94" t="n"/>
    </row>
    <row r="652">
      <c r="A652" s="94" t="n"/>
      <c r="B652" s="94" t="n"/>
      <c r="C652" s="94" t="n"/>
      <c r="D652" s="94" t="n"/>
      <c r="E652" s="94" t="n"/>
      <c r="F652" s="94" t="n"/>
      <c r="G652" s="94" t="n"/>
    </row>
    <row r="653">
      <c r="A653" s="94" t="n"/>
      <c r="B653" s="94" t="n"/>
      <c r="C653" s="94" t="n"/>
      <c r="D653" s="94" t="n"/>
      <c r="E653" s="94" t="n"/>
      <c r="F653" s="94" t="n"/>
      <c r="G653" s="94" t="n"/>
    </row>
    <row r="654">
      <c r="A654" s="94" t="n"/>
      <c r="B654" s="94" t="n"/>
      <c r="C654" s="94" t="n"/>
      <c r="D654" s="94" t="n"/>
      <c r="E654" s="94" t="n"/>
      <c r="F654" s="94" t="n"/>
      <c r="G654" s="94" t="n"/>
    </row>
    <row r="655">
      <c r="A655" s="94" t="n"/>
      <c r="B655" s="94" t="n"/>
      <c r="C655" s="94" t="n"/>
      <c r="D655" s="94" t="n"/>
      <c r="E655" s="94" t="n"/>
      <c r="F655" s="94" t="n"/>
      <c r="G655" s="94" t="n"/>
    </row>
    <row r="656">
      <c r="A656" s="94" t="n"/>
      <c r="B656" s="94" t="n"/>
      <c r="C656" s="94" t="n"/>
      <c r="D656" s="94" t="n"/>
      <c r="E656" s="94" t="n"/>
      <c r="F656" s="94" t="n"/>
      <c r="G656" s="94" t="n"/>
    </row>
    <row r="657">
      <c r="A657" s="94" t="n"/>
      <c r="B657" s="94" t="n"/>
      <c r="C657" s="94" t="n"/>
      <c r="D657" s="94" t="n"/>
      <c r="E657" s="94" t="n"/>
      <c r="F657" s="94" t="n"/>
      <c r="G657" s="94" t="n"/>
    </row>
    <row r="658">
      <c r="A658" s="94" t="n"/>
      <c r="B658" s="94" t="n"/>
      <c r="C658" s="94" t="n"/>
      <c r="D658" s="94" t="n"/>
      <c r="E658" s="94" t="n"/>
      <c r="F658" s="94" t="n"/>
      <c r="G658" s="94" t="n"/>
    </row>
    <row r="659">
      <c r="A659" s="94" t="n"/>
      <c r="B659" s="94" t="n"/>
      <c r="C659" s="94" t="n"/>
      <c r="D659" s="94" t="n"/>
      <c r="E659" s="94" t="n"/>
      <c r="F659" s="94" t="n"/>
      <c r="G659" s="94" t="n"/>
    </row>
    <row r="660">
      <c r="A660" s="94" t="n"/>
      <c r="B660" s="94" t="n"/>
      <c r="C660" s="94" t="n"/>
      <c r="D660" s="94" t="n"/>
      <c r="E660" s="94" t="n"/>
      <c r="F660" s="94" t="n"/>
      <c r="G660" s="94" t="n"/>
    </row>
    <row r="661">
      <c r="A661" s="94" t="n"/>
      <c r="B661" s="94" t="n"/>
      <c r="C661" s="94" t="n"/>
      <c r="D661" s="94" t="n"/>
      <c r="E661" s="94" t="n"/>
      <c r="F661" s="94" t="n"/>
      <c r="G661" s="94" t="n"/>
    </row>
    <row r="662">
      <c r="A662" s="94" t="n"/>
      <c r="B662" s="94" t="n"/>
      <c r="C662" s="94" t="n"/>
      <c r="D662" s="94" t="n"/>
      <c r="E662" s="94" t="n"/>
      <c r="F662" s="94" t="n"/>
      <c r="G662" s="94" t="n"/>
    </row>
    <row r="663">
      <c r="A663" s="94" t="n"/>
      <c r="B663" s="94" t="n"/>
      <c r="C663" s="94" t="n"/>
      <c r="D663" s="94" t="n"/>
      <c r="E663" s="94" t="n"/>
      <c r="F663" s="94" t="n"/>
      <c r="G663" s="94" t="n"/>
    </row>
    <row r="664">
      <c r="A664" s="98" t="n"/>
      <c r="B664" s="94" t="n"/>
      <c r="C664" s="94" t="n"/>
      <c r="D664" s="94" t="n"/>
      <c r="E664" s="94" t="n"/>
      <c r="F664" s="94" t="n"/>
      <c r="G664" s="94" t="n"/>
    </row>
    <row r="665">
      <c r="A665" s="94" t="n"/>
      <c r="B665" s="94" t="n"/>
      <c r="C665" s="94" t="n"/>
      <c r="D665" s="94" t="n"/>
      <c r="E665" s="94" t="n"/>
      <c r="F665" s="94" t="n"/>
      <c r="G665" s="94" t="n"/>
    </row>
    <row r="666">
      <c r="A666" s="94" t="n"/>
      <c r="B666" s="94" t="n"/>
      <c r="C666" s="94" t="n"/>
      <c r="D666" s="94" t="n"/>
      <c r="E666" s="94" t="n"/>
      <c r="F666" s="94" t="n"/>
      <c r="G666" s="94" t="n"/>
    </row>
    <row r="667">
      <c r="A667" s="94" t="n"/>
      <c r="B667" s="94" t="n"/>
      <c r="C667" s="94" t="n"/>
      <c r="D667" s="94" t="n"/>
      <c r="E667" s="94" t="n"/>
      <c r="F667" s="94" t="n"/>
      <c r="G667" s="94" t="n"/>
    </row>
    <row r="668">
      <c r="A668" s="98" t="n"/>
      <c r="B668" s="94" t="n"/>
      <c r="C668" s="98" t="n"/>
      <c r="D668" s="94" t="n"/>
      <c r="E668" s="94" t="n"/>
      <c r="F668" s="94" t="n"/>
      <c r="G668" s="94" t="n"/>
    </row>
    <row r="669">
      <c r="A669" s="98" t="inlineStr">
        <is>
          <t>TOTALE BONIFICI DA BANCA</t>
        </is>
      </c>
      <c r="B669" s="94" t="n"/>
      <c r="C669" s="94">
        <f>SUM(C626:C668)</f>
        <v/>
      </c>
      <c r="D669" s="94" t="n"/>
      <c r="E669" s="94" t="n"/>
      <c r="F669" s="94" t="n"/>
      <c r="G669" s="94" t="n"/>
    </row>
    <row r="670">
      <c r="A670" s="94" t="n"/>
      <c r="B670" s="94" t="n"/>
      <c r="C670" s="94" t="n"/>
      <c r="D670" s="94" t="n"/>
      <c r="E670" s="94" t="n"/>
      <c r="F670" s="94" t="n"/>
      <c r="G670" s="94" t="n"/>
    </row>
    <row r="671">
      <c r="A671" s="98" t="inlineStr">
        <is>
          <t>TOTALE BONIFICI DA FC</t>
        </is>
      </c>
      <c r="B671" s="94" t="n"/>
      <c r="C671" s="94">
        <f>'PRIMA NOTA'!F906</f>
        <v/>
      </c>
      <c r="D671" s="94" t="n"/>
      <c r="E671" s="94" t="n"/>
      <c r="F671" s="94" t="n"/>
      <c r="G671" s="94" t="n"/>
    </row>
    <row r="672">
      <c r="A672" s="94" t="n"/>
      <c r="B672" s="94" t="n"/>
      <c r="C672" s="94" t="n"/>
      <c r="D672" s="94" t="n"/>
      <c r="E672" s="94" t="n"/>
      <c r="F672" s="94" t="n"/>
      <c r="G672" s="94" t="n"/>
    </row>
    <row r="673">
      <c r="A673" s="94" t="n"/>
      <c r="B673" s="94" t="n"/>
      <c r="C673" s="94" t="n"/>
      <c r="D673" s="94" t="n"/>
      <c r="E673" s="94" t="n"/>
      <c r="F673" s="94" t="n"/>
      <c r="G673" s="94" t="n"/>
    </row>
    <row r="674">
      <c r="A674" s="127" t="inlineStr">
        <is>
          <t>DIFFERENZA</t>
        </is>
      </c>
      <c r="B674" s="127" t="n"/>
      <c r="C674" s="138">
        <f>C669-C671</f>
        <v/>
      </c>
      <c r="D674" s="94" t="n"/>
      <c r="E674" s="94" t="n"/>
      <c r="F674" s="94" t="n"/>
      <c r="G674" s="94" t="n"/>
    </row>
    <row r="677">
      <c r="A677" s="98" t="inlineStr">
        <is>
          <t>DATA CONTABILE</t>
        </is>
      </c>
      <c r="B677" s="98" t="inlineStr">
        <is>
          <t>DAT VALUTA</t>
        </is>
      </c>
      <c r="C677" s="98" t="inlineStr">
        <is>
          <t>IMPORTO</t>
        </is>
      </c>
      <c r="D677" s="98" t="inlineStr">
        <is>
          <t>DIVISA</t>
        </is>
      </c>
      <c r="E677" s="98" t="inlineStr">
        <is>
          <t>CAUSALE</t>
        </is>
      </c>
      <c r="F677" s="98" t="inlineStr">
        <is>
          <t>DESCRIZIONE</t>
        </is>
      </c>
      <c r="G677" s="98" t="inlineStr">
        <is>
          <t>NOTE</t>
        </is>
      </c>
    </row>
    <row r="678">
      <c r="A678" s="146" t="n">
        <v>45310</v>
      </c>
      <c r="B678" s="94" t="n"/>
      <c r="C678" s="94" t="n"/>
      <c r="D678" s="94" t="n"/>
      <c r="E678" s="94" t="n"/>
      <c r="F678" s="94" t="n"/>
      <c r="G678" s="94" t="n"/>
    </row>
    <row r="679">
      <c r="A679" s="131" t="n">
        <v>45310</v>
      </c>
      <c r="B679" s="131" t="n">
        <v>45310</v>
      </c>
      <c r="C679" t="n">
        <v>380</v>
      </c>
      <c r="D679" t="inlineStr">
        <is>
          <t>EUR</t>
        </is>
      </c>
      <c r="E679" t="inlineStr">
        <is>
          <t>48H</t>
        </is>
      </c>
      <c r="F679" t="inlineStr">
        <is>
          <t>bon urg/istant vs f - bon.da rocco gianni bartolotta marzia        730156354</t>
        </is>
      </c>
    </row>
    <row r="680">
      <c r="A680" s="131" t="n">
        <v>45310</v>
      </c>
      <c r="B680" s="131" t="n">
        <v>45310</v>
      </c>
      <c r="C680" t="n">
        <v>1987.5</v>
      </c>
      <c r="D680" t="inlineStr">
        <is>
          <t>EUR</t>
        </is>
      </c>
      <c r="E680" t="n">
        <v>480</v>
      </c>
      <c r="F680" t="inlineStr">
        <is>
          <t>bonif. vs. favore - bon.da condominio s.caterina -amm.ros pol. 730335959 cond. s. caterina legnano</t>
        </is>
      </c>
    </row>
    <row r="681">
      <c r="A681" s="131" t="n">
        <v>45310</v>
      </c>
      <c r="B681" s="131" t="n">
        <v>45310</v>
      </c>
      <c r="C681" t="n">
        <v>50</v>
      </c>
      <c r="D681" t="inlineStr">
        <is>
          <t>EUR</t>
        </is>
      </c>
      <c r="E681" t="inlineStr">
        <is>
          <t>48H</t>
        </is>
      </c>
      <c r="F681" t="inlineStr">
        <is>
          <t>bon urg/istant vs f - bon.da bulegato roberto, tagliaro carla      somma 31.300672</t>
        </is>
      </c>
    </row>
    <row r="682">
      <c r="A682" s="131" t="n">
        <v>45310</v>
      </c>
      <c r="B682" s="131" t="n">
        <v>45310</v>
      </c>
      <c r="C682" t="n">
        <v>98</v>
      </c>
      <c r="D682" t="inlineStr">
        <is>
          <t>EUR</t>
        </is>
      </c>
      <c r="E682" t="n">
        <v>480</v>
      </c>
      <c r="F682" t="inlineStr">
        <is>
          <t>bonif. vs. favore - bon.da lauri eleonora pol. 730414127</t>
        </is>
      </c>
    </row>
    <row r="683">
      <c r="A683" s="131" t="n">
        <v>45310</v>
      </c>
      <c r="B683" s="131" t="n">
        <v>45310</v>
      </c>
      <c r="C683" t="n">
        <v>520.5</v>
      </c>
      <c r="D683" t="inlineStr">
        <is>
          <t>EUR</t>
        </is>
      </c>
      <c r="E683" t="n">
        <v>480</v>
      </c>
      <c r="F683" t="inlineStr">
        <is>
          <t>bonif. vs. favore - bon.da madoglio francesca, strazzacappa or   somma181779664</t>
        </is>
      </c>
    </row>
    <row r="684">
      <c r="A684" s="131" t="n">
        <v>45310</v>
      </c>
      <c r="B684" s="131" t="n">
        <v>45310</v>
      </c>
      <c r="C684" t="n">
        <v>145</v>
      </c>
      <c r="D684" t="inlineStr">
        <is>
          <t>EUR</t>
        </is>
      </c>
      <c r="E684" t="n">
        <v>480</v>
      </c>
      <c r="F684" t="inlineStr">
        <is>
          <t>bonif. vs. favore - bon.da colombo danilo, lazzaroni lor         ella     pol. abitazione n. 12.300253 colombo</t>
        </is>
      </c>
      <c r="G684" s="94" t="n"/>
    </row>
    <row r="685">
      <c r="A685" s="131" t="n">
        <v>45310</v>
      </c>
      <c r="B685" s="131" t="n">
        <v>45310</v>
      </c>
      <c r="C685" t="n">
        <v>420</v>
      </c>
      <c r="D685" t="inlineStr">
        <is>
          <t>EUR</t>
        </is>
      </c>
      <c r="E685" t="n">
        <v>480</v>
      </c>
      <c r="F685" t="inlineStr">
        <is>
          <t>bonif. vs. favore - bon.da stoppa laura saldo premio polizza n 730402521</t>
        </is>
      </c>
      <c r="G685" s="94" t="n"/>
    </row>
    <row r="686">
      <c r="A686" s="131" t="n">
        <v>45310</v>
      </c>
      <c r="B686" s="131" t="n">
        <v>45310</v>
      </c>
      <c r="C686" t="n">
        <v>253</v>
      </c>
      <c r="D686" t="inlineStr">
        <is>
          <t>EUR</t>
        </is>
      </c>
      <c r="E686" t="n">
        <v>480</v>
      </c>
      <c r="F686" t="inlineStr">
        <is>
          <t>bonif. vs. favore - bon.da alampi paolo siclari francesca 300071 siclari francesca semestrale</t>
        </is>
      </c>
      <c r="G686" s="94" t="n"/>
    </row>
    <row r="687">
      <c r="A687" s="131" t="n">
        <v>45310</v>
      </c>
      <c r="B687" s="131" t="n">
        <v>45310</v>
      </c>
      <c r="C687" t="n">
        <v>160</v>
      </c>
      <c r="D687" t="inlineStr">
        <is>
          <t>EUR</t>
        </is>
      </c>
      <c r="E687" t="n">
        <v>480</v>
      </c>
      <c r="F687" t="inlineStr">
        <is>
          <t>bonif. vs. favore - bon.da roberto bianchini polizza casa 730371651</t>
        </is>
      </c>
      <c r="G687" s="94" t="n"/>
    </row>
    <row r="688">
      <c r="A688" s="131" t="n">
        <v>45310</v>
      </c>
      <c r="B688" s="131" t="n">
        <v>45310</v>
      </c>
      <c r="C688" t="n">
        <v>376.5</v>
      </c>
      <c r="D688" t="inlineStr">
        <is>
          <t>EUR</t>
        </is>
      </c>
      <c r="E688" t="n">
        <v>480</v>
      </c>
      <c r="F688" t="inlineStr">
        <is>
          <t>bonif. vs. favore - bon.da andrea besozzi pol. 180022427</t>
        </is>
      </c>
      <c r="G688" s="94" t="n"/>
    </row>
    <row r="689">
      <c r="A689" s="131" t="n">
        <v>45310</v>
      </c>
      <c r="B689" s="131" t="n">
        <v>45310</v>
      </c>
      <c r="C689" t="n">
        <v>40</v>
      </c>
      <c r="D689" t="inlineStr">
        <is>
          <t>EUR</t>
        </is>
      </c>
      <c r="E689" t="n">
        <v>480</v>
      </c>
      <c r="F689" t="inlineStr">
        <is>
          <t>bonif. vs. favore - bon.da campani emilia assicurazione campani emilia diferenza del servizio aggiunto</t>
        </is>
      </c>
      <c r="G689" s="94" t="n"/>
    </row>
    <row r="690">
      <c r="A690" s="131" t="n">
        <v>45310</v>
      </c>
      <c r="B690" s="131" t="n">
        <v>45310</v>
      </c>
      <c r="C690" t="n">
        <v>1780</v>
      </c>
      <c r="D690" t="inlineStr">
        <is>
          <t>EUR</t>
        </is>
      </c>
      <c r="E690" t="n">
        <v>480</v>
      </c>
      <c r="F690" t="inlineStr">
        <is>
          <t>bonif. vs. favore - bon.da rizzetto maria cristina gioia luigi assicurazione auto corolla toyota gf209zg</t>
        </is>
      </c>
      <c r="G690" s="94" t="n"/>
    </row>
    <row r="691">
      <c r="A691" s="131" t="n">
        <v>45310</v>
      </c>
      <c r="B691" s="131" t="n">
        <v>45310</v>
      </c>
      <c r="C691" t="n">
        <v>299.5</v>
      </c>
      <c r="D691" t="inlineStr">
        <is>
          <t>EUR</t>
        </is>
      </c>
      <c r="E691" t="n">
        <v>480</v>
      </c>
      <c r="F691" t="inlineStr">
        <is>
          <t>bonif. vs. favore - bon.da quattrociocchi marcella r.c. auto n 180308180 ciuffarella giancarlo legnano bonific</t>
        </is>
      </c>
      <c r="G691" s="94" t="n"/>
    </row>
    <row r="692">
      <c r="A692" s="131" t="n">
        <v>45310</v>
      </c>
      <c r="B692" s="131" t="n">
        <v>45310</v>
      </c>
      <c r="C692" t="n">
        <v>98</v>
      </c>
      <c r="D692" t="inlineStr">
        <is>
          <t>EUR</t>
        </is>
      </c>
      <c r="E692" t="n">
        <v>480</v>
      </c>
      <c r="F692" t="inlineStr">
        <is>
          <t>bonif. vs. favore - bon.da piccione michelangelo re patrizia polizza nr.730356952</t>
        </is>
      </c>
      <c r="G692" s="94" t="n"/>
    </row>
    <row r="693">
      <c r="A693" s="131" t="n">
        <v>45310</v>
      </c>
      <c r="B693" s="131" t="n">
        <v>45310</v>
      </c>
      <c r="C693" t="n">
        <v>98</v>
      </c>
      <c r="D693" t="inlineStr">
        <is>
          <t>EUR</t>
        </is>
      </c>
      <c r="E693" t="n">
        <v>480</v>
      </c>
      <c r="F693" t="inlineStr">
        <is>
          <t>bonif. vs. favore - bon.da pedrani marina polizza abitazione n 730381231 pedrani marina - legnano</t>
        </is>
      </c>
      <c r="G693" s="94" t="n"/>
    </row>
    <row r="694">
      <c r="A694" s="131" t="n">
        <v>45310</v>
      </c>
      <c r="B694" s="131" t="n">
        <v>45310</v>
      </c>
      <c r="C694" t="n">
        <v>450</v>
      </c>
      <c r="D694" t="inlineStr">
        <is>
          <t>EUR</t>
        </is>
      </c>
      <c r="E694" t="n">
        <v>480</v>
      </c>
      <c r="F694" t="inlineStr">
        <is>
          <t>bonif. vs. favore - bon.da fontana anna polizza 12.300618 fontana anna</t>
        </is>
      </c>
      <c r="G694" s="94" t="n"/>
    </row>
    <row r="695">
      <c r="A695" s="131" t="n">
        <v>45309</v>
      </c>
      <c r="B695" s="131" t="n">
        <v>45309</v>
      </c>
      <c r="C695" t="n">
        <v>450.5</v>
      </c>
      <c r="D695" t="inlineStr">
        <is>
          <t>EUR</t>
        </is>
      </c>
      <c r="E695" t="inlineStr">
        <is>
          <t>48H</t>
        </is>
      </c>
      <c r="F695" t="inlineStr">
        <is>
          <t>bon urg/istant vs f - bon.da nebuloni tiziano giulio pagamento polizza 412199 peugeot fv375tn</t>
        </is>
      </c>
    </row>
    <row r="696">
      <c r="A696" s="94" t="n"/>
      <c r="B696" s="94" t="n"/>
      <c r="C696" s="94" t="n"/>
      <c r="D696" s="94" t="n"/>
      <c r="E696" s="94" t="n"/>
      <c r="F696" s="94" t="n"/>
      <c r="G696" s="94" t="n"/>
    </row>
    <row r="697">
      <c r="A697" s="98" t="n"/>
      <c r="B697" s="94" t="n"/>
      <c r="C697" s="98" t="n"/>
      <c r="D697" s="98" t="n"/>
      <c r="E697" s="94" t="n"/>
      <c r="F697" s="94" t="n"/>
      <c r="G697" s="94" t="n"/>
    </row>
    <row r="698">
      <c r="A698" s="94" t="n"/>
      <c r="B698" s="94" t="n"/>
      <c r="C698" s="94" t="n"/>
      <c r="D698" s="94" t="n"/>
      <c r="E698" s="94" t="n"/>
      <c r="F698" s="94" t="n"/>
      <c r="G698" s="94" t="n"/>
    </row>
    <row r="699">
      <c r="A699" s="94" t="n"/>
      <c r="B699" s="94" t="n"/>
      <c r="C699" s="94" t="n"/>
      <c r="D699" s="94" t="n"/>
      <c r="E699" s="94" t="n"/>
      <c r="F699" s="94" t="n"/>
      <c r="G699" s="94" t="n"/>
    </row>
    <row r="700">
      <c r="A700" s="94" t="n"/>
      <c r="B700" s="94" t="n"/>
      <c r="C700" s="94" t="n"/>
      <c r="D700" s="94" t="n"/>
      <c r="E700" s="94" t="n"/>
      <c r="F700" s="94" t="n"/>
      <c r="G700" s="94" t="n"/>
    </row>
    <row r="701">
      <c r="A701" s="94" t="n"/>
      <c r="B701" s="94" t="n"/>
      <c r="C701" s="94" t="n"/>
      <c r="D701" s="94" t="n"/>
      <c r="E701" s="94" t="n"/>
      <c r="F701" s="94" t="n"/>
      <c r="G701" s="94" t="n"/>
    </row>
    <row r="702">
      <c r="A702" s="94" t="n"/>
      <c r="B702" s="94" t="n"/>
      <c r="C702" s="94" t="n"/>
      <c r="D702" s="94" t="n"/>
      <c r="E702" s="94" t="n"/>
      <c r="F702" s="94" t="n"/>
      <c r="G702" s="94" t="n"/>
    </row>
    <row r="703">
      <c r="A703" s="94" t="n"/>
      <c r="B703" s="94" t="n"/>
      <c r="C703" s="94" t="n"/>
      <c r="D703" s="94" t="n"/>
      <c r="E703" s="94" t="n"/>
      <c r="F703" s="94" t="n"/>
      <c r="G703" s="94" t="n"/>
    </row>
    <row r="704">
      <c r="A704" s="94" t="n"/>
      <c r="B704" s="94" t="n"/>
      <c r="C704" s="94" t="n"/>
      <c r="D704" s="94" t="n"/>
      <c r="E704" s="94" t="n"/>
      <c r="F704" s="94" t="n"/>
      <c r="G704" s="94" t="n"/>
    </row>
    <row r="705">
      <c r="A705" s="94" t="n"/>
      <c r="B705" s="94" t="n"/>
      <c r="C705" s="94" t="n"/>
      <c r="D705" s="94" t="n"/>
      <c r="E705" s="94" t="n"/>
      <c r="F705" s="94" t="n"/>
      <c r="G705" s="94" t="n"/>
    </row>
    <row r="706">
      <c r="A706" s="94" t="n"/>
      <c r="B706" s="94" t="n"/>
      <c r="C706" s="94" t="n"/>
      <c r="D706" s="94" t="n"/>
      <c r="E706" s="94" t="n"/>
      <c r="F706" s="94" t="n"/>
      <c r="G706" s="94" t="n"/>
    </row>
    <row r="707">
      <c r="A707" s="94" t="n"/>
      <c r="B707" s="94" t="n"/>
      <c r="C707" s="94" t="n"/>
      <c r="D707" s="94" t="n"/>
      <c r="E707" s="94" t="n"/>
      <c r="F707" s="94" t="n"/>
      <c r="G707" s="94" t="n"/>
    </row>
    <row r="708">
      <c r="A708" s="94" t="n"/>
      <c r="B708" s="94" t="n"/>
      <c r="C708" s="94" t="n"/>
      <c r="D708" s="94" t="n"/>
      <c r="E708" s="94" t="n"/>
      <c r="F708" s="94" t="n"/>
      <c r="G708" s="94" t="n"/>
    </row>
    <row r="709">
      <c r="A709" s="94" t="n"/>
      <c r="B709" s="94" t="n"/>
      <c r="C709" s="94" t="n"/>
      <c r="D709" s="94" t="n"/>
      <c r="E709" s="94" t="n"/>
      <c r="F709" s="94" t="n"/>
      <c r="G709" s="94" t="n"/>
    </row>
    <row r="710">
      <c r="A710" s="94" t="n"/>
      <c r="B710" s="94" t="n"/>
      <c r="C710" s="94" t="n"/>
      <c r="D710" s="94" t="n"/>
      <c r="E710" s="94" t="n"/>
      <c r="F710" s="94" t="n"/>
      <c r="G710" s="94" t="n"/>
    </row>
    <row r="711">
      <c r="A711" s="94" t="n"/>
      <c r="B711" s="94" t="n"/>
      <c r="C711" s="94" t="n"/>
      <c r="D711" s="94" t="n"/>
      <c r="E711" s="94" t="n"/>
      <c r="F711" s="94" t="n"/>
      <c r="G711" s="94" t="n"/>
    </row>
    <row r="712">
      <c r="A712" s="94" t="n"/>
      <c r="B712" s="94" t="n"/>
      <c r="C712" s="94" t="n"/>
      <c r="D712" s="94" t="n"/>
      <c r="E712" s="94" t="n"/>
      <c r="F712" s="94" t="n"/>
      <c r="G712" s="94" t="n"/>
    </row>
    <row r="713">
      <c r="A713" s="94" t="n"/>
      <c r="B713" s="94" t="n"/>
      <c r="C713" s="94" t="n"/>
      <c r="D713" s="94" t="n"/>
      <c r="E713" s="94" t="n"/>
      <c r="F713" s="94" t="n"/>
      <c r="G713" s="94" t="n"/>
    </row>
    <row r="714">
      <c r="A714" s="94" t="n"/>
      <c r="B714" s="94" t="n"/>
      <c r="C714" s="94" t="n"/>
      <c r="D714" s="94" t="n"/>
      <c r="E714" s="94" t="n"/>
      <c r="F714" s="94" t="n"/>
      <c r="G714" s="94" t="n"/>
    </row>
    <row r="715">
      <c r="A715" s="94" t="n"/>
      <c r="B715" s="94" t="n"/>
      <c r="C715" s="94" t="n"/>
      <c r="D715" s="94" t="n"/>
      <c r="E715" s="94" t="n"/>
      <c r="F715" s="94" t="n"/>
      <c r="G715" s="94" t="n"/>
    </row>
    <row r="716">
      <c r="A716" s="98" t="n"/>
      <c r="B716" s="94" t="n"/>
      <c r="C716" s="94" t="n"/>
      <c r="D716" s="94" t="n"/>
      <c r="E716" s="94" t="n"/>
      <c r="F716" s="94" t="n"/>
      <c r="G716" s="94" t="n"/>
    </row>
    <row r="717">
      <c r="A717" s="94" t="n"/>
      <c r="B717" s="94" t="n"/>
      <c r="C717" s="94" t="n"/>
      <c r="D717" s="94" t="n"/>
      <c r="E717" s="94" t="n"/>
      <c r="F717" s="94" t="n"/>
      <c r="G717" s="94" t="n"/>
    </row>
    <row r="718">
      <c r="A718" s="94" t="n"/>
      <c r="B718" s="94" t="n"/>
      <c r="C718" s="94" t="n"/>
      <c r="D718" s="94" t="n"/>
      <c r="E718" s="94" t="n"/>
      <c r="F718" s="94" t="n"/>
      <c r="G718" s="94" t="n"/>
    </row>
    <row r="719">
      <c r="A719" s="94" t="n"/>
      <c r="B719" s="94" t="n"/>
      <c r="C719" s="94" t="n"/>
      <c r="D719" s="94" t="n"/>
      <c r="E719" s="94" t="n"/>
      <c r="F719" s="94" t="n"/>
      <c r="G719" s="94" t="n"/>
    </row>
    <row r="720">
      <c r="A720" s="98" t="n"/>
      <c r="B720" s="94" t="n"/>
      <c r="C720" s="98" t="n"/>
      <c r="D720" s="94" t="n"/>
      <c r="E720" s="94" t="n"/>
      <c r="F720" s="94" t="n"/>
      <c r="G720" s="94" t="n"/>
    </row>
    <row r="721">
      <c r="A721" s="98" t="inlineStr">
        <is>
          <t>TOTALE BONIFICI DA BANCA</t>
        </is>
      </c>
      <c r="B721" s="94" t="n"/>
      <c r="C721" s="94">
        <f>SUM(C678:C720)</f>
        <v/>
      </c>
      <c r="D721" s="94" t="n"/>
      <c r="E721" s="94" t="n"/>
      <c r="F721" s="94" t="n"/>
      <c r="G721" s="94" t="n"/>
    </row>
    <row r="722">
      <c r="A722" s="94" t="n"/>
      <c r="B722" s="94" t="n"/>
      <c r="C722" s="94" t="n"/>
      <c r="D722" s="94" t="n"/>
      <c r="E722" s="94" t="n"/>
      <c r="F722" s="94" t="n"/>
      <c r="G722" s="94" t="n"/>
    </row>
    <row r="723">
      <c r="A723" s="98" t="inlineStr">
        <is>
          <t>TOTALE BONIFICI DA FC</t>
        </is>
      </c>
      <c r="B723" s="94" t="n"/>
      <c r="C723" s="94">
        <f>'PRIMA NOTA'!F967</f>
        <v/>
      </c>
      <c r="D723" s="94" t="n"/>
      <c r="E723" s="94" t="n"/>
      <c r="F723" s="94" t="n"/>
      <c r="G723" s="94" t="n"/>
    </row>
    <row r="724">
      <c r="A724" s="94" t="n"/>
      <c r="B724" s="94" t="n"/>
      <c r="C724" s="94" t="n"/>
      <c r="D724" s="94" t="n"/>
      <c r="E724" s="94" t="n"/>
      <c r="F724" s="94" t="n"/>
      <c r="G724" s="94" t="n"/>
    </row>
    <row r="725">
      <c r="A725" s="94" t="n"/>
      <c r="B725" s="94" t="n"/>
      <c r="C725" s="94" t="n"/>
      <c r="D725" s="94" t="n"/>
      <c r="E725" s="94" t="n"/>
      <c r="F725" s="94" t="n"/>
      <c r="G725" s="94" t="n"/>
    </row>
    <row r="726">
      <c r="A726" s="127" t="inlineStr">
        <is>
          <t>DIFFERENZA</t>
        </is>
      </c>
      <c r="B726" s="127" t="n"/>
      <c r="C726" s="138">
        <f>C721-C723</f>
        <v/>
      </c>
      <c r="D726" s="94" t="n"/>
      <c r="E726" s="94" t="n"/>
      <c r="F726" s="94" t="n"/>
      <c r="G726" s="94" t="n"/>
    </row>
    <row r="729">
      <c r="A729" s="98" t="inlineStr">
        <is>
          <t>DATA CONTABILE</t>
        </is>
      </c>
      <c r="B729" s="98" t="inlineStr">
        <is>
          <t>DAT VALUTA</t>
        </is>
      </c>
      <c r="C729" s="98" t="inlineStr">
        <is>
          <t>IMPORTO</t>
        </is>
      </c>
      <c r="D729" s="98" t="inlineStr">
        <is>
          <t>DIVISA</t>
        </is>
      </c>
      <c r="E729" s="98" t="inlineStr">
        <is>
          <t>CAUSALE</t>
        </is>
      </c>
      <c r="F729" s="98" t="inlineStr">
        <is>
          <t>DESCRIZIONE</t>
        </is>
      </c>
      <c r="G729" s="98" t="inlineStr">
        <is>
          <t>NOTE</t>
        </is>
      </c>
    </row>
    <row r="730">
      <c r="A730" s="146" t="n">
        <v>45313</v>
      </c>
      <c r="B730" s="94" t="n"/>
      <c r="C730" s="94" t="n"/>
      <c r="D730" s="94" t="n"/>
      <c r="E730" s="94" t="n"/>
      <c r="F730" s="94" t="n"/>
      <c r="G730" s="94" t="n"/>
    </row>
    <row r="731">
      <c r="A731" s="95" t="n">
        <v>45313</v>
      </c>
      <c r="B731" s="95" t="n">
        <v>45313</v>
      </c>
      <c r="C731" s="94" t="n">
        <v>364.5</v>
      </c>
      <c r="D731" s="94" t="inlineStr">
        <is>
          <t>EUR</t>
        </is>
      </c>
      <c r="E731" s="98" t="inlineStr">
        <is>
          <t>OK</t>
        </is>
      </c>
      <c r="F731" s="94" t="inlineStr">
        <is>
          <t>bonif. vs. favore - bon.da condominio firenze polizza tutela legale condominio firenze n. 394037 - agenzia leg</t>
        </is>
      </c>
      <c r="G731" s="94" t="n"/>
    </row>
    <row r="732">
      <c r="A732" s="95" t="n">
        <v>45313</v>
      </c>
      <c r="B732" s="95" t="n">
        <v>45313</v>
      </c>
      <c r="C732" s="94" t="n">
        <v>1175.85</v>
      </c>
      <c r="D732" s="94" t="inlineStr">
        <is>
          <t>EUR</t>
        </is>
      </c>
      <c r="E732" s="98" t="inlineStr">
        <is>
          <t>OK</t>
        </is>
      </c>
      <c r="F732" s="94" t="inlineStr">
        <is>
          <t>bonif. vs. favore - bon.da fondazione scuola dell'infanzi polizzew 730333706/730380135/730385210</t>
        </is>
      </c>
      <c r="G732" s="94" t="n"/>
    </row>
    <row r="733">
      <c r="A733" s="95" t="n">
        <v>45313</v>
      </c>
      <c r="B733" s="95" t="n">
        <v>45313</v>
      </c>
      <c r="C733" s="94" t="n">
        <v>307</v>
      </c>
      <c r="D733" s="94" t="inlineStr">
        <is>
          <t>EUR</t>
        </is>
      </c>
      <c r="E733" s="98" t="inlineStr">
        <is>
          <t>OK</t>
        </is>
      </c>
      <c r="F733" s="94" t="inlineStr">
        <is>
          <t>bonif. vs. favore - bon.da cara matteo costante maria.spinelli a somma 180122260</t>
        </is>
      </c>
      <c r="G733" s="94" t="n"/>
    </row>
    <row r="734">
      <c r="A734" s="136" t="n"/>
      <c r="B734" s="136" t="n"/>
      <c r="C734" s="98" t="n">
        <v>0</v>
      </c>
      <c r="D734" s="94" t="inlineStr">
        <is>
          <t>EUR</t>
        </is>
      </c>
      <c r="E734" s="98" t="n"/>
      <c r="F734" s="98" t="n"/>
      <c r="G734" s="94" t="n"/>
    </row>
    <row r="735">
      <c r="A735" s="136" t="n"/>
      <c r="B735" s="136" t="n"/>
      <c r="C735" s="94" t="n">
        <v>0</v>
      </c>
      <c r="D735" s="94" t="inlineStr">
        <is>
          <t>EUR</t>
        </is>
      </c>
      <c r="E735" s="98" t="n"/>
      <c r="F735" s="98" t="n"/>
      <c r="G735" s="94" t="n"/>
    </row>
    <row r="736">
      <c r="A736" s="95" t="n">
        <v>45313</v>
      </c>
      <c r="B736" s="95" t="n">
        <v>45313</v>
      </c>
      <c r="C736" s="94" t="n">
        <v>200</v>
      </c>
      <c r="D736" s="94" t="inlineStr">
        <is>
          <t>EUR</t>
        </is>
      </c>
      <c r="E736" s="98" t="inlineStr">
        <is>
          <t>OK</t>
        </is>
      </c>
      <c r="F736" s="94" t="inlineStr">
        <is>
          <t>bonif. vs. favore - bon.da aghajanoff giuseppe                   pol 730246630/730301865</t>
        </is>
      </c>
      <c r="G736" s="94" t="n"/>
    </row>
    <row r="737">
      <c r="A737" s="95" t="n">
        <v>45313</v>
      </c>
      <c r="B737" s="95" t="n">
        <v>45313</v>
      </c>
      <c r="C737" s="94" t="n">
        <v>70</v>
      </c>
      <c r="D737" s="94" t="inlineStr">
        <is>
          <t>EUR</t>
        </is>
      </c>
      <c r="E737" s="98" t="inlineStr">
        <is>
          <t>OK</t>
        </is>
      </c>
      <c r="F737" s="94" t="inlineStr">
        <is>
          <t>bonif. vs. favore - bon.da ghetu florin alexandru                polizza n 730358853</t>
        </is>
      </c>
      <c r="G737" s="94" t="n"/>
    </row>
    <row r="738">
      <c r="A738" s="95" t="n">
        <v>45313</v>
      </c>
      <c r="B738" s="95" t="n">
        <v>45313</v>
      </c>
      <c r="C738" s="94" t="n">
        <v>218.5</v>
      </c>
      <c r="D738" s="94" t="inlineStr">
        <is>
          <t>EUR</t>
        </is>
      </c>
      <c r="E738" s="98" t="inlineStr">
        <is>
          <t>OK</t>
        </is>
      </c>
      <c r="F738" s="94" t="inlineStr">
        <is>
          <t>bonif. vs. favore - bon.da francini sonia, osmani rezart somma 180122280-em540ae</t>
        </is>
      </c>
      <c r="G738" s="94" t="n"/>
    </row>
    <row r="739">
      <c r="A739" s="95" t="n">
        <v>45313</v>
      </c>
      <c r="B739" s="95" t="n">
        <v>45313</v>
      </c>
      <c r="C739" s="94" t="n">
        <v>2201.01</v>
      </c>
      <c r="D739" s="94" t="inlineStr">
        <is>
          <t>EUR</t>
        </is>
      </c>
      <c r="E739" s="94" t="n">
        <v>480</v>
      </c>
      <c r="F739" s="94" t="inlineStr">
        <is>
          <t>bonif. vs. favore - bon.da impresa di costruzioni ciemme pol.nr.9673 - ge400am - pol.4224</t>
        </is>
      </c>
      <c r="G739" s="94" t="n"/>
    </row>
    <row r="740">
      <c r="A740" s="136" t="n"/>
      <c r="B740" s="136" t="n"/>
      <c r="C740" s="94" t="n">
        <v>0</v>
      </c>
      <c r="D740" s="94" t="inlineStr">
        <is>
          <t>EUR</t>
        </is>
      </c>
      <c r="E740" s="94" t="n">
        <v>480</v>
      </c>
      <c r="F740" s="98" t="n"/>
      <c r="G740" s="94" t="n"/>
    </row>
    <row r="741">
      <c r="A741" s="95" t="n">
        <v>45313</v>
      </c>
      <c r="B741" s="95" t="n">
        <v>45313</v>
      </c>
      <c r="C741" s="94" t="n">
        <v>354.5</v>
      </c>
      <c r="D741" s="94" t="inlineStr">
        <is>
          <t>EUR</t>
        </is>
      </c>
      <c r="E741" s="98" t="inlineStr">
        <is>
          <t>OK</t>
        </is>
      </c>
      <c r="F741" s="94" t="inlineStr">
        <is>
          <t>bonif. vs. favore - bon.da daniela carrara polizze auto i10 + tutela legale</t>
        </is>
      </c>
      <c r="G741" s="94" t="n"/>
    </row>
    <row r="742">
      <c r="A742" s="136" t="n"/>
      <c r="B742" s="136" t="n"/>
      <c r="C742" s="94" t="n">
        <v>0</v>
      </c>
      <c r="D742" s="98" t="n"/>
      <c r="E742" s="98" t="n"/>
      <c r="F742" s="98" t="n"/>
      <c r="G742" s="94" t="n"/>
    </row>
    <row r="743">
      <c r="A743" s="136" t="n"/>
      <c r="B743" s="136" t="n"/>
      <c r="C743" s="98" t="n">
        <v>0</v>
      </c>
      <c r="D743" s="98" t="n"/>
      <c r="E743" s="98" t="n"/>
      <c r="F743" s="98" t="n"/>
      <c r="G743" s="94" t="n"/>
    </row>
    <row r="744">
      <c r="A744" s="95" t="n">
        <v>45313</v>
      </c>
      <c r="B744" s="95" t="n">
        <v>45313</v>
      </c>
      <c r="C744" s="94" t="n">
        <v>732</v>
      </c>
      <c r="D744" s="94" t="inlineStr">
        <is>
          <t>EUR</t>
        </is>
      </c>
      <c r="E744" s="94" t="n">
        <v>480</v>
      </c>
      <c r="F744" s="94" t="inlineStr">
        <is>
          <t>bonif. vs. favore - bon.da spina mauro fontana francesca fontana crivelli pagamento polizze casa</t>
        </is>
      </c>
      <c r="G744" s="94" t="n"/>
    </row>
    <row r="745">
      <c r="A745" s="95" t="n">
        <v>45313</v>
      </c>
      <c r="B745" s="95" t="n">
        <v>45313</v>
      </c>
      <c r="C745" s="94" t="n">
        <v>100</v>
      </c>
      <c r="D745" s="94" t="inlineStr">
        <is>
          <t>EUR</t>
        </is>
      </c>
      <c r="E745" s="98" t="inlineStr">
        <is>
          <t>OK</t>
        </is>
      </c>
      <c r="F745" s="94" t="inlineStr">
        <is>
          <t>bonif. vs. favore - bon.da rava sacha responsabilita' civile locati</t>
        </is>
      </c>
      <c r="G745" s="94" t="n"/>
    </row>
    <row r="746">
      <c r="A746" s="95" t="n">
        <v>45313</v>
      </c>
      <c r="B746" s="95" t="n">
        <v>45313</v>
      </c>
      <c r="C746" s="94" t="n">
        <v>1091</v>
      </c>
      <c r="D746" s="94" t="inlineStr">
        <is>
          <t>EUR</t>
        </is>
      </c>
      <c r="E746" s="98" t="inlineStr">
        <is>
          <t>OK</t>
        </is>
      </c>
      <c r="F746" s="94" t="inlineStr">
        <is>
          <t>bonif. vs. favore - bon.da girardi alessandro mariani laura 730372086 - alessandro girardi</t>
        </is>
      </c>
      <c r="G746" s="94" t="n"/>
    </row>
    <row r="747">
      <c r="A747" s="95" t="n">
        <v>45313</v>
      </c>
      <c r="B747" s="95" t="n">
        <v>45313</v>
      </c>
      <c r="C747" s="94" t="n">
        <v>446</v>
      </c>
      <c r="D747" s="94" t="inlineStr">
        <is>
          <t>EUR</t>
        </is>
      </c>
      <c r="E747" s="98" t="inlineStr">
        <is>
          <t>OK</t>
        </is>
      </c>
      <c r="F747" s="94" t="inlineStr">
        <is>
          <t>bonif. vs. favore - bon.da rossi manuela sanna mauro somma730390607</t>
        </is>
      </c>
      <c r="G747" s="94" t="n"/>
    </row>
    <row r="748">
      <c r="A748" s="95" t="n"/>
      <c r="B748" s="95" t="n"/>
      <c r="C748" s="98" t="n"/>
      <c r="D748" s="94" t="n"/>
      <c r="E748" s="94" t="n"/>
      <c r="F748" s="94" t="n"/>
      <c r="G748" s="94" t="n"/>
    </row>
    <row r="749">
      <c r="A749" s="136" t="n"/>
      <c r="B749" s="95" t="n"/>
      <c r="C749" s="94" t="n"/>
      <c r="D749" s="94" t="n"/>
      <c r="E749" s="94" t="n"/>
      <c r="F749" s="94" t="n"/>
      <c r="G749" s="94" t="n"/>
    </row>
    <row r="750">
      <c r="A750" s="136" t="n"/>
      <c r="B750" s="95" t="n"/>
      <c r="C750" s="94" t="n"/>
      <c r="D750" s="94" t="n"/>
      <c r="E750" s="94" t="n"/>
      <c r="F750" s="94" t="n"/>
      <c r="G750" s="94" t="n"/>
    </row>
    <row r="751">
      <c r="A751" s="136" t="n"/>
      <c r="B751" s="95" t="n"/>
      <c r="C751" s="94" t="n"/>
      <c r="D751" s="94" t="n"/>
      <c r="E751" s="94" t="n"/>
      <c r="F751" s="94" t="n"/>
      <c r="G751" s="94" t="n"/>
    </row>
    <row r="752">
      <c r="A752" s="136" t="n"/>
      <c r="B752" s="95" t="n"/>
      <c r="C752" s="94" t="n"/>
      <c r="D752" s="94" t="n"/>
      <c r="E752" s="94" t="n"/>
      <c r="F752" s="94" t="n"/>
      <c r="G752" s="94" t="n"/>
    </row>
    <row r="753">
      <c r="A753" s="136" t="n"/>
      <c r="B753" s="95" t="n"/>
      <c r="C753" s="94" t="n"/>
      <c r="D753" s="94" t="n"/>
      <c r="E753" s="94" t="n"/>
      <c r="F753" s="94" t="n"/>
      <c r="G753" s="94" t="n"/>
    </row>
    <row r="754">
      <c r="A754" s="136" t="n"/>
      <c r="B754" s="95" t="n"/>
      <c r="C754" s="94" t="n"/>
      <c r="D754" s="94" t="n"/>
      <c r="E754" s="94" t="n"/>
      <c r="F754" s="94" t="n"/>
      <c r="G754" s="94" t="n"/>
    </row>
    <row r="755">
      <c r="A755" s="136" t="n"/>
      <c r="B755" s="95" t="n"/>
      <c r="C755" s="94" t="n"/>
      <c r="D755" s="94" t="n"/>
      <c r="E755" s="94" t="n"/>
      <c r="F755" s="94" t="n"/>
      <c r="G755" s="94" t="n"/>
    </row>
    <row r="756">
      <c r="A756" s="136" t="n"/>
      <c r="B756" s="95" t="n"/>
      <c r="C756" s="94" t="n"/>
      <c r="D756" s="94" t="n"/>
      <c r="E756" s="94" t="n"/>
      <c r="F756" s="94" t="n"/>
      <c r="G756" s="94" t="n"/>
    </row>
    <row r="757">
      <c r="A757" s="136" t="n"/>
      <c r="B757" s="95" t="n"/>
      <c r="C757" s="94" t="n"/>
      <c r="D757" s="94" t="n"/>
      <c r="E757" s="94" t="n"/>
      <c r="F757" s="94" t="n"/>
      <c r="G757" s="94" t="n"/>
    </row>
    <row r="758">
      <c r="A758" s="136" t="n"/>
      <c r="B758" s="95" t="n"/>
      <c r="C758" s="94" t="n"/>
      <c r="D758" s="94" t="n"/>
      <c r="E758" s="94" t="n"/>
      <c r="F758" s="94" t="n"/>
      <c r="G758" s="94" t="n"/>
    </row>
    <row r="759">
      <c r="A759" s="136" t="n"/>
      <c r="B759" s="95" t="n"/>
      <c r="C759" s="94" t="n"/>
      <c r="D759" s="94" t="n"/>
      <c r="E759" s="94" t="n"/>
      <c r="F759" s="94" t="n"/>
      <c r="G759" s="94" t="n"/>
    </row>
    <row r="760">
      <c r="A760" s="95" t="n"/>
      <c r="B760" s="95" t="n"/>
      <c r="C760" s="94" t="n"/>
      <c r="D760" s="94" t="n"/>
      <c r="E760" s="94" t="n"/>
      <c r="F760" s="94" t="n"/>
      <c r="G760" s="94" t="n"/>
    </row>
    <row r="761">
      <c r="A761" s="136" t="n"/>
      <c r="B761" s="95" t="n"/>
      <c r="C761" s="94" t="n"/>
      <c r="D761" s="94" t="n"/>
      <c r="E761" s="94" t="n"/>
      <c r="F761" s="94" t="n"/>
      <c r="G761" s="94" t="n"/>
    </row>
    <row r="762">
      <c r="A762" s="95" t="n"/>
      <c r="B762" s="95" t="n"/>
      <c r="C762" s="94" t="n"/>
      <c r="D762" s="94" t="n"/>
      <c r="E762" s="94" t="n"/>
      <c r="F762" s="94" t="n"/>
      <c r="G762" s="94" t="n"/>
    </row>
    <row r="763">
      <c r="A763" s="95" t="n"/>
      <c r="B763" s="95" t="n"/>
      <c r="C763" s="94" t="n"/>
      <c r="D763" s="94" t="n"/>
      <c r="E763" s="94" t="n"/>
      <c r="F763" s="94" t="n"/>
      <c r="G763" s="94" t="n"/>
    </row>
    <row r="764">
      <c r="A764" s="95" t="n"/>
      <c r="B764" s="95" t="n"/>
      <c r="C764" s="94" t="n"/>
      <c r="D764" s="94" t="n"/>
      <c r="E764" s="94" t="n"/>
      <c r="F764" s="94" t="n"/>
      <c r="G764" s="94" t="n"/>
    </row>
    <row r="765">
      <c r="A765" s="94" t="n"/>
      <c r="B765" s="94" t="n"/>
      <c r="C765" s="94" t="n"/>
      <c r="D765" s="94" t="n"/>
      <c r="E765" s="94" t="n"/>
      <c r="F765" s="94" t="n"/>
      <c r="G765" s="94" t="n"/>
    </row>
    <row r="766">
      <c r="A766" s="94" t="n"/>
      <c r="B766" s="94" t="n"/>
      <c r="C766" s="94" t="n"/>
      <c r="D766" s="94" t="n"/>
      <c r="E766" s="94" t="n"/>
      <c r="F766" s="94" t="n"/>
      <c r="G766" s="94" t="n"/>
    </row>
    <row r="767">
      <c r="A767" s="94" t="n"/>
      <c r="B767" s="94" t="n"/>
      <c r="C767" s="94" t="n"/>
      <c r="D767" s="94" t="n"/>
      <c r="E767" s="94" t="n"/>
      <c r="F767" s="94" t="n"/>
      <c r="G767" s="94" t="n"/>
    </row>
    <row r="768">
      <c r="A768" s="94" t="n"/>
      <c r="B768" s="94" t="n"/>
      <c r="C768" s="94" t="n"/>
      <c r="D768" s="94" t="n"/>
      <c r="E768" s="94" t="n"/>
      <c r="F768" s="94" t="n"/>
      <c r="G768" s="94" t="n"/>
    </row>
    <row r="769">
      <c r="A769" s="98" t="n"/>
      <c r="B769" s="94" t="n"/>
      <c r="C769" s="94" t="n"/>
      <c r="D769" s="94" t="n"/>
      <c r="E769" s="94" t="n"/>
      <c r="F769" s="94" t="n"/>
      <c r="G769" s="94" t="n"/>
    </row>
    <row r="770">
      <c r="A770" s="94" t="n"/>
      <c r="B770" s="94" t="n"/>
      <c r="C770" s="94" t="n"/>
      <c r="D770" s="94" t="n"/>
      <c r="E770" s="94" t="n"/>
      <c r="F770" s="94" t="n"/>
      <c r="G770" s="94" t="n"/>
    </row>
    <row r="771">
      <c r="A771" s="94" t="n"/>
      <c r="B771" s="94" t="n"/>
      <c r="C771" s="94" t="n"/>
      <c r="D771" s="94" t="n"/>
      <c r="E771" s="94" t="n"/>
      <c r="F771" s="94" t="n"/>
      <c r="G771" s="94" t="n"/>
    </row>
    <row r="772">
      <c r="A772" s="94" t="n"/>
      <c r="B772" s="94" t="n"/>
      <c r="C772" s="94" t="n"/>
      <c r="D772" s="94" t="n"/>
      <c r="E772" s="94" t="n"/>
      <c r="F772" s="94" t="n"/>
      <c r="G772" s="94" t="n"/>
    </row>
    <row r="773">
      <c r="A773" s="98" t="n"/>
      <c r="B773" s="94" t="n"/>
      <c r="C773" s="98" t="n"/>
      <c r="D773" s="94" t="n"/>
      <c r="E773" s="94" t="n"/>
      <c r="F773" s="94" t="n"/>
      <c r="G773" s="94" t="n"/>
    </row>
    <row r="774">
      <c r="A774" s="98" t="inlineStr">
        <is>
          <t>TOTALE BONIFICI DA BANCA</t>
        </is>
      </c>
      <c r="B774" s="94" t="n"/>
      <c r="C774" s="94">
        <f>SUM(C730:C773)</f>
        <v/>
      </c>
      <c r="D774" s="94" t="n"/>
      <c r="E774" s="94" t="n"/>
      <c r="F774" s="94" t="n"/>
      <c r="G774" s="94" t="n"/>
    </row>
    <row r="775">
      <c r="A775" s="94" t="n"/>
      <c r="B775" s="94" t="n"/>
      <c r="C775" s="94" t="n"/>
      <c r="D775" s="94" t="n"/>
      <c r="E775" s="94" t="n"/>
      <c r="F775" s="94" t="n"/>
      <c r="G775" s="94" t="n"/>
    </row>
    <row r="776">
      <c r="A776" s="98" t="inlineStr">
        <is>
          <t>TOTALE BONIFICI DA FC</t>
        </is>
      </c>
      <c r="B776" s="94" t="n"/>
      <c r="C776" s="94">
        <f>'PRIMA NOTA'!F1028</f>
        <v/>
      </c>
      <c r="D776" s="94" t="n"/>
      <c r="E776" s="94" t="n"/>
      <c r="F776" s="94" t="n"/>
      <c r="G776" s="94" t="n"/>
    </row>
    <row r="777">
      <c r="A777" s="94" t="n"/>
      <c r="B777" s="94" t="n"/>
      <c r="C777" s="94" t="n"/>
      <c r="D777" s="94" t="n"/>
      <c r="E777" s="94" t="n"/>
      <c r="F777" s="94" t="n"/>
      <c r="G777" s="94" t="n"/>
    </row>
    <row r="778">
      <c r="A778" s="94" t="n"/>
      <c r="B778" s="94" t="n"/>
      <c r="C778" s="94" t="n"/>
      <c r="D778" s="94" t="n"/>
      <c r="E778" s="94" t="n"/>
      <c r="F778" s="94" t="n"/>
      <c r="G778" s="94" t="n"/>
    </row>
    <row r="779">
      <c r="A779" s="127" t="inlineStr">
        <is>
          <t>DIFFERENZA</t>
        </is>
      </c>
      <c r="B779" s="127" t="n"/>
      <c r="C779" s="138">
        <f>C774-C776</f>
        <v/>
      </c>
      <c r="D779" s="94" t="n"/>
      <c r="E779" s="94" t="n"/>
      <c r="F779" s="94" t="n"/>
      <c r="G779" s="94" t="n"/>
    </row>
    <row r="782">
      <c r="A782" s="98" t="inlineStr">
        <is>
          <t>DATA CONTABILE</t>
        </is>
      </c>
      <c r="B782" s="98" t="inlineStr">
        <is>
          <t>DAT VALUTA</t>
        </is>
      </c>
      <c r="C782" s="98" t="inlineStr">
        <is>
          <t>IMPORTO</t>
        </is>
      </c>
      <c r="D782" s="98" t="inlineStr">
        <is>
          <t>DIVISA</t>
        </is>
      </c>
      <c r="E782" s="98" t="inlineStr">
        <is>
          <t>CAUSALE</t>
        </is>
      </c>
      <c r="F782" s="98" t="inlineStr">
        <is>
          <t>DESCRIZIONE</t>
        </is>
      </c>
      <c r="G782" s="98" t="inlineStr">
        <is>
          <t>NOTE</t>
        </is>
      </c>
    </row>
    <row r="783">
      <c r="A783" s="146" t="n">
        <v>45314</v>
      </c>
      <c r="B783" s="94" t="n"/>
      <c r="C783" s="94" t="n"/>
      <c r="D783" s="98" t="n"/>
      <c r="E783" s="94" t="n"/>
      <c r="F783" s="98" t="n"/>
      <c r="G783" s="94" t="n"/>
    </row>
    <row r="784">
      <c r="A784" s="136" t="n"/>
      <c r="B784" s="136" t="n"/>
      <c r="C784" s="94" t="n">
        <v>0</v>
      </c>
      <c r="D784" s="98" t="n"/>
      <c r="E784" s="98" t="n"/>
      <c r="F784" s="98" t="n"/>
      <c r="G784" s="94" t="n"/>
    </row>
    <row r="785">
      <c r="A785" s="131" t="n">
        <v>45314</v>
      </c>
      <c r="B785" s="131" t="n">
        <v>45314</v>
      </c>
      <c r="C785" t="n">
        <v>1891.03</v>
      </c>
      <c r="D785" t="inlineStr">
        <is>
          <t>EUR</t>
        </is>
      </c>
      <c r="E785" t="n">
        <v>480</v>
      </c>
      <c r="F785" t="inlineStr">
        <is>
          <t>bonif. vs. favore - bon.da angelo colombo s.r.l. pol. 259.32.3000 01 - regolazione premio</t>
        </is>
      </c>
    </row>
    <row r="786">
      <c r="A786" s="131" t="n">
        <v>45314</v>
      </c>
      <c r="B786" s="131" t="n">
        <v>45314</v>
      </c>
      <c r="C786" t="n">
        <v>472</v>
      </c>
      <c r="D786" t="inlineStr">
        <is>
          <t>EUR</t>
        </is>
      </c>
      <c r="E786" t="n">
        <v>480</v>
      </c>
      <c r="F786" t="inlineStr">
        <is>
          <t>bonif. vs. favore - bon.da bi.a.car. s.n.c. di andrighetto nicol 181779682 tg. ed316rd</t>
        </is>
      </c>
    </row>
    <row r="787">
      <c r="A787" s="131" t="n">
        <v>45314</v>
      </c>
      <c r="B787" s="131" t="n">
        <v>45314</v>
      </c>
      <c r="C787" t="n">
        <v>53</v>
      </c>
      <c r="D787" t="inlineStr">
        <is>
          <t>EUR</t>
        </is>
      </c>
      <c r="E787" t="n">
        <v>480</v>
      </c>
      <c r="F787" t="inlineStr">
        <is>
          <t>bonif. vs. favore - bon.da legnani graziella angela ferrari sil p olizza 13789 assicuraz sulla casa</t>
        </is>
      </c>
    </row>
    <row r="788">
      <c r="A788" s="131" t="n">
        <v>45314</v>
      </c>
      <c r="B788" s="131" t="n">
        <v>45314</v>
      </c>
      <c r="C788" t="n">
        <v>254</v>
      </c>
      <c r="D788" t="inlineStr">
        <is>
          <t>EUR</t>
        </is>
      </c>
      <c r="E788" t="n">
        <v>480</v>
      </c>
      <c r="F788" t="inlineStr">
        <is>
          <t>bonif. vs. favore - bon.da elisa ruggiero somma 180122290</t>
        </is>
      </c>
    </row>
    <row r="789">
      <c r="A789" s="131" t="n">
        <v>45314</v>
      </c>
      <c r="B789" s="131" t="n">
        <v>45314</v>
      </c>
      <c r="C789" t="n">
        <v>323</v>
      </c>
      <c r="D789" t="inlineStr">
        <is>
          <t>EUR</t>
        </is>
      </c>
      <c r="E789" t="n">
        <v>480</v>
      </c>
      <c r="F789" t="inlineStr">
        <is>
          <t>bonif. vs. favore - bon.da merlotti fabrizio polizza casa nr 7303 35953 intestata a merlotti fabriz</t>
        </is>
      </c>
    </row>
    <row r="790">
      <c r="A790" s="131" t="n">
        <v>45314</v>
      </c>
      <c r="B790" s="131" t="n">
        <v>45314</v>
      </c>
      <c r="C790" t="n">
        <v>376</v>
      </c>
      <c r="D790" t="inlineStr">
        <is>
          <t>EUR</t>
        </is>
      </c>
      <c r="E790" t="n">
        <v>480</v>
      </c>
      <c r="F790" t="inlineStr">
        <is>
          <t>bonif. vs. favore - bon.da manfredi alessandro 180022111</t>
        </is>
      </c>
    </row>
    <row r="791">
      <c r="A791" s="131" t="n">
        <v>45314</v>
      </c>
      <c r="B791" s="131" t="n">
        <v>45314</v>
      </c>
      <c r="C791" t="n">
        <v>1585.2</v>
      </c>
      <c r="D791" t="inlineStr">
        <is>
          <t>EUR</t>
        </is>
      </c>
      <c r="E791" t="n">
        <v>480</v>
      </c>
      <c r="F791" t="inlineStr">
        <is>
          <t>bonif. vs. favore - bon.da autotrasporti babolin renato 180022144</t>
        </is>
      </c>
    </row>
    <row r="792">
      <c r="A792" s="131" t="n">
        <v>45314</v>
      </c>
      <c r="B792" s="131" t="n">
        <v>45314</v>
      </c>
      <c r="C792" t="n">
        <v>77</v>
      </c>
      <c r="D792" t="inlineStr">
        <is>
          <t>EUR</t>
        </is>
      </c>
      <c r="E792" t="n">
        <v>480</v>
      </c>
      <c r="F792" t="inlineStr">
        <is>
          <t>bonif. vs. favore - bon.da bonini fabio polizza abitazione 300169  bonini fabio-legnano</t>
        </is>
      </c>
    </row>
    <row r="793">
      <c r="A793" s="131" t="n">
        <v>45314</v>
      </c>
      <c r="B793" s="131" t="n">
        <v>45314</v>
      </c>
      <c r="C793" t="n">
        <v>388</v>
      </c>
      <c r="D793" t="inlineStr">
        <is>
          <t>EUR</t>
        </is>
      </c>
      <c r="E793" t="n">
        <v>480</v>
      </c>
      <c r="F793" t="inlineStr">
        <is>
          <t>bonif. vs. favore - bon.da villa michela maria villa luigi pagame nto assicurazione villa michela m</t>
        </is>
      </c>
    </row>
    <row r="794">
      <c r="A794" s="131" t="n">
        <v>45314</v>
      </c>
      <c r="B794" s="131" t="n">
        <v>45314</v>
      </c>
      <c r="C794" t="n">
        <v>426</v>
      </c>
      <c r="D794" t="inlineStr">
        <is>
          <t>EUR</t>
        </is>
      </c>
      <c r="E794" t="n">
        <v>480</v>
      </c>
      <c r="F794" t="inlineStr">
        <is>
          <t>bonif. vs. favore - bon.da scaltritti paola pol. 732120080</t>
        </is>
      </c>
    </row>
    <row r="795">
      <c r="A795" s="131" t="n">
        <v>45314</v>
      </c>
      <c r="B795" s="131" t="n">
        <v>45314</v>
      </c>
      <c r="C795" t="n">
        <v>456</v>
      </c>
      <c r="D795" t="inlineStr">
        <is>
          <t>EUR</t>
        </is>
      </c>
      <c r="E795" t="n">
        <v>480</v>
      </c>
      <c r="F795" t="inlineStr">
        <is>
          <t>bonif. vs. favore - bon.da beliusse michele somma181779689</t>
        </is>
      </c>
    </row>
    <row r="796">
      <c r="A796" s="131" t="n">
        <v>45314</v>
      </c>
      <c r="B796" s="131" t="n">
        <v>45314</v>
      </c>
      <c r="C796" t="n">
        <v>185</v>
      </c>
      <c r="D796" t="inlineStr">
        <is>
          <t>EUR</t>
        </is>
      </c>
      <c r="E796" t="n">
        <v>480</v>
      </c>
      <c r="F796" t="inlineStr">
        <is>
          <t>bonif. vs. favore - bon.da conegliani matteo lanza marianna poliz za 730368905 conegliani matteo</t>
        </is>
      </c>
    </row>
    <row r="797">
      <c r="A797" s="131" t="n">
        <v>45314</v>
      </c>
      <c r="B797" s="131" t="n">
        <v>45314</v>
      </c>
      <c r="C797" t="n">
        <v>815.5</v>
      </c>
      <c r="D797" t="inlineStr">
        <is>
          <t>EUR</t>
        </is>
      </c>
      <c r="E797" t="n">
        <v>480</v>
      </c>
      <c r="F797" t="inlineStr">
        <is>
          <t>bonif. vs. favore - bon.da parrocchia di san giorgio martire sald o polizza r.c. auto n. 180308171</t>
        </is>
      </c>
    </row>
    <row r="798">
      <c r="A798" s="131" t="n">
        <v>45314</v>
      </c>
      <c r="B798" s="131" t="n">
        <v>45314</v>
      </c>
      <c r="C798" t="n">
        <v>156.5</v>
      </c>
      <c r="D798" t="inlineStr">
        <is>
          <t>EUR</t>
        </is>
      </c>
      <c r="E798" t="n">
        <v>480</v>
      </c>
      <c r="F798" t="inlineStr">
        <is>
          <t>bonif. vs. favore - bon.da saporiti claudio marchesini elda 48568 1376</t>
        </is>
      </c>
    </row>
    <row r="799">
      <c r="A799" s="131" t="n">
        <v>45314</v>
      </c>
      <c r="B799" s="131" t="n">
        <v>45314</v>
      </c>
      <c r="C799" t="n">
        <v>134</v>
      </c>
      <c r="D799" t="inlineStr">
        <is>
          <t>EUR</t>
        </is>
      </c>
      <c r="E799" t="n">
        <v>480</v>
      </c>
      <c r="F799" t="inlineStr">
        <is>
          <t>bonif. vs. favore - bon.da mocellini daniela polizza 730415907 ap partamento baveno mocellini danie</t>
        </is>
      </c>
    </row>
    <row r="800">
      <c r="A800" s="131" t="n"/>
      <c r="B800" s="131" t="n"/>
      <c r="C800" t="n">
        <v>0</v>
      </c>
      <c r="D800" t="inlineStr">
        <is>
          <t>EUR</t>
        </is>
      </c>
    </row>
    <row r="801">
      <c r="A801" s="131" t="n">
        <v>45314</v>
      </c>
      <c r="B801" s="131" t="n">
        <v>45314</v>
      </c>
      <c r="C801" t="n">
        <v>730</v>
      </c>
      <c r="D801" t="inlineStr">
        <is>
          <t>EUR</t>
        </is>
      </c>
      <c r="E801" t="inlineStr">
        <is>
          <t>48H</t>
        </is>
      </c>
      <c r="F801" t="inlineStr">
        <is>
          <t>bon urg/istant vs f - bon.da basso mattia somma181779698</t>
        </is>
      </c>
    </row>
    <row r="802">
      <c r="A802" s="136" t="n"/>
      <c r="B802" s="95" t="n"/>
      <c r="C802" s="94" t="n"/>
      <c r="D802" s="94" t="n"/>
      <c r="E802" s="94" t="n"/>
      <c r="F802" s="94" t="n"/>
      <c r="G802" s="94" t="n"/>
    </row>
    <row r="803">
      <c r="A803" s="136" t="n"/>
      <c r="B803" s="95" t="n"/>
      <c r="C803" s="94" t="n"/>
      <c r="D803" s="94" t="n"/>
      <c r="E803" s="94" t="n"/>
      <c r="F803" s="94" t="n"/>
      <c r="G803" s="94" t="n"/>
    </row>
    <row r="804">
      <c r="A804" s="136" t="n"/>
      <c r="B804" s="95" t="n"/>
      <c r="C804" s="94" t="n"/>
      <c r="D804" s="94" t="n"/>
      <c r="E804" s="94" t="n"/>
      <c r="F804" s="94" t="n"/>
      <c r="G804" s="94" t="n"/>
    </row>
    <row r="805">
      <c r="A805" s="136" t="n"/>
      <c r="B805" s="95" t="n"/>
      <c r="C805" s="94" t="n"/>
      <c r="D805" s="94" t="n"/>
      <c r="E805" s="94" t="n"/>
      <c r="F805" s="94" t="n"/>
      <c r="G805" s="94" t="n"/>
    </row>
    <row r="806">
      <c r="A806" s="136" t="n"/>
      <c r="B806" s="95" t="n"/>
      <c r="C806" s="94" t="n"/>
      <c r="D806" s="94" t="n"/>
      <c r="E806" s="94" t="n"/>
      <c r="F806" s="94" t="n"/>
      <c r="G806" s="94" t="n"/>
    </row>
    <row r="807">
      <c r="A807" s="136" t="n"/>
      <c r="B807" s="95" t="n"/>
      <c r="C807" s="94" t="n"/>
      <c r="D807" s="94" t="n"/>
      <c r="E807" s="94" t="n"/>
      <c r="F807" s="94" t="n"/>
      <c r="G807" s="94" t="n"/>
    </row>
    <row r="808">
      <c r="A808" s="136" t="n"/>
      <c r="B808" s="95" t="n"/>
      <c r="C808" s="94" t="n"/>
      <c r="D808" s="94" t="n"/>
      <c r="E808" s="94" t="n"/>
      <c r="F808" s="94" t="n"/>
      <c r="G808" s="94" t="n"/>
    </row>
    <row r="809">
      <c r="A809" s="136" t="n"/>
      <c r="B809" s="95" t="n"/>
      <c r="C809" s="94" t="n"/>
      <c r="D809" s="94" t="n"/>
      <c r="E809" s="94" t="n"/>
      <c r="F809" s="94" t="n"/>
      <c r="G809" s="94" t="n"/>
    </row>
    <row r="810">
      <c r="A810" s="136" t="n"/>
      <c r="B810" s="95" t="n"/>
      <c r="C810" s="94" t="n"/>
      <c r="D810" s="94" t="n"/>
      <c r="E810" s="94" t="n"/>
      <c r="F810" s="94" t="n"/>
      <c r="G810" s="94" t="n"/>
    </row>
    <row r="811">
      <c r="A811" s="136" t="n"/>
      <c r="B811" s="95" t="n"/>
      <c r="C811" s="94" t="n"/>
      <c r="D811" s="94" t="n"/>
      <c r="E811" s="94" t="n"/>
      <c r="F811" s="94" t="n"/>
      <c r="G811" s="94" t="n"/>
    </row>
    <row r="812">
      <c r="A812" s="136" t="n"/>
      <c r="B812" s="95" t="n"/>
      <c r="C812" s="94" t="n"/>
      <c r="D812" s="94" t="n"/>
      <c r="E812" s="94" t="n"/>
      <c r="F812" s="94" t="n"/>
      <c r="G812" s="94" t="n"/>
    </row>
    <row r="813">
      <c r="A813" s="95" t="n"/>
      <c r="B813" s="95" t="n"/>
      <c r="C813" s="94" t="n"/>
      <c r="D813" s="94" t="n"/>
      <c r="E813" s="94" t="n"/>
      <c r="F813" s="94" t="n"/>
      <c r="G813" s="94" t="n"/>
    </row>
    <row r="814">
      <c r="A814" s="136" t="n"/>
      <c r="B814" s="95" t="n"/>
      <c r="C814" s="94" t="n"/>
      <c r="D814" s="94" t="n"/>
      <c r="E814" s="94" t="n"/>
      <c r="F814" s="94" t="n"/>
      <c r="G814" s="94" t="n"/>
    </row>
    <row r="815">
      <c r="A815" s="95" t="n"/>
      <c r="B815" s="95" t="n"/>
      <c r="C815" s="94" t="n"/>
      <c r="D815" s="94" t="n"/>
      <c r="E815" s="94" t="n"/>
      <c r="F815" s="94" t="n"/>
      <c r="G815" s="94" t="n"/>
    </row>
    <row r="816">
      <c r="A816" s="95" t="n"/>
      <c r="B816" s="95" t="n"/>
      <c r="C816" s="94" t="n"/>
      <c r="D816" s="94" t="n"/>
      <c r="E816" s="94" t="n"/>
      <c r="F816" s="94" t="n"/>
      <c r="G816" s="94" t="n"/>
    </row>
    <row r="817">
      <c r="A817" s="95" t="n"/>
      <c r="B817" s="95" t="n"/>
      <c r="C817" s="94" t="n"/>
      <c r="D817" s="94" t="n"/>
      <c r="E817" s="94" t="n"/>
      <c r="F817" s="94" t="n"/>
      <c r="G817" s="94" t="n"/>
    </row>
    <row r="818">
      <c r="A818" s="94" t="n"/>
      <c r="B818" s="94" t="n"/>
      <c r="C818" s="94" t="n"/>
      <c r="D818" s="94" t="n"/>
      <c r="E818" s="94" t="n"/>
      <c r="F818" s="94" t="n"/>
      <c r="G818" s="94" t="n"/>
    </row>
    <row r="819">
      <c r="A819" s="94" t="n"/>
      <c r="B819" s="94" t="n"/>
      <c r="C819" s="94" t="n"/>
      <c r="D819" s="94" t="n"/>
      <c r="E819" s="94" t="n"/>
      <c r="F819" s="94" t="n"/>
      <c r="G819" s="94" t="n"/>
    </row>
    <row r="820">
      <c r="A820" s="94" t="n"/>
      <c r="B820" s="94" t="n"/>
      <c r="C820" s="94" t="n"/>
      <c r="D820" s="94" t="n"/>
      <c r="E820" s="94" t="n"/>
      <c r="F820" s="94" t="n"/>
      <c r="G820" s="94" t="n"/>
    </row>
    <row r="821">
      <c r="A821" s="94" t="n"/>
      <c r="B821" s="94" t="n"/>
      <c r="C821" s="94" t="n"/>
      <c r="D821" s="94" t="n"/>
      <c r="E821" s="94" t="n"/>
      <c r="F821" s="94" t="n"/>
      <c r="G821" s="94" t="n"/>
    </row>
    <row r="822">
      <c r="A822" s="98" t="n"/>
      <c r="B822" s="94" t="n"/>
      <c r="C822" s="94" t="n"/>
      <c r="D822" s="94" t="n"/>
      <c r="E822" s="94" t="n"/>
      <c r="F822" s="94" t="n"/>
      <c r="G822" s="94" t="n"/>
    </row>
    <row r="823">
      <c r="A823" s="94" t="n"/>
      <c r="B823" s="94" t="n"/>
      <c r="C823" s="94" t="n"/>
      <c r="D823" s="94" t="n"/>
      <c r="E823" s="94" t="n"/>
      <c r="F823" s="94" t="n"/>
      <c r="G823" s="94" t="n"/>
    </row>
    <row r="824">
      <c r="A824" s="94" t="n"/>
      <c r="B824" s="94" t="n"/>
      <c r="C824" s="94" t="n"/>
      <c r="D824" s="94" t="n"/>
      <c r="E824" s="94" t="n"/>
      <c r="F824" s="94" t="n"/>
      <c r="G824" s="94" t="n"/>
    </row>
    <row r="825">
      <c r="A825" s="94" t="n"/>
      <c r="B825" s="94" t="n"/>
      <c r="C825" s="94" t="n"/>
      <c r="D825" s="94" t="n"/>
      <c r="E825" s="94" t="n"/>
      <c r="F825" s="94" t="n"/>
      <c r="G825" s="94" t="n"/>
    </row>
    <row r="826">
      <c r="A826" s="98" t="n"/>
      <c r="B826" s="94" t="n"/>
      <c r="C826" s="98" t="n"/>
      <c r="D826" s="94" t="n"/>
      <c r="E826" s="94" t="n"/>
      <c r="F826" s="94" t="n"/>
      <c r="G826" s="94" t="n"/>
    </row>
    <row r="827">
      <c r="A827" s="98" t="inlineStr">
        <is>
          <t>TOTALE BONIFICI DA BANCA</t>
        </is>
      </c>
      <c r="B827" s="94" t="n"/>
      <c r="C827" s="94">
        <f>SUM(C783:C826)</f>
        <v/>
      </c>
      <c r="D827" s="94" t="n"/>
      <c r="E827" s="94" t="n"/>
      <c r="F827" s="94" t="n"/>
      <c r="G827" s="94" t="n"/>
    </row>
    <row r="828">
      <c r="A828" s="94" t="n"/>
      <c r="B828" s="94" t="n"/>
      <c r="C828" s="94" t="n"/>
      <c r="D828" s="94" t="n"/>
      <c r="E828" s="94" t="n"/>
      <c r="F828" s="94" t="n"/>
      <c r="G828" s="94" t="n"/>
    </row>
    <row r="829">
      <c r="A829" s="98" t="inlineStr">
        <is>
          <t>TOTALE BONIFICI DA FC</t>
        </is>
      </c>
      <c r="B829" s="94" t="n"/>
      <c r="C829" s="98">
        <f>'PRIMA NOTA'!F1089</f>
        <v/>
      </c>
      <c r="D829" s="94" t="n"/>
      <c r="E829" s="94" t="n"/>
      <c r="F829" s="94" t="n"/>
      <c r="G829" s="94" t="n"/>
    </row>
    <row r="830">
      <c r="A830" s="94" t="n"/>
      <c r="B830" s="94" t="n"/>
      <c r="C830" s="94" t="n"/>
      <c r="D830" s="94" t="n"/>
      <c r="E830" s="94" t="n"/>
      <c r="F830" s="94" t="n"/>
      <c r="G830" s="94" t="n"/>
    </row>
    <row r="831">
      <c r="A831" s="94" t="n"/>
      <c r="B831" s="94" t="n"/>
      <c r="C831" s="94" t="n"/>
      <c r="D831" s="94" t="n"/>
      <c r="E831" s="94" t="n"/>
      <c r="F831" s="94" t="n"/>
      <c r="G831" s="94" t="n"/>
    </row>
    <row r="832">
      <c r="A832" s="127" t="inlineStr">
        <is>
          <t>DIFFERENZA</t>
        </is>
      </c>
      <c r="B832" s="127" t="n"/>
      <c r="C832" s="138">
        <f>C827-C829</f>
        <v/>
      </c>
      <c r="D832" s="94" t="n"/>
      <c r="E832" s="94" t="n"/>
      <c r="F832" s="94" t="n"/>
      <c r="G832" s="94" t="n"/>
    </row>
    <row r="835">
      <c r="A835" s="98" t="inlineStr">
        <is>
          <t>DATA CONTABILE</t>
        </is>
      </c>
      <c r="B835" s="98" t="inlineStr">
        <is>
          <t>DAT VALUTA</t>
        </is>
      </c>
      <c r="C835" s="98" t="inlineStr">
        <is>
          <t>IMPORTO</t>
        </is>
      </c>
      <c r="D835" s="98" t="inlineStr">
        <is>
          <t>DIVISA</t>
        </is>
      </c>
      <c r="E835" s="98" t="inlineStr">
        <is>
          <t>CAUSALE</t>
        </is>
      </c>
      <c r="F835" s="98" t="inlineStr">
        <is>
          <t>DESCRIZIONE</t>
        </is>
      </c>
      <c r="G835" s="98" t="inlineStr">
        <is>
          <t>NOTE</t>
        </is>
      </c>
    </row>
    <row r="836">
      <c r="A836" s="146" t="n">
        <v>45315</v>
      </c>
      <c r="B836" s="94" t="n"/>
      <c r="C836" s="94" t="n"/>
      <c r="D836" s="98" t="n"/>
      <c r="E836" s="94" t="n"/>
      <c r="F836" s="98" t="n"/>
      <c r="G836" s="94" t="n"/>
    </row>
    <row r="837">
      <c r="A837" s="136" t="n"/>
      <c r="B837" s="136" t="n"/>
      <c r="C837" s="94" t="n">
        <v>0</v>
      </c>
      <c r="D837" s="98" t="n"/>
      <c r="E837" s="98" t="n"/>
      <c r="F837" s="98" t="n"/>
      <c r="G837" s="94" t="n"/>
    </row>
    <row r="838">
      <c r="A838" s="131" t="n">
        <v>45315</v>
      </c>
      <c r="B838" s="131" t="n">
        <v>45315</v>
      </c>
      <c r="C838" t="n">
        <v>150</v>
      </c>
      <c r="D838" t="inlineStr">
        <is>
          <t>EUR</t>
        </is>
      </c>
      <c r="E838" t="n">
        <v>480</v>
      </c>
      <c r="F838" t="inlineStr">
        <is>
          <t>bonif. vs. favore - bon.da first solution srl polizza300116</t>
        </is>
      </c>
    </row>
    <row r="839">
      <c r="A839" s="131" t="n">
        <v>45315</v>
      </c>
      <c r="B839" s="131" t="n">
        <v>45315</v>
      </c>
      <c r="C839" t="n">
        <v>200</v>
      </c>
      <c r="D839" t="inlineStr">
        <is>
          <t>EUR</t>
        </is>
      </c>
      <c r="E839" t="n">
        <v>480</v>
      </c>
      <c r="F839" t="inlineStr">
        <is>
          <t>bonif. vs. favore - bon.da petrei anna polizza n. 730378642</t>
        </is>
      </c>
    </row>
    <row r="840">
      <c r="A840" s="131" t="n">
        <v>45315</v>
      </c>
      <c r="B840" s="131" t="n">
        <v>45315</v>
      </c>
      <c r="C840" t="n">
        <v>1387</v>
      </c>
      <c r="D840" t="inlineStr">
        <is>
          <t>EUR</t>
        </is>
      </c>
      <c r="E840" t="n">
        <v>480</v>
      </c>
      <c r="F840" t="inlineStr">
        <is>
          <t>bonif. vs. favore - bon.da angelo colombo s.r.l. pol. 112004990 e  112004989</t>
        </is>
      </c>
    </row>
    <row r="841">
      <c r="A841" s="131" t="n">
        <v>45315</v>
      </c>
      <c r="B841" s="131" t="n">
        <v>45315</v>
      </c>
      <c r="C841" t="n">
        <v>52</v>
      </c>
      <c r="D841" t="inlineStr">
        <is>
          <t>EUR</t>
        </is>
      </c>
      <c r="E841" t="n">
        <v>480</v>
      </c>
      <c r="F841" t="inlineStr">
        <is>
          <t>bonif. vs. favore - bon.da basso alessandro venturin cinzia eli s omma730355451</t>
        </is>
      </c>
    </row>
    <row r="842">
      <c r="A842" s="131" t="n">
        <v>45315</v>
      </c>
      <c r="B842" s="131" t="n">
        <v>45315</v>
      </c>
      <c r="C842" t="n">
        <v>5000.04</v>
      </c>
      <c r="D842" t="inlineStr">
        <is>
          <t>EUR</t>
        </is>
      </c>
      <c r="E842" t="n">
        <v>480</v>
      </c>
      <c r="F842" t="inlineStr">
        <is>
          <t>bonif. vs. favore - bon.da parrocchia san michele arcangelo rinno vo polizza 301050</t>
        </is>
      </c>
    </row>
    <row r="843">
      <c r="A843" s="131" t="n">
        <v>45315</v>
      </c>
      <c r="B843" s="131" t="n">
        <v>45314</v>
      </c>
      <c r="C843" t="n">
        <v>249.5</v>
      </c>
      <c r="D843" t="inlineStr">
        <is>
          <t>EUR</t>
        </is>
      </c>
      <c r="E843" t="inlineStr">
        <is>
          <t>48H</t>
        </is>
      </c>
      <c r="F843" t="inlineStr">
        <is>
          <t>bon urg/istant vs f - bon.da chiari nicholas 180122276/58931300246</t>
        </is>
      </c>
    </row>
    <row r="844">
      <c r="A844" s="131" t="n">
        <v>45315</v>
      </c>
      <c r="B844" s="131" t="n">
        <v>45315</v>
      </c>
      <c r="C844" t="n">
        <v>375.5</v>
      </c>
      <c r="D844" t="inlineStr">
        <is>
          <t>EUR</t>
        </is>
      </c>
      <c r="E844" t="n">
        <v>480</v>
      </c>
      <c r="F844" t="inlineStr">
        <is>
          <t>bonif. vs. favore - bon.da borella angelo maurizio,borella crist rca auto tagliabue annuale</t>
        </is>
      </c>
    </row>
    <row r="845">
      <c r="A845" s="131" t="n">
        <v>45315</v>
      </c>
      <c r="B845" s="131" t="n">
        <v>45315</v>
      </c>
      <c r="C845" t="n">
        <v>200</v>
      </c>
      <c r="D845" t="inlineStr">
        <is>
          <t>EUR</t>
        </is>
      </c>
      <c r="E845" t="n">
        <v>480</v>
      </c>
      <c r="F845" t="inlineStr">
        <is>
          <t>bonif. vs. favore - bon.da zoppi andrea del vecchio elena polizza  730391949</t>
        </is>
      </c>
    </row>
    <row r="846">
      <c r="A846" s="131" t="n">
        <v>45315</v>
      </c>
      <c r="B846" s="131" t="n">
        <v>45315</v>
      </c>
      <c r="C846" t="n">
        <v>373</v>
      </c>
      <c r="D846" t="inlineStr">
        <is>
          <t>EUR</t>
        </is>
      </c>
      <c r="E846" t="n">
        <v>480</v>
      </c>
      <c r="F846" t="inlineStr">
        <is>
          <t>bonif. vs. favore - bon.da minervino domenica assicurazione miner vino gennaio /luglio 2024</t>
        </is>
      </c>
    </row>
    <row r="847">
      <c r="A847" s="131" t="n">
        <v>45315</v>
      </c>
      <c r="B847" s="131" t="n">
        <v>45315</v>
      </c>
      <c r="C847" t="n">
        <v>125</v>
      </c>
      <c r="D847" t="inlineStr">
        <is>
          <t>EUR</t>
        </is>
      </c>
      <c r="E847" t="n">
        <v>480</v>
      </c>
      <c r="F847" t="inlineStr">
        <is>
          <t>bonif. vs. favore - bon.da viotto angelo somma730236388</t>
        </is>
      </c>
    </row>
    <row r="848">
      <c r="A848" s="131" t="n">
        <v>45315</v>
      </c>
      <c r="B848" s="131" t="n">
        <v>45315</v>
      </c>
      <c r="C848" t="n">
        <v>825.99</v>
      </c>
      <c r="D848" t="inlineStr">
        <is>
          <t>EUR</t>
        </is>
      </c>
      <c r="E848" t="n">
        <v>480</v>
      </c>
      <c r="F848" t="inlineStr">
        <is>
          <t>bonif. vs. favore - bon.da castiglioni adelio e comi mar inella   pol. rc auto+ pol. infortuni n. 7</t>
        </is>
      </c>
    </row>
    <row r="849">
      <c r="A849" s="136" t="n"/>
      <c r="B849" s="136" t="n"/>
      <c r="C849" s="98" t="n">
        <v>0</v>
      </c>
      <c r="D849" s="98" t="n"/>
      <c r="E849" s="98" t="n"/>
      <c r="F849" s="98" t="n"/>
      <c r="G849" s="94" t="n"/>
    </row>
    <row r="850">
      <c r="A850" s="136" t="n"/>
      <c r="B850" s="136" t="n"/>
      <c r="C850" s="94" t="n">
        <v>0</v>
      </c>
      <c r="D850" s="98" t="n"/>
      <c r="E850" s="98" t="n"/>
      <c r="F850" s="98" t="n"/>
      <c r="G850" s="94" t="n"/>
    </row>
    <row r="851">
      <c r="A851" s="136" t="n"/>
      <c r="B851" s="136" t="n"/>
      <c r="C851" s="94" t="n">
        <v>0</v>
      </c>
      <c r="D851" s="98" t="n"/>
      <c r="E851" s="98" t="n"/>
      <c r="F851" s="98" t="n"/>
      <c r="G851" s="94" t="n"/>
    </row>
    <row r="852">
      <c r="A852" s="136" t="n"/>
      <c r="B852" s="136" t="n"/>
      <c r="C852" s="94" t="n">
        <v>0</v>
      </c>
      <c r="D852" s="98" t="n"/>
      <c r="E852" s="98" t="n"/>
      <c r="F852" s="98" t="n"/>
      <c r="G852" s="94" t="n"/>
    </row>
    <row r="853">
      <c r="A853" s="136" t="n"/>
      <c r="B853" s="136" t="n"/>
      <c r="C853" s="94" t="n">
        <v>0</v>
      </c>
      <c r="D853" s="98" t="n"/>
      <c r="E853" s="98" t="n"/>
      <c r="F853" s="98" t="n"/>
      <c r="G853" s="94" t="n"/>
    </row>
    <row r="854">
      <c r="A854" s="95" t="n"/>
      <c r="B854" s="95" t="n"/>
      <c r="C854" s="98" t="n"/>
      <c r="D854" s="94" t="n"/>
      <c r="E854" s="94" t="n"/>
      <c r="F854" s="98" t="n"/>
      <c r="G854" s="94" t="n"/>
    </row>
    <row r="855">
      <c r="A855" s="136" t="n"/>
      <c r="B855" s="95" t="n"/>
      <c r="C855" s="94" t="n"/>
      <c r="D855" s="94" t="n"/>
      <c r="E855" s="94" t="n"/>
      <c r="F855" s="94" t="n"/>
      <c r="G855" s="94" t="n"/>
    </row>
    <row r="856">
      <c r="A856" s="136" t="n"/>
      <c r="B856" s="95" t="n"/>
      <c r="C856" s="94" t="n"/>
      <c r="D856" s="94" t="n"/>
      <c r="E856" s="94" t="n"/>
      <c r="F856" s="94" t="n"/>
      <c r="G856" s="94" t="n"/>
    </row>
    <row r="857">
      <c r="A857" s="136" t="n"/>
      <c r="B857" s="95" t="n"/>
      <c r="C857" s="94" t="n"/>
      <c r="D857" s="94" t="n"/>
      <c r="E857" s="94" t="n"/>
      <c r="F857" s="94" t="n"/>
      <c r="G857" s="94" t="n"/>
    </row>
    <row r="858">
      <c r="A858" s="136" t="n"/>
      <c r="B858" s="95" t="n"/>
      <c r="C858" s="94" t="n"/>
      <c r="D858" s="94" t="n"/>
      <c r="E858" s="94" t="n"/>
      <c r="F858" s="94" t="n"/>
      <c r="G858" s="94" t="n"/>
    </row>
    <row r="859">
      <c r="A859" s="136" t="n"/>
      <c r="B859" s="95" t="n"/>
      <c r="C859" s="94" t="n"/>
      <c r="D859" s="94" t="n"/>
      <c r="E859" s="94" t="n"/>
      <c r="F859" s="94" t="n"/>
      <c r="G859" s="94" t="n"/>
    </row>
    <row r="860">
      <c r="A860" s="136" t="n"/>
      <c r="B860" s="95" t="n"/>
      <c r="C860" s="94" t="n"/>
      <c r="D860" s="94" t="n"/>
      <c r="E860" s="94" t="n"/>
      <c r="F860" s="94" t="n"/>
      <c r="G860" s="94" t="n"/>
    </row>
    <row r="861">
      <c r="A861" s="136" t="n"/>
      <c r="B861" s="95" t="n"/>
      <c r="C861" s="94" t="n"/>
      <c r="D861" s="94" t="n"/>
      <c r="E861" s="94" t="n"/>
      <c r="F861" s="94" t="n"/>
      <c r="G861" s="94" t="n"/>
    </row>
    <row r="862">
      <c r="A862" s="136" t="n"/>
      <c r="B862" s="95" t="n"/>
      <c r="C862" s="94" t="n"/>
      <c r="D862" s="94" t="n"/>
      <c r="E862" s="94" t="n"/>
      <c r="F862" s="94" t="n"/>
      <c r="G862" s="94" t="n"/>
    </row>
    <row r="863">
      <c r="A863" s="136" t="n"/>
      <c r="B863" s="95" t="n"/>
      <c r="C863" s="94" t="n"/>
      <c r="D863" s="94" t="n"/>
      <c r="E863" s="94" t="n"/>
      <c r="F863" s="94" t="n"/>
      <c r="G863" s="94" t="n"/>
    </row>
    <row r="864">
      <c r="A864" s="136" t="n"/>
      <c r="B864" s="95" t="n"/>
      <c r="C864" s="94" t="n"/>
      <c r="D864" s="94" t="n"/>
      <c r="E864" s="94" t="n"/>
      <c r="F864" s="94" t="n"/>
      <c r="G864" s="94" t="n"/>
    </row>
    <row r="865">
      <c r="A865" s="136" t="n"/>
      <c r="B865" s="95" t="n"/>
      <c r="C865" s="94" t="n"/>
      <c r="D865" s="94" t="n"/>
      <c r="E865" s="94" t="n"/>
      <c r="F865" s="94" t="n"/>
      <c r="G865" s="94" t="n"/>
    </row>
    <row r="866">
      <c r="A866" s="95" t="n"/>
      <c r="B866" s="95" t="n"/>
      <c r="C866" s="94" t="n"/>
      <c r="D866" s="94" t="n"/>
      <c r="E866" s="94" t="n"/>
      <c r="F866" s="94" t="n"/>
      <c r="G866" s="94" t="n"/>
    </row>
    <row r="867">
      <c r="A867" s="136" t="n"/>
      <c r="B867" s="95" t="n"/>
      <c r="C867" s="94" t="n"/>
      <c r="D867" s="94" t="n"/>
      <c r="E867" s="94" t="n"/>
      <c r="F867" s="94" t="n"/>
      <c r="G867" s="94" t="n"/>
    </row>
    <row r="868">
      <c r="A868" s="95" t="n"/>
      <c r="B868" s="95" t="n"/>
      <c r="C868" s="94" t="n"/>
      <c r="D868" s="94" t="n"/>
      <c r="E868" s="94" t="n"/>
      <c r="F868" s="94" t="n"/>
      <c r="G868" s="94" t="n"/>
    </row>
    <row r="869">
      <c r="A869" s="95" t="n"/>
      <c r="B869" s="95" t="n"/>
      <c r="C869" s="94" t="n"/>
      <c r="D869" s="94" t="n"/>
      <c r="E869" s="94" t="n"/>
      <c r="F869" s="94" t="n"/>
      <c r="G869" s="94" t="n"/>
    </row>
    <row r="870">
      <c r="A870" s="95" t="n"/>
      <c r="B870" s="95" t="n"/>
      <c r="C870" s="94" t="n"/>
      <c r="D870" s="94" t="n"/>
      <c r="E870" s="94" t="n"/>
      <c r="F870" s="94" t="n"/>
      <c r="G870" s="94" t="n"/>
    </row>
    <row r="871">
      <c r="A871" s="94" t="n"/>
      <c r="B871" s="94" t="n"/>
      <c r="C871" s="94" t="n"/>
      <c r="D871" s="94" t="n"/>
      <c r="E871" s="94" t="n"/>
      <c r="F871" s="94" t="n"/>
      <c r="G871" s="94" t="n"/>
    </row>
    <row r="872">
      <c r="A872" s="94" t="n"/>
      <c r="B872" s="94" t="n"/>
      <c r="C872" s="94" t="n"/>
      <c r="D872" s="94" t="n"/>
      <c r="E872" s="94" t="n"/>
      <c r="F872" s="94" t="n"/>
      <c r="G872" s="94" t="n"/>
    </row>
    <row r="873">
      <c r="A873" s="94" t="n"/>
      <c r="B873" s="94" t="n"/>
      <c r="C873" s="94" t="n"/>
      <c r="D873" s="94" t="n"/>
      <c r="E873" s="94" t="n"/>
      <c r="F873" s="94" t="n"/>
      <c r="G873" s="94" t="n"/>
    </row>
    <row r="874">
      <c r="A874" s="94" t="n"/>
      <c r="B874" s="94" t="n"/>
      <c r="C874" s="94" t="n"/>
      <c r="D874" s="94" t="n"/>
      <c r="E874" s="94" t="n"/>
      <c r="F874" s="94" t="n"/>
      <c r="G874" s="94" t="n"/>
    </row>
    <row r="875">
      <c r="A875" s="98" t="n"/>
      <c r="B875" s="94" t="n"/>
      <c r="C875" s="94" t="n"/>
      <c r="D875" s="94" t="n"/>
      <c r="E875" s="94" t="n"/>
      <c r="F875" s="94" t="n"/>
      <c r="G875" s="94" t="n"/>
    </row>
    <row r="876">
      <c r="A876" s="94" t="n"/>
      <c r="B876" s="94" t="n"/>
      <c r="C876" s="94" t="n"/>
      <c r="D876" s="94" t="n"/>
      <c r="E876" s="94" t="n"/>
      <c r="F876" s="94" t="n"/>
      <c r="G876" s="94" t="n"/>
    </row>
    <row r="877">
      <c r="A877" s="94" t="n"/>
      <c r="B877" s="94" t="n"/>
      <c r="C877" s="94" t="n"/>
      <c r="D877" s="94" t="n"/>
      <c r="E877" s="94" t="n"/>
      <c r="F877" s="94" t="n"/>
      <c r="G877" s="94" t="n"/>
    </row>
    <row r="878">
      <c r="A878" s="94" t="n"/>
      <c r="B878" s="94" t="n"/>
      <c r="C878" s="94" t="n"/>
      <c r="D878" s="94" t="n"/>
      <c r="E878" s="94" t="n"/>
      <c r="F878" s="94" t="n"/>
      <c r="G878" s="94" t="n"/>
    </row>
    <row r="879">
      <c r="A879" s="98" t="n"/>
      <c r="B879" s="94" t="n"/>
      <c r="C879" s="98" t="n"/>
      <c r="D879" s="94" t="n"/>
      <c r="E879" s="94" t="n"/>
      <c r="F879" s="94" t="n"/>
      <c r="G879" s="94" t="n"/>
    </row>
    <row r="880">
      <c r="A880" s="98" t="inlineStr">
        <is>
          <t>TOTALE BONIFICI DA BANCA</t>
        </is>
      </c>
      <c r="B880" s="94" t="n"/>
      <c r="C880" s="94">
        <f>SUM(C836:C879)</f>
        <v/>
      </c>
      <c r="D880" s="94" t="n"/>
      <c r="E880" s="94" t="n"/>
      <c r="F880" s="94" t="n"/>
      <c r="G880" s="94" t="n"/>
    </row>
    <row r="881">
      <c r="A881" s="94" t="n"/>
      <c r="B881" s="94" t="n"/>
      <c r="C881" s="94" t="n"/>
      <c r="D881" s="94" t="n"/>
      <c r="E881" s="94" t="n"/>
      <c r="F881" s="94" t="n"/>
      <c r="G881" s="94" t="n"/>
    </row>
    <row r="882">
      <c r="A882" s="98" t="inlineStr">
        <is>
          <t>TOTALE BONIFICI DA FC</t>
        </is>
      </c>
      <c r="B882" s="94" t="n"/>
      <c r="C882" s="98">
        <f>'PRIMA NOTA'!F1089</f>
        <v/>
      </c>
      <c r="D882" s="94" t="n"/>
      <c r="E882" s="94" t="n"/>
      <c r="F882" s="94" t="n"/>
      <c r="G882" s="94" t="n"/>
    </row>
    <row r="883">
      <c r="A883" s="94" t="n"/>
      <c r="B883" s="94" t="n"/>
      <c r="C883" s="94" t="n"/>
      <c r="D883" s="94" t="n"/>
      <c r="E883" s="94" t="n"/>
      <c r="F883" s="94" t="n"/>
      <c r="G883" s="94" t="n"/>
    </row>
    <row r="884">
      <c r="A884" s="94" t="n"/>
      <c r="B884" s="94" t="n"/>
      <c r="C884" s="94" t="n"/>
      <c r="D884" s="94" t="n"/>
      <c r="E884" s="94" t="n"/>
      <c r="F884" s="94" t="n"/>
      <c r="G884" s="94" t="n"/>
    </row>
    <row r="885">
      <c r="A885" s="127" t="inlineStr">
        <is>
          <t>DIFFERENZA</t>
        </is>
      </c>
      <c r="B885" s="127" t="n"/>
      <c r="C885" s="138">
        <f>C880-C882</f>
        <v/>
      </c>
      <c r="D885" s="94" t="n"/>
      <c r="E885" s="94" t="n"/>
      <c r="F885" s="94" t="n"/>
      <c r="G885" s="94" t="n"/>
    </row>
    <row r="888">
      <c r="A888" s="98" t="inlineStr">
        <is>
          <t>DATA CONTABILE</t>
        </is>
      </c>
      <c r="B888" s="98" t="inlineStr">
        <is>
          <t>DAT VALUTA</t>
        </is>
      </c>
      <c r="C888" s="98" t="inlineStr">
        <is>
          <t>IMPORTO</t>
        </is>
      </c>
      <c r="D888" s="98" t="inlineStr">
        <is>
          <t>DIVISA</t>
        </is>
      </c>
      <c r="E888" s="98" t="inlineStr">
        <is>
          <t>CAUSALE</t>
        </is>
      </c>
      <c r="F888" s="98" t="inlineStr">
        <is>
          <t>DESCRIZIONE</t>
        </is>
      </c>
      <c r="G888" s="98" t="inlineStr">
        <is>
          <t>NOTE</t>
        </is>
      </c>
    </row>
    <row r="889">
      <c r="A889" s="146" t="n">
        <v>45316</v>
      </c>
      <c r="B889" s="94" t="n"/>
      <c r="C889" s="94" t="n"/>
      <c r="D889" s="98" t="n"/>
      <c r="E889" s="94" t="n"/>
      <c r="F889" s="98" t="n"/>
      <c r="G889" s="94" t="n"/>
    </row>
    <row r="890">
      <c r="A890" s="136" t="n"/>
      <c r="B890" s="136" t="n"/>
      <c r="C890" s="94" t="n">
        <v>0</v>
      </c>
      <c r="D890" s="98" t="n"/>
      <c r="E890" s="98" t="n"/>
      <c r="F890" s="98" t="n"/>
      <c r="G890" s="94" t="n"/>
    </row>
    <row r="891">
      <c r="A891" s="136" t="n"/>
      <c r="B891" s="136" t="n"/>
      <c r="C891" s="94" t="n">
        <v>0</v>
      </c>
      <c r="D891" s="98" t="n"/>
      <c r="E891" s="98" t="n"/>
      <c r="F891" s="98" t="n"/>
      <c r="G891" s="94" t="n"/>
    </row>
    <row r="892">
      <c r="A892" s="136" t="n"/>
      <c r="B892" s="136" t="n"/>
      <c r="C892" s="94" t="n">
        <v>0</v>
      </c>
      <c r="D892" s="98" t="n"/>
      <c r="E892" s="98" t="n"/>
      <c r="F892" s="98" t="n"/>
      <c r="G892" s="94" t="n"/>
    </row>
    <row r="893">
      <c r="A893" s="136" t="n"/>
      <c r="B893" s="136" t="n"/>
      <c r="C893" s="98" t="n">
        <v>0</v>
      </c>
      <c r="D893" s="98" t="n"/>
      <c r="E893" s="98" t="n"/>
      <c r="F893" s="98" t="n"/>
      <c r="G893" s="94" t="n"/>
    </row>
    <row r="894">
      <c r="A894" s="136" t="n"/>
      <c r="B894" s="136" t="n"/>
      <c r="C894" s="94" t="n">
        <v>0</v>
      </c>
      <c r="D894" s="98" t="n"/>
      <c r="E894" s="98" t="n"/>
      <c r="F894" s="98" t="n"/>
      <c r="G894" s="94" t="n"/>
    </row>
    <row r="895">
      <c r="A895" s="136" t="n"/>
      <c r="B895" s="136" t="n"/>
      <c r="C895" s="94" t="n">
        <v>0</v>
      </c>
      <c r="D895" s="98" t="n"/>
      <c r="E895" s="98" t="n"/>
      <c r="F895" s="98" t="n"/>
      <c r="G895" s="94" t="n"/>
    </row>
    <row r="896">
      <c r="A896" s="136" t="n"/>
      <c r="B896" s="136" t="n"/>
      <c r="C896" s="94" t="n">
        <v>0</v>
      </c>
      <c r="D896" s="98" t="n"/>
      <c r="E896" s="98" t="n"/>
      <c r="F896" s="98" t="n"/>
      <c r="G896" s="94" t="n"/>
    </row>
    <row r="897">
      <c r="A897" s="136" t="n"/>
      <c r="B897" s="136" t="n"/>
      <c r="C897" s="94" t="n">
        <v>0</v>
      </c>
      <c r="D897" s="98" t="n"/>
      <c r="E897" s="98" t="n"/>
      <c r="F897" s="98" t="n"/>
      <c r="G897" s="94" t="n"/>
    </row>
    <row r="898">
      <c r="A898" s="136" t="n"/>
      <c r="B898" s="136" t="n"/>
      <c r="C898" s="94" t="n">
        <v>0</v>
      </c>
      <c r="D898" s="98" t="n"/>
      <c r="E898" s="98" t="n"/>
      <c r="F898" s="98" t="n"/>
      <c r="G898" s="94" t="n"/>
    </row>
    <row r="899">
      <c r="A899" s="136" t="n"/>
      <c r="B899" s="136" t="n"/>
      <c r="C899" s="94" t="n">
        <v>0</v>
      </c>
      <c r="D899" s="98" t="n"/>
      <c r="E899" s="98" t="n"/>
      <c r="F899" s="98" t="n"/>
      <c r="G899" s="94" t="n"/>
    </row>
    <row r="900">
      <c r="A900" s="136" t="n"/>
      <c r="B900" s="136" t="n"/>
      <c r="C900" s="94" t="n">
        <v>0</v>
      </c>
      <c r="D900" s="98" t="n"/>
      <c r="E900" s="98" t="n"/>
      <c r="F900" s="98" t="n"/>
      <c r="G900" s="94" t="n"/>
    </row>
    <row r="901">
      <c r="A901" s="136" t="n"/>
      <c r="B901" s="136" t="n"/>
      <c r="C901" s="94" t="n">
        <v>0</v>
      </c>
      <c r="D901" s="98" t="n"/>
      <c r="E901" s="98" t="n"/>
      <c r="F901" s="98" t="n"/>
      <c r="G901" s="94" t="n"/>
    </row>
    <row r="902">
      <c r="A902" s="136" t="n"/>
      <c r="B902" s="136" t="n"/>
      <c r="C902" s="98" t="n">
        <v>0</v>
      </c>
      <c r="D902" s="98" t="n"/>
      <c r="E902" s="98" t="n"/>
      <c r="F902" s="98" t="n"/>
      <c r="G902" s="94" t="n"/>
    </row>
    <row r="903">
      <c r="A903" s="136" t="n"/>
      <c r="B903" s="136" t="n"/>
      <c r="C903" s="94" t="n">
        <v>0</v>
      </c>
      <c r="D903" s="98" t="n"/>
      <c r="E903" s="98" t="n"/>
      <c r="F903" s="98" t="n"/>
      <c r="G903" s="94" t="n"/>
    </row>
    <row r="904">
      <c r="A904" s="136" t="n"/>
      <c r="B904" s="136" t="n"/>
      <c r="C904" s="94" t="n">
        <v>0</v>
      </c>
      <c r="D904" s="98" t="n"/>
      <c r="E904" s="98" t="n"/>
      <c r="F904" s="98" t="n"/>
      <c r="G904" s="94" t="n"/>
    </row>
    <row r="905">
      <c r="A905" s="136" t="n"/>
      <c r="B905" s="136" t="n"/>
      <c r="C905" s="94" t="n">
        <v>0</v>
      </c>
      <c r="D905" s="98" t="n"/>
      <c r="E905" s="98" t="n"/>
      <c r="F905" s="98" t="n"/>
      <c r="G905" s="94" t="n"/>
    </row>
    <row r="906">
      <c r="A906" s="136" t="n"/>
      <c r="B906" s="136" t="n"/>
      <c r="C906" s="94" t="n">
        <v>0</v>
      </c>
      <c r="D906" s="98" t="n"/>
      <c r="E906" s="98" t="n"/>
      <c r="F906" s="98" t="n"/>
      <c r="G906" s="94" t="n"/>
    </row>
    <row r="907">
      <c r="A907" s="95" t="n"/>
      <c r="B907" s="95" t="n"/>
      <c r="C907" s="98" t="n"/>
      <c r="D907" s="94" t="n"/>
      <c r="E907" s="94" t="n"/>
      <c r="F907" s="98" t="n"/>
      <c r="G907" s="94" t="n"/>
    </row>
    <row r="908">
      <c r="A908" s="136" t="n"/>
      <c r="B908" s="95" t="n"/>
      <c r="C908" s="94" t="n"/>
      <c r="D908" s="94" t="n"/>
      <c r="E908" s="94" t="n"/>
      <c r="F908" s="94" t="n"/>
      <c r="G908" s="94" t="n"/>
    </row>
    <row r="909">
      <c r="A909" s="136" t="n"/>
      <c r="B909" s="95" t="n"/>
      <c r="C909" s="94" t="n"/>
      <c r="D909" s="94" t="n"/>
      <c r="E909" s="94" t="n"/>
      <c r="F909" s="94" t="n"/>
      <c r="G909" s="94" t="n"/>
    </row>
    <row r="910">
      <c r="A910" s="136" t="n"/>
      <c r="B910" s="95" t="n"/>
      <c r="C910" s="94" t="n"/>
      <c r="D910" s="94" t="n"/>
      <c r="E910" s="94" t="n"/>
      <c r="F910" s="94" t="n"/>
      <c r="G910" s="94" t="n"/>
    </row>
    <row r="911">
      <c r="A911" s="136" t="n"/>
      <c r="B911" s="95" t="n"/>
      <c r="C911" s="94" t="n"/>
      <c r="D911" s="94" t="n"/>
      <c r="E911" s="94" t="n"/>
      <c r="F911" s="94" t="n"/>
      <c r="G911" s="94" t="n"/>
    </row>
    <row r="912">
      <c r="A912" s="136" t="n"/>
      <c r="B912" s="95" t="n"/>
      <c r="C912" s="94" t="n"/>
      <c r="D912" s="94" t="n"/>
      <c r="E912" s="94" t="n"/>
      <c r="F912" s="94" t="n"/>
      <c r="G912" s="94" t="n"/>
    </row>
    <row r="913">
      <c r="A913" s="136" t="n"/>
      <c r="B913" s="95" t="n"/>
      <c r="C913" s="94" t="n"/>
      <c r="D913" s="94" t="n"/>
      <c r="E913" s="94" t="n"/>
      <c r="F913" s="94" t="n"/>
      <c r="G913" s="94" t="n"/>
    </row>
    <row r="914">
      <c r="A914" s="136" t="n"/>
      <c r="B914" s="95" t="n"/>
      <c r="C914" s="94" t="n"/>
      <c r="D914" s="94" t="n"/>
      <c r="E914" s="94" t="n"/>
      <c r="F914" s="94" t="n"/>
      <c r="G914" s="94" t="n"/>
    </row>
    <row r="915">
      <c r="A915" s="136" t="n"/>
      <c r="B915" s="95" t="n"/>
      <c r="C915" s="94" t="n"/>
      <c r="D915" s="94" t="n"/>
      <c r="E915" s="94" t="n"/>
      <c r="F915" s="94" t="n"/>
      <c r="G915" s="94" t="n"/>
    </row>
    <row r="916">
      <c r="A916" s="136" t="n"/>
      <c r="B916" s="95" t="n"/>
      <c r="C916" s="94" t="n"/>
      <c r="D916" s="94" t="n"/>
      <c r="E916" s="94" t="n"/>
      <c r="F916" s="94" t="n"/>
      <c r="G916" s="94" t="n"/>
    </row>
    <row r="917">
      <c r="A917" s="136" t="n"/>
      <c r="B917" s="95" t="n"/>
      <c r="C917" s="94" t="n"/>
      <c r="D917" s="94" t="n"/>
      <c r="E917" s="94" t="n"/>
      <c r="F917" s="94" t="n"/>
      <c r="G917" s="94" t="n"/>
    </row>
    <row r="918">
      <c r="A918" s="136" t="n"/>
      <c r="B918" s="95" t="n"/>
      <c r="C918" s="94" t="n"/>
      <c r="D918" s="94" t="n"/>
      <c r="E918" s="94" t="n"/>
      <c r="F918" s="94" t="n"/>
      <c r="G918" s="94" t="n"/>
    </row>
    <row r="919">
      <c r="A919" s="95" t="n"/>
      <c r="B919" s="95" t="n"/>
      <c r="C919" s="94" t="n"/>
      <c r="D919" s="94" t="n"/>
      <c r="E919" s="94" t="n"/>
      <c r="F919" s="94" t="n"/>
      <c r="G919" s="94" t="n"/>
    </row>
    <row r="920">
      <c r="A920" s="136" t="n"/>
      <c r="B920" s="95" t="n"/>
      <c r="C920" s="94" t="n"/>
      <c r="D920" s="94" t="n"/>
      <c r="E920" s="94" t="n"/>
      <c r="F920" s="94" t="n"/>
      <c r="G920" s="94" t="n"/>
    </row>
    <row r="921">
      <c r="A921" s="95" t="n"/>
      <c r="B921" s="95" t="n"/>
      <c r="C921" s="94" t="n"/>
      <c r="D921" s="94" t="n"/>
      <c r="E921" s="94" t="n"/>
      <c r="F921" s="94" t="n"/>
      <c r="G921" s="94" t="n"/>
    </row>
    <row r="922">
      <c r="A922" s="95" t="n"/>
      <c r="B922" s="95" t="n"/>
      <c r="C922" s="94" t="n"/>
      <c r="D922" s="94" t="n"/>
      <c r="E922" s="94" t="n"/>
      <c r="F922" s="94" t="n"/>
      <c r="G922" s="94" t="n"/>
    </row>
    <row r="923">
      <c r="A923" s="95" t="n"/>
      <c r="B923" s="95" t="n"/>
      <c r="C923" s="94" t="n"/>
      <c r="D923" s="94" t="n"/>
      <c r="E923" s="94" t="n"/>
      <c r="F923" s="94" t="n"/>
      <c r="G923" s="94" t="n"/>
    </row>
    <row r="924">
      <c r="A924" s="94" t="n"/>
      <c r="B924" s="94" t="n"/>
      <c r="C924" s="94" t="n"/>
      <c r="D924" s="94" t="n"/>
      <c r="E924" s="94" t="n"/>
      <c r="F924" s="94" t="n"/>
      <c r="G924" s="94" t="n"/>
    </row>
    <row r="925">
      <c r="A925" s="94" t="n"/>
      <c r="B925" s="94" t="n"/>
      <c r="C925" s="94" t="n"/>
      <c r="D925" s="94" t="n"/>
      <c r="E925" s="94" t="n"/>
      <c r="F925" s="94" t="n"/>
      <c r="G925" s="94" t="n"/>
    </row>
    <row r="926">
      <c r="A926" s="94" t="n"/>
      <c r="B926" s="94" t="n"/>
      <c r="C926" s="94" t="n"/>
      <c r="D926" s="94" t="n"/>
      <c r="E926" s="94" t="n"/>
      <c r="F926" s="94" t="n"/>
      <c r="G926" s="94" t="n"/>
    </row>
    <row r="927">
      <c r="A927" s="94" t="n"/>
      <c r="B927" s="94" t="n"/>
      <c r="C927" s="94" t="n"/>
      <c r="D927" s="94" t="n"/>
      <c r="E927" s="94" t="n"/>
      <c r="F927" s="94" t="n"/>
      <c r="G927" s="94" t="n"/>
    </row>
    <row r="928">
      <c r="A928" s="98" t="n"/>
      <c r="B928" s="94" t="n"/>
      <c r="C928" s="94" t="n"/>
      <c r="D928" s="94" t="n"/>
      <c r="E928" s="94" t="n"/>
      <c r="F928" s="94" t="n"/>
      <c r="G928" s="94" t="n"/>
    </row>
    <row r="929">
      <c r="A929" s="94" t="n"/>
      <c r="B929" s="94" t="n"/>
      <c r="C929" s="94" t="n"/>
      <c r="D929" s="94" t="n"/>
      <c r="E929" s="94" t="n"/>
      <c r="F929" s="94" t="n"/>
      <c r="G929" s="94" t="n"/>
    </row>
    <row r="930">
      <c r="A930" s="94" t="n"/>
      <c r="B930" s="94" t="n"/>
      <c r="C930" s="94" t="n"/>
      <c r="D930" s="94" t="n"/>
      <c r="E930" s="94" t="n"/>
      <c r="F930" s="94" t="n"/>
      <c r="G930" s="94" t="n"/>
    </row>
    <row r="931">
      <c r="A931" s="94" t="n"/>
      <c r="B931" s="94" t="n"/>
      <c r="C931" s="94" t="n"/>
      <c r="D931" s="94" t="n"/>
      <c r="E931" s="94" t="n"/>
      <c r="F931" s="94" t="n"/>
      <c r="G931" s="94" t="n"/>
    </row>
    <row r="932">
      <c r="A932" s="98" t="n"/>
      <c r="B932" s="94" t="n"/>
      <c r="C932" s="98" t="n"/>
      <c r="D932" s="94" t="n"/>
      <c r="E932" s="94" t="n"/>
      <c r="F932" s="94" t="n"/>
      <c r="G932" s="94" t="n"/>
    </row>
    <row r="933">
      <c r="A933" s="98" t="inlineStr">
        <is>
          <t>TOTALE BONIFICI DA BANCA</t>
        </is>
      </c>
      <c r="B933" s="94" t="n"/>
      <c r="C933" s="94">
        <f>SUM(C889:C932)</f>
        <v/>
      </c>
      <c r="D933" s="94" t="n"/>
      <c r="E933" s="94" t="n"/>
      <c r="F933" s="94" t="n"/>
      <c r="G933" s="94" t="n"/>
    </row>
    <row r="934">
      <c r="A934" s="94" t="n"/>
      <c r="B934" s="94" t="n"/>
      <c r="C934" s="94" t="n"/>
      <c r="D934" s="94" t="n"/>
      <c r="E934" s="94" t="n"/>
      <c r="F934" s="94" t="n"/>
      <c r="G934" s="94" t="n"/>
    </row>
    <row r="935">
      <c r="A935" s="98" t="inlineStr">
        <is>
          <t>TOTALE BONIFICI DA FC</t>
        </is>
      </c>
      <c r="B935" s="94" t="n"/>
      <c r="C935" s="98">
        <f>'PRIMA NOTA'!F1150</f>
        <v/>
      </c>
      <c r="D935" s="94" t="n"/>
      <c r="E935" s="94" t="n"/>
      <c r="F935" s="94" t="n"/>
      <c r="G935" s="94" t="n"/>
    </row>
    <row r="936">
      <c r="A936" s="94" t="n"/>
      <c r="B936" s="94" t="n"/>
      <c r="C936" s="94" t="n"/>
      <c r="D936" s="94" t="n"/>
      <c r="E936" s="94" t="n"/>
      <c r="F936" s="94" t="n"/>
      <c r="G936" s="94" t="n"/>
    </row>
    <row r="937">
      <c r="A937" s="94" t="n"/>
      <c r="B937" s="94" t="n"/>
      <c r="C937" s="94" t="n"/>
      <c r="D937" s="94" t="n"/>
      <c r="E937" s="94" t="n"/>
      <c r="F937" s="94" t="n"/>
      <c r="G937" s="94" t="n"/>
    </row>
    <row r="938">
      <c r="A938" s="127" t="inlineStr">
        <is>
          <t>DIFFERENZA</t>
        </is>
      </c>
      <c r="B938" s="127" t="n"/>
      <c r="C938" s="138">
        <f>C933-C935</f>
        <v/>
      </c>
      <c r="D938" s="94" t="n"/>
      <c r="E938" s="94" t="n"/>
      <c r="F938" s="94" t="n"/>
      <c r="G938" s="94" t="n"/>
    </row>
    <row r="941">
      <c r="A941" s="98" t="inlineStr">
        <is>
          <t>DATA CONTABILE</t>
        </is>
      </c>
      <c r="B941" s="98" t="inlineStr">
        <is>
          <t>DAT VALUTA</t>
        </is>
      </c>
      <c r="C941" s="98" t="inlineStr">
        <is>
          <t>IMPORTO</t>
        </is>
      </c>
      <c r="D941" s="98" t="inlineStr">
        <is>
          <t>DIVISA</t>
        </is>
      </c>
      <c r="E941" s="98" t="inlineStr">
        <is>
          <t>CAUSALE</t>
        </is>
      </c>
      <c r="F941" s="98" t="inlineStr">
        <is>
          <t>DESCRIZIONE</t>
        </is>
      </c>
      <c r="G941" s="98" t="inlineStr">
        <is>
          <t>NOTE</t>
        </is>
      </c>
    </row>
    <row r="942">
      <c r="A942" s="146" t="n">
        <v>45317</v>
      </c>
      <c r="B942" s="94" t="n"/>
      <c r="C942" s="94" t="n"/>
      <c r="D942" s="98" t="n"/>
      <c r="E942" s="94" t="n"/>
      <c r="F942" s="98" t="n"/>
      <c r="G942" s="94" t="n"/>
    </row>
    <row r="943">
      <c r="A943" s="136" t="n"/>
      <c r="B943" s="136" t="n"/>
      <c r="C943" s="94" t="n">
        <v>0</v>
      </c>
      <c r="D943" s="98" t="n"/>
      <c r="E943" s="98" t="n"/>
      <c r="F943" s="98" t="n"/>
      <c r="G943" s="94" t="n"/>
    </row>
    <row r="944">
      <c r="A944" s="136" t="n"/>
      <c r="B944" s="136" t="n"/>
      <c r="C944" s="94" t="n">
        <v>0</v>
      </c>
      <c r="D944" s="98" t="n"/>
      <c r="E944" s="98" t="n"/>
      <c r="F944" s="98" t="n"/>
      <c r="G944" s="94" t="n"/>
    </row>
    <row r="945">
      <c r="A945" s="136" t="n"/>
      <c r="B945" s="136" t="n"/>
      <c r="C945" s="94" t="n">
        <v>0</v>
      </c>
      <c r="D945" s="98" t="n"/>
      <c r="E945" s="98" t="n"/>
      <c r="F945" s="98" t="n"/>
      <c r="G945" s="94" t="n"/>
    </row>
    <row r="946">
      <c r="A946" s="136" t="n"/>
      <c r="B946" s="136" t="n"/>
      <c r="C946" s="98" t="n">
        <v>0</v>
      </c>
      <c r="D946" s="98" t="n"/>
      <c r="E946" s="98" t="n"/>
      <c r="F946" s="98" t="n"/>
      <c r="G946" s="94" t="n"/>
    </row>
    <row r="947">
      <c r="A947" s="136" t="n"/>
      <c r="B947" s="136" t="n"/>
      <c r="C947" s="94" t="n">
        <v>0</v>
      </c>
      <c r="D947" s="98" t="n"/>
      <c r="E947" s="98" t="n"/>
      <c r="F947" s="98" t="n"/>
      <c r="G947" s="94" t="n"/>
    </row>
    <row r="948">
      <c r="A948" s="136" t="n"/>
      <c r="B948" s="136" t="n"/>
      <c r="C948" s="94" t="n">
        <v>0</v>
      </c>
      <c r="D948" s="98" t="n"/>
      <c r="E948" s="98" t="n"/>
      <c r="F948" s="98" t="n"/>
      <c r="G948" s="94" t="n"/>
    </row>
    <row r="949">
      <c r="A949" s="136" t="n"/>
      <c r="B949" s="136" t="n"/>
      <c r="C949" s="94" t="n">
        <v>0</v>
      </c>
      <c r="D949" s="98" t="n"/>
      <c r="E949" s="98" t="n"/>
      <c r="F949" s="98" t="n"/>
      <c r="G949" s="94" t="n"/>
    </row>
    <row r="950">
      <c r="A950" s="136" t="n"/>
      <c r="B950" s="136" t="n"/>
      <c r="C950" s="94" t="n">
        <v>0</v>
      </c>
      <c r="D950" s="98" t="n"/>
      <c r="E950" s="98" t="n"/>
      <c r="F950" s="98" t="n"/>
      <c r="G950" s="94" t="n"/>
    </row>
    <row r="951">
      <c r="A951" s="136" t="n"/>
      <c r="B951" s="136" t="n"/>
      <c r="C951" s="94" t="n">
        <v>0</v>
      </c>
      <c r="D951" s="98" t="n"/>
      <c r="E951" s="98" t="n"/>
      <c r="F951" s="98" t="n"/>
      <c r="G951" s="94" t="n"/>
    </row>
    <row r="952">
      <c r="A952" s="136" t="n"/>
      <c r="B952" s="136" t="n"/>
      <c r="C952" s="94" t="n">
        <v>0</v>
      </c>
      <c r="D952" s="98" t="n"/>
      <c r="E952" s="98" t="n"/>
      <c r="F952" s="98" t="n"/>
      <c r="G952" s="94" t="n"/>
    </row>
    <row r="953">
      <c r="A953" s="136" t="n"/>
      <c r="B953" s="136" t="n"/>
      <c r="C953" s="94" t="n">
        <v>0</v>
      </c>
      <c r="D953" s="98" t="n"/>
      <c r="E953" s="98" t="n"/>
      <c r="F953" s="98" t="n"/>
      <c r="G953" s="94" t="n"/>
    </row>
    <row r="954">
      <c r="A954" s="136" t="n"/>
      <c r="B954" s="136" t="n"/>
      <c r="C954" s="94" t="n">
        <v>0</v>
      </c>
      <c r="D954" s="98" t="n"/>
      <c r="E954" s="98" t="n"/>
      <c r="F954" s="98" t="n"/>
      <c r="G954" s="94" t="n"/>
    </row>
    <row r="955">
      <c r="A955" s="136" t="n"/>
      <c r="B955" s="136" t="n"/>
      <c r="C955" s="98" t="n">
        <v>0</v>
      </c>
      <c r="D955" s="98" t="n"/>
      <c r="E955" s="98" t="n"/>
      <c r="F955" s="98" t="n"/>
      <c r="G955" s="94" t="n"/>
    </row>
    <row r="956">
      <c r="A956" s="136" t="n"/>
      <c r="B956" s="136" t="n"/>
      <c r="C956" s="94" t="n">
        <v>0</v>
      </c>
      <c r="D956" s="98" t="n"/>
      <c r="E956" s="98" t="n"/>
      <c r="F956" s="98" t="n"/>
      <c r="G956" s="94" t="n"/>
    </row>
    <row r="957">
      <c r="A957" s="136" t="n"/>
      <c r="B957" s="136" t="n"/>
      <c r="C957" s="94" t="n">
        <v>0</v>
      </c>
      <c r="D957" s="98" t="n"/>
      <c r="E957" s="98" t="n"/>
      <c r="F957" s="98" t="n"/>
      <c r="G957" s="94" t="n"/>
    </row>
    <row r="958">
      <c r="A958" s="136" t="n"/>
      <c r="B958" s="136" t="n"/>
      <c r="C958" s="94" t="n">
        <v>0</v>
      </c>
      <c r="D958" s="98" t="n"/>
      <c r="E958" s="98" t="n"/>
      <c r="F958" s="98" t="n"/>
      <c r="G958" s="94" t="n"/>
    </row>
    <row r="959">
      <c r="A959" s="136" t="n"/>
      <c r="B959" s="136" t="n"/>
      <c r="C959" s="94" t="n">
        <v>0</v>
      </c>
      <c r="D959" s="98" t="n"/>
      <c r="E959" s="98" t="n"/>
      <c r="F959" s="98" t="n"/>
      <c r="G959" s="94" t="n"/>
    </row>
    <row r="960">
      <c r="A960" s="95" t="n"/>
      <c r="B960" s="95" t="n"/>
      <c r="C960" s="98" t="n"/>
      <c r="D960" s="94" t="n"/>
      <c r="E960" s="94" t="n"/>
      <c r="F960" s="98" t="n"/>
      <c r="G960" s="94" t="n"/>
    </row>
    <row r="961">
      <c r="A961" s="136" t="n"/>
      <c r="B961" s="95" t="n"/>
      <c r="C961" s="94" t="n"/>
      <c r="D961" s="94" t="n"/>
      <c r="E961" s="94" t="n"/>
      <c r="F961" s="94" t="n"/>
      <c r="G961" s="94" t="n"/>
    </row>
    <row r="962">
      <c r="A962" s="136" t="n"/>
      <c r="B962" s="95" t="n"/>
      <c r="C962" s="94" t="n"/>
      <c r="D962" s="94" t="n"/>
      <c r="E962" s="94" t="n"/>
      <c r="F962" s="94" t="n"/>
      <c r="G962" s="94" t="n"/>
    </row>
    <row r="963">
      <c r="A963" s="136" t="n"/>
      <c r="B963" s="95" t="n"/>
      <c r="C963" s="94" t="n"/>
      <c r="D963" s="94" t="n"/>
      <c r="E963" s="94" t="n"/>
      <c r="F963" s="94" t="n"/>
      <c r="G963" s="94" t="n"/>
    </row>
    <row r="964">
      <c r="A964" s="136" t="n"/>
      <c r="B964" s="95" t="n"/>
      <c r="C964" s="94" t="n"/>
      <c r="D964" s="94" t="n"/>
      <c r="E964" s="94" t="n"/>
      <c r="F964" s="94" t="n"/>
      <c r="G964" s="94" t="n"/>
    </row>
    <row r="965">
      <c r="A965" s="136" t="n"/>
      <c r="B965" s="95" t="n"/>
      <c r="C965" s="94" t="n"/>
      <c r="D965" s="94" t="n"/>
      <c r="E965" s="94" t="n"/>
      <c r="F965" s="94" t="n"/>
      <c r="G965" s="94" t="n"/>
    </row>
    <row r="966">
      <c r="A966" s="136" t="n"/>
      <c r="B966" s="95" t="n"/>
      <c r="C966" s="94" t="n"/>
      <c r="D966" s="94" t="n"/>
      <c r="E966" s="94" t="n"/>
      <c r="F966" s="94" t="n"/>
      <c r="G966" s="94" t="n"/>
    </row>
    <row r="967">
      <c r="A967" s="136" t="n"/>
      <c r="B967" s="95" t="n"/>
      <c r="C967" s="94" t="n"/>
      <c r="D967" s="94" t="n"/>
      <c r="E967" s="94" t="n"/>
      <c r="F967" s="94" t="n"/>
      <c r="G967" s="94" t="n"/>
    </row>
    <row r="968">
      <c r="A968" s="136" t="n"/>
      <c r="B968" s="95" t="n"/>
      <c r="C968" s="94" t="n"/>
      <c r="D968" s="94" t="n"/>
      <c r="E968" s="94" t="n"/>
      <c r="F968" s="94" t="n"/>
      <c r="G968" s="94" t="n"/>
    </row>
    <row r="969">
      <c r="A969" s="136" t="n"/>
      <c r="B969" s="95" t="n"/>
      <c r="C969" s="94" t="n"/>
      <c r="D969" s="94" t="n"/>
      <c r="E969" s="94" t="n"/>
      <c r="F969" s="94" t="n"/>
      <c r="G969" s="94" t="n"/>
    </row>
    <row r="970">
      <c r="A970" s="136" t="n"/>
      <c r="B970" s="95" t="n"/>
      <c r="C970" s="94" t="n"/>
      <c r="D970" s="94" t="n"/>
      <c r="E970" s="94" t="n"/>
      <c r="F970" s="94" t="n"/>
      <c r="G970" s="94" t="n"/>
    </row>
    <row r="971">
      <c r="A971" s="136" t="n"/>
      <c r="B971" s="95" t="n"/>
      <c r="C971" s="94" t="n"/>
      <c r="D971" s="94" t="n"/>
      <c r="E971" s="94" t="n"/>
      <c r="F971" s="94" t="n"/>
      <c r="G971" s="94" t="n"/>
    </row>
    <row r="972">
      <c r="A972" s="95" t="n"/>
      <c r="B972" s="95" t="n"/>
      <c r="C972" s="94" t="n"/>
      <c r="D972" s="94" t="n"/>
      <c r="E972" s="94" t="n"/>
      <c r="F972" s="94" t="n"/>
      <c r="G972" s="94" t="n"/>
    </row>
    <row r="973">
      <c r="A973" s="136" t="n"/>
      <c r="B973" s="95" t="n"/>
      <c r="C973" s="94" t="n"/>
      <c r="D973" s="94" t="n"/>
      <c r="E973" s="94" t="n"/>
      <c r="F973" s="94" t="n"/>
      <c r="G973" s="94" t="n"/>
    </row>
    <row r="974">
      <c r="A974" s="95" t="n"/>
      <c r="B974" s="95" t="n"/>
      <c r="C974" s="94" t="n"/>
      <c r="D974" s="94" t="n"/>
      <c r="E974" s="94" t="n"/>
      <c r="F974" s="94" t="n"/>
      <c r="G974" s="94" t="n"/>
    </row>
    <row r="975">
      <c r="A975" s="95" t="n"/>
      <c r="B975" s="95" t="n"/>
      <c r="C975" s="94" t="n"/>
      <c r="D975" s="94" t="n"/>
      <c r="E975" s="94" t="n"/>
      <c r="F975" s="94" t="n"/>
      <c r="G975" s="94" t="n"/>
    </row>
    <row r="976">
      <c r="A976" s="95" t="n"/>
      <c r="B976" s="95" t="n"/>
      <c r="C976" s="94" t="n"/>
      <c r="D976" s="94" t="n"/>
      <c r="E976" s="94" t="n"/>
      <c r="F976" s="94" t="n"/>
      <c r="G976" s="94" t="n"/>
    </row>
    <row r="977">
      <c r="A977" s="94" t="n"/>
      <c r="B977" s="94" t="n"/>
      <c r="C977" s="94" t="n"/>
      <c r="D977" s="94" t="n"/>
      <c r="E977" s="94" t="n"/>
      <c r="F977" s="94" t="n"/>
      <c r="G977" s="94" t="n"/>
    </row>
    <row r="978">
      <c r="A978" s="94" t="n"/>
      <c r="B978" s="94" t="n"/>
      <c r="C978" s="94" t="n"/>
      <c r="D978" s="94" t="n"/>
      <c r="E978" s="94" t="n"/>
      <c r="F978" s="94" t="n"/>
      <c r="G978" s="94" t="n"/>
    </row>
    <row r="979">
      <c r="A979" s="94" t="n"/>
      <c r="B979" s="94" t="n"/>
      <c r="C979" s="94" t="n"/>
      <c r="D979" s="94" t="n"/>
      <c r="E979" s="94" t="n"/>
      <c r="F979" s="94" t="n"/>
      <c r="G979" s="94" t="n"/>
    </row>
    <row r="980">
      <c r="A980" s="94" t="n"/>
      <c r="B980" s="94" t="n"/>
      <c r="C980" s="94" t="n"/>
      <c r="D980" s="94" t="n"/>
      <c r="E980" s="94" t="n"/>
      <c r="F980" s="94" t="n"/>
      <c r="G980" s="94" t="n"/>
    </row>
    <row r="981">
      <c r="A981" s="98" t="n"/>
      <c r="B981" s="94" t="n"/>
      <c r="C981" s="94" t="n"/>
      <c r="D981" s="94" t="n"/>
      <c r="E981" s="94" t="n"/>
      <c r="F981" s="94" t="n"/>
      <c r="G981" s="94" t="n"/>
    </row>
    <row r="982">
      <c r="A982" s="94" t="n"/>
      <c r="B982" s="94" t="n"/>
      <c r="C982" s="94" t="n"/>
      <c r="D982" s="94" t="n"/>
      <c r="E982" s="94" t="n"/>
      <c r="F982" s="94" t="n"/>
      <c r="G982" s="94" t="n"/>
    </row>
    <row r="983">
      <c r="A983" s="94" t="n"/>
      <c r="B983" s="94" t="n"/>
      <c r="C983" s="94" t="n"/>
      <c r="D983" s="94" t="n"/>
      <c r="E983" s="94" t="n"/>
      <c r="F983" s="94" t="n"/>
      <c r="G983" s="94" t="n"/>
    </row>
    <row r="984">
      <c r="A984" s="94" t="n"/>
      <c r="B984" s="94" t="n"/>
      <c r="C984" s="94" t="n"/>
      <c r="D984" s="94" t="n"/>
      <c r="E984" s="94" t="n"/>
      <c r="F984" s="94" t="n"/>
      <c r="G984" s="94" t="n"/>
    </row>
    <row r="985">
      <c r="A985" s="98" t="n"/>
      <c r="B985" s="94" t="n"/>
      <c r="C985" s="98" t="n"/>
      <c r="D985" s="94" t="n"/>
      <c r="E985" s="94" t="n"/>
      <c r="F985" s="94" t="n"/>
      <c r="G985" s="94" t="n"/>
    </row>
    <row r="986">
      <c r="A986" s="98" t="inlineStr">
        <is>
          <t>TOTALE BONIFICI DA BANCA</t>
        </is>
      </c>
      <c r="B986" s="94" t="n"/>
      <c r="C986" s="94">
        <f>SUM(C942:C985)</f>
        <v/>
      </c>
      <c r="D986" s="94" t="n"/>
      <c r="E986" s="94" t="n"/>
      <c r="F986" s="94" t="n"/>
      <c r="G986" s="94" t="n"/>
    </row>
    <row r="987">
      <c r="A987" s="94" t="n"/>
      <c r="B987" s="94" t="n"/>
      <c r="C987" s="94" t="n"/>
      <c r="D987" s="94" t="n"/>
      <c r="E987" s="94" t="n"/>
      <c r="F987" s="94" t="n"/>
      <c r="G987" s="94" t="n"/>
    </row>
    <row r="988">
      <c r="A988" s="98" t="inlineStr">
        <is>
          <t>TOTALE BONIFICI DA FC</t>
        </is>
      </c>
      <c r="B988" s="94" t="n"/>
      <c r="C988" s="98">
        <f>'PRIMA NOTA'!F1211</f>
        <v/>
      </c>
      <c r="D988" s="94" t="n"/>
      <c r="E988" s="94" t="n"/>
      <c r="F988" s="94" t="n"/>
      <c r="G988" s="94" t="n"/>
    </row>
    <row r="989">
      <c r="A989" s="94" t="n"/>
      <c r="B989" s="94" t="n"/>
      <c r="C989" s="94" t="n"/>
      <c r="D989" s="94" t="n"/>
      <c r="E989" s="94" t="n"/>
      <c r="F989" s="94" t="n"/>
      <c r="G989" s="94" t="n"/>
    </row>
    <row r="990">
      <c r="A990" s="94" t="n"/>
      <c r="B990" s="94" t="n"/>
      <c r="C990" s="94" t="n"/>
      <c r="D990" s="94" t="n"/>
      <c r="E990" s="94" t="n"/>
      <c r="F990" s="94" t="n"/>
      <c r="G990" s="94" t="n"/>
    </row>
    <row r="991">
      <c r="A991" s="127" t="inlineStr">
        <is>
          <t>DIFFERENZA</t>
        </is>
      </c>
      <c r="B991" s="127" t="n"/>
      <c r="C991" s="138">
        <f>C986-C988</f>
        <v/>
      </c>
      <c r="D991" s="94" t="n"/>
      <c r="E991" s="94" t="n"/>
      <c r="F991" s="94" t="n"/>
      <c r="G991" s="94" t="n"/>
    </row>
    <row r="994">
      <c r="A994" s="98" t="inlineStr">
        <is>
          <t>DATA CONTABILE</t>
        </is>
      </c>
      <c r="B994" s="98" t="inlineStr">
        <is>
          <t>DAT VALUTA</t>
        </is>
      </c>
      <c r="C994" s="98" t="inlineStr">
        <is>
          <t>IMPORTO</t>
        </is>
      </c>
      <c r="D994" s="98" t="inlineStr">
        <is>
          <t>DIVISA</t>
        </is>
      </c>
      <c r="E994" s="98" t="inlineStr">
        <is>
          <t>CAUSALE</t>
        </is>
      </c>
      <c r="F994" s="98" t="inlineStr">
        <is>
          <t>DESCRIZIONE</t>
        </is>
      </c>
      <c r="G994" s="98" t="inlineStr">
        <is>
          <t>NOTE</t>
        </is>
      </c>
    </row>
    <row r="995">
      <c r="A995" s="146" t="n">
        <v>45320</v>
      </c>
      <c r="B995" s="94" t="n"/>
      <c r="C995" s="94" t="n"/>
      <c r="D995" s="98" t="n"/>
      <c r="E995" s="94" t="n"/>
      <c r="F995" s="98" t="n"/>
      <c r="G995" s="94" t="n"/>
    </row>
    <row r="996">
      <c r="A996" s="136" t="n"/>
      <c r="B996" s="136" t="n"/>
      <c r="C996" s="94" t="n">
        <v>0</v>
      </c>
      <c r="D996" s="98" t="n"/>
      <c r="E996" s="98" t="n"/>
      <c r="F996" s="98" t="n"/>
      <c r="G996" s="94" t="n"/>
    </row>
    <row r="997">
      <c r="A997" s="136" t="n"/>
      <c r="B997" s="136" t="n"/>
      <c r="C997" s="94" t="n">
        <v>0</v>
      </c>
      <c r="D997" s="98" t="n"/>
      <c r="E997" s="98" t="n"/>
      <c r="F997" s="98" t="n"/>
      <c r="G997" s="94" t="n"/>
    </row>
    <row r="998">
      <c r="A998" s="136" t="n"/>
      <c r="B998" s="136" t="n"/>
      <c r="C998" s="94" t="n">
        <v>0</v>
      </c>
      <c r="D998" s="98" t="n"/>
      <c r="E998" s="98" t="n"/>
      <c r="F998" s="98" t="n"/>
      <c r="G998" s="94" t="n"/>
    </row>
    <row r="999">
      <c r="A999" s="136" t="n"/>
      <c r="B999" s="136" t="n"/>
      <c r="C999" s="98" t="n">
        <v>0</v>
      </c>
      <c r="D999" s="98" t="n"/>
      <c r="E999" s="98" t="n"/>
      <c r="F999" s="98" t="n"/>
      <c r="G999" s="94" t="n"/>
    </row>
    <row r="1000">
      <c r="A1000" s="136" t="n"/>
      <c r="B1000" s="136" t="n"/>
      <c r="C1000" s="94" t="n">
        <v>0</v>
      </c>
      <c r="D1000" s="98" t="n"/>
      <c r="E1000" s="98" t="n"/>
      <c r="F1000" s="98" t="n"/>
      <c r="G1000" s="94" t="n"/>
    </row>
    <row r="1001">
      <c r="A1001" s="136" t="n"/>
      <c r="B1001" s="136" t="n"/>
      <c r="C1001" s="94" t="n">
        <v>0</v>
      </c>
      <c r="D1001" s="98" t="n"/>
      <c r="E1001" s="98" t="n"/>
      <c r="F1001" s="98" t="n"/>
      <c r="G1001" s="94" t="n"/>
    </row>
    <row r="1002">
      <c r="A1002" s="136" t="n"/>
      <c r="B1002" s="136" t="n"/>
      <c r="C1002" s="94" t="n">
        <v>0</v>
      </c>
      <c r="D1002" s="98" t="n"/>
      <c r="E1002" s="98" t="n"/>
      <c r="F1002" s="98" t="n"/>
      <c r="G1002" s="94" t="n"/>
    </row>
    <row r="1003">
      <c r="A1003" s="136" t="n"/>
      <c r="B1003" s="136" t="n"/>
      <c r="C1003" s="94" t="n">
        <v>0</v>
      </c>
      <c r="D1003" s="98" t="n"/>
      <c r="E1003" s="98" t="n"/>
      <c r="F1003" s="98" t="n"/>
      <c r="G1003" s="94" t="n"/>
    </row>
    <row r="1004">
      <c r="A1004" s="136" t="n"/>
      <c r="B1004" s="136" t="n"/>
      <c r="C1004" s="94" t="n">
        <v>0</v>
      </c>
      <c r="D1004" s="98" t="n"/>
      <c r="E1004" s="98" t="n"/>
      <c r="F1004" s="98" t="n"/>
      <c r="G1004" s="94" t="n"/>
    </row>
    <row r="1005">
      <c r="A1005" s="136" t="n"/>
      <c r="B1005" s="136" t="n"/>
      <c r="C1005" s="94" t="n">
        <v>0</v>
      </c>
      <c r="D1005" s="98" t="n"/>
      <c r="E1005" s="98" t="n"/>
      <c r="F1005" s="98" t="n"/>
      <c r="G1005" s="94" t="n"/>
    </row>
    <row r="1006">
      <c r="A1006" s="136" t="n"/>
      <c r="B1006" s="136" t="n"/>
      <c r="C1006" s="94" t="n">
        <v>0</v>
      </c>
      <c r="D1006" s="98" t="n"/>
      <c r="E1006" s="98" t="n"/>
      <c r="F1006" s="98" t="n"/>
      <c r="G1006" s="94" t="n"/>
    </row>
    <row r="1007">
      <c r="A1007" s="136" t="n"/>
      <c r="B1007" s="136" t="n"/>
      <c r="C1007" s="94" t="n">
        <v>0</v>
      </c>
      <c r="D1007" s="98" t="n"/>
      <c r="E1007" s="98" t="n"/>
      <c r="F1007" s="98" t="n"/>
      <c r="G1007" s="94" t="n"/>
    </row>
    <row r="1008">
      <c r="A1008" s="136" t="n"/>
      <c r="B1008" s="136" t="n"/>
      <c r="C1008" s="98" t="n">
        <v>0</v>
      </c>
      <c r="D1008" s="98" t="n"/>
      <c r="E1008" s="98" t="n"/>
      <c r="F1008" s="98" t="n"/>
      <c r="G1008" s="94" t="n"/>
    </row>
    <row r="1009">
      <c r="A1009" s="136" t="n"/>
      <c r="B1009" s="136" t="n"/>
      <c r="C1009" s="94" t="n">
        <v>0</v>
      </c>
      <c r="D1009" s="98" t="n"/>
      <c r="E1009" s="98" t="n"/>
      <c r="F1009" s="98" t="n"/>
      <c r="G1009" s="94" t="n"/>
    </row>
    <row r="1010">
      <c r="A1010" s="136" t="n"/>
      <c r="B1010" s="136" t="n"/>
      <c r="C1010" s="94" t="n">
        <v>0</v>
      </c>
      <c r="D1010" s="98" t="n"/>
      <c r="E1010" s="98" t="n"/>
      <c r="F1010" s="98" t="n"/>
      <c r="G1010" s="94" t="n"/>
    </row>
    <row r="1011">
      <c r="A1011" s="136" t="n"/>
      <c r="B1011" s="136" t="n"/>
      <c r="C1011" s="94" t="n">
        <v>0</v>
      </c>
      <c r="D1011" s="98" t="n"/>
      <c r="E1011" s="98" t="n"/>
      <c r="F1011" s="98" t="n"/>
      <c r="G1011" s="94" t="n"/>
    </row>
    <row r="1012">
      <c r="A1012" s="136" t="n"/>
      <c r="B1012" s="136" t="n"/>
      <c r="C1012" s="94" t="n">
        <v>0</v>
      </c>
      <c r="D1012" s="98" t="n"/>
      <c r="E1012" s="98" t="n"/>
      <c r="F1012" s="98" t="n"/>
      <c r="G1012" s="94" t="n"/>
    </row>
    <row r="1013">
      <c r="A1013" s="95" t="n"/>
      <c r="B1013" s="95" t="n"/>
      <c r="C1013" s="98" t="n"/>
      <c r="D1013" s="94" t="n"/>
      <c r="E1013" s="94" t="n"/>
      <c r="F1013" s="98" t="n"/>
      <c r="G1013" s="94" t="n"/>
    </row>
    <row r="1014">
      <c r="A1014" s="136" t="n"/>
      <c r="B1014" s="95" t="n"/>
      <c r="C1014" s="94" t="n"/>
      <c r="D1014" s="94" t="n"/>
      <c r="E1014" s="94" t="n"/>
      <c r="F1014" s="94" t="n"/>
      <c r="G1014" s="94" t="n"/>
    </row>
    <row r="1015">
      <c r="A1015" s="136" t="n"/>
      <c r="B1015" s="95" t="n"/>
      <c r="C1015" s="94" t="n"/>
      <c r="D1015" s="94" t="n"/>
      <c r="E1015" s="94" t="n"/>
      <c r="F1015" s="94" t="n"/>
      <c r="G1015" s="94" t="n"/>
    </row>
    <row r="1016">
      <c r="A1016" s="136" t="n"/>
      <c r="B1016" s="95" t="n"/>
      <c r="C1016" s="94" t="n"/>
      <c r="D1016" s="94" t="n"/>
      <c r="E1016" s="94" t="n"/>
      <c r="F1016" s="94" t="n"/>
      <c r="G1016" s="94" t="n"/>
    </row>
    <row r="1017">
      <c r="A1017" s="136" t="n"/>
      <c r="B1017" s="95" t="n"/>
      <c r="C1017" s="94" t="n"/>
      <c r="D1017" s="94" t="n"/>
      <c r="E1017" s="94" t="n"/>
      <c r="F1017" s="94" t="n"/>
      <c r="G1017" s="94" t="n"/>
    </row>
    <row r="1018">
      <c r="A1018" s="136" t="n"/>
      <c r="B1018" s="95" t="n"/>
      <c r="C1018" s="94" t="n"/>
      <c r="D1018" s="94" t="n"/>
      <c r="E1018" s="94" t="n"/>
      <c r="F1018" s="94" t="n"/>
      <c r="G1018" s="94" t="n"/>
    </row>
    <row r="1019">
      <c r="A1019" s="136" t="n"/>
      <c r="B1019" s="95" t="n"/>
      <c r="C1019" s="94" t="n"/>
      <c r="D1019" s="94" t="n"/>
      <c r="E1019" s="94" t="n"/>
      <c r="F1019" s="94" t="n"/>
      <c r="G1019" s="94" t="n"/>
    </row>
    <row r="1020">
      <c r="A1020" s="136" t="n"/>
      <c r="B1020" s="95" t="n"/>
      <c r="C1020" s="94" t="n"/>
      <c r="D1020" s="94" t="n"/>
      <c r="E1020" s="94" t="n"/>
      <c r="F1020" s="94" t="n"/>
      <c r="G1020" s="94" t="n"/>
    </row>
    <row r="1021">
      <c r="A1021" s="136" t="n"/>
      <c r="B1021" s="95" t="n"/>
      <c r="C1021" s="94" t="n"/>
      <c r="D1021" s="94" t="n"/>
      <c r="E1021" s="94" t="n"/>
      <c r="F1021" s="94" t="n"/>
      <c r="G1021" s="94" t="n"/>
    </row>
    <row r="1022">
      <c r="A1022" s="136" t="n"/>
      <c r="B1022" s="95" t="n"/>
      <c r="C1022" s="94" t="n"/>
      <c r="D1022" s="94" t="n"/>
      <c r="E1022" s="94" t="n"/>
      <c r="F1022" s="94" t="n"/>
      <c r="G1022" s="94" t="n"/>
    </row>
    <row r="1023">
      <c r="A1023" s="136" t="n"/>
      <c r="B1023" s="95" t="n"/>
      <c r="C1023" s="94" t="n"/>
      <c r="D1023" s="94" t="n"/>
      <c r="E1023" s="94" t="n"/>
      <c r="F1023" s="94" t="n"/>
      <c r="G1023" s="94" t="n"/>
    </row>
    <row r="1024">
      <c r="A1024" s="136" t="n"/>
      <c r="B1024" s="95" t="n"/>
      <c r="C1024" s="94" t="n"/>
      <c r="D1024" s="94" t="n"/>
      <c r="E1024" s="94" t="n"/>
      <c r="F1024" s="94" t="n"/>
      <c r="G1024" s="94" t="n"/>
    </row>
    <row r="1025">
      <c r="A1025" s="95" t="n"/>
      <c r="B1025" s="95" t="n"/>
      <c r="C1025" s="94" t="n"/>
      <c r="D1025" s="94" t="n"/>
      <c r="E1025" s="94" t="n"/>
      <c r="F1025" s="94" t="n"/>
      <c r="G1025" s="94" t="n"/>
    </row>
    <row r="1026">
      <c r="A1026" s="136" t="n"/>
      <c r="B1026" s="95" t="n"/>
      <c r="C1026" s="94" t="n"/>
      <c r="D1026" s="94" t="n"/>
      <c r="E1026" s="94" t="n"/>
      <c r="F1026" s="94" t="n"/>
      <c r="G1026" s="94" t="n"/>
    </row>
    <row r="1027">
      <c r="A1027" s="95" t="n"/>
      <c r="B1027" s="95" t="n"/>
      <c r="C1027" s="94" t="n"/>
      <c r="D1027" s="94" t="n"/>
      <c r="E1027" s="94" t="n"/>
      <c r="F1027" s="94" t="n"/>
      <c r="G1027" s="94" t="n"/>
    </row>
    <row r="1028">
      <c r="A1028" s="95" t="n"/>
      <c r="B1028" s="95" t="n"/>
      <c r="C1028" s="94" t="n"/>
      <c r="D1028" s="94" t="n"/>
      <c r="E1028" s="94" t="n"/>
      <c r="F1028" s="94" t="n"/>
      <c r="G1028" s="94" t="n"/>
    </row>
    <row r="1029">
      <c r="A1029" s="95" t="n"/>
      <c r="B1029" s="95" t="n"/>
      <c r="C1029" s="94" t="n"/>
      <c r="D1029" s="94" t="n"/>
      <c r="E1029" s="94" t="n"/>
      <c r="F1029" s="94" t="n"/>
      <c r="G1029" s="94" t="n"/>
    </row>
    <row r="1030">
      <c r="A1030" s="94" t="n"/>
      <c r="B1030" s="94" t="n"/>
      <c r="C1030" s="94" t="n"/>
      <c r="D1030" s="94" t="n"/>
      <c r="E1030" s="94" t="n"/>
      <c r="F1030" s="94" t="n"/>
      <c r="G1030" s="94" t="n"/>
    </row>
    <row r="1031">
      <c r="A1031" s="94" t="n"/>
      <c r="B1031" s="94" t="n"/>
      <c r="C1031" s="94" t="n"/>
      <c r="D1031" s="94" t="n"/>
      <c r="E1031" s="94" t="n"/>
      <c r="F1031" s="94" t="n"/>
      <c r="G1031" s="94" t="n"/>
    </row>
    <row r="1032">
      <c r="A1032" s="94" t="n"/>
      <c r="B1032" s="94" t="n"/>
      <c r="C1032" s="94" t="n"/>
      <c r="D1032" s="94" t="n"/>
      <c r="E1032" s="94" t="n"/>
      <c r="F1032" s="94" t="n"/>
      <c r="G1032" s="94" t="n"/>
    </row>
    <row r="1033">
      <c r="A1033" s="94" t="n"/>
      <c r="B1033" s="94" t="n"/>
      <c r="C1033" s="94" t="n"/>
      <c r="D1033" s="94" t="n"/>
      <c r="E1033" s="94" t="n"/>
      <c r="F1033" s="94" t="n"/>
      <c r="G1033" s="94" t="n"/>
    </row>
    <row r="1034">
      <c r="A1034" s="98" t="n"/>
      <c r="B1034" s="94" t="n"/>
      <c r="C1034" s="94" t="n"/>
      <c r="D1034" s="94" t="n"/>
      <c r="E1034" s="94" t="n"/>
      <c r="F1034" s="94" t="n"/>
      <c r="G1034" s="94" t="n"/>
    </row>
    <row r="1035">
      <c r="A1035" s="94" t="n"/>
      <c r="B1035" s="94" t="n"/>
      <c r="C1035" s="94" t="n"/>
      <c r="D1035" s="94" t="n"/>
      <c r="E1035" s="94" t="n"/>
      <c r="F1035" s="94" t="n"/>
      <c r="G1035" s="94" t="n"/>
    </row>
    <row r="1036">
      <c r="A1036" s="94" t="n"/>
      <c r="B1036" s="94" t="n"/>
      <c r="C1036" s="94" t="n"/>
      <c r="D1036" s="94" t="n"/>
      <c r="E1036" s="94" t="n"/>
      <c r="F1036" s="94" t="n"/>
      <c r="G1036" s="94" t="n"/>
    </row>
    <row r="1037">
      <c r="A1037" s="94" t="n"/>
      <c r="B1037" s="94" t="n"/>
      <c r="C1037" s="94" t="n"/>
      <c r="D1037" s="94" t="n"/>
      <c r="E1037" s="94" t="n"/>
      <c r="F1037" s="94" t="n"/>
      <c r="G1037" s="94" t="n"/>
    </row>
    <row r="1038">
      <c r="A1038" s="98" t="n"/>
      <c r="B1038" s="94" t="n"/>
      <c r="C1038" s="98" t="n"/>
      <c r="D1038" s="94" t="n"/>
      <c r="E1038" s="94" t="n"/>
      <c r="F1038" s="94" t="n"/>
      <c r="G1038" s="94" t="n"/>
    </row>
    <row r="1039">
      <c r="A1039" s="98" t="inlineStr">
        <is>
          <t>TOTALE BONIFICI DA BANCA</t>
        </is>
      </c>
      <c r="B1039" s="94" t="n"/>
      <c r="C1039" s="94">
        <f>SUM(C995:C1038)</f>
        <v/>
      </c>
      <c r="D1039" s="94" t="n"/>
      <c r="E1039" s="94" t="n"/>
      <c r="F1039" s="94" t="n"/>
      <c r="G1039" s="94" t="n"/>
    </row>
    <row r="1040">
      <c r="A1040" s="94" t="n"/>
      <c r="B1040" s="94" t="n"/>
      <c r="C1040" s="94" t="n"/>
      <c r="D1040" s="94" t="n"/>
      <c r="E1040" s="94" t="n"/>
      <c r="F1040" s="94" t="n"/>
      <c r="G1040" s="94" t="n"/>
    </row>
    <row r="1041">
      <c r="A1041" s="98" t="inlineStr">
        <is>
          <t>TOTALE BONIFICI DA FC</t>
        </is>
      </c>
      <c r="B1041" s="94" t="n"/>
      <c r="C1041" s="98">
        <f>'PRIMA NOTA'!F1272</f>
        <v/>
      </c>
      <c r="D1041" s="94" t="n"/>
      <c r="E1041" s="94" t="n"/>
      <c r="F1041" s="94" t="n"/>
      <c r="G1041" s="94" t="n"/>
    </row>
    <row r="1042">
      <c r="A1042" s="94" t="n"/>
      <c r="B1042" s="94" t="n"/>
      <c r="C1042" s="94" t="n"/>
      <c r="D1042" s="94" t="n"/>
      <c r="E1042" s="94" t="n"/>
      <c r="F1042" s="94" t="n"/>
      <c r="G1042" s="94" t="n"/>
    </row>
    <row r="1043">
      <c r="A1043" s="94" t="n"/>
      <c r="B1043" s="94" t="n"/>
      <c r="C1043" s="94" t="n"/>
      <c r="D1043" s="94" t="n"/>
      <c r="E1043" s="94" t="n"/>
      <c r="F1043" s="94" t="n"/>
      <c r="G1043" s="94" t="n"/>
    </row>
    <row r="1044">
      <c r="A1044" s="127" t="inlineStr">
        <is>
          <t>DIFFERENZA</t>
        </is>
      </c>
      <c r="B1044" s="127" t="n"/>
      <c r="C1044" s="138">
        <f>C1039-C1041</f>
        <v/>
      </c>
      <c r="D1044" s="94" t="n"/>
      <c r="E1044" s="94" t="n"/>
      <c r="F1044" s="94" t="n"/>
      <c r="G1044" s="94" t="n"/>
    </row>
    <row r="1047">
      <c r="A1047" s="98" t="inlineStr">
        <is>
          <t>DATA CONTABILE</t>
        </is>
      </c>
      <c r="B1047" s="98" t="inlineStr">
        <is>
          <t>DAT VALUTA</t>
        </is>
      </c>
      <c r="C1047" s="98" t="inlineStr">
        <is>
          <t>IMPORTO</t>
        </is>
      </c>
      <c r="D1047" s="98" t="inlineStr">
        <is>
          <t>DIVISA</t>
        </is>
      </c>
      <c r="E1047" s="98" t="inlineStr">
        <is>
          <t>CAUSALE</t>
        </is>
      </c>
      <c r="F1047" s="98" t="inlineStr">
        <is>
          <t>DESCRIZIONE</t>
        </is>
      </c>
      <c r="G1047" s="98" t="inlineStr">
        <is>
          <t>NOTE</t>
        </is>
      </c>
    </row>
    <row r="1048">
      <c r="A1048" s="146" t="n">
        <v>45321</v>
      </c>
      <c r="B1048" s="94" t="n"/>
      <c r="C1048" s="94" t="n"/>
      <c r="D1048" s="98" t="n"/>
      <c r="E1048" s="94" t="n"/>
      <c r="F1048" s="98" t="n"/>
      <c r="G1048" s="94" t="n"/>
    </row>
    <row r="1049">
      <c r="A1049" s="131" t="n">
        <v>45321</v>
      </c>
      <c r="B1049" s="131" t="n">
        <v>45321</v>
      </c>
      <c r="C1049" t="n">
        <v>523</v>
      </c>
      <c r="D1049" t="inlineStr">
        <is>
          <t>*</t>
        </is>
      </c>
      <c r="E1049" t="n">
        <v>480</v>
      </c>
      <c r="F1049" t="inlineStr">
        <is>
          <t>bonif. vs. favore - bon.da migliazza massimo e beretta felicita s omma 181779700</t>
        </is>
      </c>
    </row>
    <row r="1050">
      <c r="A1050" s="131" t="n">
        <v>45321</v>
      </c>
      <c r="B1050" s="131" t="n">
        <v>45321</v>
      </c>
      <c r="C1050" t="n">
        <v>794</v>
      </c>
      <c r="D1050" t="inlineStr">
        <is>
          <t>*</t>
        </is>
      </c>
      <c r="E1050" t="n">
        <v>480</v>
      </c>
      <c r="F1050" t="inlineStr">
        <is>
          <t>bonif. vs. favore - bon.da pompele francesca targa gs689pt</t>
        </is>
      </c>
    </row>
    <row r="1051">
      <c r="A1051" s="131" t="n">
        <v>45321</v>
      </c>
      <c r="B1051" s="131" t="n">
        <v>45321</v>
      </c>
      <c r="C1051" t="n">
        <v>862.5</v>
      </c>
      <c r="D1051" t="inlineStr">
        <is>
          <t>*</t>
        </is>
      </c>
      <c r="E1051" t="n">
        <v>480</v>
      </c>
      <c r="F1051" t="inlineStr">
        <is>
          <t>bonif. vs. favore - bon.da macchi ch 180022142 macchi carlo mario</t>
        </is>
      </c>
    </row>
    <row r="1052">
      <c r="A1052" s="131" t="n">
        <v>45321</v>
      </c>
      <c r="B1052" s="131" t="n">
        <v>45321</v>
      </c>
      <c r="C1052" t="n">
        <v>1213</v>
      </c>
      <c r="D1052" t="inlineStr">
        <is>
          <t>*</t>
        </is>
      </c>
      <c r="E1052" t="n">
        <v>480</v>
      </c>
      <c r="F1052" t="inlineStr">
        <is>
          <t>bonif. vs. favore - bon.da condominio matteotti edificio c-d cond matteotti cd polizza 000513 21 300034 primo</t>
        </is>
      </c>
    </row>
    <row r="1053">
      <c r="A1053" s="131" t="n">
        <v>45321</v>
      </c>
      <c r="B1053" s="131" t="n">
        <v>45321</v>
      </c>
      <c r="C1053" t="n">
        <v>499.56</v>
      </c>
      <c r="D1053" t="inlineStr">
        <is>
          <t>*</t>
        </is>
      </c>
      <c r="E1053" t="n">
        <v>480</v>
      </c>
      <c r="F1053" t="inlineStr">
        <is>
          <t>bonif. vs. favore - bon.da bonicalzi s.n.c. di bonicalzi maurizi 00025912300310 polizza furto bonicalzi snc</t>
        </is>
      </c>
    </row>
    <row r="1054">
      <c r="A1054" s="131" t="n">
        <v>45321</v>
      </c>
      <c r="B1054" s="131" t="n">
        <v>45321</v>
      </c>
      <c r="C1054" t="n">
        <v>324</v>
      </c>
      <c r="D1054" t="inlineStr">
        <is>
          <t>*</t>
        </is>
      </c>
      <c r="E1054" t="n">
        <v>480</v>
      </c>
      <c r="F1054" t="inlineStr">
        <is>
          <t>bonif. vs. favore - bon.da paradiso william e turati isabella lo assicurazione infortuni turati paradiso</t>
        </is>
      </c>
    </row>
    <row r="1055">
      <c r="A1055" s="131" t="n"/>
      <c r="B1055" s="131" t="n"/>
    </row>
    <row r="1056">
      <c r="A1056" s="131" t="n">
        <v>45321</v>
      </c>
      <c r="B1056" s="131" t="n">
        <v>45321</v>
      </c>
      <c r="C1056" t="n">
        <v>52</v>
      </c>
      <c r="D1056" t="inlineStr">
        <is>
          <t>*</t>
        </is>
      </c>
      <c r="E1056" t="n">
        <v>480</v>
      </c>
      <c r="F1056" t="inlineStr">
        <is>
          <t>bonif. vs. favore - bon.da furlan silvia somma31.300231 polizza i nf conducente furlan</t>
        </is>
      </c>
    </row>
    <row r="1057">
      <c r="A1057" s="131" t="n">
        <v>45321</v>
      </c>
      <c r="B1057" s="131" t="n">
        <v>45321</v>
      </c>
      <c r="C1057" t="n">
        <v>380</v>
      </c>
      <c r="D1057" t="inlineStr">
        <is>
          <t>*</t>
        </is>
      </c>
      <c r="E1057" t="n">
        <v>480</v>
      </c>
      <c r="F1057" t="inlineStr">
        <is>
          <t>bonif. vs. favore - bon.da spina lucrezia assicurazione semestral e c1</t>
        </is>
      </c>
    </row>
    <row r="1058">
      <c r="A1058" s="131" t="n">
        <v>45321</v>
      </c>
      <c r="B1058" s="131" t="n">
        <v>45321</v>
      </c>
      <c r="C1058" t="n">
        <v>370</v>
      </c>
      <c r="D1058" t="inlineStr">
        <is>
          <t>*</t>
        </is>
      </c>
      <c r="E1058" t="n">
        <v>480</v>
      </c>
      <c r="F1058" t="inlineStr">
        <is>
          <t>bonif. vs. favore - bon.da marcantoni giuliana polizza 181779721</t>
        </is>
      </c>
    </row>
    <row r="1059">
      <c r="A1059" s="131" t="n">
        <v>45321</v>
      </c>
      <c r="B1059" s="131" t="n">
        <v>45321</v>
      </c>
      <c r="C1059" t="n">
        <v>308.5</v>
      </c>
      <c r="D1059" t="inlineStr">
        <is>
          <t>*</t>
        </is>
      </c>
      <c r="E1059" t="n">
        <v>480</v>
      </c>
      <c r="F1059" t="inlineStr">
        <is>
          <t>bonif. vs. favore - bon.da pisani emanuele polizza auto pisani em anuele n.180022133</t>
        </is>
      </c>
    </row>
    <row r="1060">
      <c r="A1060" s="131" t="n">
        <v>45321</v>
      </c>
      <c r="B1060" s="131" t="n">
        <v>45321</v>
      </c>
      <c r="C1060" t="n">
        <v>621</v>
      </c>
      <c r="D1060" t="inlineStr">
        <is>
          <t>*</t>
        </is>
      </c>
      <c r="E1060" t="n">
        <v>480</v>
      </c>
      <c r="F1060" t="inlineStr">
        <is>
          <t>bonif. vs. favore - bon.da verzola paola caruso antonio 730401148 180022101</t>
        </is>
      </c>
    </row>
    <row r="1061">
      <c r="A1061" s="131" t="n">
        <v>45321</v>
      </c>
      <c r="B1061" s="131" t="n">
        <v>45321</v>
      </c>
      <c r="C1061" t="n">
        <v>252</v>
      </c>
      <c r="D1061" t="inlineStr">
        <is>
          <t>*</t>
        </is>
      </c>
      <c r="E1061" t="n">
        <v>480</v>
      </c>
      <c r="F1061" t="inlineStr">
        <is>
          <t>bonif. vs. favore - bon.da corradi teresa giuseppina mazzocchi ri nnovo assicurazione annuale corradi teresa gi</t>
        </is>
      </c>
    </row>
    <row r="1062">
      <c r="A1062" s="131" t="n">
        <v>45321</v>
      </c>
      <c r="B1062" s="131" t="n">
        <v>45321</v>
      </c>
      <c r="C1062" t="n">
        <v>763.98</v>
      </c>
      <c r="D1062" t="inlineStr">
        <is>
          <t>*</t>
        </is>
      </c>
      <c r="E1062" t="n">
        <v>480</v>
      </c>
      <c r="F1062" t="inlineStr">
        <is>
          <t>bonif. vs. favore - bon.da albanesi davide polizza n. : 730350352</t>
        </is>
      </c>
    </row>
    <row r="1063">
      <c r="A1063" s="131" t="n">
        <v>45321</v>
      </c>
      <c r="B1063" s="131" t="n">
        <v>45321</v>
      </c>
      <c r="C1063" t="n">
        <v>123</v>
      </c>
      <c r="D1063" t="inlineStr">
        <is>
          <t>*</t>
        </is>
      </c>
      <c r="E1063" t="n">
        <v>480</v>
      </c>
      <c r="F1063" t="inlineStr">
        <is>
          <t>bonif. vs. favore - bon.da albanesi davide polizza n.: 300320</t>
        </is>
      </c>
    </row>
    <row r="1064">
      <c r="A1064" s="131" t="n">
        <v>45321</v>
      </c>
      <c r="B1064" s="131" t="n">
        <v>45321</v>
      </c>
      <c r="C1064" t="n">
        <v>1340</v>
      </c>
      <c r="D1064" t="inlineStr">
        <is>
          <t>*</t>
        </is>
      </c>
      <c r="E1064" t="n">
        <v>480</v>
      </c>
      <c r="F1064" t="inlineStr">
        <is>
          <t>bonif. vs. favore - bon.da caronni alessandro b.saronni sabrin po lizza 181779719 saronni sabrina</t>
        </is>
      </c>
    </row>
    <row r="1065">
      <c r="A1065" s="131" t="n">
        <v>45321</v>
      </c>
      <c r="B1065" s="131" t="n">
        <v>45321</v>
      </c>
      <c r="C1065" t="n">
        <v>109</v>
      </c>
      <c r="D1065" t="inlineStr">
        <is>
          <t>*</t>
        </is>
      </c>
      <c r="E1065" t="n">
        <v>480</v>
      </c>
      <c r="F1065" t="inlineStr">
        <is>
          <t>bonif. vs. favore - bon.da loschi sandro pagamento appendice di v ersioni polizza n732018057</t>
        </is>
      </c>
    </row>
    <row r="1066">
      <c r="A1066" s="131" t="n">
        <v>45320</v>
      </c>
      <c r="B1066" s="131" t="n">
        <v>45320</v>
      </c>
      <c r="C1066" t="n">
        <v>1485</v>
      </c>
      <c r="D1066" t="inlineStr">
        <is>
          <t>*</t>
        </is>
      </c>
      <c r="E1066" t="inlineStr">
        <is>
          <t>48H</t>
        </is>
      </c>
      <c r="F1066" t="inlineStr">
        <is>
          <t>bon urg/istant vs f - bon.da distefano michele causale polizze 300647/388157+tutel a legale</t>
        </is>
      </c>
    </row>
    <row r="1067">
      <c r="A1067" s="131" t="n">
        <v>45320</v>
      </c>
      <c r="B1067" s="131" t="n">
        <v>45320</v>
      </c>
      <c r="C1067" t="n">
        <v>819.5</v>
      </c>
      <c r="D1067" t="inlineStr">
        <is>
          <t>*</t>
        </is>
      </c>
      <c r="E1067" t="n">
        <v>480</v>
      </c>
      <c r="F1067" t="inlineStr">
        <is>
          <t>bonif. vs. favore - bon.da bellissima terra cooperativa sociale s upp somma scadenze 01.2024</t>
        </is>
      </c>
    </row>
    <row r="1068">
      <c r="A1068" s="131" t="n">
        <v>45320</v>
      </c>
      <c r="B1068" s="131" t="n">
        <v>45320</v>
      </c>
      <c r="C1068" t="n">
        <v>1310</v>
      </c>
      <c r="D1068" t="inlineStr">
        <is>
          <t>*</t>
        </is>
      </c>
      <c r="E1068" t="n">
        <v>480</v>
      </c>
      <c r="F1068" t="inlineStr">
        <is>
          <t>bonif. vs. favore - bon.da geocipo s.r.l. pol.181779694/216895 au tocarro ds945xj 29/01/24-28/01/25</t>
        </is>
      </c>
    </row>
    <row r="1069">
      <c r="A1069" s="131" t="n">
        <v>45320</v>
      </c>
      <c r="B1069" s="131" t="n">
        <v>45320</v>
      </c>
      <c r="C1069" t="n">
        <v>364</v>
      </c>
      <c r="D1069" t="inlineStr">
        <is>
          <t>*</t>
        </is>
      </c>
      <c r="E1069" t="n">
        <v>480</v>
      </c>
      <c r="F1069" t="inlineStr">
        <is>
          <t>bonif. vs. favore - bon.da celi cristiana polizza infortuni celi cristiana</t>
        </is>
      </c>
    </row>
    <row r="1070">
      <c r="A1070" s="136" t="n"/>
      <c r="B1070" s="95" t="n"/>
      <c r="C1070" s="94" t="n"/>
      <c r="D1070" s="94" t="n"/>
      <c r="E1070" s="94" t="n"/>
      <c r="F1070" s="94" t="n"/>
      <c r="G1070" s="94" t="n"/>
    </row>
    <row r="1071">
      <c r="A1071" s="136" t="n"/>
      <c r="B1071" s="95" t="n"/>
      <c r="C1071" s="94" t="n"/>
      <c r="D1071" s="94" t="n"/>
      <c r="E1071" s="94" t="n"/>
      <c r="F1071" s="94" t="n"/>
      <c r="G1071" s="94" t="n"/>
    </row>
    <row r="1072">
      <c r="A1072" s="136" t="n"/>
      <c r="B1072" s="95" t="n"/>
      <c r="C1072" s="94" t="n"/>
      <c r="D1072" s="94" t="n"/>
      <c r="E1072" s="94" t="n"/>
      <c r="F1072" s="94" t="n"/>
      <c r="G1072" s="94" t="n"/>
    </row>
    <row r="1073">
      <c r="A1073" s="136" t="n"/>
      <c r="B1073" s="95" t="n"/>
      <c r="C1073" s="94" t="n"/>
      <c r="D1073" s="94" t="n"/>
      <c r="E1073" s="94" t="n"/>
      <c r="F1073" s="94" t="n"/>
      <c r="G1073" s="94" t="n"/>
    </row>
    <row r="1074">
      <c r="A1074" s="136" t="n"/>
      <c r="B1074" s="95" t="n"/>
      <c r="C1074" s="94" t="n"/>
      <c r="D1074" s="94" t="n"/>
      <c r="E1074" s="94" t="n"/>
      <c r="F1074" s="94" t="n"/>
      <c r="G1074" s="94" t="n"/>
    </row>
    <row r="1075">
      <c r="A1075" s="136" t="n"/>
      <c r="B1075" s="95" t="n"/>
      <c r="C1075" s="94" t="n"/>
      <c r="D1075" s="94" t="n"/>
      <c r="E1075" s="94" t="n"/>
      <c r="F1075" s="94" t="n"/>
      <c r="G1075" s="94" t="n"/>
    </row>
    <row r="1076">
      <c r="A1076" s="136" t="n"/>
      <c r="B1076" s="95" t="n"/>
      <c r="C1076" s="94" t="n"/>
      <c r="D1076" s="94" t="n"/>
      <c r="E1076" s="94" t="n"/>
      <c r="F1076" s="94" t="n"/>
      <c r="G1076" s="94" t="n"/>
    </row>
    <row r="1077">
      <c r="A1077" s="136" t="n"/>
      <c r="B1077" s="95" t="n"/>
      <c r="C1077" s="94" t="n"/>
      <c r="D1077" s="94" t="n"/>
      <c r="E1077" s="94" t="n"/>
      <c r="F1077" s="94" t="n"/>
      <c r="G1077" s="94" t="n"/>
    </row>
    <row r="1078">
      <c r="A1078" s="95" t="n"/>
      <c r="B1078" s="95" t="n"/>
      <c r="C1078" s="94" t="n"/>
      <c r="D1078" s="94" t="n"/>
      <c r="E1078" s="94" t="n"/>
      <c r="F1078" s="94" t="n"/>
      <c r="G1078" s="94" t="n"/>
    </row>
    <row r="1079">
      <c r="A1079" s="136" t="n"/>
      <c r="B1079" s="95" t="n"/>
      <c r="C1079" s="94" t="n"/>
      <c r="D1079" s="94" t="n"/>
      <c r="E1079" s="94" t="n"/>
      <c r="F1079" s="94" t="n"/>
      <c r="G1079" s="94" t="n"/>
    </row>
    <row r="1080">
      <c r="A1080" s="95" t="n"/>
      <c r="B1080" s="95" t="n"/>
      <c r="C1080" s="94" t="n"/>
      <c r="D1080" s="94" t="n"/>
      <c r="E1080" s="94" t="n"/>
      <c r="F1080" s="94" t="n"/>
      <c r="G1080" s="94" t="n"/>
    </row>
    <row r="1081">
      <c r="A1081" s="95" t="n"/>
      <c r="B1081" s="95" t="n"/>
      <c r="C1081" s="94" t="n"/>
      <c r="D1081" s="94" t="n"/>
      <c r="E1081" s="94" t="n"/>
      <c r="F1081" s="94" t="n"/>
      <c r="G1081" s="94" t="n"/>
    </row>
    <row r="1082">
      <c r="A1082" s="95" t="n"/>
      <c r="B1082" s="95" t="n"/>
      <c r="C1082" s="94" t="n"/>
      <c r="D1082" s="94" t="n"/>
      <c r="E1082" s="94" t="n"/>
      <c r="F1082" s="94" t="n"/>
      <c r="G1082" s="94" t="n"/>
    </row>
    <row r="1083">
      <c r="A1083" s="94" t="n"/>
      <c r="B1083" s="94" t="n"/>
      <c r="C1083" s="94" t="n"/>
      <c r="D1083" s="94" t="n"/>
      <c r="E1083" s="94" t="n"/>
      <c r="F1083" s="94" t="n"/>
      <c r="G1083" s="94" t="n"/>
    </row>
    <row r="1084">
      <c r="A1084" s="94" t="n"/>
      <c r="B1084" s="94" t="n"/>
      <c r="C1084" s="94" t="n"/>
      <c r="D1084" s="94" t="n"/>
      <c r="E1084" s="94" t="n"/>
      <c r="F1084" s="94" t="n"/>
      <c r="G1084" s="94" t="n"/>
    </row>
    <row r="1085">
      <c r="A1085" s="94" t="n"/>
      <c r="B1085" s="94" t="n"/>
      <c r="C1085" s="94" t="n"/>
      <c r="D1085" s="94" t="n"/>
      <c r="E1085" s="94" t="n"/>
      <c r="F1085" s="94" t="n"/>
      <c r="G1085" s="94" t="n"/>
    </row>
    <row r="1086">
      <c r="A1086" s="94" t="n"/>
      <c r="B1086" s="94" t="n"/>
      <c r="C1086" s="94" t="n"/>
      <c r="D1086" s="94" t="n"/>
      <c r="E1086" s="94" t="n"/>
      <c r="F1086" s="94" t="n"/>
      <c r="G1086" s="94" t="n"/>
    </row>
    <row r="1087">
      <c r="A1087" s="98" t="n"/>
      <c r="B1087" s="94" t="n"/>
      <c r="C1087" s="94" t="n"/>
      <c r="D1087" s="94" t="n"/>
      <c r="E1087" s="94" t="n"/>
      <c r="F1087" s="94" t="n"/>
      <c r="G1087" s="94" t="n"/>
    </row>
    <row r="1088">
      <c r="A1088" s="94" t="n"/>
      <c r="B1088" s="94" t="n"/>
      <c r="C1088" s="94" t="n"/>
      <c r="D1088" s="94" t="n"/>
      <c r="E1088" s="94" t="n"/>
      <c r="F1088" s="94" t="n"/>
      <c r="G1088" s="94" t="n"/>
    </row>
    <row r="1089">
      <c r="A1089" s="94" t="n"/>
      <c r="B1089" s="94" t="n"/>
      <c r="C1089" s="94" t="n"/>
      <c r="D1089" s="94" t="n"/>
      <c r="E1089" s="94" t="n"/>
      <c r="F1089" s="94" t="n"/>
      <c r="G1089" s="94" t="n"/>
    </row>
    <row r="1090">
      <c r="A1090" s="94" t="n"/>
      <c r="B1090" s="94" t="n"/>
      <c r="C1090" s="94" t="n"/>
      <c r="D1090" s="94" t="n"/>
      <c r="E1090" s="94" t="n"/>
      <c r="F1090" s="94" t="n"/>
      <c r="G1090" s="94" t="n"/>
    </row>
    <row r="1091">
      <c r="A1091" s="98" t="n"/>
      <c r="B1091" s="94" t="n"/>
      <c r="C1091" s="98" t="n"/>
      <c r="D1091" s="94" t="n"/>
      <c r="E1091" s="94" t="n"/>
      <c r="F1091" s="94" t="n"/>
      <c r="G1091" s="94" t="n"/>
    </row>
    <row r="1092">
      <c r="A1092" s="98" t="inlineStr">
        <is>
          <t>TOTALE BONIFICI DA BANCA</t>
        </is>
      </c>
      <c r="B1092" s="94" t="n"/>
      <c r="C1092" s="94">
        <f>SUM(C1048:C1091)</f>
        <v/>
      </c>
      <c r="D1092" s="94" t="n"/>
      <c r="E1092" s="94" t="n"/>
      <c r="F1092" s="94" t="n"/>
      <c r="G1092" s="94" t="n"/>
    </row>
    <row r="1093">
      <c r="A1093" s="94" t="n"/>
      <c r="B1093" s="94" t="n"/>
      <c r="C1093" s="94" t="n"/>
      <c r="D1093" s="94" t="n"/>
      <c r="E1093" s="94" t="n"/>
      <c r="F1093" s="94" t="n"/>
      <c r="G1093" s="94" t="n"/>
    </row>
    <row r="1094">
      <c r="A1094" s="98" t="inlineStr">
        <is>
          <t>TOTALE BONIFICI DA FC</t>
        </is>
      </c>
      <c r="B1094" s="94" t="n"/>
      <c r="C1094" s="98">
        <f>'PRIMA NOTA'!F1394</f>
        <v/>
      </c>
      <c r="D1094" s="94" t="n"/>
      <c r="E1094" s="94" t="n"/>
      <c r="F1094" s="94" t="n"/>
      <c r="G1094" s="94" t="n"/>
    </row>
    <row r="1095">
      <c r="A1095" s="94" t="n"/>
      <c r="B1095" s="94" t="n"/>
      <c r="C1095" s="94" t="n"/>
      <c r="D1095" s="94" t="n"/>
      <c r="E1095" s="94" t="n"/>
      <c r="F1095" s="94" t="n"/>
      <c r="G1095" s="94" t="n"/>
    </row>
    <row r="1096">
      <c r="A1096" s="94" t="n"/>
      <c r="B1096" s="94" t="n"/>
      <c r="C1096" s="94" t="n"/>
      <c r="D1096" s="94" t="n"/>
      <c r="E1096" s="94" t="n"/>
      <c r="F1096" s="94" t="n"/>
      <c r="G1096" s="94" t="n"/>
    </row>
    <row r="1097">
      <c r="A1097" s="127" t="inlineStr">
        <is>
          <t>DIFFERENZA</t>
        </is>
      </c>
      <c r="B1097" s="127" t="n"/>
      <c r="C1097" s="138">
        <f>C1092-C1094</f>
        <v/>
      </c>
      <c r="D1097" s="94" t="n"/>
      <c r="E1097" s="94" t="n"/>
      <c r="F1097" s="94" t="n"/>
      <c r="G1097" s="94" t="n"/>
    </row>
    <row r="1100">
      <c r="A1100" s="98" t="inlineStr">
        <is>
          <t>DATA CONTABILE</t>
        </is>
      </c>
      <c r="B1100" s="98" t="inlineStr">
        <is>
          <t>DAT VALUTA</t>
        </is>
      </c>
      <c r="C1100" s="98" t="inlineStr">
        <is>
          <t>IMPORTO</t>
        </is>
      </c>
      <c r="D1100" s="98" t="inlineStr">
        <is>
          <t>DIVISA</t>
        </is>
      </c>
      <c r="E1100" s="98" t="inlineStr">
        <is>
          <t>CAUSALE</t>
        </is>
      </c>
      <c r="F1100" s="98" t="inlineStr">
        <is>
          <t>DESCRIZIONE</t>
        </is>
      </c>
      <c r="G1100" s="98" t="inlineStr">
        <is>
          <t>NOTE</t>
        </is>
      </c>
    </row>
    <row r="1101">
      <c r="A1101" s="146" t="n">
        <v>45322</v>
      </c>
      <c r="B1101" s="94" t="n"/>
      <c r="C1101" s="94" t="n"/>
      <c r="D1101" s="98" t="n"/>
      <c r="E1101" s="94" t="n"/>
      <c r="F1101" s="98" t="n"/>
      <c r="G1101" s="94" t="n"/>
    </row>
    <row r="1102">
      <c r="A1102" s="131" t="n"/>
      <c r="B1102" s="131" t="n"/>
      <c r="C1102" t="n">
        <v>0</v>
      </c>
    </row>
    <row r="1103">
      <c r="A1103" s="131" t="n"/>
      <c r="B1103" s="131" t="n"/>
      <c r="C1103" t="n">
        <v>0</v>
      </c>
    </row>
    <row r="1104">
      <c r="A1104" s="131" t="n"/>
      <c r="B1104" s="131" t="n"/>
    </row>
    <row r="1105">
      <c r="A1105" s="131" t="n">
        <v>45322</v>
      </c>
      <c r="B1105" s="131" t="n">
        <v>45322</v>
      </c>
      <c r="C1105" t="n">
        <v>4000.5</v>
      </c>
      <c r="D1105" t="inlineStr">
        <is>
          <t>*</t>
        </is>
      </c>
      <c r="E1105" t="n">
        <v>480</v>
      </c>
      <c r="F1105" t="inlineStr">
        <is>
          <t>bonif. vs. favore - bon.da residenza vittoria supercondominio polizze n. 732125338 n.732125327 n.732113271</t>
        </is>
      </c>
    </row>
    <row r="1106">
      <c r="A1106" s="131" t="n"/>
      <c r="B1106" s="131" t="n"/>
      <c r="C1106" t="n">
        <v>0</v>
      </c>
      <c r="E1106" t="n">
        <v>480</v>
      </c>
    </row>
    <row r="1107">
      <c r="A1107" s="131" t="n">
        <v>45322</v>
      </c>
      <c r="B1107" s="131" t="n">
        <v>45322</v>
      </c>
      <c r="C1107" t="n">
        <v>482.01</v>
      </c>
      <c r="D1107" t="inlineStr">
        <is>
          <t>*</t>
        </is>
      </c>
      <c r="E1107" t="n">
        <v>480</v>
      </c>
      <c r="F1107" t="inlineStr">
        <is>
          <t>bonif. vs. favore - bon.da bianchi michele causale 180022141 e ca usale 730356740 totale 482euro e 1 centesimo</t>
        </is>
      </c>
    </row>
    <row r="1108">
      <c r="A1108" s="131" t="n"/>
      <c r="B1108" s="131" t="n"/>
      <c r="C1108" t="n">
        <v>0</v>
      </c>
    </row>
    <row r="1109">
      <c r="A1109" s="131" t="n"/>
      <c r="B1109" s="131" t="n"/>
      <c r="C1109" t="n">
        <v>0</v>
      </c>
    </row>
    <row r="1110">
      <c r="A1110" s="131" t="n"/>
      <c r="B1110" s="131" t="n"/>
    </row>
    <row r="1111">
      <c r="A1111" s="131" t="n">
        <v>45322</v>
      </c>
      <c r="B1111" s="131" t="n">
        <v>45322</v>
      </c>
      <c r="C1111" t="n">
        <v>146</v>
      </c>
      <c r="D1111" t="inlineStr">
        <is>
          <t>*</t>
        </is>
      </c>
      <c r="E1111" t="n">
        <v>480</v>
      </c>
      <c r="F1111" t="inlineStr">
        <is>
          <t>bonif. vs. favore - bon.da pesci nicola pagamento sem. rc auto re cecconi pinuccia</t>
        </is>
      </c>
    </row>
    <row r="1112">
      <c r="A1112" s="131" t="n"/>
      <c r="B1112" s="131" t="n"/>
    </row>
    <row r="1113">
      <c r="A1113" s="131" t="n">
        <v>45322</v>
      </c>
      <c r="B1113" s="131" t="n">
        <v>45322</v>
      </c>
      <c r="C1113" t="n">
        <v>654</v>
      </c>
      <c r="D1113" t="inlineStr">
        <is>
          <t>*</t>
        </is>
      </c>
      <c r="E1113" t="n">
        <v>480</v>
      </c>
      <c r="F1113" t="inlineStr">
        <is>
          <t>bonif. vs. favore - bon.da daverio maria grazia ceriani giovann s omma 730352649+730411882</t>
        </is>
      </c>
    </row>
    <row r="1114">
      <c r="A1114" s="131" t="n">
        <v>45322</v>
      </c>
      <c r="B1114" s="131" t="n">
        <v>45322</v>
      </c>
      <c r="C1114" t="n">
        <v>2495.29</v>
      </c>
      <c r="D1114" t="inlineStr">
        <is>
          <t>*</t>
        </is>
      </c>
      <c r="E1114" t="n">
        <v>480</v>
      </c>
      <c r="F1114" t="inlineStr">
        <is>
          <t>bonif. vs. favore - bon.da parrocchia di san pietro pol. 300348 p arrocchia san pietro legnano</t>
        </is>
      </c>
    </row>
    <row r="1115">
      <c r="A1115" s="136" t="n"/>
      <c r="B1115" s="136" t="n"/>
      <c r="C1115" s="94" t="n">
        <v>0</v>
      </c>
      <c r="D1115" s="98" t="n"/>
      <c r="E1115" s="98" t="n"/>
      <c r="F1115" s="98" t="n"/>
      <c r="G1115" s="94" t="n"/>
    </row>
    <row r="1116">
      <c r="A1116" s="136" t="n"/>
      <c r="B1116" s="136" t="n"/>
      <c r="C1116" s="94" t="n">
        <v>0</v>
      </c>
      <c r="D1116" s="98" t="n"/>
      <c r="E1116" s="98" t="n"/>
      <c r="F1116" s="98" t="n"/>
      <c r="G1116" s="94" t="n"/>
    </row>
    <row r="1117">
      <c r="A1117" s="136" t="n"/>
      <c r="B1117" s="136" t="n"/>
      <c r="C1117" s="94" t="n">
        <v>0</v>
      </c>
      <c r="D1117" s="98" t="n"/>
      <c r="E1117" s="98" t="n"/>
      <c r="F1117" s="98" t="n"/>
      <c r="G1117" s="94" t="n"/>
    </row>
    <row r="1118">
      <c r="A1118" s="136" t="n"/>
      <c r="B1118" s="136" t="n"/>
      <c r="C1118" s="94" t="n">
        <v>0</v>
      </c>
      <c r="D1118" s="98" t="n"/>
      <c r="E1118" s="98" t="n"/>
      <c r="F1118" s="98" t="n"/>
      <c r="G1118" s="94" t="n"/>
    </row>
    <row r="1119">
      <c r="A1119" s="95" t="n"/>
      <c r="B1119" s="95" t="n"/>
      <c r="C1119" s="98" t="n"/>
      <c r="D1119" s="94" t="n"/>
      <c r="E1119" s="94" t="n"/>
      <c r="F1119" s="98" t="n"/>
      <c r="G1119" s="94" t="n"/>
    </row>
    <row r="1120">
      <c r="A1120" s="136" t="n"/>
      <c r="B1120" s="95" t="n"/>
      <c r="C1120" s="94" t="n"/>
      <c r="D1120" s="94" t="n"/>
      <c r="E1120" s="94" t="n"/>
      <c r="F1120" s="94" t="n"/>
      <c r="G1120" s="94" t="n"/>
    </row>
    <row r="1121">
      <c r="A1121" s="136" t="n"/>
      <c r="B1121" s="95" t="n"/>
      <c r="C1121" s="94" t="n"/>
      <c r="D1121" s="94" t="n"/>
      <c r="E1121" s="94" t="n"/>
      <c r="F1121" s="94" t="n"/>
      <c r="G1121" s="94" t="n"/>
    </row>
    <row r="1122">
      <c r="A1122" s="136" t="n"/>
      <c r="B1122" s="95" t="n"/>
      <c r="C1122" s="94" t="n"/>
      <c r="D1122" s="94" t="n"/>
      <c r="E1122" s="94" t="n"/>
      <c r="F1122" s="94" t="n"/>
      <c r="G1122" s="94" t="n"/>
    </row>
    <row r="1123">
      <c r="A1123" s="136" t="n"/>
      <c r="B1123" s="95" t="n"/>
      <c r="C1123" s="94" t="n"/>
      <c r="D1123" s="94" t="n"/>
      <c r="E1123" s="94" t="n"/>
      <c r="F1123" s="94" t="n"/>
      <c r="G1123" s="94" t="n"/>
    </row>
    <row r="1124">
      <c r="A1124" s="136" t="n"/>
      <c r="B1124" s="95" t="n"/>
      <c r="C1124" s="94" t="n"/>
      <c r="D1124" s="94" t="n"/>
      <c r="E1124" s="94" t="n"/>
      <c r="F1124" s="94" t="n"/>
      <c r="G1124" s="94" t="n"/>
    </row>
    <row r="1125">
      <c r="A1125" s="136" t="n"/>
      <c r="B1125" s="95" t="n"/>
      <c r="C1125" s="94" t="n"/>
      <c r="D1125" s="94" t="n"/>
      <c r="E1125" s="94" t="n"/>
      <c r="F1125" s="94" t="n"/>
      <c r="G1125" s="94" t="n"/>
    </row>
    <row r="1126">
      <c r="A1126" s="136" t="n"/>
      <c r="B1126" s="95" t="n"/>
      <c r="C1126" s="94" t="n"/>
      <c r="D1126" s="94" t="n"/>
      <c r="E1126" s="94" t="n"/>
      <c r="F1126" s="94" t="n"/>
      <c r="G1126" s="94" t="n"/>
    </row>
    <row r="1127">
      <c r="A1127" s="136" t="n"/>
      <c r="B1127" s="95" t="n"/>
      <c r="C1127" s="94" t="n"/>
      <c r="D1127" s="94" t="n"/>
      <c r="E1127" s="94" t="n"/>
      <c r="F1127" s="94" t="n"/>
      <c r="G1127" s="94" t="n"/>
    </row>
    <row r="1128">
      <c r="A1128" s="136" t="n"/>
      <c r="B1128" s="95" t="n"/>
      <c r="C1128" s="94" t="n"/>
      <c r="D1128" s="94" t="n"/>
      <c r="E1128" s="94" t="n"/>
      <c r="F1128" s="94" t="n"/>
      <c r="G1128" s="94" t="n"/>
    </row>
    <row r="1129">
      <c r="A1129" s="136" t="n"/>
      <c r="B1129" s="95" t="n"/>
      <c r="C1129" s="94" t="n"/>
      <c r="D1129" s="94" t="n"/>
      <c r="E1129" s="94" t="n"/>
      <c r="F1129" s="94" t="n"/>
      <c r="G1129" s="94" t="n"/>
    </row>
    <row r="1130">
      <c r="A1130" s="136" t="n"/>
      <c r="B1130" s="95" t="n"/>
      <c r="C1130" s="94" t="n"/>
      <c r="D1130" s="94" t="n"/>
      <c r="E1130" s="94" t="n"/>
      <c r="F1130" s="94" t="n"/>
      <c r="G1130" s="94" t="n"/>
    </row>
    <row r="1131">
      <c r="A1131" s="95" t="n"/>
      <c r="B1131" s="95" t="n"/>
      <c r="C1131" s="94" t="n"/>
      <c r="D1131" s="94" t="n"/>
      <c r="E1131" s="94" t="n"/>
      <c r="F1131" s="94" t="n"/>
      <c r="G1131" s="94" t="n"/>
    </row>
    <row r="1132">
      <c r="A1132" s="136" t="n"/>
      <c r="B1132" s="95" t="n"/>
      <c r="C1132" s="94" t="n"/>
      <c r="D1132" s="94" t="n"/>
      <c r="E1132" s="94" t="n"/>
      <c r="F1132" s="94" t="n"/>
      <c r="G1132" s="94" t="n"/>
    </row>
    <row r="1133">
      <c r="A1133" s="95" t="n"/>
      <c r="B1133" s="95" t="n"/>
      <c r="C1133" s="94" t="n"/>
      <c r="D1133" s="94" t="n"/>
      <c r="E1133" s="94" t="n"/>
      <c r="F1133" s="94" t="n"/>
      <c r="G1133" s="94" t="n"/>
    </row>
    <row r="1134">
      <c r="A1134" s="95" t="n"/>
      <c r="B1134" s="95" t="n"/>
      <c r="C1134" s="94" t="n"/>
      <c r="D1134" s="94" t="n"/>
      <c r="E1134" s="94" t="n"/>
      <c r="F1134" s="94" t="n"/>
      <c r="G1134" s="94" t="n"/>
    </row>
    <row r="1135">
      <c r="A1135" s="95" t="n"/>
      <c r="B1135" s="95" t="n"/>
      <c r="C1135" s="94" t="n"/>
      <c r="D1135" s="94" t="n"/>
      <c r="E1135" s="94" t="n"/>
      <c r="F1135" s="94" t="n"/>
      <c r="G1135" s="94" t="n"/>
    </row>
    <row r="1136">
      <c r="A1136" s="94" t="n"/>
      <c r="B1136" s="94" t="n"/>
      <c r="C1136" s="94" t="n"/>
      <c r="D1136" s="94" t="n"/>
      <c r="E1136" s="94" t="n"/>
      <c r="F1136" s="94" t="n"/>
      <c r="G1136" s="94" t="n"/>
    </row>
    <row r="1137">
      <c r="A1137" s="94" t="n"/>
      <c r="B1137" s="94" t="n"/>
      <c r="C1137" s="94" t="n"/>
      <c r="D1137" s="94" t="n"/>
      <c r="E1137" s="94" t="n"/>
      <c r="F1137" s="94" t="n"/>
      <c r="G1137" s="94" t="n"/>
    </row>
    <row r="1138">
      <c r="A1138" s="94" t="n"/>
      <c r="B1138" s="94" t="n"/>
      <c r="C1138" s="94" t="n"/>
      <c r="D1138" s="94" t="n"/>
      <c r="E1138" s="94" t="n"/>
      <c r="F1138" s="94" t="n"/>
      <c r="G1138" s="94" t="n"/>
    </row>
    <row r="1139">
      <c r="A1139" s="94" t="n"/>
      <c r="B1139" s="94" t="n"/>
      <c r="C1139" s="94" t="n"/>
      <c r="D1139" s="94" t="n"/>
      <c r="E1139" s="94" t="n"/>
      <c r="F1139" s="94" t="n"/>
      <c r="G1139" s="94" t="n"/>
    </row>
    <row r="1140">
      <c r="A1140" s="98" t="n"/>
      <c r="B1140" s="94" t="n"/>
      <c r="C1140" s="94" t="n"/>
      <c r="D1140" s="94" t="n"/>
      <c r="E1140" s="94" t="n"/>
      <c r="F1140" s="94" t="n"/>
      <c r="G1140" s="94" t="n"/>
    </row>
    <row r="1141">
      <c r="A1141" s="94" t="n"/>
      <c r="B1141" s="94" t="n"/>
      <c r="C1141" s="94" t="n"/>
      <c r="D1141" s="94" t="n"/>
      <c r="E1141" s="94" t="n"/>
      <c r="F1141" s="94" t="n"/>
      <c r="G1141" s="94" t="n"/>
    </row>
    <row r="1142">
      <c r="A1142" s="94" t="n"/>
      <c r="B1142" s="94" t="n"/>
      <c r="C1142" s="94" t="n"/>
      <c r="D1142" s="94" t="n"/>
      <c r="E1142" s="94" t="n"/>
      <c r="F1142" s="94" t="n"/>
      <c r="G1142" s="94" t="n"/>
    </row>
    <row r="1143">
      <c r="A1143" s="94" t="n"/>
      <c r="B1143" s="94" t="n"/>
      <c r="C1143" s="94" t="n"/>
      <c r="D1143" s="94" t="n"/>
      <c r="E1143" s="94" t="n"/>
      <c r="F1143" s="94" t="n"/>
      <c r="G1143" s="94" t="n"/>
    </row>
    <row r="1144">
      <c r="A1144" s="98" t="n"/>
      <c r="B1144" s="94" t="n"/>
      <c r="C1144" s="98" t="n"/>
      <c r="D1144" s="94" t="n"/>
      <c r="E1144" s="94" t="n"/>
      <c r="F1144" s="94" t="n"/>
      <c r="G1144" s="94" t="n"/>
    </row>
    <row r="1145">
      <c r="A1145" s="98" t="inlineStr">
        <is>
          <t>TOTALE BONIFICI DA BANCA</t>
        </is>
      </c>
      <c r="B1145" s="94" t="n"/>
      <c r="C1145" s="94">
        <f>SUM(C1101:C1144)</f>
        <v/>
      </c>
      <c r="D1145" s="94" t="n"/>
      <c r="E1145" s="94" t="n"/>
      <c r="F1145" s="94" t="n"/>
      <c r="G1145" s="94" t="n"/>
    </row>
    <row r="1146">
      <c r="A1146" s="94" t="n"/>
      <c r="B1146" s="94" t="n"/>
      <c r="C1146" s="94" t="n"/>
      <c r="D1146" s="94" t="n"/>
      <c r="E1146" s="94" t="n"/>
      <c r="F1146" s="94" t="n"/>
      <c r="G1146" s="94" t="n"/>
    </row>
    <row r="1147">
      <c r="A1147" s="98" t="inlineStr">
        <is>
          <t>TOTALE BONIFICI DA FC</t>
        </is>
      </c>
      <c r="B1147" s="94" t="n"/>
      <c r="C1147" s="98">
        <f>'PRIMA NOTA'!F1455</f>
        <v/>
      </c>
      <c r="D1147" s="94" t="n"/>
      <c r="E1147" s="94" t="n"/>
      <c r="F1147" s="94" t="n"/>
      <c r="G1147" s="94" t="n"/>
    </row>
    <row r="1148">
      <c r="A1148" s="94" t="n"/>
      <c r="B1148" s="94" t="n"/>
      <c r="C1148" s="94" t="n"/>
      <c r="D1148" s="94" t="n"/>
      <c r="E1148" s="94" t="n"/>
      <c r="F1148" s="94" t="n"/>
      <c r="G1148" s="94" t="n"/>
    </row>
    <row r="1149">
      <c r="A1149" s="94" t="n"/>
      <c r="B1149" s="94" t="n"/>
      <c r="C1149" s="94" t="n"/>
      <c r="D1149" s="94" t="n"/>
      <c r="E1149" s="94" t="n"/>
      <c r="F1149" s="94" t="n"/>
      <c r="G1149" s="94" t="n"/>
    </row>
    <row r="1150">
      <c r="A1150" s="127" t="inlineStr">
        <is>
          <t>DIFFERENZA</t>
        </is>
      </c>
      <c r="B1150" s="127" t="n"/>
      <c r="C1150" s="138">
        <f>C1145-C1147</f>
        <v/>
      </c>
      <c r="D1150" s="94" t="n"/>
      <c r="E1150" s="94" t="n"/>
      <c r="F1150" s="94" t="n"/>
      <c r="G1150" s="94" t="n"/>
    </row>
    <row r="1153">
      <c r="A1153" s="98" t="inlineStr">
        <is>
          <t>DATA CONTABILE</t>
        </is>
      </c>
      <c r="B1153" s="98" t="inlineStr">
        <is>
          <t>DAT VALUTA</t>
        </is>
      </c>
      <c r="C1153" s="98" t="inlineStr">
        <is>
          <t>IMPORTO</t>
        </is>
      </c>
      <c r="D1153" s="98" t="inlineStr">
        <is>
          <t>DIVISA</t>
        </is>
      </c>
      <c r="E1153" s="98" t="inlineStr">
        <is>
          <t>CAUSALE</t>
        </is>
      </c>
      <c r="F1153" s="98" t="inlineStr">
        <is>
          <t>DESCRIZIONE</t>
        </is>
      </c>
      <c r="G1153" s="98" t="inlineStr">
        <is>
          <t>NOTE</t>
        </is>
      </c>
    </row>
    <row r="1154">
      <c r="A1154" s="146" t="n">
        <v>45323</v>
      </c>
      <c r="B1154" s="94" t="n"/>
      <c r="C1154" s="94" t="n"/>
      <c r="D1154" s="98" t="n"/>
      <c r="E1154" s="94" t="n"/>
      <c r="F1154" s="98" t="n"/>
      <c r="G1154" s="94" t="n"/>
    </row>
    <row r="1155">
      <c r="A1155" s="131" t="n">
        <v>45323</v>
      </c>
      <c r="B1155" s="131" t="n">
        <v>45323</v>
      </c>
      <c r="C1155" t="n">
        <v>647.99</v>
      </c>
      <c r="D1155" t="inlineStr">
        <is>
          <t>*</t>
        </is>
      </c>
      <c r="E1155" t="n">
        <v>480</v>
      </c>
      <c r="F1155" t="inlineStr">
        <is>
          <t>bonif. vs. favore - bon.da re fer di adriano re pol 730379917 216 542</t>
        </is>
      </c>
    </row>
    <row r="1156">
      <c r="A1156" s="131" t="n">
        <v>45323</v>
      </c>
      <c r="B1156" s="131" t="n">
        <v>45323</v>
      </c>
      <c r="C1156" t="n">
        <v>155</v>
      </c>
      <c r="D1156" t="inlineStr">
        <is>
          <t>*</t>
        </is>
      </c>
      <c r="E1156" t="n">
        <v>480</v>
      </c>
      <c r="F1156" t="inlineStr">
        <is>
          <t>bonif. vs. favore - bon.da vitali francesca e guizzo chiara somma 730156075</t>
        </is>
      </c>
    </row>
    <row r="1157">
      <c r="A1157" s="131" t="n">
        <v>45323</v>
      </c>
      <c r="B1157" s="131" t="n">
        <v>45323</v>
      </c>
      <c r="C1157" t="n">
        <v>100</v>
      </c>
      <c r="D1157" t="inlineStr">
        <is>
          <t>*</t>
        </is>
      </c>
      <c r="E1157" t="n">
        <v>480</v>
      </c>
      <c r="F1157" t="inlineStr">
        <is>
          <t>bonif. vs. favore - bon.da restelli andrea cesare polizza 7321215 83</t>
        </is>
      </c>
    </row>
    <row r="1158">
      <c r="A1158" s="131" t="n">
        <v>45323</v>
      </c>
      <c r="B1158" s="131" t="n">
        <v>45323</v>
      </c>
      <c r="C1158" t="n">
        <v>300.99</v>
      </c>
      <c r="D1158" t="inlineStr">
        <is>
          <t>*</t>
        </is>
      </c>
      <c r="E1158" t="n">
        <v>480</v>
      </c>
      <c r="F1158" t="inlineStr">
        <is>
          <t>bonif. vs. favore - bon.da gobbi stefano polizza n. 730416007</t>
        </is>
      </c>
    </row>
    <row r="1159">
      <c r="A1159" s="131" t="n">
        <v>45323</v>
      </c>
      <c r="B1159" s="131" t="n">
        <v>45323</v>
      </c>
      <c r="C1159" t="n">
        <v>450</v>
      </c>
      <c r="D1159" t="inlineStr">
        <is>
          <t>*</t>
        </is>
      </c>
      <c r="E1159" t="n">
        <v>480</v>
      </c>
      <c r="F1159" t="inlineStr">
        <is>
          <t>bonif. vs. favore - bon.da parrocchia sacra famiglia polizza n. 3 95371</t>
        </is>
      </c>
    </row>
    <row r="1160">
      <c r="A1160" s="131" t="n">
        <v>45323</v>
      </c>
      <c r="B1160" s="131" t="n">
        <v>45323</v>
      </c>
      <c r="C1160" t="n">
        <v>1004</v>
      </c>
      <c r="D1160" t="inlineStr">
        <is>
          <t>*</t>
        </is>
      </c>
      <c r="E1160" t="n">
        <v>480</v>
      </c>
      <c r="F1160" t="inlineStr">
        <is>
          <t>bonif. vs. favore - bon.da spina mauro fontana francesca rinnovo auto + tutela spina mauro ag rho</t>
        </is>
      </c>
    </row>
    <row r="1161">
      <c r="A1161" s="131" t="n"/>
      <c r="B1161" s="131" t="n"/>
    </row>
    <row r="1162">
      <c r="A1162" s="131" t="n">
        <v>45323</v>
      </c>
      <c r="B1162" s="131" t="n">
        <v>45323</v>
      </c>
      <c r="C1162" t="n">
        <v>60</v>
      </c>
      <c r="D1162" t="inlineStr">
        <is>
          <t>*</t>
        </is>
      </c>
      <c r="E1162" t="n">
        <v>480</v>
      </c>
      <c r="F1162" t="inlineStr">
        <is>
          <t>bonif. vs. favore - bon.da orsi paolo somma730504425</t>
        </is>
      </c>
    </row>
    <row r="1163">
      <c r="A1163" s="152" t="n">
        <v>45323</v>
      </c>
      <c r="B1163" s="152" t="n">
        <v>45323</v>
      </c>
      <c r="C1163" s="143" t="n">
        <v>242</v>
      </c>
      <c r="D1163" s="143" t="inlineStr">
        <is>
          <t>*</t>
        </is>
      </c>
      <c r="E1163" s="143" t="n">
        <v>480</v>
      </c>
      <c r="F1163" s="143" t="inlineStr">
        <is>
          <t>bonif. vs. favore - bon.da storari massimiliano assicurazione fl6 52sk  MANCA 1 EURO DAL BONIFICO</t>
        </is>
      </c>
    </row>
    <row r="1164">
      <c r="A1164" s="131" t="n">
        <v>45323</v>
      </c>
      <c r="B1164" s="131" t="n">
        <v>45323</v>
      </c>
      <c r="C1164" t="n">
        <v>476</v>
      </c>
      <c r="D1164" t="inlineStr">
        <is>
          <t>*</t>
        </is>
      </c>
      <c r="E1164" t="n">
        <v>480</v>
      </c>
      <c r="F1164" t="inlineStr">
        <is>
          <t>bonif. vs. favore - bon.da galli martina somma180122044</t>
        </is>
      </c>
    </row>
    <row r="1165">
      <c r="A1165" s="131" t="n">
        <v>45323</v>
      </c>
      <c r="B1165" s="131" t="n">
        <v>45323</v>
      </c>
      <c r="C1165" t="n">
        <v>100</v>
      </c>
      <c r="D1165" t="inlineStr">
        <is>
          <t>*</t>
        </is>
      </c>
      <c r="E1165" t="n">
        <v>480</v>
      </c>
      <c r="F1165" t="inlineStr">
        <is>
          <t>bonif. vs. favore - bon.da palamara francesca somma730380177</t>
        </is>
      </c>
    </row>
    <row r="1166">
      <c r="A1166" s="131" t="n">
        <v>45323</v>
      </c>
      <c r="B1166" s="131" t="n">
        <v>45323</v>
      </c>
      <c r="C1166" t="n">
        <v>600</v>
      </c>
      <c r="D1166" t="inlineStr">
        <is>
          <t>*</t>
        </is>
      </c>
      <c r="E1166" t="n">
        <v>480</v>
      </c>
      <c r="F1166" t="inlineStr">
        <is>
          <t>bonif. vs. favore - bon.da perego giorgio augusto somma9012840 po lizza piani futuri</t>
        </is>
      </c>
    </row>
    <row r="1167">
      <c r="A1167" s="131" t="n">
        <v>45323</v>
      </c>
      <c r="B1167" s="131" t="n">
        <v>45323</v>
      </c>
      <c r="C1167" t="n">
        <v>5538.8</v>
      </c>
      <c r="D1167" t="inlineStr">
        <is>
          <t>*</t>
        </is>
      </c>
      <c r="E1167" t="n">
        <v>480</v>
      </c>
      <c r="F1167" t="inlineStr">
        <is>
          <t>bonif. vs. favore - bon.da parrocchia del preziosissimo sangue d polizza n. 301060</t>
        </is>
      </c>
    </row>
    <row r="1168">
      <c r="A1168" s="131" t="n">
        <v>45323</v>
      </c>
      <c r="B1168" s="131" t="n">
        <v>45323</v>
      </c>
      <c r="C1168" t="n">
        <v>550</v>
      </c>
      <c r="D1168" t="inlineStr">
        <is>
          <t>*</t>
        </is>
      </c>
      <c r="E1168" t="n">
        <v>480</v>
      </c>
      <c r="F1168" t="inlineStr">
        <is>
          <t>bonif. vs. favore - bon.da parrocchia san giovanni battista pagam ento polizza tutela legale</t>
        </is>
      </c>
    </row>
    <row r="1169">
      <c r="A1169" s="131" t="n">
        <v>45323</v>
      </c>
      <c r="B1169" s="131" t="n">
        <v>45323</v>
      </c>
      <c r="C1169" t="n">
        <v>137</v>
      </c>
      <c r="D1169" t="inlineStr">
        <is>
          <t>*</t>
        </is>
      </c>
      <c r="E1169" t="n">
        <v>480</v>
      </c>
      <c r="F1169" t="inlineStr">
        <is>
          <t>bonif. vs. favore - bon.da caccia fabrizio francesco, serra an 73 0385618</t>
        </is>
      </c>
    </row>
    <row r="1170">
      <c r="A1170" s="131" t="n">
        <v>45323</v>
      </c>
      <c r="B1170" s="131" t="n">
        <v>45323</v>
      </c>
      <c r="C1170" t="n">
        <v>1032.5</v>
      </c>
      <c r="D1170" t="inlineStr">
        <is>
          <t>*</t>
        </is>
      </c>
      <c r="E1170" t="n">
        <v>480</v>
      </c>
      <c r="F1170" t="inlineStr">
        <is>
          <t>bonif. vs. favore - bon.da movilia piergiacomo pol n730333430 abi tazione movilia</t>
        </is>
      </c>
    </row>
    <row r="1171">
      <c r="A1171" s="131" t="n">
        <v>45322</v>
      </c>
      <c r="B1171" s="131" t="n">
        <v>45322</v>
      </c>
      <c r="C1171" t="n">
        <v>1213.09</v>
      </c>
      <c r="D1171" t="inlineStr">
        <is>
          <t>*</t>
        </is>
      </c>
      <c r="E1171" t="inlineStr">
        <is>
          <t>48H</t>
        </is>
      </c>
      <c r="F1171" t="inlineStr">
        <is>
          <t>bon urg/istant vs f - bon.da baratto paolo domenico saldo polizze n. 00033112005400 + n. 0003311</t>
        </is>
      </c>
    </row>
    <row r="1172">
      <c r="A1172" s="131" t="n">
        <v>45322</v>
      </c>
      <c r="B1172" s="131" t="n">
        <v>45322</v>
      </c>
      <c r="C1172" t="n">
        <v>531.5</v>
      </c>
      <c r="D1172" t="inlineStr">
        <is>
          <t>*</t>
        </is>
      </c>
      <c r="E1172" t="n">
        <v>480</v>
      </c>
      <c r="F1172" t="inlineStr">
        <is>
          <t>bonif. vs. favore - bon.da geo.logo studio di geologia di cinott polizza autocarro fy481yc</t>
        </is>
      </c>
    </row>
    <row r="1173">
      <c r="A1173" s="131" t="n">
        <v>45322</v>
      </c>
      <c r="B1173" s="131" t="n">
        <v>45322</v>
      </c>
      <c r="C1173" t="n">
        <v>309.5</v>
      </c>
      <c r="D1173" t="inlineStr">
        <is>
          <t>*</t>
        </is>
      </c>
      <c r="E1173" t="n">
        <v>480</v>
      </c>
      <c r="F1173" t="inlineStr">
        <is>
          <t>bonif. vs. favore - bon.da aviatel s.r.l. polizza n. 732120574 co mune di bisuschio</t>
        </is>
      </c>
    </row>
    <row r="1174">
      <c r="A1174" s="131" t="n">
        <v>45322</v>
      </c>
      <c r="B1174" s="131" t="n">
        <v>45322</v>
      </c>
      <c r="C1174" t="n">
        <v>266</v>
      </c>
      <c r="D1174" t="inlineStr">
        <is>
          <t>*</t>
        </is>
      </c>
      <c r="E1174" t="n">
        <v>480</v>
      </c>
      <c r="F1174" t="inlineStr">
        <is>
          <t>bonif. vs. favore - bon.da fontana marzia, barbera filippo pagame nto polizza rc730333619 barbera filippo - leg</t>
        </is>
      </c>
    </row>
    <row r="1175">
      <c r="A1175" s="131" t="n">
        <v>45322</v>
      </c>
      <c r="B1175" s="131" t="n">
        <v>45322</v>
      </c>
      <c r="C1175" t="n">
        <v>625</v>
      </c>
      <c r="D1175" t="inlineStr">
        <is>
          <t>*</t>
        </is>
      </c>
      <c r="E1175" t="n">
        <v>480</v>
      </c>
      <c r="F1175" t="inlineStr">
        <is>
          <t>bonif. vs. favore - bon.da barbatiello roberto volpato m anuela   polizza 730413192 300105 barbatiello</t>
        </is>
      </c>
    </row>
    <row r="1176">
      <c r="A1176" s="131" t="n">
        <v>45322</v>
      </c>
      <c r="B1176" s="131" t="n">
        <v>45322</v>
      </c>
      <c r="C1176" t="n">
        <v>455</v>
      </c>
      <c r="D1176" t="inlineStr">
        <is>
          <t>*</t>
        </is>
      </c>
      <c r="E1176" t="inlineStr">
        <is>
          <t>48H</t>
        </is>
      </c>
      <c r="F1176" t="inlineStr">
        <is>
          <t>bon urg/istant vs f - bon.da nicola mazza polizza n casa 730370000 mazza nicola agenzi</t>
        </is>
      </c>
    </row>
    <row r="1177">
      <c r="A1177" s="131" t="n">
        <v>45322</v>
      </c>
      <c r="B1177" s="131" t="n">
        <v>45322</v>
      </c>
      <c r="C1177" t="n">
        <v>60</v>
      </c>
      <c r="D1177" t="inlineStr">
        <is>
          <t>*</t>
        </is>
      </c>
      <c r="E1177" t="n">
        <v>480</v>
      </c>
      <c r="F1177" t="inlineStr">
        <is>
          <t>bonif. vs. favore - bon.da banci francesco 395276</t>
        </is>
      </c>
    </row>
    <row r="1178">
      <c r="A1178" s="136" t="n"/>
      <c r="B1178" s="95" t="n"/>
      <c r="C1178" s="94" t="n"/>
      <c r="D1178" s="94" t="n"/>
      <c r="E1178" s="94" t="n"/>
      <c r="F1178" s="94" t="n"/>
      <c r="G1178" s="94" t="n"/>
    </row>
    <row r="1179">
      <c r="A1179" s="136" t="n"/>
      <c r="B1179" s="95" t="n"/>
      <c r="C1179" s="94" t="n"/>
      <c r="D1179" s="94" t="n"/>
      <c r="E1179" s="94" t="n"/>
      <c r="F1179" s="94" t="n"/>
      <c r="G1179" s="94" t="n"/>
    </row>
    <row r="1180">
      <c r="A1180" s="136" t="n"/>
      <c r="B1180" s="95" t="n"/>
      <c r="C1180" s="94" t="n"/>
      <c r="D1180" s="94" t="n"/>
      <c r="E1180" s="94" t="n"/>
      <c r="F1180" s="94" t="n"/>
      <c r="G1180" s="94" t="n"/>
    </row>
    <row r="1181">
      <c r="A1181" s="136" t="n"/>
      <c r="B1181" s="95" t="n"/>
      <c r="C1181" s="94" t="n"/>
      <c r="D1181" s="94" t="n"/>
      <c r="E1181" s="94" t="n"/>
      <c r="F1181" s="94" t="n"/>
      <c r="G1181" s="94" t="n"/>
    </row>
    <row r="1182">
      <c r="A1182" s="136" t="n"/>
      <c r="B1182" s="95" t="n"/>
      <c r="C1182" s="94" t="n"/>
      <c r="D1182" s="94" t="n"/>
      <c r="E1182" s="94" t="n"/>
      <c r="F1182" s="94" t="n"/>
      <c r="G1182" s="94" t="n"/>
    </row>
    <row r="1183">
      <c r="A1183" s="136" t="n"/>
      <c r="B1183" s="95" t="n"/>
      <c r="C1183" s="94" t="n"/>
      <c r="D1183" s="94" t="n"/>
      <c r="E1183" s="94" t="n"/>
      <c r="F1183" s="94" t="n"/>
      <c r="G1183" s="94" t="n"/>
    </row>
    <row r="1184">
      <c r="A1184" s="95" t="n"/>
      <c r="B1184" s="95" t="n"/>
      <c r="C1184" s="94" t="n"/>
      <c r="D1184" s="94" t="n"/>
      <c r="E1184" s="94" t="n"/>
      <c r="F1184" s="94" t="n"/>
      <c r="G1184" s="94" t="n"/>
    </row>
    <row r="1185">
      <c r="A1185" s="136" t="n"/>
      <c r="B1185" s="95" t="n"/>
      <c r="C1185" s="94" t="n"/>
      <c r="D1185" s="94" t="n"/>
      <c r="E1185" s="94" t="n"/>
      <c r="F1185" s="94" t="n"/>
      <c r="G1185" s="94" t="n"/>
    </row>
    <row r="1186">
      <c r="A1186" s="95" t="n"/>
      <c r="B1186" s="95" t="n"/>
      <c r="C1186" s="94" t="n"/>
      <c r="D1186" s="94" t="n"/>
      <c r="E1186" s="94" t="n"/>
      <c r="F1186" s="94" t="n"/>
      <c r="G1186" s="94" t="n"/>
    </row>
    <row r="1187">
      <c r="A1187" s="95" t="n"/>
      <c r="B1187" s="95" t="n"/>
      <c r="C1187" s="94" t="n"/>
      <c r="D1187" s="94" t="n"/>
      <c r="E1187" s="94" t="n"/>
      <c r="F1187" s="94" t="n"/>
      <c r="G1187" s="94" t="n"/>
    </row>
    <row r="1188">
      <c r="A1188" s="95" t="n"/>
      <c r="B1188" s="95" t="n"/>
      <c r="C1188" s="94" t="n"/>
      <c r="D1188" s="94" t="n"/>
      <c r="E1188" s="94" t="n"/>
      <c r="F1188" s="94" t="n"/>
      <c r="G1188" s="94" t="n"/>
    </row>
    <row r="1189">
      <c r="A1189" s="94" t="n"/>
      <c r="B1189" s="94" t="n"/>
      <c r="C1189" s="94" t="n"/>
      <c r="D1189" s="94" t="n"/>
      <c r="E1189" s="94" t="n"/>
      <c r="F1189" s="94" t="n"/>
      <c r="G1189" s="94" t="n"/>
    </row>
    <row r="1190">
      <c r="A1190" s="94" t="n"/>
      <c r="B1190" s="94" t="n"/>
      <c r="C1190" s="94" t="n"/>
      <c r="D1190" s="94" t="n"/>
      <c r="E1190" s="94" t="n"/>
      <c r="F1190" s="94" t="n"/>
      <c r="G1190" s="94" t="n"/>
    </row>
    <row r="1191">
      <c r="A1191" s="94" t="n"/>
      <c r="B1191" s="94" t="n"/>
      <c r="C1191" s="94" t="n"/>
      <c r="D1191" s="94" t="n"/>
      <c r="E1191" s="94" t="n"/>
      <c r="F1191" s="94" t="n"/>
      <c r="G1191" s="94" t="n"/>
    </row>
    <row r="1192">
      <c r="A1192" s="94" t="n"/>
      <c r="B1192" s="94" t="n"/>
      <c r="C1192" s="94" t="n"/>
      <c r="D1192" s="94" t="n"/>
      <c r="E1192" s="94" t="n"/>
      <c r="F1192" s="94" t="n"/>
      <c r="G1192" s="94" t="n"/>
    </row>
    <row r="1193">
      <c r="A1193" s="98" t="n"/>
      <c r="B1193" s="94" t="n"/>
      <c r="C1193" s="94" t="n"/>
      <c r="D1193" s="94" t="n"/>
      <c r="E1193" s="94" t="n"/>
      <c r="F1193" s="94" t="n"/>
      <c r="G1193" s="94" t="n"/>
    </row>
    <row r="1194">
      <c r="A1194" s="94" t="n"/>
      <c r="B1194" s="94" t="n"/>
      <c r="C1194" s="94" t="n"/>
      <c r="D1194" s="94" t="n"/>
      <c r="E1194" s="94" t="n"/>
      <c r="F1194" s="94" t="n"/>
      <c r="G1194" s="94" t="n"/>
    </row>
    <row r="1195">
      <c r="A1195" s="94" t="n"/>
      <c r="B1195" s="94" t="n"/>
      <c r="C1195" s="94" t="n"/>
      <c r="D1195" s="94" t="n"/>
      <c r="E1195" s="94" t="n"/>
      <c r="F1195" s="94" t="n"/>
      <c r="G1195" s="94" t="n"/>
    </row>
    <row r="1196">
      <c r="A1196" s="94" t="n"/>
      <c r="B1196" s="94" t="n"/>
      <c r="C1196" s="94" t="n"/>
      <c r="D1196" s="94" t="n"/>
      <c r="E1196" s="94" t="n"/>
      <c r="F1196" s="94" t="n"/>
      <c r="G1196" s="94" t="n"/>
    </row>
    <row r="1197">
      <c r="A1197" s="98" t="n"/>
      <c r="B1197" s="94" t="n"/>
      <c r="C1197" s="98" t="n"/>
      <c r="D1197" s="94" t="n"/>
      <c r="E1197" s="94" t="n"/>
      <c r="F1197" s="94" t="n"/>
      <c r="G1197" s="94" t="n"/>
    </row>
    <row r="1198">
      <c r="A1198" s="98" t="inlineStr">
        <is>
          <t>TOTALE BONIFICI DA BANCA</t>
        </is>
      </c>
      <c r="B1198" s="94" t="n"/>
      <c r="C1198" s="94">
        <f>SUM(C1154:C1197)</f>
        <v/>
      </c>
      <c r="D1198" s="94" t="n"/>
      <c r="E1198" s="94" t="n"/>
      <c r="F1198" s="94" t="n"/>
      <c r="G1198" s="94" t="n"/>
    </row>
    <row r="1199">
      <c r="A1199" s="94" t="n"/>
      <c r="B1199" s="94" t="n"/>
      <c r="C1199" s="94" t="n"/>
      <c r="D1199" s="94" t="n"/>
      <c r="E1199" s="94" t="n"/>
      <c r="F1199" s="94" t="n"/>
      <c r="G1199" s="94" t="n"/>
    </row>
    <row r="1200">
      <c r="A1200" s="98" t="inlineStr">
        <is>
          <t>TOTALE BONIFICI DA FC</t>
        </is>
      </c>
      <c r="B1200" s="94" t="n"/>
      <c r="C1200" s="98">
        <f>'PRIMA NOTA'!F1516</f>
        <v/>
      </c>
      <c r="D1200" s="94" t="n"/>
      <c r="E1200" s="94" t="n"/>
      <c r="F1200" s="94" t="n"/>
      <c r="G1200" s="94" t="n"/>
    </row>
    <row r="1201">
      <c r="A1201" s="94" t="n"/>
      <c r="B1201" s="94" t="n"/>
      <c r="C1201" s="94" t="n"/>
      <c r="D1201" s="94" t="n"/>
      <c r="E1201" s="94" t="n"/>
      <c r="F1201" s="94" t="n"/>
      <c r="G1201" s="94" t="n"/>
    </row>
    <row r="1202">
      <c r="A1202" s="94" t="n"/>
      <c r="B1202" s="94" t="n"/>
      <c r="C1202" s="94" t="n"/>
      <c r="D1202" s="94" t="n"/>
      <c r="E1202" s="94" t="n"/>
      <c r="F1202" s="94" t="n"/>
      <c r="G1202" s="94" t="n"/>
    </row>
    <row r="1203">
      <c r="A1203" s="127" t="inlineStr">
        <is>
          <t>DIFFERENZA</t>
        </is>
      </c>
      <c r="B1203" s="127" t="n"/>
      <c r="C1203" s="138">
        <f>C1198-C1200</f>
        <v/>
      </c>
      <c r="D1203" s="94" t="n"/>
      <c r="E1203" s="94" t="n"/>
      <c r="F1203" s="94" t="n"/>
      <c r="G1203" s="94" t="n"/>
    </row>
    <row r="1206">
      <c r="A1206" s="98" t="inlineStr">
        <is>
          <t>DATA CONTABILE</t>
        </is>
      </c>
      <c r="B1206" s="98" t="inlineStr">
        <is>
          <t>DAT VALUTA</t>
        </is>
      </c>
      <c r="C1206" s="98" t="inlineStr">
        <is>
          <t>IMPORTO</t>
        </is>
      </c>
      <c r="D1206" s="98" t="inlineStr">
        <is>
          <t>DIVISA</t>
        </is>
      </c>
      <c r="E1206" s="98" t="inlineStr">
        <is>
          <t>CAUSALE</t>
        </is>
      </c>
      <c r="F1206" s="98" t="inlineStr">
        <is>
          <t>DESCRIZIONE</t>
        </is>
      </c>
      <c r="G1206" s="98" t="inlineStr">
        <is>
          <t>NOTE</t>
        </is>
      </c>
    </row>
    <row r="1207">
      <c r="A1207" s="146" t="n">
        <v>45324</v>
      </c>
      <c r="B1207" s="94" t="n"/>
      <c r="C1207" s="94" t="n"/>
      <c r="D1207" s="98" t="n"/>
      <c r="E1207" s="94" t="n"/>
      <c r="F1207" s="98" t="n"/>
      <c r="G1207" s="94" t="n"/>
    </row>
    <row r="1208">
      <c r="A1208" s="131" t="n">
        <v>45324</v>
      </c>
      <c r="B1208" s="131" t="n">
        <v>45324</v>
      </c>
      <c r="C1208" t="n">
        <v>59</v>
      </c>
      <c r="D1208" t="inlineStr">
        <is>
          <t>EUR</t>
        </is>
      </c>
      <c r="E1208" t="inlineStr">
        <is>
          <t>48H</t>
        </is>
      </c>
      <c r="F1208" t="inlineStr">
        <is>
          <t>bon urg/istant vs f - bon.da serena societa cooperativa sociale pol. 217043</t>
        </is>
      </c>
    </row>
    <row r="1209">
      <c r="A1209" s="131" t="n">
        <v>45324</v>
      </c>
      <c r="B1209" s="131" t="n">
        <v>45323</v>
      </c>
      <c r="C1209" t="n">
        <v>485</v>
      </c>
      <c r="D1209" t="inlineStr">
        <is>
          <t>EUR</t>
        </is>
      </c>
      <c r="E1209" t="inlineStr">
        <is>
          <t>48H</t>
        </is>
      </c>
      <c r="F1209" t="inlineStr">
        <is>
          <t>bon urg/istant vs f - bon.da cossia massimo somma181779732</t>
        </is>
      </c>
    </row>
    <row r="1210">
      <c r="A1210" s="131" t="n">
        <v>45324</v>
      </c>
      <c r="B1210" s="131" t="n">
        <v>45324</v>
      </c>
      <c r="C1210" t="n">
        <v>182.11</v>
      </c>
      <c r="D1210" t="inlineStr">
        <is>
          <t>EUR</t>
        </is>
      </c>
      <c r="E1210" t="n">
        <v>480</v>
      </c>
      <c r="F1210" t="inlineStr">
        <is>
          <t>bonif. vs. favore - bon.da casero roberta pol. 730472051 casero roberta - legnano</t>
        </is>
      </c>
    </row>
    <row r="1211">
      <c r="A1211" s="131" t="n">
        <v>45324</v>
      </c>
      <c r="B1211" s="131" t="n">
        <v>45324</v>
      </c>
      <c r="C1211" t="n">
        <v>492</v>
      </c>
      <c r="D1211" t="inlineStr">
        <is>
          <t>EUR</t>
        </is>
      </c>
      <c r="E1211" t="n">
        <v>480</v>
      </c>
      <c r="F1211" t="inlineStr">
        <is>
          <t>bonif. vs. favore - bon.da grafica mercandelli di mercandelli da saldo polizza n 730499098</t>
        </is>
      </c>
    </row>
    <row r="1212">
      <c r="A1212" s="131" t="n">
        <v>45324</v>
      </c>
      <c r="B1212" s="131" t="n">
        <v>45324</v>
      </c>
      <c r="C1212" t="n">
        <v>295</v>
      </c>
      <c r="D1212" t="inlineStr">
        <is>
          <t>EUR</t>
        </is>
      </c>
      <c r="E1212" t="n">
        <v>480</v>
      </c>
      <c r="F1212" t="inlineStr">
        <is>
          <t>bonif. vs. favore - bon.da coco giuseppe zanre barbara 1800221537 30505122</t>
        </is>
      </c>
    </row>
    <row r="1213">
      <c r="A1213" s="131" t="n">
        <v>45324</v>
      </c>
      <c r="B1213" s="131" t="n">
        <v>45324</v>
      </c>
      <c r="C1213" t="n">
        <v>683</v>
      </c>
      <c r="D1213" t="inlineStr">
        <is>
          <t>EUR</t>
        </is>
      </c>
      <c r="E1213" t="n">
        <v>480</v>
      </c>
      <c r="F1213" t="inlineStr">
        <is>
          <t>bonif. vs. favore - bon.da colombo patrizia pol. 181779745</t>
        </is>
      </c>
    </row>
    <row r="1214">
      <c r="A1214" s="131" t="n">
        <v>45324</v>
      </c>
      <c r="B1214" s="131" t="n">
        <v>45324</v>
      </c>
      <c r="C1214" t="n">
        <v>210</v>
      </c>
      <c r="D1214" t="inlineStr">
        <is>
          <t>EUR</t>
        </is>
      </c>
      <c r="E1214" t="n">
        <v>480</v>
      </c>
      <c r="F1214" t="inlineStr">
        <is>
          <t>bonif. vs. favore - bon.da roghi fiorenza polizza n. 730443762</t>
        </is>
      </c>
    </row>
    <row r="1215">
      <c r="A1215" s="131" t="n">
        <v>45324</v>
      </c>
      <c r="B1215" s="131" t="n">
        <v>45324</v>
      </c>
      <c r="C1215" t="n">
        <v>400</v>
      </c>
      <c r="D1215" t="inlineStr">
        <is>
          <t>EUR</t>
        </is>
      </c>
      <c r="E1215" t="n">
        <v>480</v>
      </c>
      <c r="F1215" t="inlineStr">
        <is>
          <t>bonif. vs. favore - bon.da parrocchia san giovanni battista scade nza polizza intesta a dojn marco</t>
        </is>
      </c>
    </row>
    <row r="1216">
      <c r="A1216" s="131" t="n">
        <v>45324</v>
      </c>
      <c r="B1216" s="131" t="n">
        <v>45324</v>
      </c>
      <c r="C1216" t="n">
        <v>417</v>
      </c>
      <c r="D1216" t="inlineStr">
        <is>
          <t>EUR</t>
        </is>
      </c>
      <c r="E1216" t="n">
        <v>480</v>
      </c>
      <c r="F1216" t="inlineStr">
        <is>
          <t>bonif. vs. favore - bon.da besozzi anna maria polizza auto 180022 950</t>
        </is>
      </c>
    </row>
    <row r="1217">
      <c r="A1217" s="131" t="n">
        <v>45324</v>
      </c>
      <c r="B1217" s="131" t="n">
        <v>45324</v>
      </c>
      <c r="C1217" t="n">
        <v>1758.01</v>
      </c>
      <c r="D1217" t="inlineStr">
        <is>
          <t>EUR</t>
        </is>
      </c>
      <c r="E1217" t="n">
        <v>480</v>
      </c>
      <c r="F1217" t="inlineStr">
        <is>
          <t>bonif. vs. favore - bon.da venturino virginia 730325146 730426734 730349291 730364918 730366840 730377214</t>
        </is>
      </c>
    </row>
    <row r="1218">
      <c r="A1218" s="136" t="n"/>
      <c r="B1218" s="136" t="n"/>
      <c r="C1218" s="94" t="n">
        <v>0</v>
      </c>
      <c r="D1218" s="98" t="n"/>
      <c r="E1218" s="98" t="n"/>
      <c r="F1218" s="98" t="n"/>
      <c r="G1218" s="94" t="n"/>
    </row>
    <row r="1219">
      <c r="A1219" s="136" t="n"/>
      <c r="B1219" s="136" t="n"/>
      <c r="C1219" s="94" t="n">
        <v>0</v>
      </c>
      <c r="D1219" s="98" t="n"/>
      <c r="E1219" s="98" t="n"/>
      <c r="F1219" s="98" t="n"/>
      <c r="G1219" s="94" t="n"/>
    </row>
    <row r="1220">
      <c r="A1220" s="136" t="n"/>
      <c r="B1220" s="136" t="n"/>
      <c r="C1220" s="98" t="n">
        <v>0</v>
      </c>
      <c r="D1220" s="98" t="n"/>
      <c r="E1220" s="98" t="n"/>
      <c r="F1220" s="98" t="n"/>
      <c r="G1220" s="94" t="n"/>
    </row>
    <row r="1221">
      <c r="A1221" s="136" t="n"/>
      <c r="B1221" s="136" t="n"/>
      <c r="C1221" s="94" t="n">
        <v>0</v>
      </c>
      <c r="D1221" s="98" t="n"/>
      <c r="E1221" s="98" t="n"/>
      <c r="F1221" s="98" t="n"/>
      <c r="G1221" s="94" t="n"/>
    </row>
    <row r="1222">
      <c r="A1222" s="136" t="n"/>
      <c r="B1222" s="136" t="n"/>
      <c r="C1222" s="94" t="n">
        <v>0</v>
      </c>
      <c r="D1222" s="98" t="n"/>
      <c r="E1222" s="98" t="n"/>
      <c r="F1222" s="98" t="n"/>
      <c r="G1222" s="94" t="n"/>
    </row>
    <row r="1223">
      <c r="A1223" s="136" t="n"/>
      <c r="B1223" s="136" t="n"/>
      <c r="C1223" s="94" t="n">
        <v>0</v>
      </c>
      <c r="D1223" s="98" t="n"/>
      <c r="E1223" s="98" t="n"/>
      <c r="F1223" s="98" t="n"/>
      <c r="G1223" s="94" t="n"/>
    </row>
    <row r="1224">
      <c r="A1224" s="136" t="n"/>
      <c r="B1224" s="136" t="n"/>
      <c r="C1224" s="94" t="n">
        <v>0</v>
      </c>
      <c r="D1224" s="98" t="n"/>
      <c r="E1224" s="98" t="n"/>
      <c r="F1224" s="98" t="n"/>
      <c r="G1224" s="94" t="n"/>
    </row>
    <row r="1225">
      <c r="A1225" s="95" t="n"/>
      <c r="B1225" s="95" t="n"/>
      <c r="C1225" s="98" t="n"/>
      <c r="D1225" s="94" t="n"/>
      <c r="E1225" s="94" t="n"/>
      <c r="F1225" s="98" t="n"/>
      <c r="G1225" s="94" t="n"/>
    </row>
    <row r="1226">
      <c r="A1226" s="136" t="n"/>
      <c r="B1226" s="95" t="n"/>
      <c r="C1226" s="94" t="n"/>
      <c r="D1226" s="94" t="n"/>
      <c r="E1226" s="94" t="n"/>
      <c r="F1226" s="94" t="n"/>
      <c r="G1226" s="94" t="n"/>
    </row>
    <row r="1227">
      <c r="A1227" s="136" t="n"/>
      <c r="B1227" s="95" t="n"/>
      <c r="C1227" s="94" t="n"/>
      <c r="D1227" s="94" t="n"/>
      <c r="E1227" s="94" t="n"/>
      <c r="F1227" s="94" t="n"/>
      <c r="G1227" s="94" t="n"/>
    </row>
    <row r="1228">
      <c r="A1228" s="136" t="n"/>
      <c r="B1228" s="95" t="n"/>
      <c r="C1228" s="94" t="n"/>
      <c r="D1228" s="94" t="n"/>
      <c r="E1228" s="94" t="n"/>
      <c r="F1228" s="94" t="n"/>
      <c r="G1228" s="94" t="n"/>
    </row>
    <row r="1229">
      <c r="A1229" s="136" t="n"/>
      <c r="B1229" s="95" t="n"/>
      <c r="C1229" s="94" t="n"/>
      <c r="D1229" s="94" t="n"/>
      <c r="E1229" s="94" t="n"/>
      <c r="F1229" s="94" t="n"/>
      <c r="G1229" s="94" t="n"/>
    </row>
    <row r="1230">
      <c r="A1230" s="136" t="n"/>
      <c r="B1230" s="95" t="n"/>
      <c r="C1230" s="94" t="n"/>
      <c r="D1230" s="94" t="n"/>
      <c r="E1230" s="94" t="n"/>
      <c r="F1230" s="94" t="n"/>
      <c r="G1230" s="94" t="n"/>
    </row>
    <row r="1231">
      <c r="A1231" s="136" t="n"/>
      <c r="B1231" s="95" t="n"/>
      <c r="C1231" s="94" t="n"/>
      <c r="D1231" s="94" t="n"/>
      <c r="E1231" s="94" t="n"/>
      <c r="F1231" s="94" t="n"/>
      <c r="G1231" s="94" t="n"/>
    </row>
    <row r="1232">
      <c r="A1232" s="136" t="n"/>
      <c r="B1232" s="95" t="n"/>
      <c r="C1232" s="94" t="n"/>
      <c r="D1232" s="94" t="n"/>
      <c r="E1232" s="94" t="n"/>
      <c r="F1232" s="94" t="n"/>
      <c r="G1232" s="94" t="n"/>
    </row>
    <row r="1233">
      <c r="A1233" s="136" t="n"/>
      <c r="B1233" s="95" t="n"/>
      <c r="C1233" s="94" t="n"/>
      <c r="D1233" s="94" t="n"/>
      <c r="E1233" s="94" t="n"/>
      <c r="F1233" s="94" t="n"/>
      <c r="G1233" s="94" t="n"/>
    </row>
    <row r="1234">
      <c r="A1234" s="136" t="n"/>
      <c r="B1234" s="95" t="n"/>
      <c r="C1234" s="94" t="n"/>
      <c r="D1234" s="94" t="n"/>
      <c r="E1234" s="94" t="n"/>
      <c r="F1234" s="94" t="n"/>
      <c r="G1234" s="94" t="n"/>
    </row>
    <row r="1235">
      <c r="A1235" s="136" t="n"/>
      <c r="B1235" s="95" t="n"/>
      <c r="C1235" s="94" t="n"/>
      <c r="D1235" s="94" t="n"/>
      <c r="E1235" s="94" t="n"/>
      <c r="F1235" s="94" t="n"/>
      <c r="G1235" s="94" t="n"/>
    </row>
    <row r="1236">
      <c r="A1236" s="136" t="n"/>
      <c r="B1236" s="95" t="n"/>
      <c r="C1236" s="94" t="n"/>
      <c r="D1236" s="94" t="n"/>
      <c r="E1236" s="94" t="n"/>
      <c r="F1236" s="94" t="n"/>
      <c r="G1236" s="94" t="n"/>
    </row>
    <row r="1237">
      <c r="A1237" s="95" t="n"/>
      <c r="B1237" s="95" t="n"/>
      <c r="C1237" s="94" t="n"/>
      <c r="D1237" s="94" t="n"/>
      <c r="E1237" s="94" t="n"/>
      <c r="F1237" s="94" t="n"/>
      <c r="G1237" s="94" t="n"/>
    </row>
    <row r="1238">
      <c r="A1238" s="136" t="n"/>
      <c r="B1238" s="95" t="n"/>
      <c r="C1238" s="94" t="n"/>
      <c r="D1238" s="94" t="n"/>
      <c r="E1238" s="94" t="n"/>
      <c r="F1238" s="94" t="n"/>
      <c r="G1238" s="94" t="n"/>
    </row>
    <row r="1239">
      <c r="A1239" s="95" t="n"/>
      <c r="B1239" s="95" t="n"/>
      <c r="C1239" s="94" t="n"/>
      <c r="D1239" s="94" t="n"/>
      <c r="E1239" s="94" t="n"/>
      <c r="F1239" s="94" t="n"/>
      <c r="G1239" s="94" t="n"/>
    </row>
    <row r="1240">
      <c r="A1240" s="95" t="n"/>
      <c r="B1240" s="95" t="n"/>
      <c r="C1240" s="94" t="n"/>
      <c r="D1240" s="94" t="n"/>
      <c r="E1240" s="94" t="n"/>
      <c r="F1240" s="94" t="n"/>
      <c r="G1240" s="94" t="n"/>
    </row>
    <row r="1241">
      <c r="A1241" s="95" t="n"/>
      <c r="B1241" s="95" t="n"/>
      <c r="C1241" s="94" t="n"/>
      <c r="D1241" s="94" t="n"/>
      <c r="E1241" s="94" t="n"/>
      <c r="F1241" s="94" t="n"/>
      <c r="G1241" s="94" t="n"/>
    </row>
    <row r="1242">
      <c r="A1242" s="94" t="n"/>
      <c r="B1242" s="94" t="n"/>
      <c r="C1242" s="94" t="n"/>
      <c r="D1242" s="94" t="n"/>
      <c r="E1242" s="94" t="n"/>
      <c r="F1242" s="94" t="n"/>
      <c r="G1242" s="94" t="n"/>
    </row>
    <row r="1243">
      <c r="A1243" s="94" t="n"/>
      <c r="B1243" s="94" t="n"/>
      <c r="C1243" s="94" t="n"/>
      <c r="D1243" s="94" t="n"/>
      <c r="E1243" s="94" t="n"/>
      <c r="F1243" s="94" t="n"/>
      <c r="G1243" s="94" t="n"/>
    </row>
    <row r="1244">
      <c r="A1244" s="94" t="n"/>
      <c r="B1244" s="94" t="n"/>
      <c r="C1244" s="94" t="n"/>
      <c r="D1244" s="94" t="n"/>
      <c r="E1244" s="94" t="n"/>
      <c r="F1244" s="94" t="n"/>
      <c r="G1244" s="94" t="n"/>
    </row>
    <row r="1245">
      <c r="A1245" s="94" t="n"/>
      <c r="B1245" s="94" t="n"/>
      <c r="C1245" s="94" t="n"/>
      <c r="D1245" s="94" t="n"/>
      <c r="E1245" s="94" t="n"/>
      <c r="F1245" s="94" t="n"/>
      <c r="G1245" s="94" t="n"/>
    </row>
    <row r="1246">
      <c r="A1246" s="98" t="n"/>
      <c r="B1246" s="94" t="n"/>
      <c r="C1246" s="94" t="n"/>
      <c r="D1246" s="94" t="n"/>
      <c r="E1246" s="94" t="n"/>
      <c r="F1246" s="94" t="n"/>
      <c r="G1246" s="94" t="n"/>
    </row>
    <row r="1247">
      <c r="A1247" s="94" t="n"/>
      <c r="B1247" s="94" t="n"/>
      <c r="C1247" s="94" t="n"/>
      <c r="D1247" s="94" t="n"/>
      <c r="E1247" s="94" t="n"/>
      <c r="F1247" s="94" t="n"/>
      <c r="G1247" s="94" t="n"/>
    </row>
    <row r="1248">
      <c r="A1248" s="94" t="n"/>
      <c r="B1248" s="94" t="n"/>
      <c r="C1248" s="94" t="n"/>
      <c r="D1248" s="94" t="n"/>
      <c r="E1248" s="94" t="n"/>
      <c r="F1248" s="94" t="n"/>
      <c r="G1248" s="94" t="n"/>
    </row>
    <row r="1249">
      <c r="A1249" s="94" t="n"/>
      <c r="B1249" s="94" t="n"/>
      <c r="C1249" s="94" t="n"/>
      <c r="D1249" s="94" t="n"/>
      <c r="E1249" s="94" t="n"/>
      <c r="F1249" s="94" t="n"/>
      <c r="G1249" s="94" t="n"/>
    </row>
    <row r="1250">
      <c r="A1250" s="98" t="n"/>
      <c r="B1250" s="94" t="n"/>
      <c r="C1250" s="98" t="n"/>
      <c r="D1250" s="94" t="n"/>
      <c r="E1250" s="94" t="n"/>
      <c r="F1250" s="94" t="n"/>
      <c r="G1250" s="94" t="n"/>
    </row>
    <row r="1251">
      <c r="A1251" s="98" t="inlineStr">
        <is>
          <t>TOTALE BONIFICI DA BANCA</t>
        </is>
      </c>
      <c r="B1251" s="94" t="n"/>
      <c r="C1251" s="94">
        <f>SUM(C1207:C1250)</f>
        <v/>
      </c>
      <c r="D1251" s="94" t="n"/>
      <c r="E1251" s="94" t="n"/>
      <c r="F1251" s="94" t="n"/>
      <c r="G1251" s="94" t="n"/>
    </row>
    <row r="1252">
      <c r="A1252" s="94" t="n"/>
      <c r="B1252" s="94" t="n"/>
      <c r="C1252" s="94" t="n"/>
      <c r="D1252" s="94" t="n"/>
      <c r="E1252" s="94" t="n"/>
      <c r="F1252" s="94" t="n"/>
      <c r="G1252" s="94" t="n"/>
    </row>
    <row r="1253">
      <c r="A1253" s="98" t="inlineStr">
        <is>
          <t>TOTALE BONIFICI DA FC</t>
        </is>
      </c>
      <c r="B1253" s="94" t="n"/>
      <c r="C1253" s="98">
        <f>'PRIMA NOTA'!F1577</f>
        <v/>
      </c>
      <c r="D1253" s="94" t="n"/>
      <c r="E1253" s="94" t="n"/>
      <c r="F1253" s="94" t="n"/>
      <c r="G1253" s="94" t="n"/>
    </row>
    <row r="1254">
      <c r="A1254" s="94" t="n"/>
      <c r="B1254" s="94" t="n"/>
      <c r="C1254" s="94" t="n"/>
      <c r="D1254" s="94" t="n"/>
      <c r="E1254" s="94" t="n"/>
      <c r="F1254" s="94" t="n"/>
      <c r="G1254" s="94" t="n"/>
    </row>
    <row r="1255">
      <c r="A1255" s="94" t="n"/>
      <c r="B1255" s="94" t="n"/>
      <c r="C1255" s="94" t="n"/>
      <c r="D1255" s="94" t="n"/>
      <c r="E1255" s="94" t="n"/>
      <c r="F1255" s="94" t="n"/>
      <c r="G1255" s="94" t="n"/>
    </row>
    <row r="1256">
      <c r="A1256" s="127" t="inlineStr">
        <is>
          <t>DIFFERENZA</t>
        </is>
      </c>
      <c r="B1256" s="127" t="n"/>
      <c r="C1256" s="138">
        <f>C1251-C1253</f>
        <v/>
      </c>
      <c r="D1256" s="94" t="n"/>
      <c r="E1256" s="94" t="n"/>
      <c r="F1256" s="94" t="n"/>
      <c r="G1256" s="94" t="n"/>
    </row>
    <row r="1259">
      <c r="A1259" s="98" t="inlineStr">
        <is>
          <t>DATA CONTABILE</t>
        </is>
      </c>
      <c r="B1259" s="98" t="inlineStr">
        <is>
          <t>DAT VALUTA</t>
        </is>
      </c>
      <c r="C1259" s="98" t="inlineStr">
        <is>
          <t>IMPORTO</t>
        </is>
      </c>
      <c r="D1259" s="98" t="inlineStr">
        <is>
          <t>DIVISA</t>
        </is>
      </c>
      <c r="E1259" s="98" t="inlineStr">
        <is>
          <t>CAUSALE</t>
        </is>
      </c>
      <c r="F1259" s="98" t="inlineStr">
        <is>
          <t>DESCRIZIONE</t>
        </is>
      </c>
      <c r="G1259" s="98" t="inlineStr">
        <is>
          <t>NOTE</t>
        </is>
      </c>
    </row>
    <row r="1260">
      <c r="A1260" s="146" t="n"/>
      <c r="B1260" s="94" t="n"/>
      <c r="C1260" s="94" t="n"/>
      <c r="D1260" s="98" t="n"/>
      <c r="E1260" s="94" t="n"/>
      <c r="F1260" s="98" t="n"/>
      <c r="G1260" s="94" t="n"/>
    </row>
    <row r="1261">
      <c r="A1261" s="136" t="n"/>
      <c r="B1261" s="136" t="n"/>
      <c r="C1261" s="94" t="n">
        <v>0</v>
      </c>
      <c r="D1261" s="98" t="n"/>
      <c r="E1261" s="98" t="n"/>
      <c r="F1261" s="98" t="n"/>
      <c r="G1261" s="94" t="n"/>
    </row>
    <row r="1262">
      <c r="A1262" s="136" t="n"/>
      <c r="B1262" s="136" t="n"/>
      <c r="C1262" s="94" t="n">
        <v>0</v>
      </c>
      <c r="D1262" s="98" t="n"/>
      <c r="E1262" s="98" t="n"/>
      <c r="F1262" s="98" t="n"/>
      <c r="G1262" s="94" t="n"/>
    </row>
    <row r="1263">
      <c r="A1263" s="136" t="n"/>
      <c r="B1263" s="136" t="n"/>
      <c r="C1263" s="94" t="n">
        <v>0</v>
      </c>
      <c r="D1263" s="98" t="n"/>
      <c r="E1263" s="98" t="n"/>
      <c r="F1263" s="98" t="n"/>
      <c r="G1263" s="94" t="n"/>
    </row>
    <row r="1264">
      <c r="A1264" s="136" t="n"/>
      <c r="B1264" s="136" t="n"/>
      <c r="C1264" s="98" t="n">
        <v>0</v>
      </c>
      <c r="D1264" s="98" t="n"/>
      <c r="E1264" s="98" t="n"/>
      <c r="F1264" s="98" t="n"/>
      <c r="G1264" s="94" t="n"/>
    </row>
    <row r="1265">
      <c r="A1265" s="136" t="n"/>
      <c r="B1265" s="136" t="n"/>
      <c r="C1265" s="94" t="n">
        <v>0</v>
      </c>
      <c r="D1265" s="98" t="n"/>
      <c r="E1265" s="98" t="n"/>
      <c r="F1265" s="98" t="n"/>
      <c r="G1265" s="94" t="n"/>
    </row>
    <row r="1266">
      <c r="A1266" s="136" t="n"/>
      <c r="B1266" s="136" t="n"/>
      <c r="C1266" s="94" t="n">
        <v>0</v>
      </c>
      <c r="D1266" s="98" t="n"/>
      <c r="E1266" s="98" t="n"/>
      <c r="F1266" s="98" t="n"/>
      <c r="G1266" s="94" t="n"/>
    </row>
    <row r="1267">
      <c r="A1267" s="136" t="n"/>
      <c r="B1267" s="136" t="n"/>
      <c r="C1267" s="94" t="n">
        <v>0</v>
      </c>
      <c r="D1267" s="98" t="n"/>
      <c r="E1267" s="98" t="n"/>
      <c r="F1267" s="98" t="n"/>
      <c r="G1267" s="94" t="n"/>
    </row>
    <row r="1268">
      <c r="A1268" s="136" t="n"/>
      <c r="B1268" s="136" t="n"/>
      <c r="C1268" s="94" t="n">
        <v>0</v>
      </c>
      <c r="D1268" s="98" t="n"/>
      <c r="E1268" s="98" t="n"/>
      <c r="F1268" s="98" t="n"/>
      <c r="G1268" s="94" t="n"/>
    </row>
    <row r="1269">
      <c r="A1269" s="136" t="n"/>
      <c r="B1269" s="136" t="n"/>
      <c r="C1269" s="94" t="n">
        <v>0</v>
      </c>
      <c r="D1269" s="98" t="n"/>
      <c r="E1269" s="98" t="n"/>
      <c r="F1269" s="98" t="n"/>
      <c r="G1269" s="94" t="n"/>
    </row>
    <row r="1270">
      <c r="A1270" s="136" t="n"/>
      <c r="B1270" s="136" t="n"/>
      <c r="C1270" s="94" t="n">
        <v>0</v>
      </c>
      <c r="D1270" s="98" t="n"/>
      <c r="E1270" s="98" t="n"/>
      <c r="F1270" s="98" t="n"/>
      <c r="G1270" s="94" t="n"/>
    </row>
    <row r="1271">
      <c r="A1271" s="136" t="n"/>
      <c r="B1271" s="136" t="n"/>
      <c r="C1271" s="94" t="n">
        <v>0</v>
      </c>
      <c r="D1271" s="98" t="n"/>
      <c r="E1271" s="98" t="n"/>
      <c r="F1271" s="98" t="n"/>
      <c r="G1271" s="94" t="n"/>
    </row>
    <row r="1272">
      <c r="A1272" s="136" t="n"/>
      <c r="B1272" s="136" t="n"/>
      <c r="C1272" s="94" t="n">
        <v>0</v>
      </c>
      <c r="D1272" s="98" t="n"/>
      <c r="E1272" s="98" t="n"/>
      <c r="F1272" s="98" t="n"/>
      <c r="G1272" s="94" t="n"/>
    </row>
    <row r="1273">
      <c r="A1273" s="136" t="n"/>
      <c r="B1273" s="136" t="n"/>
      <c r="C1273" s="98" t="n">
        <v>0</v>
      </c>
      <c r="D1273" s="98" t="n"/>
      <c r="E1273" s="98" t="n"/>
      <c r="F1273" s="98" t="n"/>
      <c r="G1273" s="94" t="n"/>
    </row>
    <row r="1274">
      <c r="A1274" s="136" t="n"/>
      <c r="B1274" s="136" t="n"/>
      <c r="C1274" s="94" t="n">
        <v>0</v>
      </c>
      <c r="D1274" s="98" t="n"/>
      <c r="E1274" s="98" t="n"/>
      <c r="F1274" s="98" t="n"/>
      <c r="G1274" s="94" t="n"/>
    </row>
    <row r="1275">
      <c r="A1275" s="136" t="n"/>
      <c r="B1275" s="136" t="n"/>
      <c r="C1275" s="94" t="n">
        <v>0</v>
      </c>
      <c r="D1275" s="98" t="n"/>
      <c r="E1275" s="98" t="n"/>
      <c r="F1275" s="98" t="n"/>
      <c r="G1275" s="94" t="n"/>
    </row>
    <row r="1276">
      <c r="A1276" s="136" t="n"/>
      <c r="B1276" s="136" t="n"/>
      <c r="C1276" s="94" t="n">
        <v>0</v>
      </c>
      <c r="D1276" s="98" t="n"/>
      <c r="E1276" s="98" t="n"/>
      <c r="F1276" s="98" t="n"/>
      <c r="G1276" s="94" t="n"/>
    </row>
    <row r="1277">
      <c r="A1277" s="136" t="n"/>
      <c r="B1277" s="136" t="n"/>
      <c r="C1277" s="94" t="n">
        <v>0</v>
      </c>
      <c r="D1277" s="98" t="n"/>
      <c r="E1277" s="98" t="n"/>
      <c r="F1277" s="98" t="n"/>
      <c r="G1277" s="94" t="n"/>
    </row>
    <row r="1278">
      <c r="A1278" s="95" t="n"/>
      <c r="B1278" s="95" t="n"/>
      <c r="C1278" s="98" t="n"/>
      <c r="D1278" s="94" t="n"/>
      <c r="E1278" s="94" t="n"/>
      <c r="F1278" s="98" t="n"/>
      <c r="G1278" s="94" t="n"/>
    </row>
    <row r="1279">
      <c r="A1279" s="136" t="n"/>
      <c r="B1279" s="95" t="n"/>
      <c r="C1279" s="94" t="n"/>
      <c r="D1279" s="94" t="n"/>
      <c r="E1279" s="94" t="n"/>
      <c r="F1279" s="94" t="n"/>
      <c r="G1279" s="94" t="n"/>
    </row>
    <row r="1280">
      <c r="A1280" s="136" t="n"/>
      <c r="B1280" s="95" t="n"/>
      <c r="C1280" s="94" t="n"/>
      <c r="D1280" s="94" t="n"/>
      <c r="E1280" s="94" t="n"/>
      <c r="F1280" s="94" t="n"/>
      <c r="G1280" s="94" t="n"/>
    </row>
    <row r="1281">
      <c r="A1281" s="136" t="n"/>
      <c r="B1281" s="95" t="n"/>
      <c r="C1281" s="94" t="n"/>
      <c r="D1281" s="94" t="n"/>
      <c r="E1281" s="94" t="n"/>
      <c r="F1281" s="94" t="n"/>
      <c r="G1281" s="94" t="n"/>
    </row>
    <row r="1282">
      <c r="A1282" s="136" t="n"/>
      <c r="B1282" s="95" t="n"/>
      <c r="C1282" s="94" t="n"/>
      <c r="D1282" s="94" t="n"/>
      <c r="E1282" s="94" t="n"/>
      <c r="F1282" s="94" t="n"/>
      <c r="G1282" s="94" t="n"/>
    </row>
    <row r="1283">
      <c r="A1283" s="136" t="n"/>
      <c r="B1283" s="95" t="n"/>
      <c r="C1283" s="94" t="n"/>
      <c r="D1283" s="94" t="n"/>
      <c r="E1283" s="94" t="n"/>
      <c r="F1283" s="94" t="n"/>
      <c r="G1283" s="94" t="n"/>
    </row>
    <row r="1284">
      <c r="A1284" s="136" t="n"/>
      <c r="B1284" s="95" t="n"/>
      <c r="C1284" s="94" t="n"/>
      <c r="D1284" s="94" t="n"/>
      <c r="E1284" s="94" t="n"/>
      <c r="F1284" s="94" t="n"/>
      <c r="G1284" s="94" t="n"/>
    </row>
    <row r="1285">
      <c r="A1285" s="136" t="n"/>
      <c r="B1285" s="95" t="n"/>
      <c r="C1285" s="94" t="n"/>
      <c r="D1285" s="94" t="n"/>
      <c r="E1285" s="94" t="n"/>
      <c r="F1285" s="94" t="n"/>
      <c r="G1285" s="94" t="n"/>
    </row>
    <row r="1286">
      <c r="A1286" s="136" t="n"/>
      <c r="B1286" s="95" t="n"/>
      <c r="C1286" s="94" t="n"/>
      <c r="D1286" s="94" t="n"/>
      <c r="E1286" s="94" t="n"/>
      <c r="F1286" s="94" t="n"/>
      <c r="G1286" s="94" t="n"/>
    </row>
    <row r="1287">
      <c r="A1287" s="136" t="n"/>
      <c r="B1287" s="95" t="n"/>
      <c r="C1287" s="94" t="n"/>
      <c r="D1287" s="94" t="n"/>
      <c r="E1287" s="94" t="n"/>
      <c r="F1287" s="94" t="n"/>
      <c r="G1287" s="94" t="n"/>
    </row>
    <row r="1288">
      <c r="A1288" s="136" t="n"/>
      <c r="B1288" s="95" t="n"/>
      <c r="C1288" s="94" t="n"/>
      <c r="D1288" s="94" t="n"/>
      <c r="E1288" s="94" t="n"/>
      <c r="F1288" s="94" t="n"/>
      <c r="G1288" s="94" t="n"/>
    </row>
    <row r="1289">
      <c r="A1289" s="136" t="n"/>
      <c r="B1289" s="95" t="n"/>
      <c r="C1289" s="94" t="n"/>
      <c r="D1289" s="94" t="n"/>
      <c r="E1289" s="94" t="n"/>
      <c r="F1289" s="94" t="n"/>
      <c r="G1289" s="94" t="n"/>
    </row>
    <row r="1290">
      <c r="A1290" s="95" t="n"/>
      <c r="B1290" s="95" t="n"/>
      <c r="C1290" s="94" t="n"/>
      <c r="D1290" s="94" t="n"/>
      <c r="E1290" s="94" t="n"/>
      <c r="F1290" s="94" t="n"/>
      <c r="G1290" s="94" t="n"/>
    </row>
    <row r="1291">
      <c r="A1291" s="136" t="n"/>
      <c r="B1291" s="95" t="n"/>
      <c r="C1291" s="94" t="n"/>
      <c r="D1291" s="94" t="n"/>
      <c r="E1291" s="94" t="n"/>
      <c r="F1291" s="94" t="n"/>
      <c r="G1291" s="94" t="n"/>
    </row>
    <row r="1292">
      <c r="A1292" s="95" t="n"/>
      <c r="B1292" s="95" t="n"/>
      <c r="C1292" s="94" t="n"/>
      <c r="D1292" s="94" t="n"/>
      <c r="E1292" s="94" t="n"/>
      <c r="F1292" s="94" t="n"/>
      <c r="G1292" s="94" t="n"/>
    </row>
    <row r="1293">
      <c r="A1293" s="95" t="n"/>
      <c r="B1293" s="95" t="n"/>
      <c r="C1293" s="94" t="n"/>
      <c r="D1293" s="94" t="n"/>
      <c r="E1293" s="94" t="n"/>
      <c r="F1293" s="94" t="n"/>
      <c r="G1293" s="94" t="n"/>
    </row>
    <row r="1294">
      <c r="A1294" s="95" t="n"/>
      <c r="B1294" s="95" t="n"/>
      <c r="C1294" s="94" t="n"/>
      <c r="D1294" s="94" t="n"/>
      <c r="E1294" s="94" t="n"/>
      <c r="F1294" s="94" t="n"/>
      <c r="G1294" s="94" t="n"/>
    </row>
    <row r="1295">
      <c r="A1295" s="94" t="n"/>
      <c r="B1295" s="94" t="n"/>
      <c r="C1295" s="94" t="n"/>
      <c r="D1295" s="94" t="n"/>
      <c r="E1295" s="94" t="n"/>
      <c r="F1295" s="94" t="n"/>
      <c r="G1295" s="94" t="n"/>
    </row>
    <row r="1296">
      <c r="A1296" s="94" t="n"/>
      <c r="B1296" s="94" t="n"/>
      <c r="C1296" s="94" t="n"/>
      <c r="D1296" s="94" t="n"/>
      <c r="E1296" s="94" t="n"/>
      <c r="F1296" s="94" t="n"/>
      <c r="G1296" s="94" t="n"/>
    </row>
    <row r="1297">
      <c r="A1297" s="94" t="n"/>
      <c r="B1297" s="94" t="n"/>
      <c r="C1297" s="94" t="n"/>
      <c r="D1297" s="94" t="n"/>
      <c r="E1297" s="94" t="n"/>
      <c r="F1297" s="94" t="n"/>
      <c r="G1297" s="94" t="n"/>
    </row>
    <row r="1298">
      <c r="A1298" s="94" t="n"/>
      <c r="B1298" s="94" t="n"/>
      <c r="C1298" s="94" t="n"/>
      <c r="D1298" s="94" t="n"/>
      <c r="E1298" s="94" t="n"/>
      <c r="F1298" s="94" t="n"/>
      <c r="G1298" s="94" t="n"/>
    </row>
    <row r="1299">
      <c r="A1299" s="98" t="n"/>
      <c r="B1299" s="94" t="n"/>
      <c r="C1299" s="94" t="n"/>
      <c r="D1299" s="94" t="n"/>
      <c r="E1299" s="94" t="n"/>
      <c r="F1299" s="94" t="n"/>
      <c r="G1299" s="94" t="n"/>
    </row>
    <row r="1300">
      <c r="A1300" s="94" t="n"/>
      <c r="B1300" s="94" t="n"/>
      <c r="C1300" s="94" t="n"/>
      <c r="D1300" s="94" t="n"/>
      <c r="E1300" s="94" t="n"/>
      <c r="F1300" s="94" t="n"/>
      <c r="G1300" s="94" t="n"/>
    </row>
    <row r="1301">
      <c r="A1301" s="94" t="n"/>
      <c r="B1301" s="94" t="n"/>
      <c r="C1301" s="94" t="n"/>
      <c r="D1301" s="94" t="n"/>
      <c r="E1301" s="94" t="n"/>
      <c r="F1301" s="94" t="n"/>
      <c r="G1301" s="94" t="n"/>
    </row>
    <row r="1302">
      <c r="A1302" s="94" t="n"/>
      <c r="B1302" s="94" t="n"/>
      <c r="C1302" s="94" t="n"/>
      <c r="D1302" s="94" t="n"/>
      <c r="E1302" s="94" t="n"/>
      <c r="F1302" s="94" t="n"/>
      <c r="G1302" s="94" t="n"/>
    </row>
    <row r="1303">
      <c r="A1303" s="98" t="n"/>
      <c r="B1303" s="94" t="n"/>
      <c r="C1303" s="98" t="n"/>
      <c r="D1303" s="94" t="n"/>
      <c r="E1303" s="94" t="n"/>
      <c r="F1303" s="94" t="n"/>
      <c r="G1303" s="94" t="n"/>
    </row>
    <row r="1304">
      <c r="A1304" s="98" t="inlineStr">
        <is>
          <t>TOTALE BONIFICI DA BANCA</t>
        </is>
      </c>
      <c r="B1304" s="94" t="n"/>
      <c r="C1304" s="94">
        <f>SUM(C1260:C1303)</f>
        <v/>
      </c>
      <c r="D1304" s="94" t="n"/>
      <c r="E1304" s="94" t="n"/>
      <c r="F1304" s="94" t="n"/>
      <c r="G1304" s="94" t="n"/>
    </row>
    <row r="1305">
      <c r="A1305" s="94" t="n"/>
      <c r="B1305" s="94" t="n"/>
      <c r="C1305" s="94" t="n"/>
      <c r="D1305" s="94" t="n"/>
      <c r="E1305" s="94" t="n"/>
      <c r="F1305" s="94" t="n"/>
      <c r="G1305" s="94" t="n"/>
    </row>
    <row r="1306">
      <c r="A1306" s="98" t="inlineStr">
        <is>
          <t>TOTALE BONIFICI DA FC</t>
        </is>
      </c>
      <c r="B1306" s="94" t="n"/>
      <c r="C1306" s="98" t="n">
        <v>0</v>
      </c>
      <c r="D1306" s="94" t="n"/>
      <c r="E1306" s="94" t="n"/>
      <c r="F1306" s="94" t="n"/>
      <c r="G1306" s="94" t="n"/>
    </row>
    <row r="1307">
      <c r="A1307" s="94" t="n"/>
      <c r="B1307" s="94" t="n"/>
      <c r="C1307" s="94" t="n"/>
      <c r="D1307" s="94" t="n"/>
      <c r="E1307" s="94" t="n"/>
      <c r="F1307" s="94" t="n"/>
      <c r="G1307" s="94" t="n"/>
    </row>
    <row r="1308">
      <c r="A1308" s="94" t="n"/>
      <c r="B1308" s="94" t="n"/>
      <c r="C1308" s="94" t="n"/>
      <c r="D1308" s="94" t="n"/>
      <c r="E1308" s="94" t="n"/>
      <c r="F1308" s="94" t="n"/>
      <c r="G1308" s="94" t="n"/>
    </row>
    <row r="1309">
      <c r="A1309" s="127" t="inlineStr">
        <is>
          <t>DIFFERENZA</t>
        </is>
      </c>
      <c r="B1309" s="127" t="n"/>
      <c r="C1309" s="138">
        <f>C1304-C1306</f>
        <v/>
      </c>
      <c r="D1309" s="94" t="n"/>
      <c r="E1309" s="94" t="n"/>
      <c r="F1309" s="94" t="n"/>
      <c r="G1309" s="94" t="n"/>
    </row>
    <row r="1312">
      <c r="A1312" s="98" t="inlineStr">
        <is>
          <t>DATA CONTABILE</t>
        </is>
      </c>
      <c r="B1312" s="98" t="inlineStr">
        <is>
          <t>DAT VALUTA</t>
        </is>
      </c>
      <c r="C1312" s="98" t="inlineStr">
        <is>
          <t>IMPORTO</t>
        </is>
      </c>
      <c r="D1312" s="98" t="inlineStr">
        <is>
          <t>DIVISA</t>
        </is>
      </c>
      <c r="E1312" s="98" t="inlineStr">
        <is>
          <t>CAUSALE</t>
        </is>
      </c>
      <c r="F1312" s="98" t="inlineStr">
        <is>
          <t>DESCRIZIONE</t>
        </is>
      </c>
      <c r="G1312" s="98" t="inlineStr">
        <is>
          <t>NOTE</t>
        </is>
      </c>
    </row>
    <row r="1313">
      <c r="A1313" s="146" t="n"/>
      <c r="B1313" s="94" t="n"/>
      <c r="C1313" s="94" t="n"/>
      <c r="D1313" s="98" t="n"/>
      <c r="E1313" s="94" t="n"/>
      <c r="F1313" s="98" t="n"/>
      <c r="G1313" s="94" t="n"/>
    </row>
    <row r="1314">
      <c r="A1314" s="136" t="n"/>
      <c r="B1314" s="136" t="n"/>
      <c r="C1314" s="94" t="n">
        <v>0</v>
      </c>
      <c r="D1314" s="98" t="n"/>
      <c r="E1314" s="98" t="n"/>
      <c r="F1314" s="98" t="n"/>
      <c r="G1314" s="94" t="n"/>
    </row>
    <row r="1315">
      <c r="A1315" s="136" t="n"/>
      <c r="B1315" s="136" t="n"/>
      <c r="C1315" s="94" t="n">
        <v>0</v>
      </c>
      <c r="D1315" s="98" t="n"/>
      <c r="E1315" s="98" t="n"/>
      <c r="F1315" s="98" t="n"/>
      <c r="G1315" s="94" t="n"/>
    </row>
    <row r="1316">
      <c r="A1316" s="136" t="n"/>
      <c r="B1316" s="136" t="n"/>
      <c r="C1316" s="94" t="n">
        <v>0</v>
      </c>
      <c r="D1316" s="98" t="n"/>
      <c r="E1316" s="98" t="n"/>
      <c r="F1316" s="98" t="n"/>
      <c r="G1316" s="94" t="n"/>
    </row>
    <row r="1317">
      <c r="A1317" s="136" t="n"/>
      <c r="B1317" s="136" t="n"/>
      <c r="C1317" s="98" t="n">
        <v>0</v>
      </c>
      <c r="D1317" s="98" t="n"/>
      <c r="E1317" s="98" t="n"/>
      <c r="F1317" s="98" t="n"/>
      <c r="G1317" s="94" t="n"/>
    </row>
    <row r="1318">
      <c r="A1318" s="136" t="n"/>
      <c r="B1318" s="136" t="n"/>
      <c r="C1318" s="94" t="n">
        <v>0</v>
      </c>
      <c r="D1318" s="98" t="n"/>
      <c r="E1318" s="98" t="n"/>
      <c r="F1318" s="98" t="n"/>
      <c r="G1318" s="94" t="n"/>
    </row>
    <row r="1319">
      <c r="A1319" s="136" t="n"/>
      <c r="B1319" s="136" t="n"/>
      <c r="C1319" s="94" t="n">
        <v>0</v>
      </c>
      <c r="D1319" s="98" t="n"/>
      <c r="E1319" s="98" t="n"/>
      <c r="F1319" s="98" t="n"/>
      <c r="G1319" s="94" t="n"/>
    </row>
    <row r="1320">
      <c r="A1320" s="136" t="n"/>
      <c r="B1320" s="136" t="n"/>
      <c r="C1320" s="94" t="n">
        <v>0</v>
      </c>
      <c r="D1320" s="98" t="n"/>
      <c r="E1320" s="98" t="n"/>
      <c r="F1320" s="98" t="n"/>
      <c r="G1320" s="94" t="n"/>
    </row>
    <row r="1321">
      <c r="A1321" s="136" t="n"/>
      <c r="B1321" s="136" t="n"/>
      <c r="C1321" s="94" t="n">
        <v>0</v>
      </c>
      <c r="D1321" s="98" t="n"/>
      <c r="E1321" s="98" t="n"/>
      <c r="F1321" s="98" t="n"/>
      <c r="G1321" s="94" t="n"/>
    </row>
    <row r="1322">
      <c r="A1322" s="136" t="n"/>
      <c r="B1322" s="136" t="n"/>
      <c r="C1322" s="94" t="n">
        <v>0</v>
      </c>
      <c r="D1322" s="98" t="n"/>
      <c r="E1322" s="98" t="n"/>
      <c r="F1322" s="98" t="n"/>
      <c r="G1322" s="94" t="n"/>
    </row>
    <row r="1323">
      <c r="A1323" s="136" t="n"/>
      <c r="B1323" s="136" t="n"/>
      <c r="C1323" s="94" t="n">
        <v>0</v>
      </c>
      <c r="D1323" s="98" t="n"/>
      <c r="E1323" s="98" t="n"/>
      <c r="F1323" s="98" t="n"/>
      <c r="G1323" s="94" t="n"/>
    </row>
    <row r="1324">
      <c r="A1324" s="136" t="n"/>
      <c r="B1324" s="136" t="n"/>
      <c r="C1324" s="94" t="n">
        <v>0</v>
      </c>
      <c r="D1324" s="98" t="n"/>
      <c r="E1324" s="98" t="n"/>
      <c r="F1324" s="98" t="n"/>
      <c r="G1324" s="94" t="n"/>
    </row>
    <row r="1325">
      <c r="A1325" s="136" t="n"/>
      <c r="B1325" s="136" t="n"/>
      <c r="C1325" s="94" t="n">
        <v>0</v>
      </c>
      <c r="D1325" s="98" t="n"/>
      <c r="E1325" s="98" t="n"/>
      <c r="F1325" s="98" t="n"/>
      <c r="G1325" s="94" t="n"/>
    </row>
    <row r="1326">
      <c r="A1326" s="136" t="n"/>
      <c r="B1326" s="136" t="n"/>
      <c r="C1326" s="98" t="n">
        <v>0</v>
      </c>
      <c r="D1326" s="98" t="n"/>
      <c r="E1326" s="98" t="n"/>
      <c r="F1326" s="98" t="n"/>
      <c r="G1326" s="94" t="n"/>
    </row>
    <row r="1327">
      <c r="A1327" s="136" t="n"/>
      <c r="B1327" s="136" t="n"/>
      <c r="C1327" s="94" t="n">
        <v>0</v>
      </c>
      <c r="D1327" s="98" t="n"/>
      <c r="E1327" s="98" t="n"/>
      <c r="F1327" s="98" t="n"/>
      <c r="G1327" s="94" t="n"/>
    </row>
    <row r="1328">
      <c r="A1328" s="136" t="n"/>
      <c r="B1328" s="136" t="n"/>
      <c r="C1328" s="94" t="n">
        <v>0</v>
      </c>
      <c r="D1328" s="98" t="n"/>
      <c r="E1328" s="98" t="n"/>
      <c r="F1328" s="98" t="n"/>
      <c r="G1328" s="94" t="n"/>
    </row>
    <row r="1329">
      <c r="A1329" s="136" t="n"/>
      <c r="B1329" s="136" t="n"/>
      <c r="C1329" s="94" t="n">
        <v>0</v>
      </c>
      <c r="D1329" s="98" t="n"/>
      <c r="E1329" s="98" t="n"/>
      <c r="F1329" s="98" t="n"/>
      <c r="G1329" s="94" t="n"/>
    </row>
    <row r="1330">
      <c r="A1330" s="136" t="n"/>
      <c r="B1330" s="136" t="n"/>
      <c r="C1330" s="94" t="n">
        <v>0</v>
      </c>
      <c r="D1330" s="98" t="n"/>
      <c r="E1330" s="98" t="n"/>
      <c r="F1330" s="98" t="n"/>
      <c r="G1330" s="94" t="n"/>
    </row>
    <row r="1331">
      <c r="A1331" s="95" t="n"/>
      <c r="B1331" s="95" t="n"/>
      <c r="C1331" s="98" t="n"/>
      <c r="D1331" s="94" t="n"/>
      <c r="E1331" s="94" t="n"/>
      <c r="F1331" s="98" t="n"/>
      <c r="G1331" s="94" t="n"/>
    </row>
    <row r="1332">
      <c r="A1332" s="136" t="n"/>
      <c r="B1332" s="95" t="n"/>
      <c r="C1332" s="94" t="n"/>
      <c r="D1332" s="94" t="n"/>
      <c r="E1332" s="94" t="n"/>
      <c r="F1332" s="94" t="n"/>
      <c r="G1332" s="94" t="n"/>
    </row>
    <row r="1333">
      <c r="A1333" s="136" t="n"/>
      <c r="B1333" s="95" t="n"/>
      <c r="C1333" s="94" t="n"/>
      <c r="D1333" s="94" t="n"/>
      <c r="E1333" s="94" t="n"/>
      <c r="F1333" s="94" t="n"/>
      <c r="G1333" s="94" t="n"/>
    </row>
    <row r="1334">
      <c r="A1334" s="136" t="n"/>
      <c r="B1334" s="95" t="n"/>
      <c r="C1334" s="94" t="n"/>
      <c r="D1334" s="94" t="n"/>
      <c r="E1334" s="94" t="n"/>
      <c r="F1334" s="94" t="n"/>
      <c r="G1334" s="94" t="n"/>
    </row>
    <row r="1335">
      <c r="A1335" s="136" t="n"/>
      <c r="B1335" s="95" t="n"/>
      <c r="C1335" s="94" t="n"/>
      <c r="D1335" s="94" t="n"/>
      <c r="E1335" s="94" t="n"/>
      <c r="F1335" s="94" t="n"/>
      <c r="G1335" s="94" t="n"/>
    </row>
    <row r="1336">
      <c r="A1336" s="136" t="n"/>
      <c r="B1336" s="95" t="n"/>
      <c r="C1336" s="94" t="n"/>
      <c r="D1336" s="94" t="n"/>
      <c r="E1336" s="94" t="n"/>
      <c r="F1336" s="94" t="n"/>
      <c r="G1336" s="94" t="n"/>
    </row>
    <row r="1337">
      <c r="A1337" s="136" t="n"/>
      <c r="B1337" s="95" t="n"/>
      <c r="C1337" s="94" t="n"/>
      <c r="D1337" s="94" t="n"/>
      <c r="E1337" s="94" t="n"/>
      <c r="F1337" s="94" t="n"/>
      <c r="G1337" s="94" t="n"/>
    </row>
    <row r="1338">
      <c r="A1338" s="136" t="n"/>
      <c r="B1338" s="95" t="n"/>
      <c r="C1338" s="94" t="n"/>
      <c r="D1338" s="94" t="n"/>
      <c r="E1338" s="94" t="n"/>
      <c r="F1338" s="94" t="n"/>
      <c r="G1338" s="94" t="n"/>
    </row>
    <row r="1339">
      <c r="A1339" s="136" t="n"/>
      <c r="B1339" s="95" t="n"/>
      <c r="C1339" s="94" t="n"/>
      <c r="D1339" s="94" t="n"/>
      <c r="E1339" s="94" t="n"/>
      <c r="F1339" s="94" t="n"/>
      <c r="G1339" s="94" t="n"/>
    </row>
    <row r="1340">
      <c r="A1340" s="136" t="n"/>
      <c r="B1340" s="95" t="n"/>
      <c r="C1340" s="94" t="n"/>
      <c r="D1340" s="94" t="n"/>
      <c r="E1340" s="94" t="n"/>
      <c r="F1340" s="94" t="n"/>
      <c r="G1340" s="94" t="n"/>
    </row>
    <row r="1341">
      <c r="A1341" s="136" t="n"/>
      <c r="B1341" s="95" t="n"/>
      <c r="C1341" s="94" t="n"/>
      <c r="D1341" s="94" t="n"/>
      <c r="E1341" s="94" t="n"/>
      <c r="F1341" s="94" t="n"/>
      <c r="G1341" s="94" t="n"/>
    </row>
    <row r="1342">
      <c r="A1342" s="136" t="n"/>
      <c r="B1342" s="95" t="n"/>
      <c r="C1342" s="94" t="n"/>
      <c r="D1342" s="94" t="n"/>
      <c r="E1342" s="94" t="n"/>
      <c r="F1342" s="94" t="n"/>
      <c r="G1342" s="94" t="n"/>
    </row>
    <row r="1343">
      <c r="A1343" s="95" t="n"/>
      <c r="B1343" s="95" t="n"/>
      <c r="C1343" s="94" t="n"/>
      <c r="D1343" s="94" t="n"/>
      <c r="E1343" s="94" t="n"/>
      <c r="F1343" s="94" t="n"/>
      <c r="G1343" s="94" t="n"/>
    </row>
    <row r="1344">
      <c r="A1344" s="136" t="n"/>
      <c r="B1344" s="95" t="n"/>
      <c r="C1344" s="94" t="n"/>
      <c r="D1344" s="94" t="n"/>
      <c r="E1344" s="94" t="n"/>
      <c r="F1344" s="94" t="n"/>
      <c r="G1344" s="94" t="n"/>
    </row>
    <row r="1345">
      <c r="A1345" s="95" t="n"/>
      <c r="B1345" s="95" t="n"/>
      <c r="C1345" s="94" t="n"/>
      <c r="D1345" s="94" t="n"/>
      <c r="E1345" s="94" t="n"/>
      <c r="F1345" s="94" t="n"/>
      <c r="G1345" s="94" t="n"/>
    </row>
    <row r="1346">
      <c r="A1346" s="95" t="n"/>
      <c r="B1346" s="95" t="n"/>
      <c r="C1346" s="94" t="n"/>
      <c r="D1346" s="94" t="n"/>
      <c r="E1346" s="94" t="n"/>
      <c r="F1346" s="94" t="n"/>
      <c r="G1346" s="94" t="n"/>
    </row>
    <row r="1347">
      <c r="A1347" s="95" t="n"/>
      <c r="B1347" s="95" t="n"/>
      <c r="C1347" s="94" t="n"/>
      <c r="D1347" s="94" t="n"/>
      <c r="E1347" s="94" t="n"/>
      <c r="F1347" s="94" t="n"/>
      <c r="G1347" s="94" t="n"/>
    </row>
    <row r="1348">
      <c r="A1348" s="94" t="n"/>
      <c r="B1348" s="94" t="n"/>
      <c r="C1348" s="94" t="n"/>
      <c r="D1348" s="94" t="n"/>
      <c r="E1348" s="94" t="n"/>
      <c r="F1348" s="94" t="n"/>
      <c r="G1348" s="94" t="n"/>
    </row>
    <row r="1349">
      <c r="A1349" s="94" t="n"/>
      <c r="B1349" s="94" t="n"/>
      <c r="C1349" s="94" t="n"/>
      <c r="D1349" s="94" t="n"/>
      <c r="E1349" s="94" t="n"/>
      <c r="F1349" s="94" t="n"/>
      <c r="G1349" s="94" t="n"/>
    </row>
    <row r="1350">
      <c r="A1350" s="94" t="n"/>
      <c r="B1350" s="94" t="n"/>
      <c r="C1350" s="94" t="n"/>
      <c r="D1350" s="94" t="n"/>
      <c r="E1350" s="94" t="n"/>
      <c r="F1350" s="94" t="n"/>
      <c r="G1350" s="94" t="n"/>
    </row>
    <row r="1351">
      <c r="A1351" s="94" t="n"/>
      <c r="B1351" s="94" t="n"/>
      <c r="C1351" s="94" t="n"/>
      <c r="D1351" s="94" t="n"/>
      <c r="E1351" s="94" t="n"/>
      <c r="F1351" s="94" t="n"/>
      <c r="G1351" s="94" t="n"/>
    </row>
    <row r="1352">
      <c r="A1352" s="98" t="n"/>
      <c r="B1352" s="94" t="n"/>
      <c r="C1352" s="94" t="n"/>
      <c r="D1352" s="94" t="n"/>
      <c r="E1352" s="94" t="n"/>
      <c r="F1352" s="94" t="n"/>
      <c r="G1352" s="94" t="n"/>
    </row>
    <row r="1353">
      <c r="A1353" s="94" t="n"/>
      <c r="B1353" s="94" t="n"/>
      <c r="C1353" s="94" t="n"/>
      <c r="D1353" s="94" t="n"/>
      <c r="E1353" s="94" t="n"/>
      <c r="F1353" s="94" t="n"/>
      <c r="G1353" s="94" t="n"/>
    </row>
    <row r="1354">
      <c r="A1354" s="94" t="n"/>
      <c r="B1354" s="94" t="n"/>
      <c r="C1354" s="94" t="n"/>
      <c r="D1354" s="94" t="n"/>
      <c r="E1354" s="94" t="n"/>
      <c r="F1354" s="94" t="n"/>
      <c r="G1354" s="94" t="n"/>
    </row>
    <row r="1355">
      <c r="A1355" s="94" t="n"/>
      <c r="B1355" s="94" t="n"/>
      <c r="C1355" s="94" t="n"/>
      <c r="D1355" s="94" t="n"/>
      <c r="E1355" s="94" t="n"/>
      <c r="F1355" s="94" t="n"/>
      <c r="G1355" s="94" t="n"/>
    </row>
    <row r="1356">
      <c r="A1356" s="98" t="n"/>
      <c r="B1356" s="94" t="n"/>
      <c r="C1356" s="98" t="n"/>
      <c r="D1356" s="94" t="n"/>
      <c r="E1356" s="94" t="n"/>
      <c r="F1356" s="94" t="n"/>
      <c r="G1356" s="94" t="n"/>
    </row>
    <row r="1357">
      <c r="A1357" s="98" t="inlineStr">
        <is>
          <t>TOTALE BONIFICI DA BANCA</t>
        </is>
      </c>
      <c r="B1357" s="94" t="n"/>
      <c r="C1357" s="94">
        <f>SUM(C1313:C1356)</f>
        <v/>
      </c>
      <c r="D1357" s="94" t="n"/>
      <c r="E1357" s="94" t="n"/>
      <c r="F1357" s="94" t="n"/>
      <c r="G1357" s="94" t="n"/>
    </row>
    <row r="1358">
      <c r="A1358" s="94" t="n"/>
      <c r="B1358" s="94" t="n"/>
      <c r="C1358" s="94" t="n"/>
      <c r="D1358" s="94" t="n"/>
      <c r="E1358" s="94" t="n"/>
      <c r="F1358" s="94" t="n"/>
      <c r="G1358" s="94" t="n"/>
    </row>
    <row r="1359">
      <c r="A1359" s="98" t="inlineStr">
        <is>
          <t>TOTALE BONIFICI DA FC</t>
        </is>
      </c>
      <c r="B1359" s="94" t="n"/>
      <c r="C1359" s="98" t="n">
        <v>0</v>
      </c>
      <c r="D1359" s="94" t="n"/>
      <c r="E1359" s="94" t="n"/>
      <c r="F1359" s="94" t="n"/>
      <c r="G1359" s="94" t="n"/>
    </row>
    <row r="1360">
      <c r="A1360" s="94" t="n"/>
      <c r="B1360" s="94" t="n"/>
      <c r="C1360" s="94" t="n"/>
      <c r="D1360" s="94" t="n"/>
      <c r="E1360" s="94" t="n"/>
      <c r="F1360" s="94" t="n"/>
      <c r="G1360" s="94" t="n"/>
    </row>
    <row r="1361">
      <c r="A1361" s="94" t="n"/>
      <c r="B1361" s="94" t="n"/>
      <c r="C1361" s="94" t="n"/>
      <c r="D1361" s="94" t="n"/>
      <c r="E1361" s="94" t="n"/>
      <c r="F1361" s="94" t="n"/>
      <c r="G1361" s="94" t="n"/>
    </row>
    <row r="1362">
      <c r="A1362" s="127" t="inlineStr">
        <is>
          <t>DIFFERENZA</t>
        </is>
      </c>
      <c r="B1362" s="127" t="n"/>
      <c r="C1362" s="138">
        <f>C1357-C1359</f>
        <v/>
      </c>
      <c r="D1362" s="94" t="n"/>
      <c r="E1362" s="94" t="n"/>
      <c r="F1362" s="94" t="n"/>
      <c r="G1362" s="94" t="n"/>
    </row>
    <row r="1365">
      <c r="A1365" s="98" t="inlineStr">
        <is>
          <t>DATA CONTABILE</t>
        </is>
      </c>
      <c r="B1365" s="98" t="inlineStr">
        <is>
          <t>DAT VALUTA</t>
        </is>
      </c>
      <c r="C1365" s="98" t="inlineStr">
        <is>
          <t>IMPORTO</t>
        </is>
      </c>
      <c r="D1365" s="98" t="inlineStr">
        <is>
          <t>DIVISA</t>
        </is>
      </c>
      <c r="E1365" s="98" t="inlineStr">
        <is>
          <t>CAUSALE</t>
        </is>
      </c>
      <c r="F1365" s="98" t="inlineStr">
        <is>
          <t>DESCRIZIONE</t>
        </is>
      </c>
      <c r="G1365" s="98" t="inlineStr">
        <is>
          <t>NOTE</t>
        </is>
      </c>
    </row>
    <row r="1366">
      <c r="A1366" s="146" t="n"/>
      <c r="B1366" s="94" t="n"/>
      <c r="C1366" s="94" t="n"/>
      <c r="D1366" s="98" t="n"/>
      <c r="E1366" s="94" t="n"/>
      <c r="F1366" s="98" t="n"/>
      <c r="G1366" s="94" t="n"/>
    </row>
    <row r="1367">
      <c r="A1367" s="136" t="n"/>
      <c r="B1367" s="136" t="n"/>
      <c r="C1367" s="94" t="n">
        <v>0</v>
      </c>
      <c r="D1367" s="98" t="n"/>
      <c r="E1367" s="98" t="n"/>
      <c r="F1367" s="98" t="n"/>
      <c r="G1367" s="94" t="n"/>
    </row>
    <row r="1368">
      <c r="A1368" s="136" t="n"/>
      <c r="B1368" s="136" t="n"/>
      <c r="C1368" s="94" t="n">
        <v>0</v>
      </c>
      <c r="D1368" s="98" t="n"/>
      <c r="E1368" s="98" t="n"/>
      <c r="F1368" s="98" t="n"/>
      <c r="G1368" s="94" t="n"/>
    </row>
    <row r="1369">
      <c r="A1369" s="136" t="n"/>
      <c r="B1369" s="136" t="n"/>
      <c r="C1369" s="94" t="n">
        <v>0</v>
      </c>
      <c r="D1369" s="98" t="n"/>
      <c r="E1369" s="98" t="n"/>
      <c r="F1369" s="98" t="n"/>
      <c r="G1369" s="94" t="n"/>
    </row>
    <row r="1370">
      <c r="A1370" s="136" t="n"/>
      <c r="B1370" s="136" t="n"/>
      <c r="C1370" s="98" t="n">
        <v>0</v>
      </c>
      <c r="D1370" s="98" t="n"/>
      <c r="E1370" s="98" t="n"/>
      <c r="F1370" s="98" t="n"/>
      <c r="G1370" s="94" t="n"/>
    </row>
    <row r="1371">
      <c r="A1371" s="136" t="n"/>
      <c r="B1371" s="136" t="n"/>
      <c r="C1371" s="94" t="n">
        <v>0</v>
      </c>
      <c r="D1371" s="98" t="n"/>
      <c r="E1371" s="98" t="n"/>
      <c r="F1371" s="98" t="n"/>
      <c r="G1371" s="94" t="n"/>
    </row>
    <row r="1372">
      <c r="A1372" s="136" t="n"/>
      <c r="B1372" s="136" t="n"/>
      <c r="C1372" s="94" t="n">
        <v>0</v>
      </c>
      <c r="D1372" s="98" t="n"/>
      <c r="E1372" s="98" t="n"/>
      <c r="F1372" s="98" t="n"/>
      <c r="G1372" s="94" t="n"/>
    </row>
    <row r="1373">
      <c r="A1373" s="136" t="n"/>
      <c r="B1373" s="136" t="n"/>
      <c r="C1373" s="94" t="n">
        <v>0</v>
      </c>
      <c r="D1373" s="98" t="n"/>
      <c r="E1373" s="98" t="n"/>
      <c r="F1373" s="98" t="n"/>
      <c r="G1373" s="94" t="n"/>
    </row>
    <row r="1374">
      <c r="A1374" s="136" t="n"/>
      <c r="B1374" s="136" t="n"/>
      <c r="C1374" s="94" t="n">
        <v>0</v>
      </c>
      <c r="D1374" s="98" t="n"/>
      <c r="E1374" s="98" t="n"/>
      <c r="F1374" s="98" t="n"/>
      <c r="G1374" s="94" t="n"/>
    </row>
    <row r="1375">
      <c r="A1375" s="136" t="n"/>
      <c r="B1375" s="136" t="n"/>
      <c r="C1375" s="94" t="n">
        <v>0</v>
      </c>
      <c r="D1375" s="98" t="n"/>
      <c r="E1375" s="98" t="n"/>
      <c r="F1375" s="98" t="n"/>
      <c r="G1375" s="94" t="n"/>
    </row>
    <row r="1376">
      <c r="A1376" s="136" t="n"/>
      <c r="B1376" s="136" t="n"/>
      <c r="C1376" s="94" t="n">
        <v>0</v>
      </c>
      <c r="D1376" s="98" t="n"/>
      <c r="E1376" s="98" t="n"/>
      <c r="F1376" s="98" t="n"/>
      <c r="G1376" s="94" t="n"/>
    </row>
    <row r="1377">
      <c r="A1377" s="136" t="n"/>
      <c r="B1377" s="136" t="n"/>
      <c r="C1377" s="94" t="n">
        <v>0</v>
      </c>
      <c r="D1377" s="98" t="n"/>
      <c r="E1377" s="98" t="n"/>
      <c r="F1377" s="98" t="n"/>
      <c r="G1377" s="94" t="n"/>
    </row>
    <row r="1378">
      <c r="A1378" s="136" t="n"/>
      <c r="B1378" s="136" t="n"/>
      <c r="C1378" s="94" t="n">
        <v>0</v>
      </c>
      <c r="D1378" s="98" t="n"/>
      <c r="E1378" s="98" t="n"/>
      <c r="F1378" s="98" t="n"/>
      <c r="G1378" s="94" t="n"/>
    </row>
    <row r="1379">
      <c r="A1379" s="136" t="n"/>
      <c r="B1379" s="136" t="n"/>
      <c r="C1379" s="98" t="n">
        <v>0</v>
      </c>
      <c r="D1379" s="98" t="n"/>
      <c r="E1379" s="98" t="n"/>
      <c r="F1379" s="98" t="n"/>
      <c r="G1379" s="94" t="n"/>
    </row>
    <row r="1380">
      <c r="A1380" s="136" t="n"/>
      <c r="B1380" s="136" t="n"/>
      <c r="C1380" s="94" t="n">
        <v>0</v>
      </c>
      <c r="D1380" s="98" t="n"/>
      <c r="E1380" s="98" t="n"/>
      <c r="F1380" s="98" t="n"/>
      <c r="G1380" s="94" t="n"/>
    </row>
    <row r="1381">
      <c r="A1381" s="136" t="n"/>
      <c r="B1381" s="136" t="n"/>
      <c r="C1381" s="94" t="n">
        <v>0</v>
      </c>
      <c r="D1381" s="98" t="n"/>
      <c r="E1381" s="98" t="n"/>
      <c r="F1381" s="98" t="n"/>
      <c r="G1381" s="94" t="n"/>
    </row>
    <row r="1382">
      <c r="A1382" s="136" t="n"/>
      <c r="B1382" s="136" t="n"/>
      <c r="C1382" s="94" t="n">
        <v>0</v>
      </c>
      <c r="D1382" s="98" t="n"/>
      <c r="E1382" s="98" t="n"/>
      <c r="F1382" s="98" t="n"/>
      <c r="G1382" s="94" t="n"/>
    </row>
    <row r="1383">
      <c r="A1383" s="136" t="n"/>
      <c r="B1383" s="136" t="n"/>
      <c r="C1383" s="94" t="n">
        <v>0</v>
      </c>
      <c r="D1383" s="98" t="n"/>
      <c r="E1383" s="98" t="n"/>
      <c r="F1383" s="98" t="n"/>
      <c r="G1383" s="94" t="n"/>
    </row>
    <row r="1384">
      <c r="A1384" s="95" t="n"/>
      <c r="B1384" s="95" t="n"/>
      <c r="C1384" s="98" t="n"/>
      <c r="D1384" s="94" t="n"/>
      <c r="E1384" s="94" t="n"/>
      <c r="F1384" s="98" t="n"/>
      <c r="G1384" s="94" t="n"/>
    </row>
    <row r="1385">
      <c r="A1385" s="136" t="n"/>
      <c r="B1385" s="95" t="n"/>
      <c r="C1385" s="94" t="n"/>
      <c r="D1385" s="94" t="n"/>
      <c r="E1385" s="94" t="n"/>
      <c r="F1385" s="94" t="n"/>
      <c r="G1385" s="94" t="n"/>
    </row>
    <row r="1386">
      <c r="A1386" s="136" t="n"/>
      <c r="B1386" s="95" t="n"/>
      <c r="C1386" s="94" t="n"/>
      <c r="D1386" s="94" t="n"/>
      <c r="E1386" s="94" t="n"/>
      <c r="F1386" s="94" t="n"/>
      <c r="G1386" s="94" t="n"/>
    </row>
    <row r="1387">
      <c r="A1387" s="136" t="n"/>
      <c r="B1387" s="95" t="n"/>
      <c r="C1387" s="94" t="n"/>
      <c r="D1387" s="94" t="n"/>
      <c r="E1387" s="94" t="n"/>
      <c r="F1387" s="94" t="n"/>
      <c r="G1387" s="94" t="n"/>
    </row>
    <row r="1388">
      <c r="A1388" s="136" t="n"/>
      <c r="B1388" s="95" t="n"/>
      <c r="C1388" s="94" t="n"/>
      <c r="D1388" s="94" t="n"/>
      <c r="E1388" s="94" t="n"/>
      <c r="F1388" s="94" t="n"/>
      <c r="G1388" s="94" t="n"/>
    </row>
    <row r="1389">
      <c r="A1389" s="136" t="n"/>
      <c r="B1389" s="95" t="n"/>
      <c r="C1389" s="94" t="n"/>
      <c r="D1389" s="94" t="n"/>
      <c r="E1389" s="94" t="n"/>
      <c r="F1389" s="94" t="n"/>
      <c r="G1389" s="94" t="n"/>
    </row>
    <row r="1390">
      <c r="A1390" s="136" t="n"/>
      <c r="B1390" s="95" t="n"/>
      <c r="C1390" s="94" t="n"/>
      <c r="D1390" s="94" t="n"/>
      <c r="E1390" s="94" t="n"/>
      <c r="F1390" s="94" t="n"/>
      <c r="G1390" s="94" t="n"/>
    </row>
    <row r="1391">
      <c r="A1391" s="136" t="n"/>
      <c r="B1391" s="95" t="n"/>
      <c r="C1391" s="94" t="n"/>
      <c r="D1391" s="94" t="n"/>
      <c r="E1391" s="94" t="n"/>
      <c r="F1391" s="94" t="n"/>
      <c r="G1391" s="94" t="n"/>
    </row>
    <row r="1392">
      <c r="A1392" s="136" t="n"/>
      <c r="B1392" s="95" t="n"/>
      <c r="C1392" s="94" t="n"/>
      <c r="D1392" s="94" t="n"/>
      <c r="E1392" s="94" t="n"/>
      <c r="F1392" s="94" t="n"/>
      <c r="G1392" s="94" t="n"/>
    </row>
    <row r="1393">
      <c r="A1393" s="136" t="n"/>
      <c r="B1393" s="95" t="n"/>
      <c r="C1393" s="94" t="n"/>
      <c r="D1393" s="94" t="n"/>
      <c r="E1393" s="94" t="n"/>
      <c r="F1393" s="94" t="n"/>
      <c r="G1393" s="94" t="n"/>
    </row>
    <row r="1394">
      <c r="A1394" s="136" t="n"/>
      <c r="B1394" s="95" t="n"/>
      <c r="C1394" s="94" t="n"/>
      <c r="D1394" s="94" t="n"/>
      <c r="E1394" s="94" t="n"/>
      <c r="F1394" s="94" t="n"/>
      <c r="G1394" s="94" t="n"/>
    </row>
    <row r="1395">
      <c r="A1395" s="136" t="n"/>
      <c r="B1395" s="95" t="n"/>
      <c r="C1395" s="94" t="n"/>
      <c r="D1395" s="94" t="n"/>
      <c r="E1395" s="94" t="n"/>
      <c r="F1395" s="94" t="n"/>
      <c r="G1395" s="94" t="n"/>
    </row>
    <row r="1396">
      <c r="A1396" s="95" t="n"/>
      <c r="B1396" s="95" t="n"/>
      <c r="C1396" s="94" t="n"/>
      <c r="D1396" s="94" t="n"/>
      <c r="E1396" s="94" t="n"/>
      <c r="F1396" s="94" t="n"/>
      <c r="G1396" s="94" t="n"/>
    </row>
    <row r="1397">
      <c r="A1397" s="136" t="n"/>
      <c r="B1397" s="95" t="n"/>
      <c r="C1397" s="94" t="n"/>
      <c r="D1397" s="94" t="n"/>
      <c r="E1397" s="94" t="n"/>
      <c r="F1397" s="94" t="n"/>
      <c r="G1397" s="94" t="n"/>
    </row>
    <row r="1398">
      <c r="A1398" s="95" t="n"/>
      <c r="B1398" s="95" t="n"/>
      <c r="C1398" s="94" t="n"/>
      <c r="D1398" s="94" t="n"/>
      <c r="E1398" s="94" t="n"/>
      <c r="F1398" s="94" t="n"/>
      <c r="G1398" s="94" t="n"/>
    </row>
    <row r="1399">
      <c r="A1399" s="95" t="n"/>
      <c r="B1399" s="95" t="n"/>
      <c r="C1399" s="94" t="n"/>
      <c r="D1399" s="94" t="n"/>
      <c r="E1399" s="94" t="n"/>
      <c r="F1399" s="94" t="n"/>
      <c r="G1399" s="94" t="n"/>
    </row>
    <row r="1400">
      <c r="A1400" s="95" t="n"/>
      <c r="B1400" s="95" t="n"/>
      <c r="C1400" s="94" t="n"/>
      <c r="D1400" s="94" t="n"/>
      <c r="E1400" s="94" t="n"/>
      <c r="F1400" s="94" t="n"/>
      <c r="G1400" s="94" t="n"/>
    </row>
    <row r="1401">
      <c r="A1401" s="94" t="n"/>
      <c r="B1401" s="94" t="n"/>
      <c r="C1401" s="94" t="n"/>
      <c r="D1401" s="94" t="n"/>
      <c r="E1401" s="94" t="n"/>
      <c r="F1401" s="94" t="n"/>
      <c r="G1401" s="94" t="n"/>
    </row>
    <row r="1402">
      <c r="A1402" s="94" t="n"/>
      <c r="B1402" s="94" t="n"/>
      <c r="C1402" s="94" t="n"/>
      <c r="D1402" s="94" t="n"/>
      <c r="E1402" s="94" t="n"/>
      <c r="F1402" s="94" t="n"/>
      <c r="G1402" s="94" t="n"/>
    </row>
    <row r="1403">
      <c r="A1403" s="94" t="n"/>
      <c r="B1403" s="94" t="n"/>
      <c r="C1403" s="94" t="n"/>
      <c r="D1403" s="94" t="n"/>
      <c r="E1403" s="94" t="n"/>
      <c r="F1403" s="94" t="n"/>
      <c r="G1403" s="94" t="n"/>
    </row>
    <row r="1404">
      <c r="A1404" s="94" t="n"/>
      <c r="B1404" s="94" t="n"/>
      <c r="C1404" s="94" t="n"/>
      <c r="D1404" s="94" t="n"/>
      <c r="E1404" s="94" t="n"/>
      <c r="F1404" s="94" t="n"/>
      <c r="G1404" s="94" t="n"/>
    </row>
    <row r="1405">
      <c r="A1405" s="98" t="n"/>
      <c r="B1405" s="94" t="n"/>
      <c r="C1405" s="94" t="n"/>
      <c r="D1405" s="94" t="n"/>
      <c r="E1405" s="94" t="n"/>
      <c r="F1405" s="94" t="n"/>
      <c r="G1405" s="94" t="n"/>
    </row>
    <row r="1406">
      <c r="A1406" s="94" t="n"/>
      <c r="B1406" s="94" t="n"/>
      <c r="C1406" s="94" t="n"/>
      <c r="D1406" s="94" t="n"/>
      <c r="E1406" s="94" t="n"/>
      <c r="F1406" s="94" t="n"/>
      <c r="G1406" s="94" t="n"/>
    </row>
    <row r="1407">
      <c r="A1407" s="94" t="n"/>
      <c r="B1407" s="94" t="n"/>
      <c r="C1407" s="94" t="n"/>
      <c r="D1407" s="94" t="n"/>
      <c r="E1407" s="94" t="n"/>
      <c r="F1407" s="94" t="n"/>
      <c r="G1407" s="94" t="n"/>
    </row>
    <row r="1408">
      <c r="A1408" s="94" t="n"/>
      <c r="B1408" s="94" t="n"/>
      <c r="C1408" s="94" t="n"/>
      <c r="D1408" s="94" t="n"/>
      <c r="E1408" s="94" t="n"/>
      <c r="F1408" s="94" t="n"/>
      <c r="G1408" s="94" t="n"/>
    </row>
    <row r="1409">
      <c r="A1409" s="98" t="n"/>
      <c r="B1409" s="94" t="n"/>
      <c r="C1409" s="98" t="n"/>
      <c r="D1409" s="94" t="n"/>
      <c r="E1409" s="94" t="n"/>
      <c r="F1409" s="94" t="n"/>
      <c r="G1409" s="94" t="n"/>
    </row>
    <row r="1410">
      <c r="A1410" s="98" t="inlineStr">
        <is>
          <t>TOTALE BONIFICI DA BANCA</t>
        </is>
      </c>
      <c r="B1410" s="94" t="n"/>
      <c r="C1410" s="94">
        <f>SUM(C1366:C1409)</f>
        <v/>
      </c>
      <c r="D1410" s="94" t="n"/>
      <c r="E1410" s="94" t="n"/>
      <c r="F1410" s="94" t="n"/>
      <c r="G1410" s="94" t="n"/>
    </row>
    <row r="1411">
      <c r="A1411" s="94" t="n"/>
      <c r="B1411" s="94" t="n"/>
      <c r="C1411" s="94" t="n"/>
      <c r="D1411" s="94" t="n"/>
      <c r="E1411" s="94" t="n"/>
      <c r="F1411" s="94" t="n"/>
      <c r="G1411" s="94" t="n"/>
    </row>
    <row r="1412">
      <c r="A1412" s="98" t="inlineStr">
        <is>
          <t>TOTALE BONIFICI DA FC</t>
        </is>
      </c>
      <c r="B1412" s="94" t="n"/>
      <c r="C1412" s="98" t="n">
        <v>0</v>
      </c>
      <c r="D1412" s="94" t="n"/>
      <c r="E1412" s="94" t="n"/>
      <c r="F1412" s="94" t="n"/>
      <c r="G1412" s="94" t="n"/>
    </row>
    <row r="1413">
      <c r="A1413" s="94" t="n"/>
      <c r="B1413" s="94" t="n"/>
      <c r="C1413" s="94" t="n"/>
      <c r="D1413" s="94" t="n"/>
      <c r="E1413" s="94" t="n"/>
      <c r="F1413" s="94" t="n"/>
      <c r="G1413" s="94" t="n"/>
    </row>
    <row r="1414">
      <c r="A1414" s="94" t="n"/>
      <c r="B1414" s="94" t="n"/>
      <c r="C1414" s="94" t="n"/>
      <c r="D1414" s="94" t="n"/>
      <c r="E1414" s="94" t="n"/>
      <c r="F1414" s="94" t="n"/>
      <c r="G1414" s="94" t="n"/>
    </row>
    <row r="1415">
      <c r="A1415" s="127" t="inlineStr">
        <is>
          <t>DIFFERENZA</t>
        </is>
      </c>
      <c r="B1415" s="127" t="n"/>
      <c r="C1415" s="138">
        <f>C1410-C1412</f>
        <v/>
      </c>
      <c r="D1415" s="94" t="n"/>
      <c r="E1415" s="94" t="n"/>
      <c r="F1415" s="94" t="n"/>
      <c r="G1415" s="94" t="n"/>
    </row>
    <row r="1418">
      <c r="A1418" s="98" t="inlineStr">
        <is>
          <t>DATA CONTABILE</t>
        </is>
      </c>
      <c r="B1418" s="98" t="inlineStr">
        <is>
          <t>DAT VALUTA</t>
        </is>
      </c>
      <c r="C1418" s="98" t="inlineStr">
        <is>
          <t>IMPORTO</t>
        </is>
      </c>
      <c r="D1418" s="98" t="inlineStr">
        <is>
          <t>DIVISA</t>
        </is>
      </c>
      <c r="E1418" s="98" t="inlineStr">
        <is>
          <t>CAUSALE</t>
        </is>
      </c>
      <c r="F1418" s="98" t="inlineStr">
        <is>
          <t>DESCRIZIONE</t>
        </is>
      </c>
      <c r="G1418" s="98" t="inlineStr">
        <is>
          <t>NOTE</t>
        </is>
      </c>
    </row>
    <row r="1419">
      <c r="A1419" s="146" t="n"/>
      <c r="B1419" s="94" t="n"/>
      <c r="C1419" s="94" t="n"/>
      <c r="D1419" s="98" t="n"/>
      <c r="E1419" s="94" t="n"/>
      <c r="F1419" s="98" t="n"/>
      <c r="G1419" s="94" t="n"/>
    </row>
    <row r="1420">
      <c r="A1420" s="136" t="n"/>
      <c r="B1420" s="136" t="n"/>
      <c r="C1420" s="94" t="n">
        <v>0</v>
      </c>
      <c r="D1420" s="98" t="n"/>
      <c r="E1420" s="98" t="n"/>
      <c r="F1420" s="98" t="n"/>
      <c r="G1420" s="94" t="n"/>
    </row>
    <row r="1421">
      <c r="A1421" s="136" t="n"/>
      <c r="B1421" s="136" t="n"/>
      <c r="C1421" s="94" t="n">
        <v>0</v>
      </c>
      <c r="D1421" s="98" t="n"/>
      <c r="E1421" s="98" t="n"/>
      <c r="F1421" s="98" t="n"/>
      <c r="G1421" s="94" t="n"/>
    </row>
    <row r="1422">
      <c r="A1422" s="136" t="n"/>
      <c r="B1422" s="136" t="n"/>
      <c r="C1422" s="94" t="n">
        <v>0</v>
      </c>
      <c r="D1422" s="98" t="n"/>
      <c r="E1422" s="98" t="n"/>
      <c r="F1422" s="98" t="n"/>
      <c r="G1422" s="94" t="n"/>
    </row>
    <row r="1423">
      <c r="A1423" s="136" t="n"/>
      <c r="B1423" s="136" t="n"/>
      <c r="C1423" s="98" t="n">
        <v>0</v>
      </c>
      <c r="D1423" s="98" t="n"/>
      <c r="E1423" s="98" t="n"/>
      <c r="F1423" s="98" t="n"/>
      <c r="G1423" s="94" t="n"/>
    </row>
    <row r="1424">
      <c r="A1424" s="136" t="n"/>
      <c r="B1424" s="136" t="n"/>
      <c r="C1424" s="94" t="n">
        <v>0</v>
      </c>
      <c r="D1424" s="98" t="n"/>
      <c r="E1424" s="98" t="n"/>
      <c r="F1424" s="98" t="n"/>
      <c r="G1424" s="94" t="n"/>
    </row>
    <row r="1425">
      <c r="A1425" s="136" t="n"/>
      <c r="B1425" s="136" t="n"/>
      <c r="C1425" s="94" t="n">
        <v>0</v>
      </c>
      <c r="D1425" s="98" t="n"/>
      <c r="E1425" s="98" t="n"/>
      <c r="F1425" s="98" t="n"/>
      <c r="G1425" s="94" t="n"/>
    </row>
    <row r="1426">
      <c r="A1426" s="136" t="n"/>
      <c r="B1426" s="136" t="n"/>
      <c r="C1426" s="94" t="n">
        <v>0</v>
      </c>
      <c r="D1426" s="98" t="n"/>
      <c r="E1426" s="98" t="n"/>
      <c r="F1426" s="98" t="n"/>
      <c r="G1426" s="94" t="n"/>
    </row>
    <row r="1427">
      <c r="A1427" s="136" t="n"/>
      <c r="B1427" s="136" t="n"/>
      <c r="C1427" s="94" t="n">
        <v>0</v>
      </c>
      <c r="D1427" s="98" t="n"/>
      <c r="E1427" s="98" t="n"/>
      <c r="F1427" s="98" t="n"/>
      <c r="G1427" s="94" t="n"/>
    </row>
    <row r="1428">
      <c r="A1428" s="136" t="n"/>
      <c r="B1428" s="136" t="n"/>
      <c r="C1428" s="94" t="n">
        <v>0</v>
      </c>
      <c r="D1428" s="98" t="n"/>
      <c r="E1428" s="98" t="n"/>
      <c r="F1428" s="98" t="n"/>
      <c r="G1428" s="94" t="n"/>
    </row>
    <row r="1429">
      <c r="A1429" s="136" t="n"/>
      <c r="B1429" s="136" t="n"/>
      <c r="C1429" s="94" t="n">
        <v>0</v>
      </c>
      <c r="D1429" s="98" t="n"/>
      <c r="E1429" s="98" t="n"/>
      <c r="F1429" s="98" t="n"/>
      <c r="G1429" s="94" t="n"/>
    </row>
    <row r="1430">
      <c r="A1430" s="136" t="n"/>
      <c r="B1430" s="136" t="n"/>
      <c r="C1430" s="94" t="n">
        <v>0</v>
      </c>
      <c r="D1430" s="98" t="n"/>
      <c r="E1430" s="98" t="n"/>
      <c r="F1430" s="98" t="n"/>
      <c r="G1430" s="94" t="n"/>
    </row>
    <row r="1431">
      <c r="A1431" s="136" t="n"/>
      <c r="B1431" s="136" t="n"/>
      <c r="C1431" s="94" t="n">
        <v>0</v>
      </c>
      <c r="D1431" s="98" t="n"/>
      <c r="E1431" s="98" t="n"/>
      <c r="F1431" s="98" t="n"/>
      <c r="G1431" s="94" t="n"/>
    </row>
    <row r="1432">
      <c r="A1432" s="136" t="n"/>
      <c r="B1432" s="136" t="n"/>
      <c r="C1432" s="98" t="n">
        <v>0</v>
      </c>
      <c r="D1432" s="98" t="n"/>
      <c r="E1432" s="98" t="n"/>
      <c r="F1432" s="98" t="n"/>
      <c r="G1432" s="94" t="n"/>
    </row>
    <row r="1433">
      <c r="A1433" s="136" t="n"/>
      <c r="B1433" s="136" t="n"/>
      <c r="C1433" s="94" t="n">
        <v>0</v>
      </c>
      <c r="D1433" s="98" t="n"/>
      <c r="E1433" s="98" t="n"/>
      <c r="F1433" s="98" t="n"/>
      <c r="G1433" s="94" t="n"/>
    </row>
    <row r="1434">
      <c r="A1434" s="136" t="n"/>
      <c r="B1434" s="136" t="n"/>
      <c r="C1434" s="94" t="n">
        <v>0</v>
      </c>
      <c r="D1434" s="98" t="n"/>
      <c r="E1434" s="98" t="n"/>
      <c r="F1434" s="98" t="n"/>
      <c r="G1434" s="94" t="n"/>
    </row>
    <row r="1435">
      <c r="A1435" s="136" t="n"/>
      <c r="B1435" s="136" t="n"/>
      <c r="C1435" s="94" t="n">
        <v>0</v>
      </c>
      <c r="D1435" s="98" t="n"/>
      <c r="E1435" s="98" t="n"/>
      <c r="F1435" s="98" t="n"/>
      <c r="G1435" s="94" t="n"/>
    </row>
    <row r="1436">
      <c r="A1436" s="136" t="n"/>
      <c r="B1436" s="136" t="n"/>
      <c r="C1436" s="94" t="n">
        <v>0</v>
      </c>
      <c r="D1436" s="98" t="n"/>
      <c r="E1436" s="98" t="n"/>
      <c r="F1436" s="98" t="n"/>
      <c r="G1436" s="94" t="n"/>
    </row>
    <row r="1437">
      <c r="A1437" s="95" t="n"/>
      <c r="B1437" s="95" t="n"/>
      <c r="C1437" s="98" t="n"/>
      <c r="D1437" s="94" t="n"/>
      <c r="E1437" s="94" t="n"/>
      <c r="F1437" s="98" t="n"/>
      <c r="G1437" s="94" t="n"/>
    </row>
    <row r="1438">
      <c r="A1438" s="136" t="n"/>
      <c r="B1438" s="95" t="n"/>
      <c r="C1438" s="94" t="n"/>
      <c r="D1438" s="94" t="n"/>
      <c r="E1438" s="94" t="n"/>
      <c r="F1438" s="94" t="n"/>
      <c r="G1438" s="94" t="n"/>
    </row>
    <row r="1439">
      <c r="A1439" s="136" t="n"/>
      <c r="B1439" s="95" t="n"/>
      <c r="C1439" s="94" t="n"/>
      <c r="D1439" s="94" t="n"/>
      <c r="E1439" s="94" t="n"/>
      <c r="F1439" s="94" t="n"/>
      <c r="G1439" s="94" t="n"/>
    </row>
    <row r="1440">
      <c r="A1440" s="136" t="n"/>
      <c r="B1440" s="95" t="n"/>
      <c r="C1440" s="94" t="n"/>
      <c r="D1440" s="94" t="n"/>
      <c r="E1440" s="94" t="n"/>
      <c r="F1440" s="94" t="n"/>
      <c r="G1440" s="94" t="n"/>
    </row>
    <row r="1441">
      <c r="A1441" s="136" t="n"/>
      <c r="B1441" s="95" t="n"/>
      <c r="C1441" s="94" t="n"/>
      <c r="D1441" s="94" t="n"/>
      <c r="E1441" s="94" t="n"/>
      <c r="F1441" s="94" t="n"/>
      <c r="G1441" s="94" t="n"/>
    </row>
    <row r="1442">
      <c r="A1442" s="136" t="n"/>
      <c r="B1442" s="95" t="n"/>
      <c r="C1442" s="94" t="n"/>
      <c r="D1442" s="94" t="n"/>
      <c r="E1442" s="94" t="n"/>
      <c r="F1442" s="94" t="n"/>
      <c r="G1442" s="94" t="n"/>
    </row>
    <row r="1443">
      <c r="A1443" s="136" t="n"/>
      <c r="B1443" s="95" t="n"/>
      <c r="C1443" s="94" t="n"/>
      <c r="D1443" s="94" t="n"/>
      <c r="E1443" s="94" t="n"/>
      <c r="F1443" s="94" t="n"/>
      <c r="G1443" s="94" t="n"/>
    </row>
    <row r="1444">
      <c r="A1444" s="136" t="n"/>
      <c r="B1444" s="95" t="n"/>
      <c r="C1444" s="94" t="n"/>
      <c r="D1444" s="94" t="n"/>
      <c r="E1444" s="94" t="n"/>
      <c r="F1444" s="94" t="n"/>
      <c r="G1444" s="94" t="n"/>
    </row>
    <row r="1445">
      <c r="A1445" s="136" t="n"/>
      <c r="B1445" s="95" t="n"/>
      <c r="C1445" s="94" t="n"/>
      <c r="D1445" s="94" t="n"/>
      <c r="E1445" s="94" t="n"/>
      <c r="F1445" s="94" t="n"/>
      <c r="G1445" s="94" t="n"/>
    </row>
    <row r="1446">
      <c r="A1446" s="136" t="n"/>
      <c r="B1446" s="95" t="n"/>
      <c r="C1446" s="94" t="n"/>
      <c r="D1446" s="94" t="n"/>
      <c r="E1446" s="94" t="n"/>
      <c r="F1446" s="94" t="n"/>
      <c r="G1446" s="94" t="n"/>
    </row>
    <row r="1447">
      <c r="A1447" s="136" t="n"/>
      <c r="B1447" s="95" t="n"/>
      <c r="C1447" s="94" t="n"/>
      <c r="D1447" s="94" t="n"/>
      <c r="E1447" s="94" t="n"/>
      <c r="F1447" s="94" t="n"/>
      <c r="G1447" s="94" t="n"/>
    </row>
    <row r="1448">
      <c r="A1448" s="136" t="n"/>
      <c r="B1448" s="95" t="n"/>
      <c r="C1448" s="94" t="n"/>
      <c r="D1448" s="94" t="n"/>
      <c r="E1448" s="94" t="n"/>
      <c r="F1448" s="94" t="n"/>
      <c r="G1448" s="94" t="n"/>
    </row>
    <row r="1449">
      <c r="A1449" s="95" t="n"/>
      <c r="B1449" s="95" t="n"/>
      <c r="C1449" s="94" t="n"/>
      <c r="D1449" s="94" t="n"/>
      <c r="E1449" s="94" t="n"/>
      <c r="F1449" s="94" t="n"/>
      <c r="G1449" s="94" t="n"/>
    </row>
    <row r="1450">
      <c r="A1450" s="136" t="n"/>
      <c r="B1450" s="95" t="n"/>
      <c r="C1450" s="94" t="n"/>
      <c r="D1450" s="94" t="n"/>
      <c r="E1450" s="94" t="n"/>
      <c r="F1450" s="94" t="n"/>
      <c r="G1450" s="94" t="n"/>
    </row>
    <row r="1451">
      <c r="A1451" s="95" t="n"/>
      <c r="B1451" s="95" t="n"/>
      <c r="C1451" s="94" t="n"/>
      <c r="D1451" s="94" t="n"/>
      <c r="E1451" s="94" t="n"/>
      <c r="F1451" s="94" t="n"/>
      <c r="G1451" s="94" t="n"/>
    </row>
    <row r="1452">
      <c r="A1452" s="95" t="n"/>
      <c r="B1452" s="95" t="n"/>
      <c r="C1452" s="94" t="n"/>
      <c r="D1452" s="94" t="n"/>
      <c r="E1452" s="94" t="n"/>
      <c r="F1452" s="94" t="n"/>
      <c r="G1452" s="94" t="n"/>
    </row>
    <row r="1453">
      <c r="A1453" s="95" t="n"/>
      <c r="B1453" s="95" t="n"/>
      <c r="C1453" s="94" t="n"/>
      <c r="D1453" s="94" t="n"/>
      <c r="E1453" s="94" t="n"/>
      <c r="F1453" s="94" t="n"/>
      <c r="G1453" s="94" t="n"/>
    </row>
    <row r="1454">
      <c r="A1454" s="94" t="n"/>
      <c r="B1454" s="94" t="n"/>
      <c r="C1454" s="94" t="n"/>
      <c r="D1454" s="94" t="n"/>
      <c r="E1454" s="94" t="n"/>
      <c r="F1454" s="94" t="n"/>
      <c r="G1454" s="94" t="n"/>
    </row>
    <row r="1455">
      <c r="A1455" s="94" t="n"/>
      <c r="B1455" s="94" t="n"/>
      <c r="C1455" s="94" t="n"/>
      <c r="D1455" s="94" t="n"/>
      <c r="E1455" s="94" t="n"/>
      <c r="F1455" s="94" t="n"/>
      <c r="G1455" s="94" t="n"/>
    </row>
    <row r="1456">
      <c r="A1456" s="94" t="n"/>
      <c r="B1456" s="94" t="n"/>
      <c r="C1456" s="94" t="n"/>
      <c r="D1456" s="94" t="n"/>
      <c r="E1456" s="94" t="n"/>
      <c r="F1456" s="94" t="n"/>
      <c r="G1456" s="94" t="n"/>
    </row>
    <row r="1457">
      <c r="A1457" s="94" t="n"/>
      <c r="B1457" s="94" t="n"/>
      <c r="C1457" s="94" t="n"/>
      <c r="D1457" s="94" t="n"/>
      <c r="E1457" s="94" t="n"/>
      <c r="F1457" s="94" t="n"/>
      <c r="G1457" s="94" t="n"/>
    </row>
    <row r="1458">
      <c r="A1458" s="98" t="n"/>
      <c r="B1458" s="94" t="n"/>
      <c r="C1458" s="94" t="n"/>
      <c r="D1458" s="94" t="n"/>
      <c r="E1458" s="94" t="n"/>
      <c r="F1458" s="94" t="n"/>
      <c r="G1458" s="94" t="n"/>
    </row>
    <row r="1459">
      <c r="A1459" s="94" t="n"/>
      <c r="B1459" s="94" t="n"/>
      <c r="C1459" s="94" t="n"/>
      <c r="D1459" s="94" t="n"/>
      <c r="E1459" s="94" t="n"/>
      <c r="F1459" s="94" t="n"/>
      <c r="G1459" s="94" t="n"/>
    </row>
    <row r="1460">
      <c r="A1460" s="94" t="n"/>
      <c r="B1460" s="94" t="n"/>
      <c r="C1460" s="94" t="n"/>
      <c r="D1460" s="94" t="n"/>
      <c r="E1460" s="94" t="n"/>
      <c r="F1460" s="94" t="n"/>
      <c r="G1460" s="94" t="n"/>
    </row>
    <row r="1461">
      <c r="A1461" s="94" t="n"/>
      <c r="B1461" s="94" t="n"/>
      <c r="C1461" s="94" t="n"/>
      <c r="D1461" s="94" t="n"/>
      <c r="E1461" s="94" t="n"/>
      <c r="F1461" s="94" t="n"/>
      <c r="G1461" s="94" t="n"/>
    </row>
    <row r="1462">
      <c r="A1462" s="98" t="n"/>
      <c r="B1462" s="94" t="n"/>
      <c r="C1462" s="98" t="n"/>
      <c r="D1462" s="94" t="n"/>
      <c r="E1462" s="94" t="n"/>
      <c r="F1462" s="94" t="n"/>
      <c r="G1462" s="94" t="n"/>
    </row>
    <row r="1463">
      <c r="A1463" s="98" t="inlineStr">
        <is>
          <t>TOTALE BONIFICI DA BANCA</t>
        </is>
      </c>
      <c r="B1463" s="94" t="n"/>
      <c r="C1463" s="94">
        <f>SUM(C1419:C1462)</f>
        <v/>
      </c>
      <c r="D1463" s="94" t="n"/>
      <c r="E1463" s="94" t="n"/>
      <c r="F1463" s="94" t="n"/>
      <c r="G1463" s="94" t="n"/>
    </row>
    <row r="1464">
      <c r="A1464" s="94" t="n"/>
      <c r="B1464" s="94" t="n"/>
      <c r="C1464" s="94" t="n"/>
      <c r="D1464" s="94" t="n"/>
      <c r="E1464" s="94" t="n"/>
      <c r="F1464" s="94" t="n"/>
      <c r="G1464" s="94" t="n"/>
    </row>
    <row r="1465">
      <c r="A1465" s="98" t="inlineStr">
        <is>
          <t>TOTALE BONIFICI DA FC</t>
        </is>
      </c>
      <c r="B1465" s="94" t="n"/>
      <c r="C1465" s="98" t="n">
        <v>0</v>
      </c>
      <c r="D1465" s="94" t="n"/>
      <c r="E1465" s="94" t="n"/>
      <c r="F1465" s="94" t="n"/>
      <c r="G1465" s="94" t="n"/>
    </row>
    <row r="1466">
      <c r="A1466" s="94" t="n"/>
      <c r="B1466" s="94" t="n"/>
      <c r="C1466" s="94" t="n"/>
      <c r="D1466" s="94" t="n"/>
      <c r="E1466" s="94" t="n"/>
      <c r="F1466" s="94" t="n"/>
      <c r="G1466" s="94" t="n"/>
    </row>
    <row r="1467">
      <c r="A1467" s="94" t="n"/>
      <c r="B1467" s="94" t="n"/>
      <c r="C1467" s="94" t="n"/>
      <c r="D1467" s="94" t="n"/>
      <c r="E1467" s="94" t="n"/>
      <c r="F1467" s="94" t="n"/>
      <c r="G1467" s="94" t="n"/>
    </row>
    <row r="1468">
      <c r="A1468" s="127" t="inlineStr">
        <is>
          <t>DIFFERENZA</t>
        </is>
      </c>
      <c r="B1468" s="127" t="n"/>
      <c r="C1468" s="138">
        <f>C1463-C1465</f>
        <v/>
      </c>
      <c r="D1468" s="94" t="n"/>
      <c r="E1468" s="94" t="n"/>
      <c r="F1468" s="94" t="n"/>
      <c r="G1468" s="94" t="n"/>
    </row>
    <row r="1471">
      <c r="A1471" s="98" t="inlineStr">
        <is>
          <t>DATA CONTABILE</t>
        </is>
      </c>
      <c r="B1471" s="98" t="inlineStr">
        <is>
          <t>DAT VALUTA</t>
        </is>
      </c>
      <c r="C1471" s="98" t="inlineStr">
        <is>
          <t>IMPORTO</t>
        </is>
      </c>
      <c r="D1471" s="98" t="inlineStr">
        <is>
          <t>DIVISA</t>
        </is>
      </c>
      <c r="E1471" s="98" t="inlineStr">
        <is>
          <t>CAUSALE</t>
        </is>
      </c>
      <c r="F1471" s="98" t="inlineStr">
        <is>
          <t>DESCRIZIONE</t>
        </is>
      </c>
      <c r="G1471" s="98" t="inlineStr">
        <is>
          <t>NOTE</t>
        </is>
      </c>
    </row>
    <row r="1472">
      <c r="A1472" s="146" t="n"/>
      <c r="B1472" s="94" t="n"/>
      <c r="C1472" s="94" t="n"/>
      <c r="D1472" s="98" t="n"/>
      <c r="E1472" s="94" t="n"/>
      <c r="F1472" s="98" t="n"/>
      <c r="G1472" s="94" t="n"/>
    </row>
    <row r="1473">
      <c r="A1473" s="136" t="n"/>
      <c r="B1473" s="136" t="n"/>
      <c r="C1473" s="94" t="n">
        <v>0</v>
      </c>
      <c r="D1473" s="98" t="n"/>
      <c r="E1473" s="98" t="n"/>
      <c r="F1473" s="98" t="n"/>
      <c r="G1473" s="94" t="n"/>
    </row>
    <row r="1474">
      <c r="A1474" s="136" t="n"/>
      <c r="B1474" s="136" t="n"/>
      <c r="C1474" s="94" t="n">
        <v>0</v>
      </c>
      <c r="D1474" s="98" t="n"/>
      <c r="E1474" s="98" t="n"/>
      <c r="F1474" s="98" t="n"/>
      <c r="G1474" s="94" t="n"/>
    </row>
    <row r="1475">
      <c r="A1475" s="136" t="n"/>
      <c r="B1475" s="136" t="n"/>
      <c r="C1475" s="94" t="n">
        <v>0</v>
      </c>
      <c r="D1475" s="98" t="n"/>
      <c r="E1475" s="98" t="n"/>
      <c r="F1475" s="98" t="n"/>
      <c r="G1475" s="94" t="n"/>
    </row>
    <row r="1476">
      <c r="A1476" s="136" t="n"/>
      <c r="B1476" s="136" t="n"/>
      <c r="C1476" s="98" t="n">
        <v>0</v>
      </c>
      <c r="D1476" s="98" t="n"/>
      <c r="E1476" s="98" t="n"/>
      <c r="F1476" s="98" t="n"/>
      <c r="G1476" s="94" t="n"/>
    </row>
    <row r="1477">
      <c r="A1477" s="136" t="n"/>
      <c r="B1477" s="136" t="n"/>
      <c r="C1477" s="94" t="n">
        <v>0</v>
      </c>
      <c r="D1477" s="98" t="n"/>
      <c r="E1477" s="98" t="n"/>
      <c r="F1477" s="98" t="n"/>
      <c r="G1477" s="94" t="n"/>
    </row>
    <row r="1478">
      <c r="A1478" s="136" t="n"/>
      <c r="B1478" s="136" t="n"/>
      <c r="C1478" s="94" t="n">
        <v>0</v>
      </c>
      <c r="D1478" s="98" t="n"/>
      <c r="E1478" s="98" t="n"/>
      <c r="F1478" s="98" t="n"/>
      <c r="G1478" s="94" t="n"/>
    </row>
    <row r="1479">
      <c r="A1479" s="136" t="n"/>
      <c r="B1479" s="136" t="n"/>
      <c r="C1479" s="94" t="n">
        <v>0</v>
      </c>
      <c r="D1479" s="98" t="n"/>
      <c r="E1479" s="98" t="n"/>
      <c r="F1479" s="98" t="n"/>
      <c r="G1479" s="94" t="n"/>
    </row>
    <row r="1480">
      <c r="A1480" s="136" t="n"/>
      <c r="B1480" s="136" t="n"/>
      <c r="C1480" s="94" t="n">
        <v>0</v>
      </c>
      <c r="D1480" s="98" t="n"/>
      <c r="E1480" s="98" t="n"/>
      <c r="F1480" s="98" t="n"/>
      <c r="G1480" s="94" t="n"/>
    </row>
    <row r="1481">
      <c r="A1481" s="136" t="n"/>
      <c r="B1481" s="136" t="n"/>
      <c r="C1481" s="94" t="n">
        <v>0</v>
      </c>
      <c r="D1481" s="98" t="n"/>
      <c r="E1481" s="98" t="n"/>
      <c r="F1481" s="98" t="n"/>
      <c r="G1481" s="94" t="n"/>
    </row>
    <row r="1482">
      <c r="A1482" s="136" t="n"/>
      <c r="B1482" s="136" t="n"/>
      <c r="C1482" s="94" t="n">
        <v>0</v>
      </c>
      <c r="D1482" s="98" t="n"/>
      <c r="E1482" s="98" t="n"/>
      <c r="F1482" s="98" t="n"/>
      <c r="G1482" s="94" t="n"/>
    </row>
    <row r="1483">
      <c r="A1483" s="136" t="n"/>
      <c r="B1483" s="136" t="n"/>
      <c r="C1483" s="94" t="n">
        <v>0</v>
      </c>
      <c r="D1483" s="98" t="n"/>
      <c r="E1483" s="98" t="n"/>
      <c r="F1483" s="98" t="n"/>
      <c r="G1483" s="94" t="n"/>
    </row>
    <row r="1484">
      <c r="A1484" s="136" t="n"/>
      <c r="B1484" s="136" t="n"/>
      <c r="C1484" s="94" t="n">
        <v>0</v>
      </c>
      <c r="D1484" s="98" t="n"/>
      <c r="E1484" s="98" t="n"/>
      <c r="F1484" s="98" t="n"/>
      <c r="G1484" s="94" t="n"/>
    </row>
    <row r="1485">
      <c r="A1485" s="136" t="n"/>
      <c r="B1485" s="136" t="n"/>
      <c r="C1485" s="98" t="n">
        <v>0</v>
      </c>
      <c r="D1485" s="98" t="n"/>
      <c r="E1485" s="98" t="n"/>
      <c r="F1485" s="98" t="n"/>
      <c r="G1485" s="94" t="n"/>
    </row>
    <row r="1486">
      <c r="A1486" s="136" t="n"/>
      <c r="B1486" s="136" t="n"/>
      <c r="C1486" s="94" t="n">
        <v>0</v>
      </c>
      <c r="D1486" s="98" t="n"/>
      <c r="E1486" s="98" t="n"/>
      <c r="F1486" s="98" t="n"/>
      <c r="G1486" s="94" t="n"/>
    </row>
    <row r="1487">
      <c r="A1487" s="136" t="n"/>
      <c r="B1487" s="136" t="n"/>
      <c r="C1487" s="94" t="n">
        <v>0</v>
      </c>
      <c r="D1487" s="98" t="n"/>
      <c r="E1487" s="98" t="n"/>
      <c r="F1487" s="98" t="n"/>
      <c r="G1487" s="94" t="n"/>
    </row>
    <row r="1488">
      <c r="A1488" s="136" t="n"/>
      <c r="B1488" s="136" t="n"/>
      <c r="C1488" s="94" t="n">
        <v>0</v>
      </c>
      <c r="D1488" s="98" t="n"/>
      <c r="E1488" s="98" t="n"/>
      <c r="F1488" s="98" t="n"/>
      <c r="G1488" s="94" t="n"/>
    </row>
    <row r="1489">
      <c r="A1489" s="136" t="n"/>
      <c r="B1489" s="136" t="n"/>
      <c r="C1489" s="94" t="n">
        <v>0</v>
      </c>
      <c r="D1489" s="98" t="n"/>
      <c r="E1489" s="98" t="n"/>
      <c r="F1489" s="98" t="n"/>
      <c r="G1489" s="94" t="n"/>
    </row>
    <row r="1490">
      <c r="A1490" s="95" t="n"/>
      <c r="B1490" s="95" t="n"/>
      <c r="C1490" s="98" t="n"/>
      <c r="D1490" s="94" t="n"/>
      <c r="E1490" s="94" t="n"/>
      <c r="F1490" s="98" t="n"/>
      <c r="G1490" s="94" t="n"/>
    </row>
    <row r="1491">
      <c r="A1491" s="136" t="n"/>
      <c r="B1491" s="95" t="n"/>
      <c r="C1491" s="94" t="n"/>
      <c r="D1491" s="94" t="n"/>
      <c r="E1491" s="94" t="n"/>
      <c r="F1491" s="94" t="n"/>
      <c r="G1491" s="94" t="n"/>
    </row>
    <row r="1492">
      <c r="A1492" s="136" t="n"/>
      <c r="B1492" s="95" t="n"/>
      <c r="C1492" s="94" t="n"/>
      <c r="D1492" s="94" t="n"/>
      <c r="E1492" s="94" t="n"/>
      <c r="F1492" s="94" t="n"/>
      <c r="G1492" s="94" t="n"/>
    </row>
    <row r="1493">
      <c r="A1493" s="136" t="n"/>
      <c r="B1493" s="95" t="n"/>
      <c r="C1493" s="94" t="n"/>
      <c r="D1493" s="94" t="n"/>
      <c r="E1493" s="94" t="n"/>
      <c r="F1493" s="94" t="n"/>
      <c r="G1493" s="94" t="n"/>
    </row>
    <row r="1494">
      <c r="A1494" s="136" t="n"/>
      <c r="B1494" s="95" t="n"/>
      <c r="C1494" s="94" t="n"/>
      <c r="D1494" s="94" t="n"/>
      <c r="E1494" s="94" t="n"/>
      <c r="F1494" s="94" t="n"/>
      <c r="G1494" s="94" t="n"/>
    </row>
    <row r="1495">
      <c r="A1495" s="136" t="n"/>
      <c r="B1495" s="95" t="n"/>
      <c r="C1495" s="94" t="n"/>
      <c r="D1495" s="94" t="n"/>
      <c r="E1495" s="94" t="n"/>
      <c r="F1495" s="94" t="n"/>
      <c r="G1495" s="94" t="n"/>
    </row>
    <row r="1496">
      <c r="A1496" s="136" t="n"/>
      <c r="B1496" s="95" t="n"/>
      <c r="C1496" s="94" t="n"/>
      <c r="D1496" s="94" t="n"/>
      <c r="E1496" s="94" t="n"/>
      <c r="F1496" s="94" t="n"/>
      <c r="G1496" s="94" t="n"/>
    </row>
    <row r="1497">
      <c r="A1497" s="136" t="n"/>
      <c r="B1497" s="95" t="n"/>
      <c r="C1497" s="94" t="n"/>
      <c r="D1497" s="94" t="n"/>
      <c r="E1497" s="94" t="n"/>
      <c r="F1497" s="94" t="n"/>
      <c r="G1497" s="94" t="n"/>
    </row>
    <row r="1498">
      <c r="A1498" s="136" t="n"/>
      <c r="B1498" s="95" t="n"/>
      <c r="C1498" s="94" t="n"/>
      <c r="D1498" s="94" t="n"/>
      <c r="E1498" s="94" t="n"/>
      <c r="F1498" s="94" t="n"/>
      <c r="G1498" s="94" t="n"/>
    </row>
    <row r="1499">
      <c r="A1499" s="136" t="n"/>
      <c r="B1499" s="95" t="n"/>
      <c r="C1499" s="94" t="n"/>
      <c r="D1499" s="94" t="n"/>
      <c r="E1499" s="94" t="n"/>
      <c r="F1499" s="94" t="n"/>
      <c r="G1499" s="94" t="n"/>
    </row>
    <row r="1500">
      <c r="A1500" s="136" t="n"/>
      <c r="B1500" s="95" t="n"/>
      <c r="C1500" s="94" t="n"/>
      <c r="D1500" s="94" t="n"/>
      <c r="E1500" s="94" t="n"/>
      <c r="F1500" s="94" t="n"/>
      <c r="G1500" s="94" t="n"/>
    </row>
    <row r="1501">
      <c r="A1501" s="136" t="n"/>
      <c r="B1501" s="95" t="n"/>
      <c r="C1501" s="94" t="n"/>
      <c r="D1501" s="94" t="n"/>
      <c r="E1501" s="94" t="n"/>
      <c r="F1501" s="94" t="n"/>
      <c r="G1501" s="94" t="n"/>
    </row>
    <row r="1502">
      <c r="A1502" s="95" t="n"/>
      <c r="B1502" s="95" t="n"/>
      <c r="C1502" s="94" t="n"/>
      <c r="D1502" s="94" t="n"/>
      <c r="E1502" s="94" t="n"/>
      <c r="F1502" s="94" t="n"/>
      <c r="G1502" s="94" t="n"/>
    </row>
    <row r="1503">
      <c r="A1503" s="136" t="n"/>
      <c r="B1503" s="95" t="n"/>
      <c r="C1503" s="94" t="n"/>
      <c r="D1503" s="94" t="n"/>
      <c r="E1503" s="94" t="n"/>
      <c r="F1503" s="94" t="n"/>
      <c r="G1503" s="94" t="n"/>
    </row>
    <row r="1504">
      <c r="A1504" s="95" t="n"/>
      <c r="B1504" s="95" t="n"/>
      <c r="C1504" s="94" t="n"/>
      <c r="D1504" s="94" t="n"/>
      <c r="E1504" s="94" t="n"/>
      <c r="F1504" s="94" t="n"/>
      <c r="G1504" s="94" t="n"/>
    </row>
    <row r="1505">
      <c r="A1505" s="95" t="n"/>
      <c r="B1505" s="95" t="n"/>
      <c r="C1505" s="94" t="n"/>
      <c r="D1505" s="94" t="n"/>
      <c r="E1505" s="94" t="n"/>
      <c r="F1505" s="94" t="n"/>
      <c r="G1505" s="94" t="n"/>
    </row>
    <row r="1506">
      <c r="A1506" s="95" t="n"/>
      <c r="B1506" s="95" t="n"/>
      <c r="C1506" s="94" t="n"/>
      <c r="D1506" s="94" t="n"/>
      <c r="E1506" s="94" t="n"/>
      <c r="F1506" s="94" t="n"/>
      <c r="G1506" s="94" t="n"/>
    </row>
    <row r="1507">
      <c r="A1507" s="94" t="n"/>
      <c r="B1507" s="94" t="n"/>
      <c r="C1507" s="94" t="n"/>
      <c r="D1507" s="94" t="n"/>
      <c r="E1507" s="94" t="n"/>
      <c r="F1507" s="94" t="n"/>
      <c r="G1507" s="94" t="n"/>
    </row>
    <row r="1508">
      <c r="A1508" s="94" t="n"/>
      <c r="B1508" s="94" t="n"/>
      <c r="C1508" s="94" t="n"/>
      <c r="D1508" s="94" t="n"/>
      <c r="E1508" s="94" t="n"/>
      <c r="F1508" s="94" t="n"/>
      <c r="G1508" s="94" t="n"/>
    </row>
    <row r="1509">
      <c r="A1509" s="94" t="n"/>
      <c r="B1509" s="94" t="n"/>
      <c r="C1509" s="94" t="n"/>
      <c r="D1509" s="94" t="n"/>
      <c r="E1509" s="94" t="n"/>
      <c r="F1509" s="94" t="n"/>
      <c r="G1509" s="94" t="n"/>
    </row>
    <row r="1510">
      <c r="A1510" s="94" t="n"/>
      <c r="B1510" s="94" t="n"/>
      <c r="C1510" s="94" t="n"/>
      <c r="D1510" s="94" t="n"/>
      <c r="E1510" s="94" t="n"/>
      <c r="F1510" s="94" t="n"/>
      <c r="G1510" s="94" t="n"/>
    </row>
    <row r="1511">
      <c r="A1511" s="98" t="n"/>
      <c r="B1511" s="94" t="n"/>
      <c r="C1511" s="94" t="n"/>
      <c r="D1511" s="94" t="n"/>
      <c r="E1511" s="94" t="n"/>
      <c r="F1511" s="94" t="n"/>
      <c r="G1511" s="94" t="n"/>
    </row>
    <row r="1512">
      <c r="A1512" s="94" t="n"/>
      <c r="B1512" s="94" t="n"/>
      <c r="C1512" s="94" t="n"/>
      <c r="D1512" s="94" t="n"/>
      <c r="E1512" s="94" t="n"/>
      <c r="F1512" s="94" t="n"/>
      <c r="G1512" s="94" t="n"/>
    </row>
    <row r="1513">
      <c r="A1513" s="94" t="n"/>
      <c r="B1513" s="94" t="n"/>
      <c r="C1513" s="94" t="n"/>
      <c r="D1513" s="94" t="n"/>
      <c r="E1513" s="94" t="n"/>
      <c r="F1513" s="94" t="n"/>
      <c r="G1513" s="94" t="n"/>
    </row>
    <row r="1514">
      <c r="A1514" s="94" t="n"/>
      <c r="B1514" s="94" t="n"/>
      <c r="C1514" s="94" t="n"/>
      <c r="D1514" s="94" t="n"/>
      <c r="E1514" s="94" t="n"/>
      <c r="F1514" s="94" t="n"/>
      <c r="G1514" s="94" t="n"/>
    </row>
    <row r="1515">
      <c r="A1515" s="98" t="n"/>
      <c r="B1515" s="94" t="n"/>
      <c r="C1515" s="98" t="n"/>
      <c r="D1515" s="94" t="n"/>
      <c r="E1515" s="94" t="n"/>
      <c r="F1515" s="94" t="n"/>
      <c r="G1515" s="94" t="n"/>
    </row>
    <row r="1516">
      <c r="A1516" s="98" t="inlineStr">
        <is>
          <t>TOTALE BONIFICI DA BANCA</t>
        </is>
      </c>
      <c r="B1516" s="94" t="n"/>
      <c r="C1516" s="94">
        <f>SUM(C1472:C1515)</f>
        <v/>
      </c>
      <c r="D1516" s="94" t="n"/>
      <c r="E1516" s="94" t="n"/>
      <c r="F1516" s="94" t="n"/>
      <c r="G1516" s="94" t="n"/>
    </row>
    <row r="1517">
      <c r="A1517" s="94" t="n"/>
      <c r="B1517" s="94" t="n"/>
      <c r="C1517" s="94" t="n"/>
      <c r="D1517" s="94" t="n"/>
      <c r="E1517" s="94" t="n"/>
      <c r="F1517" s="94" t="n"/>
      <c r="G1517" s="94" t="n"/>
    </row>
    <row r="1518">
      <c r="A1518" s="98" t="inlineStr">
        <is>
          <t>TOTALE BONIFICI DA FC</t>
        </is>
      </c>
      <c r="B1518" s="94" t="n"/>
      <c r="C1518" s="98" t="n">
        <v>0</v>
      </c>
      <c r="D1518" s="94" t="n"/>
      <c r="E1518" s="94" t="n"/>
      <c r="F1518" s="94" t="n"/>
      <c r="G1518" s="94" t="n"/>
    </row>
    <row r="1519">
      <c r="A1519" s="94" t="n"/>
      <c r="B1519" s="94" t="n"/>
      <c r="C1519" s="94" t="n"/>
      <c r="D1519" s="94" t="n"/>
      <c r="E1519" s="94" t="n"/>
      <c r="F1519" s="94" t="n"/>
      <c r="G1519" s="94" t="n"/>
    </row>
    <row r="1520">
      <c r="A1520" s="94" t="n"/>
      <c r="B1520" s="94" t="n"/>
      <c r="C1520" s="94" t="n"/>
      <c r="D1520" s="94" t="n"/>
      <c r="E1520" s="94" t="n"/>
      <c r="F1520" s="94" t="n"/>
      <c r="G1520" s="94" t="n"/>
    </row>
    <row r="1521">
      <c r="A1521" s="127" t="inlineStr">
        <is>
          <t>DIFFERENZA</t>
        </is>
      </c>
      <c r="B1521" s="127" t="n"/>
      <c r="C1521" s="138">
        <f>C1516-C1518</f>
        <v/>
      </c>
      <c r="D1521" s="94" t="n"/>
      <c r="E1521" s="94" t="n"/>
      <c r="F1521" s="94" t="n"/>
      <c r="G1521" s="94" t="n"/>
    </row>
    <row r="1524">
      <c r="A1524" s="98" t="inlineStr">
        <is>
          <t>DATA CONTABILE</t>
        </is>
      </c>
      <c r="B1524" s="98" t="inlineStr">
        <is>
          <t>DAT VALUTA</t>
        </is>
      </c>
      <c r="C1524" s="98" t="inlineStr">
        <is>
          <t>IMPORTO</t>
        </is>
      </c>
      <c r="D1524" s="98" t="inlineStr">
        <is>
          <t>DIVISA</t>
        </is>
      </c>
      <c r="E1524" s="98" t="inlineStr">
        <is>
          <t>CAUSALE</t>
        </is>
      </c>
      <c r="F1524" s="98" t="inlineStr">
        <is>
          <t>DESCRIZIONE</t>
        </is>
      </c>
      <c r="G1524" s="98" t="inlineStr">
        <is>
          <t>NOTE</t>
        </is>
      </c>
    </row>
    <row r="1525">
      <c r="A1525" s="146" t="n"/>
      <c r="B1525" s="94" t="n"/>
      <c r="C1525" s="94" t="n"/>
      <c r="D1525" s="98" t="n"/>
      <c r="E1525" s="94" t="n"/>
      <c r="F1525" s="98" t="n"/>
      <c r="G1525" s="94" t="n"/>
    </row>
    <row r="1526">
      <c r="A1526" s="136" t="n"/>
      <c r="B1526" s="136" t="n"/>
      <c r="C1526" s="94" t="n">
        <v>0</v>
      </c>
      <c r="D1526" s="98" t="n"/>
      <c r="E1526" s="98" t="n"/>
      <c r="F1526" s="98" t="n"/>
      <c r="G1526" s="94" t="n"/>
    </row>
    <row r="1527">
      <c r="A1527" s="136" t="n"/>
      <c r="B1527" s="136" t="n"/>
      <c r="C1527" s="94" t="n">
        <v>0</v>
      </c>
      <c r="D1527" s="98" t="n"/>
      <c r="E1527" s="98" t="n"/>
      <c r="F1527" s="98" t="n"/>
      <c r="G1527" s="94" t="n"/>
    </row>
    <row r="1528">
      <c r="A1528" s="136" t="n"/>
      <c r="B1528" s="136" t="n"/>
      <c r="C1528" s="94" t="n">
        <v>0</v>
      </c>
      <c r="D1528" s="98" t="n"/>
      <c r="E1528" s="98" t="n"/>
      <c r="F1528" s="98" t="n"/>
      <c r="G1528" s="94" t="n"/>
    </row>
    <row r="1529">
      <c r="A1529" s="136" t="n"/>
      <c r="B1529" s="136" t="n"/>
      <c r="C1529" s="98" t="n">
        <v>0</v>
      </c>
      <c r="D1529" s="98" t="n"/>
      <c r="E1529" s="98" t="n"/>
      <c r="F1529" s="98" t="n"/>
      <c r="G1529" s="94" t="n"/>
    </row>
    <row r="1530">
      <c r="A1530" s="136" t="n"/>
      <c r="B1530" s="136" t="n"/>
      <c r="C1530" s="94" t="n">
        <v>0</v>
      </c>
      <c r="D1530" s="98" t="n"/>
      <c r="E1530" s="98" t="n"/>
      <c r="F1530" s="98" t="n"/>
      <c r="G1530" s="94" t="n"/>
    </row>
    <row r="1531">
      <c r="A1531" s="136" t="n"/>
      <c r="B1531" s="136" t="n"/>
      <c r="C1531" s="94" t="n">
        <v>0</v>
      </c>
      <c r="D1531" s="98" t="n"/>
      <c r="E1531" s="98" t="n"/>
      <c r="F1531" s="98" t="n"/>
      <c r="G1531" s="94" t="n"/>
    </row>
    <row r="1532">
      <c r="A1532" s="136" t="n"/>
      <c r="B1532" s="136" t="n"/>
      <c r="C1532" s="94" t="n">
        <v>0</v>
      </c>
      <c r="D1532" s="98" t="n"/>
      <c r="E1532" s="98" t="n"/>
      <c r="F1532" s="98" t="n"/>
      <c r="G1532" s="94" t="n"/>
    </row>
    <row r="1533">
      <c r="A1533" s="136" t="n"/>
      <c r="B1533" s="136" t="n"/>
      <c r="C1533" s="94" t="n">
        <v>0</v>
      </c>
      <c r="D1533" s="98" t="n"/>
      <c r="E1533" s="98" t="n"/>
      <c r="F1533" s="98" t="n"/>
      <c r="G1533" s="94" t="n"/>
    </row>
    <row r="1534">
      <c r="A1534" s="136" t="n"/>
      <c r="B1534" s="136" t="n"/>
      <c r="C1534" s="94" t="n">
        <v>0</v>
      </c>
      <c r="D1534" s="98" t="n"/>
      <c r="E1534" s="98" t="n"/>
      <c r="F1534" s="98" t="n"/>
      <c r="G1534" s="94" t="n"/>
    </row>
    <row r="1535">
      <c r="A1535" s="136" t="n"/>
      <c r="B1535" s="136" t="n"/>
      <c r="C1535" s="94" t="n">
        <v>0</v>
      </c>
      <c r="D1535" s="98" t="n"/>
      <c r="E1535" s="98" t="n"/>
      <c r="F1535" s="98" t="n"/>
      <c r="G1535" s="94" t="n"/>
    </row>
    <row r="1536">
      <c r="A1536" s="136" t="n"/>
      <c r="B1536" s="136" t="n"/>
      <c r="C1536" s="94" t="n">
        <v>0</v>
      </c>
      <c r="D1536" s="98" t="n"/>
      <c r="E1536" s="98" t="n"/>
      <c r="F1536" s="98" t="n"/>
      <c r="G1536" s="94" t="n"/>
    </row>
    <row r="1537">
      <c r="A1537" s="136" t="n"/>
      <c r="B1537" s="136" t="n"/>
      <c r="C1537" s="94" t="n">
        <v>0</v>
      </c>
      <c r="D1537" s="98" t="n"/>
      <c r="E1537" s="98" t="n"/>
      <c r="F1537" s="98" t="n"/>
      <c r="G1537" s="94" t="n"/>
    </row>
    <row r="1538">
      <c r="A1538" s="136" t="n"/>
      <c r="B1538" s="136" t="n"/>
      <c r="C1538" s="98" t="n">
        <v>0</v>
      </c>
      <c r="D1538" s="98" t="n"/>
      <c r="E1538" s="98" t="n"/>
      <c r="F1538" s="98" t="n"/>
      <c r="G1538" s="94" t="n"/>
    </row>
    <row r="1539">
      <c r="A1539" s="136" t="n"/>
      <c r="B1539" s="136" t="n"/>
      <c r="C1539" s="94" t="n">
        <v>0</v>
      </c>
      <c r="D1539" s="98" t="n"/>
      <c r="E1539" s="98" t="n"/>
      <c r="F1539" s="98" t="n"/>
      <c r="G1539" s="94" t="n"/>
    </row>
    <row r="1540">
      <c r="A1540" s="136" t="n"/>
      <c r="B1540" s="136" t="n"/>
      <c r="C1540" s="94" t="n">
        <v>0</v>
      </c>
      <c r="D1540" s="98" t="n"/>
      <c r="E1540" s="98" t="n"/>
      <c r="F1540" s="98" t="n"/>
      <c r="G1540" s="94" t="n"/>
    </row>
    <row r="1541">
      <c r="A1541" s="136" t="n"/>
      <c r="B1541" s="136" t="n"/>
      <c r="C1541" s="94" t="n">
        <v>0</v>
      </c>
      <c r="D1541" s="98" t="n"/>
      <c r="E1541" s="98" t="n"/>
      <c r="F1541" s="98" t="n"/>
      <c r="G1541" s="94" t="n"/>
    </row>
    <row r="1542">
      <c r="A1542" s="136" t="n"/>
      <c r="B1542" s="136" t="n"/>
      <c r="C1542" s="94" t="n">
        <v>0</v>
      </c>
      <c r="D1542" s="98" t="n"/>
      <c r="E1542" s="98" t="n"/>
      <c r="F1542" s="98" t="n"/>
      <c r="G1542" s="94" t="n"/>
    </row>
    <row r="1543">
      <c r="A1543" s="95" t="n"/>
      <c r="B1543" s="95" t="n"/>
      <c r="C1543" s="98" t="n"/>
      <c r="D1543" s="94" t="n"/>
      <c r="E1543" s="94" t="n"/>
      <c r="F1543" s="98" t="n"/>
      <c r="G1543" s="94" t="n"/>
    </row>
    <row r="1544">
      <c r="A1544" s="136" t="n"/>
      <c r="B1544" s="95" t="n"/>
      <c r="C1544" s="94" t="n"/>
      <c r="D1544" s="94" t="n"/>
      <c r="E1544" s="94" t="n"/>
      <c r="F1544" s="94" t="n"/>
      <c r="G1544" s="94" t="n"/>
    </row>
    <row r="1545">
      <c r="A1545" s="136" t="n"/>
      <c r="B1545" s="95" t="n"/>
      <c r="C1545" s="94" t="n"/>
      <c r="D1545" s="94" t="n"/>
      <c r="E1545" s="94" t="n"/>
      <c r="F1545" s="94" t="n"/>
      <c r="G1545" s="94" t="n"/>
    </row>
    <row r="1546">
      <c r="A1546" s="136" t="n"/>
      <c r="B1546" s="95" t="n"/>
      <c r="C1546" s="94" t="n"/>
      <c r="D1546" s="94" t="n"/>
      <c r="E1546" s="94" t="n"/>
      <c r="F1546" s="94" t="n"/>
      <c r="G1546" s="94" t="n"/>
    </row>
    <row r="1547">
      <c r="A1547" s="136" t="n"/>
      <c r="B1547" s="95" t="n"/>
      <c r="C1547" s="94" t="n"/>
      <c r="D1547" s="94" t="n"/>
      <c r="E1547" s="94" t="n"/>
      <c r="F1547" s="94" t="n"/>
      <c r="G1547" s="94" t="n"/>
    </row>
    <row r="1548">
      <c r="A1548" s="136" t="n"/>
      <c r="B1548" s="95" t="n"/>
      <c r="C1548" s="94" t="n"/>
      <c r="D1548" s="94" t="n"/>
      <c r="E1548" s="94" t="n"/>
      <c r="F1548" s="94" t="n"/>
      <c r="G1548" s="94" t="n"/>
    </row>
    <row r="1549">
      <c r="A1549" s="136" t="n"/>
      <c r="B1549" s="95" t="n"/>
      <c r="C1549" s="94" t="n"/>
      <c r="D1549" s="94" t="n"/>
      <c r="E1549" s="94" t="n"/>
      <c r="F1549" s="94" t="n"/>
      <c r="G1549" s="94" t="n"/>
    </row>
    <row r="1550">
      <c r="A1550" s="136" t="n"/>
      <c r="B1550" s="95" t="n"/>
      <c r="C1550" s="94" t="n"/>
      <c r="D1550" s="94" t="n"/>
      <c r="E1550" s="94" t="n"/>
      <c r="F1550" s="94" t="n"/>
      <c r="G1550" s="94" t="n"/>
    </row>
    <row r="1551">
      <c r="A1551" s="136" t="n"/>
      <c r="B1551" s="95" t="n"/>
      <c r="C1551" s="94" t="n"/>
      <c r="D1551" s="94" t="n"/>
      <c r="E1551" s="94" t="n"/>
      <c r="F1551" s="94" t="n"/>
      <c r="G1551" s="94" t="n"/>
    </row>
    <row r="1552">
      <c r="A1552" s="136" t="n"/>
      <c r="B1552" s="95" t="n"/>
      <c r="C1552" s="94" t="n"/>
      <c r="D1552" s="94" t="n"/>
      <c r="E1552" s="94" t="n"/>
      <c r="F1552" s="94" t="n"/>
      <c r="G1552" s="94" t="n"/>
    </row>
    <row r="1553">
      <c r="A1553" s="136" t="n"/>
      <c r="B1553" s="95" t="n"/>
      <c r="C1553" s="94" t="n"/>
      <c r="D1553" s="94" t="n"/>
      <c r="E1553" s="94" t="n"/>
      <c r="F1553" s="94" t="n"/>
      <c r="G1553" s="94" t="n"/>
    </row>
    <row r="1554">
      <c r="A1554" s="136" t="n"/>
      <c r="B1554" s="95" t="n"/>
      <c r="C1554" s="94" t="n"/>
      <c r="D1554" s="94" t="n"/>
      <c r="E1554" s="94" t="n"/>
      <c r="F1554" s="94" t="n"/>
      <c r="G1554" s="94" t="n"/>
    </row>
    <row r="1555">
      <c r="A1555" s="95" t="n"/>
      <c r="B1555" s="95" t="n"/>
      <c r="C1555" s="94" t="n"/>
      <c r="D1555" s="94" t="n"/>
      <c r="E1555" s="94" t="n"/>
      <c r="F1555" s="94" t="n"/>
      <c r="G1555" s="94" t="n"/>
    </row>
    <row r="1556">
      <c r="A1556" s="136" t="n"/>
      <c r="B1556" s="95" t="n"/>
      <c r="C1556" s="94" t="n"/>
      <c r="D1556" s="94" t="n"/>
      <c r="E1556" s="94" t="n"/>
      <c r="F1556" s="94" t="n"/>
      <c r="G1556" s="94" t="n"/>
    </row>
    <row r="1557">
      <c r="A1557" s="95" t="n"/>
      <c r="B1557" s="95" t="n"/>
      <c r="C1557" s="94" t="n"/>
      <c r="D1557" s="94" t="n"/>
      <c r="E1557" s="94" t="n"/>
      <c r="F1557" s="94" t="n"/>
      <c r="G1557" s="94" t="n"/>
    </row>
    <row r="1558">
      <c r="A1558" s="95" t="n"/>
      <c r="B1558" s="95" t="n"/>
      <c r="C1558" s="94" t="n"/>
      <c r="D1558" s="94" t="n"/>
      <c r="E1558" s="94" t="n"/>
      <c r="F1558" s="94" t="n"/>
      <c r="G1558" s="94" t="n"/>
    </row>
    <row r="1559">
      <c r="A1559" s="95" t="n"/>
      <c r="B1559" s="95" t="n"/>
      <c r="C1559" s="94" t="n"/>
      <c r="D1559" s="94" t="n"/>
      <c r="E1559" s="94" t="n"/>
      <c r="F1559" s="94" t="n"/>
      <c r="G1559" s="94" t="n"/>
    </row>
    <row r="1560">
      <c r="A1560" s="94" t="n"/>
      <c r="B1560" s="94" t="n"/>
      <c r="C1560" s="94" t="n"/>
      <c r="D1560" s="94" t="n"/>
      <c r="E1560" s="94" t="n"/>
      <c r="F1560" s="94" t="n"/>
      <c r="G1560" s="94" t="n"/>
    </row>
    <row r="1561">
      <c r="A1561" s="94" t="n"/>
      <c r="B1561" s="94" t="n"/>
      <c r="C1561" s="94" t="n"/>
      <c r="D1561" s="94" t="n"/>
      <c r="E1561" s="94" t="n"/>
      <c r="F1561" s="94" t="n"/>
      <c r="G1561" s="94" t="n"/>
    </row>
    <row r="1562">
      <c r="A1562" s="94" t="n"/>
      <c r="B1562" s="94" t="n"/>
      <c r="C1562" s="94" t="n"/>
      <c r="D1562" s="94" t="n"/>
      <c r="E1562" s="94" t="n"/>
      <c r="F1562" s="94" t="n"/>
      <c r="G1562" s="94" t="n"/>
    </row>
    <row r="1563">
      <c r="A1563" s="94" t="n"/>
      <c r="B1563" s="94" t="n"/>
      <c r="C1563" s="94" t="n"/>
      <c r="D1563" s="94" t="n"/>
      <c r="E1563" s="94" t="n"/>
      <c r="F1563" s="94" t="n"/>
      <c r="G1563" s="94" t="n"/>
    </row>
    <row r="1564">
      <c r="A1564" s="98" t="n"/>
      <c r="B1564" s="94" t="n"/>
      <c r="C1564" s="94" t="n"/>
      <c r="D1564" s="94" t="n"/>
      <c r="E1564" s="94" t="n"/>
      <c r="F1564" s="94" t="n"/>
      <c r="G1564" s="94" t="n"/>
    </row>
    <row r="1565">
      <c r="A1565" s="94" t="n"/>
      <c r="B1565" s="94" t="n"/>
      <c r="C1565" s="94" t="n"/>
      <c r="D1565" s="94" t="n"/>
      <c r="E1565" s="94" t="n"/>
      <c r="F1565" s="94" t="n"/>
      <c r="G1565" s="94" t="n"/>
    </row>
    <row r="1566">
      <c r="A1566" s="94" t="n"/>
      <c r="B1566" s="94" t="n"/>
      <c r="C1566" s="94" t="n"/>
      <c r="D1566" s="94" t="n"/>
      <c r="E1566" s="94" t="n"/>
      <c r="F1566" s="94" t="n"/>
      <c r="G1566" s="94" t="n"/>
    </row>
    <row r="1567">
      <c r="A1567" s="94" t="n"/>
      <c r="B1567" s="94" t="n"/>
      <c r="C1567" s="94" t="n"/>
      <c r="D1567" s="94" t="n"/>
      <c r="E1567" s="94" t="n"/>
      <c r="F1567" s="94" t="n"/>
      <c r="G1567" s="94" t="n"/>
    </row>
    <row r="1568">
      <c r="A1568" s="98" t="n"/>
      <c r="B1568" s="94" t="n"/>
      <c r="C1568" s="98" t="n"/>
      <c r="D1568" s="94" t="n"/>
      <c r="E1568" s="94" t="n"/>
      <c r="F1568" s="94" t="n"/>
      <c r="G1568" s="94" t="n"/>
    </row>
    <row r="1569">
      <c r="A1569" s="98" t="inlineStr">
        <is>
          <t>TOTALE BONIFICI DA BANCA</t>
        </is>
      </c>
      <c r="B1569" s="94" t="n"/>
      <c r="C1569" s="94">
        <f>SUM(C1525:C1568)</f>
        <v/>
      </c>
      <c r="D1569" s="94" t="n"/>
      <c r="E1569" s="94" t="n"/>
      <c r="F1569" s="94" t="n"/>
      <c r="G1569" s="94" t="n"/>
    </row>
    <row r="1570">
      <c r="A1570" s="94" t="n"/>
      <c r="B1570" s="94" t="n"/>
      <c r="C1570" s="94" t="n"/>
      <c r="D1570" s="94" t="n"/>
      <c r="E1570" s="94" t="n"/>
      <c r="F1570" s="94" t="n"/>
      <c r="G1570" s="94" t="n"/>
    </row>
    <row r="1571">
      <c r="A1571" s="98" t="inlineStr">
        <is>
          <t>TOTALE BONIFICI DA FC</t>
        </is>
      </c>
      <c r="B1571" s="94" t="n"/>
      <c r="C1571" s="98" t="n">
        <v>0</v>
      </c>
      <c r="D1571" s="94" t="n"/>
      <c r="E1571" s="94" t="n"/>
      <c r="F1571" s="94" t="n"/>
      <c r="G1571" s="94" t="n"/>
    </row>
    <row r="1572">
      <c r="A1572" s="94" t="n"/>
      <c r="B1572" s="94" t="n"/>
      <c r="C1572" s="94" t="n"/>
      <c r="D1572" s="94" t="n"/>
      <c r="E1572" s="94" t="n"/>
      <c r="F1572" s="94" t="n"/>
      <c r="G1572" s="94" t="n"/>
    </row>
    <row r="1573">
      <c r="A1573" s="94" t="n"/>
      <c r="B1573" s="94" t="n"/>
      <c r="C1573" s="94" t="n"/>
      <c r="D1573" s="94" t="n"/>
      <c r="E1573" s="94" t="n"/>
      <c r="F1573" s="94" t="n"/>
      <c r="G1573" s="94" t="n"/>
    </row>
    <row r="1574">
      <c r="A1574" s="127" t="inlineStr">
        <is>
          <t>DIFFERENZA</t>
        </is>
      </c>
      <c r="B1574" s="127" t="n"/>
      <c r="C1574" s="138">
        <f>C1569-C1571</f>
        <v/>
      </c>
      <c r="D1574" s="94" t="n"/>
      <c r="E1574" s="94" t="n"/>
      <c r="F1574" s="94" t="n"/>
      <c r="G1574" s="94" t="n"/>
    </row>
    <row r="1575">
      <c r="B1575" t="inlineStr">
        <is>
          <t>COPIA</t>
        </is>
      </c>
    </row>
    <row r="1577">
      <c r="A1577" s="98" t="inlineStr">
        <is>
          <t>DATA CONTABILE</t>
        </is>
      </c>
      <c r="B1577" s="98" t="inlineStr">
        <is>
          <t>DAT VALUTA</t>
        </is>
      </c>
      <c r="C1577" s="98" t="inlineStr">
        <is>
          <t>IMPORTO</t>
        </is>
      </c>
      <c r="D1577" s="98" t="inlineStr">
        <is>
          <t>DIVISA</t>
        </is>
      </c>
      <c r="E1577" s="98" t="inlineStr">
        <is>
          <t>CAUSALE</t>
        </is>
      </c>
      <c r="F1577" s="98" t="inlineStr">
        <is>
          <t>DESCRIZIONE</t>
        </is>
      </c>
      <c r="G1577" s="98" t="inlineStr">
        <is>
          <t>NOTE</t>
        </is>
      </c>
    </row>
    <row r="1578">
      <c r="A1578" s="146" t="n"/>
      <c r="B1578" s="94" t="n"/>
      <c r="C1578" s="94" t="n"/>
      <c r="D1578" s="98" t="n"/>
      <c r="E1578" s="94" t="n"/>
      <c r="F1578" s="98" t="n"/>
      <c r="G1578" s="94" t="n"/>
    </row>
    <row r="1579">
      <c r="A1579" s="136" t="n"/>
      <c r="B1579" s="136" t="n"/>
      <c r="C1579" s="94" t="n">
        <v>0</v>
      </c>
      <c r="D1579" s="98" t="n"/>
      <c r="E1579" s="98" t="n"/>
      <c r="F1579" s="98" t="n"/>
      <c r="G1579" s="94" t="n"/>
    </row>
    <row r="1580">
      <c r="A1580" s="136" t="n"/>
      <c r="B1580" s="136" t="n"/>
      <c r="C1580" s="94" t="n">
        <v>0</v>
      </c>
      <c r="D1580" s="98" t="n"/>
      <c r="E1580" s="98" t="n"/>
      <c r="F1580" s="98" t="n"/>
      <c r="G1580" s="94" t="n"/>
    </row>
    <row r="1581">
      <c r="A1581" s="136" t="n"/>
      <c r="B1581" s="136" t="n"/>
      <c r="C1581" s="94" t="n">
        <v>0</v>
      </c>
      <c r="D1581" s="98" t="n"/>
      <c r="E1581" s="98" t="n"/>
      <c r="F1581" s="98" t="n"/>
      <c r="G1581" s="94" t="n"/>
    </row>
    <row r="1582">
      <c r="A1582" s="136" t="n"/>
      <c r="B1582" s="136" t="n"/>
      <c r="C1582" s="98" t="n">
        <v>0</v>
      </c>
      <c r="D1582" s="98" t="n"/>
      <c r="E1582" s="98" t="n"/>
      <c r="F1582" s="98" t="n"/>
      <c r="G1582" s="94" t="n"/>
    </row>
    <row r="1583">
      <c r="A1583" s="136" t="n"/>
      <c r="B1583" s="136" t="n"/>
      <c r="C1583" s="94" t="n">
        <v>0</v>
      </c>
      <c r="D1583" s="98" t="n"/>
      <c r="E1583" s="98" t="n"/>
      <c r="F1583" s="98" t="n"/>
      <c r="G1583" s="94" t="n"/>
    </row>
    <row r="1584">
      <c r="A1584" s="136" t="n"/>
      <c r="B1584" s="136" t="n"/>
      <c r="C1584" s="94" t="n">
        <v>0</v>
      </c>
      <c r="D1584" s="98" t="n"/>
      <c r="E1584" s="98" t="n"/>
      <c r="F1584" s="98" t="n"/>
      <c r="G1584" s="94" t="n"/>
    </row>
    <row r="1585">
      <c r="A1585" s="136" t="n"/>
      <c r="B1585" s="136" t="n"/>
      <c r="C1585" s="94" t="n">
        <v>0</v>
      </c>
      <c r="D1585" s="98" t="n"/>
      <c r="E1585" s="98" t="n"/>
      <c r="F1585" s="98" t="n"/>
      <c r="G1585" s="94" t="n"/>
    </row>
    <row r="1586">
      <c r="A1586" s="136" t="n"/>
      <c r="B1586" s="136" t="n"/>
      <c r="C1586" s="94" t="n">
        <v>0</v>
      </c>
      <c r="D1586" s="98" t="n"/>
      <c r="E1586" s="98" t="n"/>
      <c r="F1586" s="98" t="n"/>
      <c r="G1586" s="94" t="n"/>
    </row>
    <row r="1587">
      <c r="A1587" s="136" t="n"/>
      <c r="B1587" s="136" t="n"/>
      <c r="C1587" s="94" t="n">
        <v>0</v>
      </c>
      <c r="D1587" s="98" t="n"/>
      <c r="E1587" s="98" t="n"/>
      <c r="F1587" s="98" t="n"/>
      <c r="G1587" s="94" t="n"/>
    </row>
    <row r="1588">
      <c r="A1588" s="136" t="n"/>
      <c r="B1588" s="136" t="n"/>
      <c r="C1588" s="94" t="n">
        <v>0</v>
      </c>
      <c r="D1588" s="98" t="n"/>
      <c r="E1588" s="98" t="n"/>
      <c r="F1588" s="98" t="n"/>
      <c r="G1588" s="94" t="n"/>
    </row>
    <row r="1589">
      <c r="A1589" s="136" t="n"/>
      <c r="B1589" s="136" t="n"/>
      <c r="C1589" s="94" t="n">
        <v>0</v>
      </c>
      <c r="D1589" s="98" t="n"/>
      <c r="E1589" s="98" t="n"/>
      <c r="F1589" s="98" t="n"/>
      <c r="G1589" s="94" t="n"/>
    </row>
    <row r="1590">
      <c r="A1590" s="136" t="n"/>
      <c r="B1590" s="136" t="n"/>
      <c r="C1590" s="94" t="n">
        <v>0</v>
      </c>
      <c r="D1590" s="98" t="n"/>
      <c r="E1590" s="98" t="n"/>
      <c r="F1590" s="98" t="n"/>
      <c r="G1590" s="94" t="n"/>
    </row>
    <row r="1591">
      <c r="A1591" s="136" t="n"/>
      <c r="B1591" s="136" t="n"/>
      <c r="C1591" s="98" t="n">
        <v>0</v>
      </c>
      <c r="D1591" s="98" t="n"/>
      <c r="E1591" s="98" t="n"/>
      <c r="F1591" s="98" t="n"/>
      <c r="G1591" s="94" t="n"/>
    </row>
    <row r="1592">
      <c r="A1592" s="136" t="n"/>
      <c r="B1592" s="136" t="n"/>
      <c r="C1592" s="94" t="n">
        <v>0</v>
      </c>
      <c r="D1592" s="98" t="n"/>
      <c r="E1592" s="98" t="n"/>
      <c r="F1592" s="98" t="n"/>
      <c r="G1592" s="94" t="n"/>
    </row>
    <row r="1593">
      <c r="A1593" s="136" t="n"/>
      <c r="B1593" s="136" t="n"/>
      <c r="C1593" s="94" t="n">
        <v>0</v>
      </c>
      <c r="D1593" s="98" t="n"/>
      <c r="E1593" s="98" t="n"/>
      <c r="F1593" s="98" t="n"/>
      <c r="G1593" s="94" t="n"/>
    </row>
    <row r="1594">
      <c r="A1594" s="136" t="n"/>
      <c r="B1594" s="136" t="n"/>
      <c r="C1594" s="94" t="n">
        <v>0</v>
      </c>
      <c r="D1594" s="98" t="n"/>
      <c r="E1594" s="98" t="n"/>
      <c r="F1594" s="98" t="n"/>
      <c r="G1594" s="94" t="n"/>
    </row>
    <row r="1595">
      <c r="A1595" s="136" t="n"/>
      <c r="B1595" s="136" t="n"/>
      <c r="C1595" s="94" t="n">
        <v>0</v>
      </c>
      <c r="D1595" s="98" t="n"/>
      <c r="E1595" s="98" t="n"/>
      <c r="F1595" s="98" t="n"/>
      <c r="G1595" s="94" t="n"/>
    </row>
    <row r="1596">
      <c r="A1596" s="95" t="n"/>
      <c r="B1596" s="95" t="n"/>
      <c r="C1596" s="98" t="n"/>
      <c r="D1596" s="94" t="n"/>
      <c r="E1596" s="94" t="n"/>
      <c r="F1596" s="98" t="n"/>
      <c r="G1596" s="94" t="n"/>
    </row>
    <row r="1597">
      <c r="A1597" s="136" t="n"/>
      <c r="B1597" s="95" t="n"/>
      <c r="C1597" s="94" t="n"/>
      <c r="D1597" s="94" t="n"/>
      <c r="E1597" s="94" t="n"/>
      <c r="F1597" s="94" t="n"/>
      <c r="G1597" s="94" t="n"/>
    </row>
    <row r="1598">
      <c r="A1598" s="136" t="n"/>
      <c r="B1598" s="95" t="n"/>
      <c r="C1598" s="94" t="n"/>
      <c r="D1598" s="94" t="n"/>
      <c r="E1598" s="94" t="n"/>
      <c r="F1598" s="94" t="n"/>
      <c r="G1598" s="94" t="n"/>
    </row>
    <row r="1599">
      <c r="A1599" s="136" t="n"/>
      <c r="B1599" s="95" t="n"/>
      <c r="C1599" s="94" t="n"/>
      <c r="D1599" s="94" t="n"/>
      <c r="E1599" s="94" t="n"/>
      <c r="F1599" s="94" t="n"/>
      <c r="G1599" s="94" t="n"/>
    </row>
    <row r="1600">
      <c r="A1600" s="136" t="n"/>
      <c r="B1600" s="95" t="n"/>
      <c r="C1600" s="94" t="n"/>
      <c r="D1600" s="94" t="n"/>
      <c r="E1600" s="94" t="n"/>
      <c r="F1600" s="94" t="n"/>
      <c r="G1600" s="94" t="n"/>
    </row>
    <row r="1601">
      <c r="A1601" s="136" t="n"/>
      <c r="B1601" s="95" t="n"/>
      <c r="C1601" s="94" t="n"/>
      <c r="D1601" s="94" t="n"/>
      <c r="E1601" s="94" t="n"/>
      <c r="F1601" s="94" t="n"/>
      <c r="G1601" s="94" t="n"/>
    </row>
    <row r="1602">
      <c r="A1602" s="136" t="n"/>
      <c r="B1602" s="95" t="n"/>
      <c r="C1602" s="94" t="n"/>
      <c r="D1602" s="94" t="n"/>
      <c r="E1602" s="94" t="n"/>
      <c r="F1602" s="94" t="n"/>
      <c r="G1602" s="94" t="n"/>
    </row>
    <row r="1603">
      <c r="A1603" s="136" t="n"/>
      <c r="B1603" s="95" t="n"/>
      <c r="C1603" s="94" t="n"/>
      <c r="D1603" s="94" t="n"/>
      <c r="E1603" s="94" t="n"/>
      <c r="F1603" s="94" t="n"/>
      <c r="G1603" s="94" t="n"/>
    </row>
    <row r="1604">
      <c r="A1604" s="136" t="n"/>
      <c r="B1604" s="95" t="n"/>
      <c r="C1604" s="94" t="n"/>
      <c r="D1604" s="94" t="n"/>
      <c r="E1604" s="94" t="n"/>
      <c r="F1604" s="94" t="n"/>
      <c r="G1604" s="94" t="n"/>
    </row>
    <row r="1605">
      <c r="A1605" s="136" t="n"/>
      <c r="B1605" s="95" t="n"/>
      <c r="C1605" s="94" t="n"/>
      <c r="D1605" s="94" t="n"/>
      <c r="E1605" s="94" t="n"/>
      <c r="F1605" s="94" t="n"/>
      <c r="G1605" s="94" t="n"/>
    </row>
    <row r="1606">
      <c r="A1606" s="136" t="n"/>
      <c r="B1606" s="95" t="n"/>
      <c r="C1606" s="94" t="n"/>
      <c r="D1606" s="94" t="n"/>
      <c r="E1606" s="94" t="n"/>
      <c r="F1606" s="94" t="n"/>
      <c r="G1606" s="94" t="n"/>
    </row>
    <row r="1607">
      <c r="A1607" s="136" t="n"/>
      <c r="B1607" s="95" t="n"/>
      <c r="C1607" s="94" t="n"/>
      <c r="D1607" s="94" t="n"/>
      <c r="E1607" s="94" t="n"/>
      <c r="F1607" s="94" t="n"/>
      <c r="G1607" s="94" t="n"/>
    </row>
    <row r="1608">
      <c r="A1608" s="95" t="n"/>
      <c r="B1608" s="95" t="n"/>
      <c r="C1608" s="94" t="n"/>
      <c r="D1608" s="94" t="n"/>
      <c r="E1608" s="94" t="n"/>
      <c r="F1608" s="94" t="n"/>
      <c r="G1608" s="94" t="n"/>
    </row>
    <row r="1609">
      <c r="A1609" s="136" t="n"/>
      <c r="B1609" s="95" t="n"/>
      <c r="C1609" s="94" t="n"/>
      <c r="D1609" s="94" t="n"/>
      <c r="E1609" s="94" t="n"/>
      <c r="F1609" s="94" t="n"/>
      <c r="G1609" s="94" t="n"/>
    </row>
    <row r="1610">
      <c r="A1610" s="95" t="n"/>
      <c r="B1610" s="95" t="n"/>
      <c r="C1610" s="94" t="n"/>
      <c r="D1610" s="94" t="n"/>
      <c r="E1610" s="94" t="n"/>
      <c r="F1610" s="94" t="n"/>
      <c r="G1610" s="94" t="n"/>
    </row>
    <row r="1611">
      <c r="A1611" s="95" t="n"/>
      <c r="B1611" s="95" t="n"/>
      <c r="C1611" s="94" t="n"/>
      <c r="D1611" s="94" t="n"/>
      <c r="E1611" s="94" t="n"/>
      <c r="F1611" s="94" t="n"/>
      <c r="G1611" s="94" t="n"/>
    </row>
    <row r="1612">
      <c r="A1612" s="95" t="n"/>
      <c r="B1612" s="95" t="n"/>
      <c r="C1612" s="94" t="n"/>
      <c r="D1612" s="94" t="n"/>
      <c r="E1612" s="94" t="n"/>
      <c r="F1612" s="94" t="n"/>
      <c r="G1612" s="94" t="n"/>
    </row>
    <row r="1613">
      <c r="A1613" s="94" t="n"/>
      <c r="B1613" s="94" t="n"/>
      <c r="C1613" s="94" t="n"/>
      <c r="D1613" s="94" t="n"/>
      <c r="E1613" s="94" t="n"/>
      <c r="F1613" s="94" t="n"/>
      <c r="G1613" s="94" t="n"/>
    </row>
    <row r="1614">
      <c r="A1614" s="94" t="n"/>
      <c r="B1614" s="94" t="n"/>
      <c r="C1614" s="94" t="n"/>
      <c r="D1614" s="94" t="n"/>
      <c r="E1614" s="94" t="n"/>
      <c r="F1614" s="94" t="n"/>
      <c r="G1614" s="94" t="n"/>
    </row>
    <row r="1615">
      <c r="A1615" s="94" t="n"/>
      <c r="B1615" s="94" t="n"/>
      <c r="C1615" s="94" t="n"/>
      <c r="D1615" s="94" t="n"/>
      <c r="E1615" s="94" t="n"/>
      <c r="F1615" s="94" t="n"/>
      <c r="G1615" s="94" t="n"/>
    </row>
    <row r="1616">
      <c r="A1616" s="94" t="n"/>
      <c r="B1616" s="94" t="n"/>
      <c r="C1616" s="94" t="n"/>
      <c r="D1616" s="94" t="n"/>
      <c r="E1616" s="94" t="n"/>
      <c r="F1616" s="94" t="n"/>
      <c r="G1616" s="94" t="n"/>
    </row>
    <row r="1617">
      <c r="A1617" s="98" t="n"/>
      <c r="B1617" s="94" t="n"/>
      <c r="C1617" s="94" t="n"/>
      <c r="D1617" s="94" t="n"/>
      <c r="E1617" s="94" t="n"/>
      <c r="F1617" s="94" t="n"/>
      <c r="G1617" s="94" t="n"/>
    </row>
    <row r="1618">
      <c r="A1618" s="94" t="n"/>
      <c r="B1618" s="94" t="n"/>
      <c r="C1618" s="94" t="n"/>
      <c r="D1618" s="94" t="n"/>
      <c r="E1618" s="94" t="n"/>
      <c r="F1618" s="94" t="n"/>
      <c r="G1618" s="94" t="n"/>
    </row>
    <row r="1619">
      <c r="A1619" s="94" t="n"/>
      <c r="B1619" s="94" t="n"/>
      <c r="C1619" s="94" t="n"/>
      <c r="D1619" s="94" t="n"/>
      <c r="E1619" s="94" t="n"/>
      <c r="F1619" s="94" t="n"/>
      <c r="G1619" s="94" t="n"/>
    </row>
    <row r="1620">
      <c r="A1620" s="94" t="n"/>
      <c r="B1620" s="94" t="n"/>
      <c r="C1620" s="94" t="n"/>
      <c r="D1620" s="94" t="n"/>
      <c r="E1620" s="94" t="n"/>
      <c r="F1620" s="94" t="n"/>
      <c r="G1620" s="94" t="n"/>
    </row>
    <row r="1621">
      <c r="A1621" s="98" t="n"/>
      <c r="B1621" s="94" t="n"/>
      <c r="C1621" s="98" t="n"/>
      <c r="D1621" s="94" t="n"/>
      <c r="E1621" s="94" t="n"/>
      <c r="F1621" s="94" t="n"/>
      <c r="G1621" s="94" t="n"/>
    </row>
    <row r="1622">
      <c r="A1622" s="98" t="inlineStr">
        <is>
          <t>TOTALE BONIFICI DA BANCA</t>
        </is>
      </c>
      <c r="B1622" s="94" t="n"/>
      <c r="C1622" s="94">
        <f>SUM(C1578:C1621)</f>
        <v/>
      </c>
      <c r="D1622" s="94" t="n"/>
      <c r="E1622" s="94" t="n"/>
      <c r="F1622" s="94" t="n"/>
      <c r="G1622" s="94" t="n"/>
    </row>
    <row r="1623">
      <c r="A1623" s="94" t="n"/>
      <c r="B1623" s="94" t="n"/>
      <c r="C1623" s="94" t="n"/>
      <c r="D1623" s="94" t="n"/>
      <c r="E1623" s="94" t="n"/>
      <c r="F1623" s="94" t="n"/>
      <c r="G1623" s="94" t="n"/>
    </row>
    <row r="1624">
      <c r="A1624" s="98" t="inlineStr">
        <is>
          <t>TOTALE BONIFICI DA FC</t>
        </is>
      </c>
      <c r="B1624" s="94" t="n"/>
      <c r="C1624" s="98" t="n">
        <v>0</v>
      </c>
      <c r="D1624" s="94" t="n"/>
      <c r="E1624" s="94" t="n"/>
      <c r="F1624" s="94" t="n"/>
      <c r="G1624" s="94" t="n"/>
    </row>
    <row r="1625">
      <c r="A1625" s="94" t="n"/>
      <c r="B1625" s="94" t="n"/>
      <c r="C1625" s="94" t="n"/>
      <c r="D1625" s="94" t="n"/>
      <c r="E1625" s="94" t="n"/>
      <c r="F1625" s="94" t="n"/>
      <c r="G1625" s="94" t="n"/>
    </row>
    <row r="1626">
      <c r="A1626" s="94" t="n"/>
      <c r="B1626" s="94" t="n"/>
      <c r="C1626" s="94" t="n"/>
      <c r="D1626" s="94" t="n"/>
      <c r="E1626" s="94" t="n"/>
      <c r="F1626" s="94" t="n"/>
      <c r="G1626" s="94" t="n"/>
    </row>
    <row r="1627">
      <c r="A1627" s="127" t="inlineStr">
        <is>
          <t>DIFFERENZA</t>
        </is>
      </c>
      <c r="B1627" s="127" t="n"/>
      <c r="C1627" s="138">
        <f>C1622-C1624</f>
        <v/>
      </c>
      <c r="D1627" s="94" t="n"/>
      <c r="E1627" s="94" t="n"/>
      <c r="F1627" s="94" t="n"/>
      <c r="G1627" s="94" t="n"/>
    </row>
  </sheetData>
  <pageMargins left="0.7" right="0.7" top="0.75" bottom="0.75" header="0.3" footer="0.3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66"/>
  <sheetViews>
    <sheetView topLeftCell="A415" workbookViewId="0">
      <selection activeCell="F441" sqref="F441"/>
    </sheetView>
  </sheetViews>
  <sheetFormatPr baseColWidth="8" defaultRowHeight="13.2"/>
  <cols>
    <col width="10.77734375" customWidth="1" min="1" max="1"/>
    <col width="11.77734375" customWidth="1" min="2" max="2"/>
    <col width="17" customWidth="1" min="3" max="3"/>
    <col width="18.44140625" customWidth="1" min="4" max="4"/>
    <col width="74.44140625" customWidth="1" min="5" max="5"/>
  </cols>
  <sheetData>
    <row r="1">
      <c r="A1" s="94" t="inlineStr">
        <is>
          <t>DATA</t>
        </is>
      </c>
      <c r="B1" s="99" t="inlineStr">
        <is>
          <t>IMPORTO</t>
        </is>
      </c>
      <c r="C1" s="99" t="inlineStr">
        <is>
          <t>NUMERO POLZZA</t>
        </is>
      </c>
      <c r="D1" s="94" t="inlineStr">
        <is>
          <t>CONTRAENTE</t>
        </is>
      </c>
      <c r="E1" s="94" t="inlineStr">
        <is>
          <t>NOTE</t>
        </is>
      </c>
    </row>
    <row r="2">
      <c r="A2" s="95" t="n">
        <v>45217</v>
      </c>
      <c r="B2" s="99" t="n"/>
      <c r="C2" s="99" t="n"/>
      <c r="D2" s="94" t="n"/>
      <c r="E2" s="94" t="n"/>
    </row>
    <row r="3">
      <c r="A3" s="94" t="n"/>
      <c r="B3" s="99" t="n">
        <v>0</v>
      </c>
      <c r="C3" s="99" t="n"/>
      <c r="D3" s="94" t="n"/>
      <c r="E3" s="94" t="n"/>
    </row>
    <row r="4">
      <c r="A4" s="94" t="n"/>
      <c r="B4" s="99" t="n">
        <v>0</v>
      </c>
      <c r="C4" s="99" t="n"/>
      <c r="D4" s="94" t="n"/>
      <c r="E4" s="94" t="n"/>
    </row>
    <row r="5">
      <c r="A5" s="94" t="n"/>
      <c r="B5" s="99" t="n">
        <v>0</v>
      </c>
      <c r="C5" s="99" t="n"/>
      <c r="D5" s="94" t="n"/>
      <c r="E5" s="94" t="n"/>
    </row>
    <row r="6">
      <c r="A6" s="94" t="n"/>
      <c r="B6" s="99" t="n">
        <v>0</v>
      </c>
      <c r="C6" s="99" t="n"/>
      <c r="D6" s="94" t="n"/>
      <c r="E6" s="94" t="n"/>
    </row>
    <row r="7">
      <c r="A7" s="94" t="n"/>
      <c r="B7" s="99" t="n">
        <v>0</v>
      </c>
      <c r="C7" s="99" t="n"/>
      <c r="D7" s="94" t="n"/>
      <c r="E7" s="94" t="n"/>
    </row>
    <row r="8">
      <c r="A8" s="94" t="n"/>
      <c r="B8" s="99" t="n">
        <v>0</v>
      </c>
      <c r="C8" s="99" t="n"/>
      <c r="D8" s="94" t="n"/>
      <c r="E8" s="94" t="n"/>
    </row>
    <row r="9">
      <c r="A9" s="94" t="n"/>
      <c r="B9" s="99" t="n">
        <v>0</v>
      </c>
      <c r="C9" s="99" t="n"/>
      <c r="D9" s="94" t="n"/>
      <c r="E9" s="94" t="n"/>
    </row>
    <row r="10">
      <c r="A10" s="94" t="n"/>
      <c r="B10" s="99" t="n">
        <v>0</v>
      </c>
      <c r="C10" s="99" t="n"/>
      <c r="D10" s="94" t="n"/>
      <c r="E10" s="94" t="n"/>
    </row>
    <row r="11">
      <c r="A11" s="94" t="n"/>
      <c r="B11" s="99" t="n">
        <v>0</v>
      </c>
      <c r="C11" s="99" t="n"/>
      <c r="D11" s="94" t="n"/>
      <c r="E11" s="94" t="n"/>
    </row>
    <row r="12">
      <c r="A12" s="94" t="n"/>
      <c r="B12" s="99" t="n">
        <v>0</v>
      </c>
      <c r="C12" s="99" t="n"/>
      <c r="D12" s="94" t="n"/>
      <c r="E12" s="94" t="n"/>
    </row>
    <row r="13">
      <c r="A13" s="94" t="n"/>
      <c r="B13" s="99" t="n">
        <v>0</v>
      </c>
      <c r="C13" s="99" t="n"/>
      <c r="D13" s="94" t="n"/>
      <c r="E13" s="94" t="n"/>
    </row>
    <row r="14">
      <c r="A14" s="94" t="n"/>
      <c r="B14" s="99" t="n">
        <v>0</v>
      </c>
      <c r="C14" s="99" t="n"/>
      <c r="D14" s="94" t="n"/>
      <c r="E14" s="94" t="n"/>
    </row>
    <row r="15">
      <c r="A15" s="94" t="n"/>
      <c r="B15" s="99" t="n">
        <v>0</v>
      </c>
      <c r="C15" s="99" t="n"/>
      <c r="D15" s="94" t="n"/>
      <c r="E15" s="94" t="n"/>
    </row>
    <row r="16">
      <c r="A16" s="94" t="n"/>
      <c r="B16" s="99" t="n">
        <v>0</v>
      </c>
      <c r="C16" s="99" t="n"/>
      <c r="D16" s="94" t="n"/>
      <c r="E16" s="94" t="n"/>
    </row>
    <row r="17">
      <c r="A17" s="94" t="n"/>
      <c r="B17" s="99" t="n">
        <v>0</v>
      </c>
      <c r="C17" s="99" t="n"/>
      <c r="D17" s="94" t="n"/>
      <c r="E17" s="94" t="n"/>
    </row>
    <row r="18">
      <c r="A18" s="94" t="n"/>
      <c r="B18" s="99" t="n">
        <v>0</v>
      </c>
      <c r="C18" s="99" t="n"/>
      <c r="D18" s="94" t="n"/>
      <c r="E18" s="94" t="n"/>
    </row>
    <row r="19">
      <c r="A19" s="94" t="n"/>
      <c r="B19" s="99" t="n">
        <v>0</v>
      </c>
      <c r="C19" s="99" t="n"/>
      <c r="D19" s="94" t="n"/>
      <c r="E19" s="94" t="n"/>
    </row>
    <row r="20">
      <c r="A20" s="94" t="n"/>
      <c r="B20" s="99" t="n">
        <v>0</v>
      </c>
      <c r="C20" s="99" t="n"/>
      <c r="D20" s="94" t="n"/>
      <c r="E20" s="94" t="n"/>
    </row>
    <row r="21">
      <c r="A21" s="94" t="n"/>
      <c r="B21" s="99" t="n">
        <v>0</v>
      </c>
      <c r="C21" s="99" t="n"/>
      <c r="D21" s="94" t="n"/>
      <c r="E21" s="94" t="n"/>
    </row>
    <row r="22">
      <c r="A22" s="94" t="n"/>
      <c r="B22" s="99" t="n">
        <v>0</v>
      </c>
      <c r="C22" s="99" t="n"/>
      <c r="D22" s="94" t="n"/>
      <c r="E22" s="94" t="n"/>
    </row>
    <row r="23">
      <c r="A23" s="94" t="n"/>
      <c r="B23" s="99" t="n"/>
      <c r="C23" s="99" t="n"/>
      <c r="D23" s="94" t="n"/>
      <c r="E23" s="94" t="n"/>
    </row>
    <row r="24">
      <c r="A24" s="94" t="n"/>
      <c r="B24" s="99" t="n"/>
      <c r="C24" s="99" t="n"/>
      <c r="D24" s="94" t="n"/>
      <c r="E24" s="94" t="n"/>
    </row>
    <row r="25">
      <c r="A25" s="94" t="n"/>
      <c r="B25" s="99" t="n"/>
      <c r="C25" s="99" t="n"/>
      <c r="D25" s="94" t="n"/>
      <c r="E25" s="94" t="n"/>
    </row>
    <row r="26">
      <c r="A26" s="94" t="n"/>
      <c r="B26" s="99" t="n"/>
      <c r="C26" s="99" t="n"/>
      <c r="D26" s="94" t="n"/>
      <c r="E26" s="94" t="n"/>
    </row>
    <row r="27">
      <c r="A27" s="94" t="n"/>
      <c r="B27" s="99" t="n"/>
      <c r="C27" s="99" t="n"/>
      <c r="D27" s="94" t="n"/>
      <c r="E27" s="94" t="n"/>
    </row>
    <row r="28">
      <c r="A28" s="94" t="n"/>
      <c r="B28" s="99" t="n"/>
      <c r="C28" s="99" t="n"/>
      <c r="D28" s="94" t="n"/>
      <c r="E28" s="94" t="n"/>
    </row>
    <row r="29">
      <c r="A29" s="94" t="n"/>
      <c r="B29" s="99" t="n"/>
      <c r="C29" s="99" t="n"/>
      <c r="D29" s="94" t="n"/>
      <c r="E29" s="94" t="n"/>
    </row>
    <row r="30">
      <c r="A30" s="94" t="n"/>
      <c r="B30" s="99" t="n"/>
      <c r="C30" s="99" t="n"/>
      <c r="D30" s="94" t="n"/>
      <c r="E30" s="94" t="n"/>
    </row>
    <row r="31">
      <c r="A31" s="94" t="n"/>
      <c r="B31" s="99" t="n"/>
      <c r="C31" s="99" t="n"/>
      <c r="D31" s="94" t="n"/>
      <c r="E31" s="94" t="n"/>
    </row>
    <row r="32">
      <c r="A32" s="94" t="n"/>
      <c r="B32" s="99" t="n"/>
      <c r="C32" s="99" t="n"/>
      <c r="D32" s="94" t="n"/>
      <c r="E32" s="94" t="n"/>
    </row>
    <row r="33">
      <c r="A33" s="94" t="n"/>
      <c r="B33" s="99" t="n"/>
      <c r="C33" s="99" t="n"/>
      <c r="D33" s="94" t="n"/>
      <c r="E33" s="94" t="n"/>
    </row>
    <row r="34">
      <c r="A34" s="94" t="n"/>
      <c r="B34" s="99" t="n"/>
      <c r="C34" s="99" t="n"/>
      <c r="D34" s="94" t="n"/>
      <c r="E34" s="94" t="n"/>
    </row>
    <row r="35">
      <c r="A35" s="94" t="n"/>
      <c r="B35" s="99" t="n"/>
      <c r="C35" s="99" t="n"/>
      <c r="D35" s="94" t="n"/>
      <c r="E35" s="94" t="n"/>
    </row>
    <row r="36">
      <c r="A36" s="94" t="n"/>
      <c r="B36" s="99" t="n"/>
      <c r="C36" s="99" t="n"/>
      <c r="D36" s="94" t="n"/>
      <c r="E36" s="94" t="n"/>
    </row>
    <row r="37">
      <c r="A37" s="94" t="n"/>
      <c r="B37" s="99" t="n"/>
      <c r="C37" s="99" t="n"/>
      <c r="D37" s="94" t="n"/>
      <c r="E37" s="94" t="n"/>
    </row>
    <row r="38">
      <c r="A38" s="94" t="n"/>
      <c r="B38" s="99" t="n"/>
      <c r="C38" s="99" t="n"/>
      <c r="D38" s="94" t="n"/>
      <c r="E38" s="94" t="n"/>
    </row>
    <row r="39">
      <c r="A39" s="94" t="n"/>
      <c r="B39" s="99" t="n"/>
      <c r="C39" s="99" t="n"/>
      <c r="D39" s="94" t="n"/>
      <c r="E39" s="94" t="n"/>
    </row>
    <row r="40">
      <c r="A40" s="94" t="n"/>
      <c r="B40" s="99" t="n"/>
      <c r="C40" s="99" t="n"/>
      <c r="D40" s="94" t="n"/>
      <c r="E40" s="94" t="n"/>
    </row>
    <row r="41">
      <c r="A41" s="94" t="n"/>
      <c r="B41" s="99" t="n"/>
      <c r="C41" s="99" t="n"/>
      <c r="D41" s="94" t="n"/>
      <c r="E41" s="94" t="n"/>
    </row>
    <row r="42">
      <c r="A42" s="98" t="n"/>
      <c r="B42" s="100" t="n"/>
      <c r="C42" s="100" t="n"/>
      <c r="D42" s="94" t="n"/>
      <c r="E42" s="94" t="n"/>
    </row>
    <row r="43">
      <c r="A43" s="94" t="n"/>
      <c r="B43" s="99" t="n"/>
      <c r="C43" s="99" t="n"/>
      <c r="D43" s="94" t="n"/>
      <c r="E43" s="94" t="n"/>
    </row>
    <row r="44">
      <c r="A44" s="94" t="n"/>
      <c r="B44" s="99" t="n"/>
      <c r="C44" s="99" t="n"/>
      <c r="D44" s="94" t="n"/>
      <c r="E44" s="94" t="n"/>
    </row>
    <row r="45">
      <c r="A45" s="94" t="n"/>
      <c r="B45" s="99" t="n"/>
      <c r="C45" s="99" t="n"/>
      <c r="D45" s="94" t="n"/>
      <c r="E45" s="94" t="n"/>
    </row>
    <row r="46">
      <c r="A46" s="94" t="n"/>
      <c r="B46" s="99" t="n"/>
      <c r="C46" s="99" t="n"/>
      <c r="D46" s="94" t="n"/>
      <c r="E46" s="94" t="n"/>
    </row>
    <row r="47">
      <c r="A47" s="94" t="n"/>
      <c r="B47" s="99" t="n"/>
      <c r="C47" s="99" t="n"/>
      <c r="D47" s="94" t="n"/>
      <c r="E47" s="94" t="n"/>
    </row>
    <row r="48">
      <c r="A48" s="94" t="n"/>
      <c r="B48" s="99" t="n"/>
      <c r="C48" s="99" t="n"/>
      <c r="D48" s="94" t="n"/>
      <c r="E48" s="94" t="n"/>
    </row>
    <row r="49">
      <c r="A49" s="94" t="n"/>
      <c r="B49" s="99" t="n"/>
      <c r="C49" s="99" t="n"/>
      <c r="D49" s="94" t="n"/>
      <c r="E49" s="94" t="n"/>
    </row>
    <row r="50">
      <c r="A50" s="98" t="inlineStr">
        <is>
          <t>TOTALI</t>
        </is>
      </c>
      <c r="B50" s="100">
        <f>SUM(B2:B49)</f>
        <v/>
      </c>
      <c r="C50" s="100" t="n"/>
      <c r="D50" s="94" t="n"/>
      <c r="E50" s="94" t="n"/>
    </row>
    <row r="53">
      <c r="A53" s="94" t="inlineStr">
        <is>
          <t>DATA</t>
        </is>
      </c>
      <c r="B53" s="99" t="inlineStr">
        <is>
          <t>IMPORTO</t>
        </is>
      </c>
      <c r="C53" s="99" t="inlineStr">
        <is>
          <t>NUMERO POLZZA</t>
        </is>
      </c>
      <c r="D53" s="94" t="inlineStr">
        <is>
          <t>CONTRAENTE</t>
        </is>
      </c>
      <c r="E53" s="94" t="inlineStr">
        <is>
          <t>NOTE</t>
        </is>
      </c>
    </row>
    <row r="54">
      <c r="A54" s="95" t="n">
        <v>45218</v>
      </c>
      <c r="B54" s="99" t="n"/>
      <c r="C54" s="99" t="n"/>
      <c r="D54" s="94" t="n"/>
      <c r="E54" s="94" t="n"/>
    </row>
    <row r="55">
      <c r="A55" s="94" t="n"/>
      <c r="B55" s="99" t="n">
        <v>0</v>
      </c>
      <c r="C55" s="99" t="n"/>
      <c r="D55" s="94" t="n"/>
      <c r="E55" s="94" t="n"/>
    </row>
    <row r="56">
      <c r="A56" s="94" t="n"/>
      <c r="B56" s="99" t="n">
        <v>0</v>
      </c>
      <c r="C56" s="99" t="n"/>
      <c r="D56" s="94" t="n"/>
      <c r="E56" s="94" t="n"/>
    </row>
    <row r="57">
      <c r="A57" s="94" t="n"/>
      <c r="B57" s="99" t="n">
        <v>0</v>
      </c>
      <c r="C57" s="99" t="n"/>
      <c r="D57" s="94" t="n"/>
      <c r="E57" s="94" t="n"/>
    </row>
    <row r="58">
      <c r="A58" s="94" t="n"/>
      <c r="B58" s="99" t="n">
        <v>0</v>
      </c>
      <c r="C58" s="99" t="n"/>
      <c r="D58" s="94" t="n"/>
      <c r="E58" s="94" t="n"/>
    </row>
    <row r="59">
      <c r="A59" s="94" t="n"/>
      <c r="B59" s="99" t="n">
        <v>0</v>
      </c>
      <c r="C59" s="99" t="n"/>
      <c r="D59" s="94" t="n"/>
      <c r="E59" s="94" t="n"/>
    </row>
    <row r="60">
      <c r="A60" s="94" t="n"/>
      <c r="B60" s="99" t="n">
        <v>0</v>
      </c>
      <c r="C60" s="99" t="n"/>
      <c r="D60" s="94" t="n"/>
      <c r="E60" s="94" t="n"/>
    </row>
    <row r="61">
      <c r="A61" s="94" t="n"/>
      <c r="B61" s="99" t="n">
        <v>0</v>
      </c>
      <c r="C61" s="99" t="n"/>
      <c r="D61" s="94" t="n"/>
      <c r="E61" s="94" t="n"/>
    </row>
    <row r="62">
      <c r="A62" s="94" t="n"/>
      <c r="B62" s="99" t="n">
        <v>0</v>
      </c>
      <c r="C62" s="99" t="n"/>
      <c r="D62" s="94" t="n"/>
      <c r="E62" s="94" t="n"/>
    </row>
    <row r="63">
      <c r="A63" s="94" t="n"/>
      <c r="B63" s="99" t="n">
        <v>0</v>
      </c>
      <c r="C63" s="99" t="n"/>
      <c r="D63" s="94" t="n"/>
      <c r="E63" s="94" t="n"/>
    </row>
    <row r="64">
      <c r="A64" s="94" t="n"/>
      <c r="B64" s="99" t="n">
        <v>0</v>
      </c>
      <c r="C64" s="99" t="n"/>
      <c r="D64" s="94" t="n"/>
      <c r="E64" s="94" t="n"/>
    </row>
    <row r="65">
      <c r="A65" s="94" t="n"/>
      <c r="B65" s="99" t="n">
        <v>0</v>
      </c>
      <c r="C65" s="99" t="n"/>
      <c r="D65" s="94" t="n"/>
      <c r="E65" s="94" t="n"/>
    </row>
    <row r="66">
      <c r="A66" s="94" t="n"/>
      <c r="B66" s="99" t="n">
        <v>0</v>
      </c>
      <c r="C66" s="99" t="n"/>
      <c r="D66" s="94" t="n"/>
      <c r="E66" s="94" t="n"/>
    </row>
    <row r="67">
      <c r="A67" s="94" t="n"/>
      <c r="B67" s="99" t="n">
        <v>0</v>
      </c>
      <c r="C67" s="99" t="n"/>
      <c r="D67" s="94" t="n"/>
      <c r="E67" s="94" t="n"/>
    </row>
    <row r="68">
      <c r="A68" s="94" t="n"/>
      <c r="B68" s="99" t="n">
        <v>0</v>
      </c>
      <c r="C68" s="99" t="n"/>
      <c r="D68" s="94" t="n"/>
      <c r="E68" s="94" t="n"/>
    </row>
    <row r="69">
      <c r="A69" s="94" t="n"/>
      <c r="B69" s="99" t="n">
        <v>0</v>
      </c>
      <c r="C69" s="99" t="n"/>
      <c r="D69" s="94" t="n"/>
      <c r="E69" s="94" t="n"/>
    </row>
    <row r="70">
      <c r="A70" s="94" t="n"/>
      <c r="B70" s="99" t="n">
        <v>0</v>
      </c>
      <c r="C70" s="99" t="n"/>
      <c r="D70" s="94" t="n"/>
      <c r="E70" s="94" t="n"/>
    </row>
    <row r="71">
      <c r="A71" s="94" t="n"/>
      <c r="B71" s="99" t="n">
        <v>0</v>
      </c>
      <c r="C71" s="99" t="n"/>
      <c r="D71" s="94" t="n"/>
      <c r="E71" s="94" t="n"/>
    </row>
    <row r="72">
      <c r="A72" s="94" t="n"/>
      <c r="B72" s="99" t="n">
        <v>0</v>
      </c>
      <c r="C72" s="99" t="n"/>
      <c r="D72" s="94" t="n"/>
      <c r="E72" s="94" t="n"/>
    </row>
    <row r="73">
      <c r="A73" s="94" t="n"/>
      <c r="B73" s="99" t="n">
        <v>0</v>
      </c>
      <c r="C73" s="99" t="n"/>
      <c r="D73" s="94" t="n"/>
      <c r="E73" s="94" t="n"/>
    </row>
    <row r="74">
      <c r="A74" s="94" t="n"/>
      <c r="B74" s="99" t="n">
        <v>0</v>
      </c>
      <c r="C74" s="99" t="n"/>
      <c r="D74" s="94" t="n"/>
      <c r="E74" s="94" t="n"/>
    </row>
    <row r="75">
      <c r="A75" s="94" t="n"/>
      <c r="B75" s="99" t="n"/>
      <c r="C75" s="99" t="n"/>
      <c r="D75" s="94" t="n"/>
      <c r="E75" s="94" t="n"/>
    </row>
    <row r="76">
      <c r="A76" s="94" t="n"/>
      <c r="B76" s="99" t="n"/>
      <c r="C76" s="99" t="n"/>
      <c r="D76" s="94" t="n"/>
      <c r="E76" s="94" t="n"/>
    </row>
    <row r="77">
      <c r="A77" s="94" t="n"/>
      <c r="B77" s="99" t="n"/>
      <c r="C77" s="99" t="n"/>
      <c r="D77" s="94" t="n"/>
      <c r="E77" s="94" t="n"/>
    </row>
    <row r="78">
      <c r="A78" s="94" t="n"/>
      <c r="B78" s="99" t="n"/>
      <c r="C78" s="99" t="n"/>
      <c r="D78" s="94" t="n"/>
      <c r="E78" s="94" t="n"/>
    </row>
    <row r="79">
      <c r="A79" s="94" t="n"/>
      <c r="B79" s="99" t="n"/>
      <c r="C79" s="99" t="n"/>
      <c r="D79" s="94" t="n"/>
      <c r="E79" s="94" t="n"/>
    </row>
    <row r="80">
      <c r="A80" s="94" t="n"/>
      <c r="B80" s="99" t="n"/>
      <c r="C80" s="99" t="n"/>
      <c r="D80" s="94" t="n"/>
      <c r="E80" s="94" t="n"/>
    </row>
    <row r="81">
      <c r="A81" s="94" t="n"/>
      <c r="B81" s="99" t="n"/>
      <c r="C81" s="99" t="n"/>
      <c r="D81" s="94" t="n"/>
      <c r="E81" s="94" t="n"/>
    </row>
    <row r="82">
      <c r="A82" s="94" t="n"/>
      <c r="B82" s="99" t="n"/>
      <c r="C82" s="99" t="n"/>
      <c r="D82" s="94" t="n"/>
      <c r="E82" s="94" t="n"/>
    </row>
    <row r="83">
      <c r="A83" s="94" t="n"/>
      <c r="B83" s="99" t="n"/>
      <c r="C83" s="99" t="n"/>
      <c r="D83" s="94" t="n"/>
      <c r="E83" s="94" t="n"/>
    </row>
    <row r="84">
      <c r="A84" s="94" t="n"/>
      <c r="B84" s="99" t="n"/>
      <c r="C84" s="99" t="n"/>
      <c r="D84" s="94" t="n"/>
      <c r="E84" s="94" t="n"/>
    </row>
    <row r="85">
      <c r="A85" s="94" t="n"/>
      <c r="B85" s="99" t="n"/>
      <c r="C85" s="99" t="n"/>
      <c r="D85" s="94" t="n"/>
      <c r="E85" s="94" t="n"/>
    </row>
    <row r="86">
      <c r="A86" s="94" t="n"/>
      <c r="B86" s="99" t="n"/>
      <c r="C86" s="99" t="n"/>
      <c r="D86" s="94" t="n"/>
      <c r="E86" s="94" t="n"/>
    </row>
    <row r="87">
      <c r="A87" s="94" t="n"/>
      <c r="B87" s="99" t="n"/>
      <c r="C87" s="99" t="n"/>
      <c r="D87" s="94" t="n"/>
      <c r="E87" s="94" t="n"/>
    </row>
    <row r="88">
      <c r="A88" s="94" t="n"/>
      <c r="B88" s="99" t="n"/>
      <c r="C88" s="99" t="n"/>
      <c r="D88" s="94" t="n"/>
      <c r="E88" s="94" t="n"/>
    </row>
    <row r="89">
      <c r="A89" s="94" t="n"/>
      <c r="B89" s="99" t="n"/>
      <c r="C89" s="99" t="n"/>
      <c r="D89" s="94" t="n"/>
      <c r="E89" s="94" t="n"/>
    </row>
    <row r="90">
      <c r="A90" s="94" t="n"/>
      <c r="B90" s="99" t="n"/>
      <c r="C90" s="99" t="n"/>
      <c r="D90" s="94" t="n"/>
      <c r="E90" s="94" t="n"/>
    </row>
    <row r="91">
      <c r="A91" s="94" t="n"/>
      <c r="B91" s="99" t="n"/>
      <c r="C91" s="99" t="n"/>
      <c r="D91" s="94" t="n"/>
      <c r="E91" s="94" t="n"/>
    </row>
    <row r="92">
      <c r="A92" s="94" t="n"/>
      <c r="B92" s="99" t="n"/>
      <c r="C92" s="99" t="n"/>
      <c r="D92" s="94" t="n"/>
      <c r="E92" s="94" t="n"/>
    </row>
    <row r="93">
      <c r="A93" s="94" t="n"/>
      <c r="B93" s="99" t="n"/>
      <c r="C93" s="99" t="n"/>
      <c r="D93" s="94" t="n"/>
      <c r="E93" s="94" t="n"/>
    </row>
    <row r="94">
      <c r="A94" s="98" t="n"/>
      <c r="B94" s="100" t="n"/>
      <c r="C94" s="100" t="n"/>
      <c r="D94" s="94" t="n"/>
      <c r="E94" s="94" t="n"/>
    </row>
    <row r="95">
      <c r="A95" s="94" t="n"/>
      <c r="B95" s="99" t="n"/>
      <c r="C95" s="99" t="n"/>
      <c r="D95" s="94" t="n"/>
      <c r="E95" s="94" t="n"/>
    </row>
    <row r="96">
      <c r="A96" s="94" t="n"/>
      <c r="B96" s="99" t="n"/>
      <c r="C96" s="99" t="n"/>
      <c r="D96" s="94" t="n"/>
      <c r="E96" s="94" t="n"/>
    </row>
    <row r="97">
      <c r="A97" s="94" t="n"/>
      <c r="B97" s="99" t="n"/>
      <c r="C97" s="99" t="n"/>
      <c r="D97" s="94" t="n"/>
      <c r="E97" s="94" t="n"/>
    </row>
    <row r="98">
      <c r="A98" s="94" t="n"/>
      <c r="B98" s="99" t="n"/>
      <c r="C98" s="99" t="n"/>
      <c r="D98" s="94" t="n"/>
      <c r="E98" s="94" t="n"/>
    </row>
    <row r="99">
      <c r="A99" s="94" t="n"/>
      <c r="B99" s="99" t="n"/>
      <c r="C99" s="99" t="n"/>
      <c r="D99" s="94" t="n"/>
      <c r="E99" s="94" t="n"/>
    </row>
    <row r="100">
      <c r="A100" s="94" t="n"/>
      <c r="B100" s="99" t="n"/>
      <c r="C100" s="99" t="n"/>
      <c r="D100" s="94" t="n"/>
      <c r="E100" s="94" t="n"/>
    </row>
    <row r="101">
      <c r="A101" s="94" t="n"/>
      <c r="B101" s="99" t="n"/>
      <c r="C101" s="99" t="n"/>
      <c r="D101" s="94" t="n"/>
      <c r="E101" s="94" t="n"/>
    </row>
    <row r="102">
      <c r="A102" s="98" t="inlineStr">
        <is>
          <t>TOTALI</t>
        </is>
      </c>
      <c r="B102" s="100">
        <f>SUM(B54:B101)</f>
        <v/>
      </c>
      <c r="C102" s="100" t="n"/>
      <c r="D102" s="94" t="n"/>
      <c r="E102" s="94" t="n"/>
    </row>
    <row r="105">
      <c r="A105" s="94" t="inlineStr">
        <is>
          <t>DATA</t>
        </is>
      </c>
      <c r="B105" s="99" t="inlineStr">
        <is>
          <t>IMPORTO</t>
        </is>
      </c>
      <c r="C105" s="99" t="inlineStr">
        <is>
          <t>NUMERO POLZZA</t>
        </is>
      </c>
      <c r="D105" s="94" t="inlineStr">
        <is>
          <t>CONTRAENTE</t>
        </is>
      </c>
      <c r="E105" s="94" t="inlineStr">
        <is>
          <t>NOTE</t>
        </is>
      </c>
    </row>
    <row r="106">
      <c r="A106" s="95" t="n">
        <v>45219</v>
      </c>
      <c r="B106" s="99" t="n"/>
      <c r="C106" s="99" t="n"/>
      <c r="D106" s="94" t="n"/>
      <c r="E106" s="94" t="n"/>
    </row>
    <row r="107">
      <c r="A107" s="94" t="n"/>
      <c r="B107" s="99" t="n">
        <v>1928</v>
      </c>
      <c r="C107" s="99" t="n">
        <v>180022793</v>
      </c>
      <c r="D107" s="94" t="inlineStr">
        <is>
          <t>PINETTI ANNIBALE</t>
        </is>
      </c>
      <c r="E107" s="94" t="inlineStr">
        <is>
          <t>ASSEGNO</t>
        </is>
      </c>
    </row>
    <row r="108">
      <c r="A108" s="94" t="n"/>
      <c r="B108" s="99" t="n">
        <v>507.5</v>
      </c>
      <c r="C108" s="99" t="n">
        <v>180022781</v>
      </c>
      <c r="D108" s="94" t="inlineStr">
        <is>
          <t>BESOZZI CLAUDIO</t>
        </is>
      </c>
      <c r="E108" s="94" t="inlineStr">
        <is>
          <t>ASSEGNO</t>
        </is>
      </c>
    </row>
    <row r="109">
      <c r="A109" s="94" t="n"/>
      <c r="B109" s="99" t="n">
        <v>450.5</v>
      </c>
      <c r="C109" s="99" t="n"/>
      <c r="D109" s="94" t="inlineStr">
        <is>
          <t>MARINO DANIELE</t>
        </is>
      </c>
      <c r="E109" s="94" t="inlineStr">
        <is>
          <t>CONTANTI</t>
        </is>
      </c>
    </row>
    <row r="110">
      <c r="A110" s="94" t="n"/>
      <c r="B110" s="99" t="n">
        <v>961</v>
      </c>
      <c r="C110" s="99" t="n"/>
      <c r="D110" s="94" t="inlineStr">
        <is>
          <t xml:space="preserve">MSV </t>
        </is>
      </c>
      <c r="E110" s="94" t="inlineStr">
        <is>
          <t>348,5+37+643,5+32   UNICO ASSEGNO 961</t>
        </is>
      </c>
    </row>
    <row r="111">
      <c r="A111" s="94" t="n"/>
      <c r="B111" s="99" t="n">
        <v>0</v>
      </c>
      <c r="C111" s="99" t="n"/>
      <c r="D111" s="94" t="n"/>
      <c r="E111" s="94" t="n"/>
    </row>
    <row r="112">
      <c r="A112" s="94" t="n"/>
      <c r="B112" s="100">
        <f>SUM(B107:B111)</f>
        <v/>
      </c>
      <c r="C112" s="99" t="n"/>
      <c r="D112" s="94" t="n"/>
      <c r="E112" s="94" t="n"/>
    </row>
    <row r="113">
      <c r="A113" s="94" t="n"/>
      <c r="B113" s="99" t="n">
        <v>0</v>
      </c>
      <c r="C113" s="99" t="n"/>
      <c r="D113" s="94" t="n"/>
      <c r="E113" s="94" t="n"/>
    </row>
    <row r="114">
      <c r="A114" s="94" t="n"/>
      <c r="B114" s="99" t="n">
        <v>473</v>
      </c>
      <c r="C114" s="99" t="n"/>
      <c r="D114" s="98" t="inlineStr">
        <is>
          <t>LURAGHI GABRIEL</t>
        </is>
      </c>
      <c r="E114" s="94" t="n"/>
    </row>
    <row r="115">
      <c r="A115" s="94" t="n"/>
      <c r="B115" s="99" t="n">
        <v>694</v>
      </c>
      <c r="C115" s="99" t="n"/>
      <c r="D115" s="98" t="inlineStr">
        <is>
          <t>LAMBERTENGHI ADELE</t>
        </is>
      </c>
      <c r="E115" s="94" t="n"/>
    </row>
    <row r="116">
      <c r="A116" s="94" t="n"/>
      <c r="B116" s="99" t="n">
        <v>0</v>
      </c>
      <c r="C116" s="99" t="n"/>
      <c r="D116" s="94" t="n"/>
      <c r="E116" s="94" t="n"/>
    </row>
    <row r="117">
      <c r="A117" s="94" t="n"/>
      <c r="B117" s="100">
        <f>SUM(B113:B116)</f>
        <v/>
      </c>
      <c r="C117" s="99" t="n"/>
      <c r="D117" s="94" t="n"/>
      <c r="E117" s="94" t="n"/>
    </row>
    <row r="118">
      <c r="A118" s="94" t="n"/>
      <c r="B118" s="99" t="n">
        <v>0</v>
      </c>
      <c r="C118" s="99" t="n"/>
      <c r="D118" s="94" t="n"/>
      <c r="E118" s="94" t="n"/>
    </row>
    <row r="119">
      <c r="A119" s="94" t="n"/>
      <c r="B119" s="99" t="n">
        <v>937.22</v>
      </c>
      <c r="C119" s="99" t="n"/>
      <c r="D119" s="94" t="n"/>
      <c r="E119" s="94" t="n"/>
    </row>
    <row r="120">
      <c r="A120" s="94" t="n"/>
      <c r="B120" s="99" t="n">
        <v>1386.5</v>
      </c>
      <c r="C120" s="99" t="n"/>
      <c r="D120" s="94" t="n"/>
      <c r="E120" s="94" t="n"/>
    </row>
    <row r="121">
      <c r="A121" s="94" t="n"/>
      <c r="B121" s="99" t="n">
        <v>1026.5</v>
      </c>
      <c r="C121" s="99" t="n"/>
      <c r="D121" s="94" t="n"/>
      <c r="E121" s="94" t="n"/>
    </row>
    <row r="122">
      <c r="A122" s="94" t="n"/>
      <c r="B122" s="99" t="n">
        <v>213.04</v>
      </c>
      <c r="C122" s="99" t="n"/>
      <c r="D122" s="94" t="n"/>
      <c r="E122" s="94" t="n"/>
    </row>
    <row r="123">
      <c r="A123" s="94" t="n"/>
      <c r="B123" s="99" t="n">
        <v>399</v>
      </c>
      <c r="C123" s="99" t="n"/>
      <c r="D123" s="94" t="n"/>
      <c r="E123" s="94" t="n"/>
    </row>
    <row r="124">
      <c r="A124" s="94" t="n"/>
      <c r="B124" s="99" t="n">
        <v>227</v>
      </c>
      <c r="C124" s="99" t="n"/>
      <c r="D124" s="94" t="n"/>
      <c r="E124" s="94" t="n"/>
    </row>
    <row r="125">
      <c r="A125" s="94" t="n"/>
      <c r="B125" s="99" t="n">
        <v>464</v>
      </c>
      <c r="C125" s="99" t="n"/>
      <c r="D125" s="94" t="n"/>
      <c r="E125" s="94" t="n"/>
    </row>
    <row r="126">
      <c r="A126" s="94" t="n"/>
      <c r="B126" s="99" t="n">
        <v>1338</v>
      </c>
      <c r="C126" s="99" t="n"/>
      <c r="D126" s="94" t="n"/>
      <c r="E126" s="94" t="n"/>
    </row>
    <row r="127">
      <c r="A127" s="94" t="n"/>
      <c r="B127" s="99" t="n">
        <v>799.5</v>
      </c>
      <c r="C127" s="99" t="n"/>
      <c r="D127" s="94" t="n"/>
      <c r="E127" s="94" t="n"/>
    </row>
    <row r="128">
      <c r="A128" s="94" t="n"/>
      <c r="B128" s="99" t="n"/>
      <c r="C128" s="99" t="n"/>
      <c r="D128" s="94" t="n"/>
      <c r="E128" s="94" t="n"/>
    </row>
    <row r="129">
      <c r="A129" s="94" t="n"/>
      <c r="B129" s="100">
        <f>SUM(B118:B127)</f>
        <v/>
      </c>
      <c r="C129" s="99" t="n"/>
      <c r="D129" s="94" t="n"/>
      <c r="E129" s="94" t="n"/>
    </row>
    <row r="130">
      <c r="A130" s="94" t="n"/>
      <c r="B130" s="99" t="n"/>
      <c r="C130" s="99" t="n"/>
      <c r="D130" s="94" t="n"/>
      <c r="E130" s="94" t="n"/>
    </row>
    <row r="131">
      <c r="A131" s="94" t="n"/>
      <c r="B131" s="99" t="n"/>
      <c r="C131" s="99" t="n"/>
      <c r="D131" s="94" t="n"/>
      <c r="E131" s="94" t="n"/>
    </row>
    <row r="132">
      <c r="A132" s="94" t="n"/>
      <c r="B132" s="99" t="n"/>
      <c r="C132" s="99" t="n"/>
      <c r="D132" s="94" t="n"/>
      <c r="E132" s="94" t="n"/>
    </row>
    <row r="133">
      <c r="A133" s="94" t="n"/>
      <c r="B133" s="99" t="n"/>
      <c r="C133" s="99" t="n"/>
      <c r="D133" s="94" t="n"/>
      <c r="E133" s="94" t="n"/>
    </row>
    <row r="134">
      <c r="A134" s="94" t="n"/>
      <c r="B134" s="99" t="n"/>
      <c r="C134" s="99" t="n"/>
      <c r="D134" s="94" t="n"/>
      <c r="E134" s="94" t="n"/>
    </row>
    <row r="135">
      <c r="A135" s="94" t="n"/>
      <c r="B135" s="99" t="n"/>
      <c r="C135" s="99" t="n"/>
      <c r="D135" s="94" t="n"/>
      <c r="E135" s="94" t="n"/>
    </row>
    <row r="136">
      <c r="A136" s="94" t="n"/>
      <c r="B136" s="99" t="n"/>
      <c r="C136" s="99" t="n"/>
      <c r="D136" s="94" t="n"/>
      <c r="E136" s="94" t="n"/>
    </row>
    <row r="137">
      <c r="A137" s="94" t="n"/>
      <c r="B137" s="99" t="n"/>
      <c r="C137" s="99" t="n"/>
      <c r="D137" s="94" t="n"/>
      <c r="E137" s="94" t="n"/>
    </row>
    <row r="138">
      <c r="A138" s="94" t="n"/>
      <c r="B138" s="99" t="n"/>
      <c r="C138" s="99" t="n"/>
      <c r="D138" s="94" t="n"/>
      <c r="E138" s="94" t="n"/>
    </row>
    <row r="139">
      <c r="A139" s="94" t="n"/>
      <c r="B139" s="99" t="n"/>
      <c r="C139" s="99" t="n"/>
      <c r="D139" s="94" t="n"/>
      <c r="E139" s="94" t="n"/>
    </row>
    <row r="140">
      <c r="A140" s="94" t="n"/>
      <c r="B140" s="99" t="n"/>
      <c r="C140" s="99" t="n"/>
      <c r="D140" s="94" t="n"/>
      <c r="E140" s="94" t="n"/>
    </row>
    <row r="141">
      <c r="A141" s="94" t="n"/>
      <c r="B141" s="99" t="n"/>
      <c r="C141" s="99" t="n"/>
      <c r="D141" s="94" t="n"/>
      <c r="E141" s="94" t="n"/>
    </row>
    <row r="142">
      <c r="A142" s="94" t="n"/>
      <c r="B142" s="99" t="n"/>
      <c r="C142" s="99" t="n"/>
      <c r="D142" s="94" t="n"/>
      <c r="E142" s="94" t="n"/>
    </row>
    <row r="143">
      <c r="A143" s="94" t="n"/>
      <c r="B143" s="99" t="n"/>
      <c r="C143" s="99" t="n"/>
      <c r="D143" s="94" t="n"/>
      <c r="E143" s="94" t="n"/>
    </row>
    <row r="144">
      <c r="A144" s="94" t="n"/>
      <c r="B144" s="99" t="n"/>
      <c r="C144" s="99" t="n"/>
      <c r="D144" s="94" t="n"/>
      <c r="E144" s="94" t="n"/>
    </row>
    <row r="145">
      <c r="A145" s="94" t="n"/>
      <c r="B145" s="99" t="n"/>
      <c r="C145" s="99" t="n"/>
      <c r="D145" s="94" t="n"/>
      <c r="E145" s="94" t="n"/>
    </row>
    <row r="146">
      <c r="A146" s="98" t="n"/>
      <c r="B146" s="100" t="n"/>
      <c r="C146" s="100" t="n"/>
      <c r="D146" s="94" t="n"/>
      <c r="E146" s="94" t="n"/>
    </row>
    <row r="147">
      <c r="A147" s="94" t="n"/>
      <c r="B147" s="99" t="n"/>
      <c r="C147" s="99" t="n"/>
      <c r="D147" s="94" t="n"/>
      <c r="E147" s="94" t="n"/>
    </row>
    <row r="148">
      <c r="A148" s="94" t="n"/>
      <c r="B148" s="99" t="n"/>
      <c r="C148" s="99" t="n"/>
      <c r="D148" s="94" t="n"/>
      <c r="E148" s="94" t="n"/>
    </row>
    <row r="149">
      <c r="A149" s="94" t="n"/>
      <c r="B149" s="99" t="n"/>
      <c r="C149" s="99" t="n"/>
      <c r="D149" s="94" t="n"/>
      <c r="E149" s="94" t="n"/>
    </row>
    <row r="150">
      <c r="A150" s="94" t="n"/>
      <c r="B150" s="99" t="n"/>
      <c r="C150" s="99" t="n"/>
      <c r="D150" s="94" t="n"/>
      <c r="E150" s="94" t="n"/>
    </row>
    <row r="151">
      <c r="A151" s="94" t="n"/>
      <c r="B151" s="99" t="n"/>
      <c r="C151" s="99" t="n"/>
      <c r="D151" s="94" t="n"/>
      <c r="E151" s="94" t="n"/>
    </row>
    <row r="152">
      <c r="A152" s="94" t="n"/>
      <c r="B152" s="99" t="n"/>
      <c r="C152" s="99" t="n"/>
      <c r="D152" s="94" t="n"/>
      <c r="E152" s="94" t="n"/>
    </row>
    <row r="153">
      <c r="A153" s="94" t="n"/>
      <c r="B153" s="99" t="n"/>
      <c r="C153" s="99" t="n"/>
      <c r="D153" s="94" t="n"/>
      <c r="E153" s="94" t="n"/>
    </row>
    <row r="154">
      <c r="A154" s="98" t="inlineStr">
        <is>
          <t>TOTALI</t>
        </is>
      </c>
      <c r="B154" s="100">
        <f>B112+B117+B129</f>
        <v/>
      </c>
      <c r="C154" s="100" t="n"/>
      <c r="D154" s="94" t="n"/>
      <c r="E154" s="94" t="n"/>
    </row>
    <row r="157">
      <c r="A157" s="94" t="inlineStr">
        <is>
          <t>DATA</t>
        </is>
      </c>
      <c r="B157" s="99" t="inlineStr">
        <is>
          <t>IMPORTO</t>
        </is>
      </c>
      <c r="C157" s="99" t="inlineStr">
        <is>
          <t>NUMERO POLZZA</t>
        </is>
      </c>
      <c r="D157" s="94" t="inlineStr">
        <is>
          <t>CONTRAENTE</t>
        </is>
      </c>
      <c r="E157" s="94" t="inlineStr">
        <is>
          <t>NOTE</t>
        </is>
      </c>
    </row>
    <row r="158">
      <c r="A158" s="95" t="n">
        <v>45224</v>
      </c>
      <c r="B158" s="99" t="n"/>
      <c r="C158" s="99" t="n"/>
      <c r="D158" s="94" t="n"/>
      <c r="E158" s="94" t="n"/>
    </row>
    <row r="159">
      <c r="A159" s="94" t="n"/>
      <c r="B159" s="99" t="n">
        <v>138</v>
      </c>
      <c r="C159" s="99" t="n"/>
      <c r="D159" s="94" t="n"/>
      <c r="E159" s="94" t="inlineStr">
        <is>
          <t>SOMMA LOMBARDO</t>
        </is>
      </c>
    </row>
    <row r="160">
      <c r="A160" s="94" t="n"/>
      <c r="B160" s="99" t="n">
        <v>183</v>
      </c>
      <c r="C160" s="99" t="n"/>
      <c r="D160" s="94" t="inlineStr">
        <is>
          <t>COMINI</t>
        </is>
      </c>
      <c r="E160" s="94" t="n"/>
    </row>
    <row r="161">
      <c r="A161" s="94" t="n"/>
      <c r="B161" s="100">
        <f>SUM(B159:B160)</f>
        <v/>
      </c>
      <c r="C161" s="99" t="n"/>
      <c r="D161" s="94" t="n"/>
      <c r="E161" s="94" t="n"/>
    </row>
    <row r="162">
      <c r="A162" s="94" t="n"/>
      <c r="B162" s="99" t="n">
        <v>0</v>
      </c>
      <c r="C162" s="99" t="n"/>
      <c r="D162" s="94" t="n"/>
      <c r="E162" s="94" t="n"/>
    </row>
    <row r="163">
      <c r="A163" s="94" t="n"/>
      <c r="B163" s="99" t="n">
        <v>656</v>
      </c>
      <c r="C163" s="99" t="n"/>
      <c r="D163" s="98" t="inlineStr">
        <is>
          <t>PERLINI</t>
        </is>
      </c>
      <c r="E163" s="98" t="inlineStr">
        <is>
          <t>LEGNANO</t>
        </is>
      </c>
    </row>
    <row r="164">
      <c r="A164" s="94" t="n"/>
      <c r="B164" s="99" t="n">
        <v>679</v>
      </c>
      <c r="C164" s="99" t="n"/>
      <c r="D164" s="98" t="inlineStr">
        <is>
          <t>PANARESE + RUSSO</t>
        </is>
      </c>
      <c r="E164" s="98" t="inlineStr">
        <is>
          <t>LEGNANO</t>
        </is>
      </c>
    </row>
    <row r="165">
      <c r="A165" s="94" t="n"/>
      <c r="B165" s="99" t="n">
        <v>290</v>
      </c>
      <c r="C165" s="99" t="n"/>
      <c r="D165" s="98" t="inlineStr">
        <is>
          <t>COIPOLLETTA</t>
        </is>
      </c>
      <c r="E165" s="98" t="inlineStr">
        <is>
          <t>LEGNANO</t>
        </is>
      </c>
    </row>
    <row r="166">
      <c r="A166" s="94" t="n"/>
      <c r="B166" s="100">
        <f>SUM(B162:B165)</f>
        <v/>
      </c>
      <c r="C166" s="99" t="n"/>
      <c r="D166" s="94" t="n"/>
      <c r="E166" s="94" t="n"/>
    </row>
    <row r="167">
      <c r="A167" s="94" t="n"/>
      <c r="B167" s="99" t="n">
        <v>0</v>
      </c>
      <c r="C167" s="99" t="n"/>
      <c r="D167" s="94" t="n"/>
      <c r="E167" s="94" t="n"/>
    </row>
    <row r="168">
      <c r="A168" s="94" t="n"/>
      <c r="B168" s="99" t="n">
        <v>684</v>
      </c>
      <c r="C168" s="99" t="n"/>
      <c r="D168" s="94" t="n"/>
      <c r="E168" s="98" t="inlineStr">
        <is>
          <t>GALLARATE 23/10</t>
        </is>
      </c>
    </row>
    <row r="169">
      <c r="A169" s="94" t="n"/>
      <c r="B169" s="99" t="n">
        <v>420.68</v>
      </c>
      <c r="C169" s="99" t="n"/>
      <c r="D169" s="98" t="inlineStr">
        <is>
          <t>AMIOCNE LUIGI</t>
        </is>
      </c>
      <c r="E169" s="98" t="inlineStr">
        <is>
          <t>GALLARATE 17/10</t>
        </is>
      </c>
    </row>
    <row r="170">
      <c r="A170" s="94" t="n"/>
      <c r="B170" s="99" t="n">
        <v>131.5</v>
      </c>
      <c r="C170" s="99" t="n"/>
      <c r="D170" s="98" t="inlineStr">
        <is>
          <t xml:space="preserve">BIGGIN  </t>
        </is>
      </c>
      <c r="E170" s="98" t="inlineStr">
        <is>
          <t>GALLARATE 16/10</t>
        </is>
      </c>
    </row>
    <row r="171">
      <c r="A171" s="94" t="n"/>
      <c r="B171" s="99" t="n">
        <v>1617</v>
      </c>
      <c r="C171" s="99" t="n"/>
      <c r="D171" s="94" t="n"/>
      <c r="E171" s="98" t="inlineStr">
        <is>
          <t>GALARATE 24/10</t>
        </is>
      </c>
    </row>
    <row r="172">
      <c r="A172" s="94" t="n"/>
      <c r="B172" s="100">
        <f>SUM(B167:B171)</f>
        <v/>
      </c>
      <c r="C172" s="99" t="n"/>
      <c r="D172" s="94" t="n"/>
      <c r="E172" s="94" t="n"/>
    </row>
    <row r="173">
      <c r="A173" s="94" t="n"/>
      <c r="B173" s="99" t="n">
        <v>0</v>
      </c>
      <c r="C173" s="99" t="n"/>
      <c r="D173" s="94" t="n"/>
      <c r="E173" s="94" t="n"/>
    </row>
    <row r="174">
      <c r="A174" s="94" t="n"/>
      <c r="B174" s="99" t="n">
        <v>0</v>
      </c>
      <c r="C174" s="99" t="n"/>
      <c r="D174" s="94" t="n"/>
      <c r="E174" s="94" t="n"/>
    </row>
    <row r="175">
      <c r="A175" s="94" t="n"/>
      <c r="B175" s="99" t="n">
        <v>0</v>
      </c>
      <c r="C175" s="99" t="n"/>
      <c r="D175" s="94" t="n"/>
      <c r="E175" s="94" t="n"/>
    </row>
    <row r="176">
      <c r="A176" s="94" t="n"/>
      <c r="B176" s="99" t="n">
        <v>0</v>
      </c>
      <c r="C176" s="99" t="n"/>
      <c r="D176" s="94" t="n"/>
      <c r="E176" s="94" t="n"/>
    </row>
    <row r="177">
      <c r="A177" s="94" t="n"/>
      <c r="B177" s="99" t="n">
        <v>0</v>
      </c>
      <c r="C177" s="99" t="n"/>
      <c r="D177" s="94" t="n"/>
      <c r="E177" s="94" t="n"/>
    </row>
    <row r="178">
      <c r="A178" s="94" t="n"/>
      <c r="B178" s="99" t="n">
        <v>0</v>
      </c>
      <c r="C178" s="99" t="n"/>
      <c r="D178" s="94" t="n"/>
      <c r="E178" s="94" t="n"/>
    </row>
    <row r="179">
      <c r="A179" s="94" t="n"/>
      <c r="B179" s="99" t="n"/>
      <c r="C179" s="99" t="n"/>
      <c r="D179" s="94" t="n"/>
      <c r="E179" s="94" t="n"/>
    </row>
    <row r="180">
      <c r="A180" s="94" t="n"/>
      <c r="B180" s="99" t="n"/>
      <c r="C180" s="99" t="n"/>
      <c r="D180" s="94" t="n"/>
      <c r="E180" s="94" t="n"/>
    </row>
    <row r="181">
      <c r="A181" s="94" t="n"/>
      <c r="B181" s="99" t="n"/>
      <c r="C181" s="99" t="n"/>
      <c r="D181" s="94" t="n"/>
      <c r="E181" s="94" t="n"/>
    </row>
    <row r="182">
      <c r="A182" s="94" t="n"/>
      <c r="B182" s="99" t="n"/>
      <c r="C182" s="99" t="n"/>
      <c r="D182" s="94" t="n"/>
      <c r="E182" s="94" t="n"/>
    </row>
    <row r="183">
      <c r="A183" s="94" t="n"/>
      <c r="B183" s="99" t="n"/>
      <c r="C183" s="99" t="n"/>
      <c r="D183" s="94" t="n"/>
      <c r="E183" s="94" t="n"/>
    </row>
    <row r="184">
      <c r="A184" s="94" t="n"/>
      <c r="B184" s="99" t="n"/>
      <c r="C184" s="99" t="n"/>
      <c r="D184" s="94" t="n"/>
      <c r="E184" s="94" t="n"/>
    </row>
    <row r="185">
      <c r="A185" s="94" t="n"/>
      <c r="B185" s="99" t="n"/>
      <c r="C185" s="99" t="n"/>
      <c r="D185" s="94" t="n"/>
      <c r="E185" s="94" t="n"/>
    </row>
    <row r="186">
      <c r="A186" s="94" t="n"/>
      <c r="B186" s="99" t="n"/>
      <c r="C186" s="99" t="n"/>
      <c r="D186" s="94" t="n"/>
      <c r="E186" s="94" t="n"/>
    </row>
    <row r="187">
      <c r="A187" s="94" t="n"/>
      <c r="B187" s="99" t="n"/>
      <c r="C187" s="99" t="n"/>
      <c r="D187" s="94" t="n"/>
      <c r="E187" s="94" t="n"/>
    </row>
    <row r="188">
      <c r="A188" s="94" t="n"/>
      <c r="B188" s="99" t="n"/>
      <c r="C188" s="99" t="n"/>
      <c r="D188" s="94" t="n"/>
      <c r="E188" s="94" t="n"/>
    </row>
    <row r="189">
      <c r="A189" s="94" t="n"/>
      <c r="B189" s="99" t="n"/>
      <c r="C189" s="99" t="n"/>
      <c r="D189" s="94" t="n"/>
      <c r="E189" s="94" t="n"/>
    </row>
    <row r="190">
      <c r="A190" s="94" t="n"/>
      <c r="B190" s="99" t="n"/>
      <c r="C190" s="99" t="n"/>
      <c r="D190" s="94" t="n"/>
      <c r="E190" s="94" t="n"/>
    </row>
    <row r="191">
      <c r="A191" s="94" t="n"/>
      <c r="B191" s="99" t="n"/>
      <c r="C191" s="99" t="n"/>
      <c r="D191" s="94" t="n"/>
      <c r="E191" s="94" t="n"/>
    </row>
    <row r="192">
      <c r="A192" s="94" t="n"/>
      <c r="B192" s="99" t="n"/>
      <c r="C192" s="99" t="n"/>
      <c r="D192" s="94" t="n"/>
      <c r="E192" s="94" t="n"/>
    </row>
    <row r="193">
      <c r="A193" s="94" t="n"/>
      <c r="B193" s="99" t="n"/>
      <c r="C193" s="99" t="n"/>
      <c r="D193" s="94" t="n"/>
      <c r="E193" s="94" t="n"/>
    </row>
    <row r="194">
      <c r="A194" s="94" t="n"/>
      <c r="B194" s="99" t="n"/>
      <c r="C194" s="99" t="n"/>
      <c r="D194" s="94" t="n"/>
      <c r="E194" s="94" t="n"/>
    </row>
    <row r="195">
      <c r="A195" s="94" t="n"/>
      <c r="B195" s="99" t="n"/>
      <c r="C195" s="99" t="n"/>
      <c r="D195" s="94" t="n"/>
      <c r="E195" s="94" t="n"/>
    </row>
    <row r="196">
      <c r="A196" s="94" t="n"/>
      <c r="B196" s="99" t="n"/>
      <c r="C196" s="99" t="n"/>
      <c r="D196" s="94" t="n"/>
      <c r="E196" s="94" t="n"/>
    </row>
    <row r="197">
      <c r="A197" s="94" t="n"/>
      <c r="B197" s="99" t="n"/>
      <c r="C197" s="99" t="n"/>
      <c r="D197" s="94" t="n"/>
      <c r="E197" s="94" t="n"/>
    </row>
    <row r="198">
      <c r="A198" s="98" t="n"/>
      <c r="B198" s="100" t="n"/>
      <c r="C198" s="100" t="n"/>
      <c r="D198" s="94" t="n"/>
      <c r="E198" s="94" t="n"/>
    </row>
    <row r="199">
      <c r="A199" s="94" t="n"/>
      <c r="B199" s="99" t="n"/>
      <c r="C199" s="99" t="n"/>
      <c r="D199" s="94" t="n"/>
      <c r="E199" s="94" t="n"/>
    </row>
    <row r="200">
      <c r="A200" s="94" t="n"/>
      <c r="B200" s="99" t="n"/>
      <c r="C200" s="99" t="n"/>
      <c r="D200" s="94" t="n"/>
      <c r="E200" s="94" t="n"/>
    </row>
    <row r="201">
      <c r="A201" s="94" t="n"/>
      <c r="B201" s="99" t="n"/>
      <c r="C201" s="99" t="n"/>
      <c r="D201" s="94" t="n"/>
      <c r="E201" s="94" t="n"/>
    </row>
    <row r="202">
      <c r="A202" s="94" t="n"/>
      <c r="B202" s="99" t="n"/>
      <c r="C202" s="99" t="n"/>
      <c r="D202" s="94" t="n"/>
      <c r="E202" s="94" t="n"/>
    </row>
    <row r="203">
      <c r="A203" s="94" t="n"/>
      <c r="B203" s="99" t="n"/>
      <c r="C203" s="99" t="n"/>
      <c r="D203" s="94" t="n"/>
      <c r="E203" s="94" t="n"/>
    </row>
    <row r="204">
      <c r="A204" s="94" t="n"/>
      <c r="B204" s="99" t="n"/>
      <c r="C204" s="99" t="n"/>
      <c r="D204" s="94" t="n"/>
      <c r="E204" s="94" t="n"/>
    </row>
    <row r="205">
      <c r="A205" s="94" t="n"/>
      <c r="B205" s="99" t="n"/>
      <c r="C205" s="99" t="n"/>
      <c r="D205" s="94" t="n"/>
      <c r="E205" s="94" t="n"/>
    </row>
    <row r="206">
      <c r="A206" s="98" t="inlineStr">
        <is>
          <t>TOTALI</t>
        </is>
      </c>
      <c r="B206" s="100">
        <f>B161+B166+B172</f>
        <v/>
      </c>
      <c r="C206" s="100" t="n"/>
      <c r="D206" s="94" t="n"/>
      <c r="E206" s="94" t="n"/>
    </row>
    <row r="209">
      <c r="A209" s="94" t="inlineStr">
        <is>
          <t>DATA</t>
        </is>
      </c>
      <c r="B209" s="99" t="inlineStr">
        <is>
          <t>IMPORTO</t>
        </is>
      </c>
      <c r="C209" s="99" t="inlineStr">
        <is>
          <t>NUMERO POLZZA</t>
        </is>
      </c>
      <c r="D209" s="94" t="inlineStr">
        <is>
          <t>CONTRAENTE</t>
        </is>
      </c>
      <c r="E209" s="94" t="inlineStr">
        <is>
          <t>NOTE</t>
        </is>
      </c>
    </row>
    <row r="210">
      <c r="A210" s="95" t="n">
        <v>45225</v>
      </c>
      <c r="B210" s="99" t="n"/>
      <c r="C210" s="99" t="n"/>
      <c r="D210" s="94" t="n"/>
      <c r="E210" s="94" t="n"/>
    </row>
    <row r="211">
      <c r="A211" s="94" t="n"/>
      <c r="B211" s="99" t="n">
        <v>0</v>
      </c>
      <c r="C211" s="99" t="n"/>
      <c r="D211" s="94" t="n"/>
      <c r="E211" s="94" t="n"/>
    </row>
    <row r="212">
      <c r="A212" s="94" t="n"/>
      <c r="B212" s="99" t="n">
        <v>0</v>
      </c>
      <c r="C212" s="99" t="n"/>
      <c r="D212" s="94" t="n"/>
      <c r="E212" s="94" t="n"/>
    </row>
    <row r="213">
      <c r="A213" s="94" t="n"/>
      <c r="B213" s="100" t="n">
        <v>0</v>
      </c>
      <c r="C213" s="99" t="n"/>
      <c r="D213" s="94" t="n"/>
      <c r="E213" s="94" t="n"/>
    </row>
    <row r="214">
      <c r="A214" s="94" t="n"/>
      <c r="B214" s="99" t="n">
        <v>0</v>
      </c>
      <c r="C214" s="99" t="n"/>
      <c r="D214" s="94" t="n"/>
      <c r="E214" s="94" t="n"/>
    </row>
    <row r="215">
      <c r="A215" s="94" t="n"/>
      <c r="B215" s="99" t="n">
        <v>0</v>
      </c>
      <c r="C215" s="99" t="n"/>
      <c r="D215" s="98" t="n"/>
      <c r="E215" s="98" t="n"/>
    </row>
    <row r="216">
      <c r="A216" s="94" t="n"/>
      <c r="B216" s="99" t="n">
        <v>0</v>
      </c>
      <c r="C216" s="99" t="n"/>
      <c r="D216" s="98" t="n"/>
      <c r="E216" s="98" t="n"/>
    </row>
    <row r="217">
      <c r="A217" s="94" t="n"/>
      <c r="B217" s="99" t="n">
        <v>0</v>
      </c>
      <c r="C217" s="99" t="n"/>
      <c r="D217" s="98" t="n"/>
      <c r="E217" s="98" t="n"/>
    </row>
    <row r="218">
      <c r="A218" s="94" t="n"/>
      <c r="B218" s="100" t="n">
        <v>0</v>
      </c>
      <c r="C218" s="99" t="n"/>
      <c r="D218" s="94" t="n"/>
      <c r="E218" s="94" t="n"/>
    </row>
    <row r="219">
      <c r="A219" s="94" t="n"/>
      <c r="B219" s="99" t="n">
        <v>0</v>
      </c>
      <c r="C219" s="99" t="n"/>
      <c r="D219" s="94" t="n"/>
      <c r="E219" s="94" t="n"/>
    </row>
    <row r="220">
      <c r="A220" s="94" t="n"/>
      <c r="B220" s="99" t="n">
        <v>0</v>
      </c>
      <c r="C220" s="99" t="n"/>
      <c r="D220" s="94" t="n"/>
      <c r="E220" s="98" t="n"/>
    </row>
    <row r="221">
      <c r="A221" s="94" t="n"/>
      <c r="B221" s="99" t="n">
        <v>0</v>
      </c>
      <c r="C221" s="99" t="n"/>
      <c r="D221" s="98" t="n"/>
      <c r="E221" s="98" t="n"/>
    </row>
    <row r="222">
      <c r="A222" s="94" t="n"/>
      <c r="B222" s="99" t="n">
        <v>0</v>
      </c>
      <c r="C222" s="99" t="n"/>
      <c r="D222" s="98" t="n"/>
      <c r="E222" s="98" t="n"/>
    </row>
    <row r="223">
      <c r="A223" s="94" t="n"/>
      <c r="B223" s="99" t="n">
        <v>0</v>
      </c>
      <c r="C223" s="99" t="n"/>
      <c r="D223" s="94" t="n"/>
      <c r="E223" s="98" t="n"/>
    </row>
    <row r="224">
      <c r="A224" s="94" t="n"/>
      <c r="B224" s="100" t="n">
        <v>0</v>
      </c>
      <c r="C224" s="99" t="n"/>
      <c r="D224" s="94" t="n"/>
      <c r="E224" s="94" t="n"/>
    </row>
    <row r="225">
      <c r="A225" s="94" t="n"/>
      <c r="B225" s="99" t="n">
        <v>0</v>
      </c>
      <c r="C225" s="99" t="n"/>
      <c r="D225" s="94" t="n"/>
      <c r="E225" s="94" t="n"/>
    </row>
    <row r="226">
      <c r="A226" s="94" t="n"/>
      <c r="B226" s="99" t="n">
        <v>0</v>
      </c>
      <c r="C226" s="99" t="n"/>
      <c r="D226" s="94" t="n"/>
      <c r="E226" s="94" t="n"/>
    </row>
    <row r="227">
      <c r="A227" s="94" t="n"/>
      <c r="B227" s="99" t="n">
        <v>0</v>
      </c>
      <c r="C227" s="99" t="n"/>
      <c r="D227" s="94" t="n"/>
      <c r="E227" s="94" t="n"/>
    </row>
    <row r="228">
      <c r="A228" s="94" t="n"/>
      <c r="B228" s="99" t="n">
        <v>0</v>
      </c>
      <c r="C228" s="99" t="n"/>
      <c r="D228" s="94" t="n"/>
      <c r="E228" s="94" t="n"/>
    </row>
    <row r="229">
      <c r="A229" s="94" t="n"/>
      <c r="B229" s="99" t="n">
        <v>0</v>
      </c>
      <c r="C229" s="99" t="n"/>
      <c r="D229" s="94" t="n"/>
      <c r="E229" s="94" t="n"/>
    </row>
    <row r="230">
      <c r="A230" s="94" t="n"/>
      <c r="B230" s="99" t="n">
        <v>0</v>
      </c>
      <c r="C230" s="99" t="n"/>
      <c r="D230" s="94" t="n"/>
      <c r="E230" s="94" t="n"/>
    </row>
    <row r="231">
      <c r="A231" s="94" t="n"/>
      <c r="B231" s="99" t="n"/>
      <c r="C231" s="99" t="n"/>
      <c r="D231" s="94" t="n"/>
      <c r="E231" s="94" t="n"/>
    </row>
    <row r="232">
      <c r="A232" s="94" t="n"/>
      <c r="B232" s="99" t="n"/>
      <c r="C232" s="99" t="n"/>
      <c r="D232" s="94" t="n"/>
      <c r="E232" s="94" t="n"/>
    </row>
    <row r="233">
      <c r="A233" s="94" t="n"/>
      <c r="B233" s="99" t="n"/>
      <c r="C233" s="99" t="n"/>
      <c r="D233" s="94" t="n"/>
      <c r="E233" s="94" t="n"/>
    </row>
    <row r="234">
      <c r="A234" s="94" t="n"/>
      <c r="B234" s="99" t="n"/>
      <c r="C234" s="99" t="n"/>
      <c r="D234" s="94" t="n"/>
      <c r="E234" s="94" t="n"/>
    </row>
    <row r="235">
      <c r="A235" s="94" t="n"/>
      <c r="B235" s="99" t="n"/>
      <c r="C235" s="99" t="n"/>
      <c r="D235" s="94" t="n"/>
      <c r="E235" s="94" t="n"/>
    </row>
    <row r="236">
      <c r="A236" s="94" t="n"/>
      <c r="B236" s="99" t="n"/>
      <c r="C236" s="99" t="n"/>
      <c r="D236" s="94" t="n"/>
      <c r="E236" s="94" t="n"/>
    </row>
    <row r="237">
      <c r="A237" s="94" t="n"/>
      <c r="B237" s="99" t="n"/>
      <c r="C237" s="99" t="n"/>
      <c r="D237" s="94" t="n"/>
      <c r="E237" s="94" t="n"/>
    </row>
    <row r="238">
      <c r="A238" s="94" t="n"/>
      <c r="B238" s="99" t="n"/>
      <c r="C238" s="99" t="n"/>
      <c r="D238" s="94" t="n"/>
      <c r="E238" s="94" t="n"/>
    </row>
    <row r="239">
      <c r="A239" s="94" t="n"/>
      <c r="B239" s="99" t="n"/>
      <c r="C239" s="99" t="n"/>
      <c r="D239" s="94" t="n"/>
      <c r="E239" s="94" t="n"/>
    </row>
    <row r="240">
      <c r="A240" s="94" t="n"/>
      <c r="B240" s="99" t="n"/>
      <c r="C240" s="99" t="n"/>
      <c r="D240" s="94" t="n"/>
      <c r="E240" s="94" t="n"/>
    </row>
    <row r="241">
      <c r="A241" s="94" t="n"/>
      <c r="B241" s="99" t="n"/>
      <c r="C241" s="99" t="n"/>
      <c r="D241" s="94" t="n"/>
      <c r="E241" s="94" t="n"/>
    </row>
    <row r="242">
      <c r="A242" s="94" t="n"/>
      <c r="B242" s="99" t="n"/>
      <c r="C242" s="99" t="n"/>
      <c r="D242" s="94" t="n"/>
      <c r="E242" s="94" t="n"/>
    </row>
    <row r="243">
      <c r="A243" s="94" t="n"/>
      <c r="B243" s="99" t="n"/>
      <c r="C243" s="99" t="n"/>
      <c r="D243" s="94" t="n"/>
      <c r="E243" s="94" t="n"/>
    </row>
    <row r="244">
      <c r="A244" s="94" t="n"/>
      <c r="B244" s="99" t="n"/>
      <c r="C244" s="99" t="n"/>
      <c r="D244" s="94" t="n"/>
      <c r="E244" s="94" t="n"/>
    </row>
    <row r="245">
      <c r="A245" s="94" t="n"/>
      <c r="B245" s="99" t="n"/>
      <c r="C245" s="99" t="n"/>
      <c r="D245" s="94" t="n"/>
      <c r="E245" s="94" t="n"/>
    </row>
    <row r="246">
      <c r="A246" s="94" t="n"/>
      <c r="B246" s="99" t="n"/>
      <c r="C246" s="99" t="n"/>
      <c r="D246" s="94" t="n"/>
      <c r="E246" s="94" t="n"/>
    </row>
    <row r="247">
      <c r="A247" s="94" t="n"/>
      <c r="B247" s="99" t="n"/>
      <c r="C247" s="99" t="n"/>
      <c r="D247" s="94" t="n"/>
      <c r="E247" s="94" t="n"/>
    </row>
    <row r="248">
      <c r="A248" s="94" t="n"/>
      <c r="B248" s="99" t="n"/>
      <c r="C248" s="99" t="n"/>
      <c r="D248" s="94" t="n"/>
      <c r="E248" s="94" t="n"/>
    </row>
    <row r="249">
      <c r="A249" s="94" t="n"/>
      <c r="B249" s="99" t="n"/>
      <c r="C249" s="99" t="n"/>
      <c r="D249" s="94" t="n"/>
      <c r="E249" s="94" t="n"/>
    </row>
    <row r="250">
      <c r="A250" s="98" t="n"/>
      <c r="B250" s="100" t="n"/>
      <c r="C250" s="100" t="n"/>
      <c r="D250" s="94" t="n"/>
      <c r="E250" s="94" t="n"/>
    </row>
    <row r="251">
      <c r="A251" s="94" t="n"/>
      <c r="B251" s="99" t="n"/>
      <c r="C251" s="99" t="n"/>
      <c r="D251" s="94" t="n"/>
      <c r="E251" s="94" t="n"/>
    </row>
    <row r="252">
      <c r="A252" s="94" t="n"/>
      <c r="B252" s="99" t="n"/>
      <c r="C252" s="99" t="n"/>
      <c r="D252" s="94" t="n"/>
      <c r="E252" s="94" t="n"/>
    </row>
    <row r="253">
      <c r="A253" s="94" t="n"/>
      <c r="B253" s="99" t="n"/>
      <c r="C253" s="99" t="n"/>
      <c r="D253" s="94" t="n"/>
      <c r="E253" s="94" t="n"/>
    </row>
    <row r="254">
      <c r="A254" s="94" t="n"/>
      <c r="B254" s="99" t="n"/>
      <c r="C254" s="99" t="n"/>
      <c r="D254" s="94" t="n"/>
      <c r="E254" s="94" t="n"/>
    </row>
    <row r="255">
      <c r="A255" s="94" t="n"/>
      <c r="B255" s="99" t="n"/>
      <c r="C255" s="99" t="n"/>
      <c r="D255" s="94" t="n"/>
      <c r="E255" s="94" t="n"/>
    </row>
    <row r="256">
      <c r="A256" s="94" t="n"/>
      <c r="B256" s="99" t="n"/>
      <c r="C256" s="99" t="n"/>
      <c r="D256" s="94" t="n"/>
      <c r="E256" s="94" t="n"/>
    </row>
    <row r="257">
      <c r="A257" s="94" t="n"/>
      <c r="B257" s="99" t="n"/>
      <c r="C257" s="99" t="n"/>
      <c r="D257" s="94" t="n"/>
      <c r="E257" s="94" t="n"/>
    </row>
    <row r="258">
      <c r="A258" s="98" t="inlineStr">
        <is>
          <t>TOTALI</t>
        </is>
      </c>
      <c r="B258" s="100">
        <f>B213+B218+B224</f>
        <v/>
      </c>
      <c r="C258" s="100" t="n"/>
      <c r="D258" s="94" t="n"/>
      <c r="E258" s="94" t="n"/>
    </row>
    <row r="261">
      <c r="A261" s="94" t="inlineStr">
        <is>
          <t>DATA</t>
        </is>
      </c>
      <c r="B261" s="99" t="inlineStr">
        <is>
          <t>IMPORTO</t>
        </is>
      </c>
      <c r="C261" s="99" t="inlineStr">
        <is>
          <t>NUMERO POLZZA</t>
        </is>
      </c>
      <c r="D261" s="94" t="inlineStr">
        <is>
          <t>CONTRAENTE</t>
        </is>
      </c>
      <c r="E261" s="94" t="inlineStr">
        <is>
          <t>NOTE</t>
        </is>
      </c>
    </row>
    <row r="262">
      <c r="A262" s="95" t="n">
        <v>45226</v>
      </c>
      <c r="B262" s="99" t="n"/>
      <c r="C262" s="99" t="n"/>
      <c r="D262" s="94" t="n"/>
      <c r="E262" s="94" t="n"/>
    </row>
    <row r="263">
      <c r="A263" s="94" t="n"/>
      <c r="B263" s="99" t="n">
        <v>0</v>
      </c>
      <c r="C263" s="99" t="n"/>
      <c r="D263" s="94" t="n"/>
      <c r="E263" s="94" t="n"/>
    </row>
    <row r="264">
      <c r="A264" s="94" t="n"/>
      <c r="B264" s="99" t="n">
        <v>0</v>
      </c>
      <c r="C264" s="99" t="n"/>
      <c r="D264" s="94" t="n"/>
      <c r="E264" s="94" t="n"/>
    </row>
    <row r="265">
      <c r="A265" s="94" t="n"/>
      <c r="B265" s="100" t="n">
        <v>0</v>
      </c>
      <c r="C265" s="99" t="n"/>
      <c r="D265" s="94" t="n"/>
      <c r="E265" s="94" t="n"/>
    </row>
    <row r="266">
      <c r="A266" s="94" t="n"/>
      <c r="B266" s="99" t="n">
        <v>0</v>
      </c>
      <c r="C266" s="99" t="n"/>
      <c r="D266" s="94" t="n"/>
      <c r="E266" s="94" t="n"/>
    </row>
    <row r="267">
      <c r="A267" s="94" t="n"/>
      <c r="B267" s="99" t="n">
        <v>0</v>
      </c>
      <c r="C267" s="99" t="n"/>
      <c r="D267" s="98" t="n"/>
      <c r="E267" s="98" t="n"/>
    </row>
    <row r="268">
      <c r="A268" s="94" t="n"/>
      <c r="B268" s="99" t="n">
        <v>0</v>
      </c>
      <c r="C268" s="99" t="n"/>
      <c r="D268" s="98" t="n"/>
      <c r="E268" s="98" t="n"/>
    </row>
    <row r="269">
      <c r="A269" s="94" t="n"/>
      <c r="B269" s="99" t="n">
        <v>0</v>
      </c>
      <c r="C269" s="99" t="n"/>
      <c r="D269" s="98" t="n"/>
      <c r="E269" s="98" t="n"/>
    </row>
    <row r="270">
      <c r="A270" s="94" t="n"/>
      <c r="B270" s="100" t="n">
        <v>0</v>
      </c>
      <c r="C270" s="99" t="n"/>
      <c r="D270" s="94" t="n"/>
      <c r="E270" s="94" t="n"/>
    </row>
    <row r="271">
      <c r="A271" s="94" t="n"/>
      <c r="B271" s="99" t="n">
        <v>0</v>
      </c>
      <c r="C271" s="99" t="n"/>
      <c r="D271" s="94" t="n"/>
      <c r="E271" s="94" t="n"/>
    </row>
    <row r="272">
      <c r="A272" s="94" t="n"/>
      <c r="B272" s="99" t="n">
        <v>0</v>
      </c>
      <c r="C272" s="99" t="n"/>
      <c r="D272" s="94" t="n"/>
      <c r="E272" s="98" t="n"/>
    </row>
    <row r="273">
      <c r="A273" s="94" t="n"/>
      <c r="B273" s="99" t="n">
        <v>0</v>
      </c>
      <c r="C273" s="99" t="n"/>
      <c r="D273" s="98" t="n"/>
      <c r="E273" s="98" t="n"/>
    </row>
    <row r="274">
      <c r="A274" s="94" t="n"/>
      <c r="B274" s="99" t="n">
        <v>0</v>
      </c>
      <c r="C274" s="99" t="n"/>
      <c r="D274" s="98" t="n"/>
      <c r="E274" s="98" t="n"/>
    </row>
    <row r="275">
      <c r="A275" s="94" t="n"/>
      <c r="B275" s="99" t="n">
        <v>0</v>
      </c>
      <c r="C275" s="99" t="n"/>
      <c r="D275" s="94" t="n"/>
      <c r="E275" s="98" t="n"/>
    </row>
    <row r="276">
      <c r="A276" s="94" t="n"/>
      <c r="B276" s="100" t="n">
        <v>0</v>
      </c>
      <c r="C276" s="99" t="n"/>
      <c r="D276" s="94" t="n"/>
      <c r="E276" s="94" t="n"/>
    </row>
    <row r="277">
      <c r="A277" s="94" t="n"/>
      <c r="B277" s="99" t="n">
        <v>0</v>
      </c>
      <c r="C277" s="99" t="n"/>
      <c r="D277" s="94" t="n"/>
      <c r="E277" s="94" t="n"/>
    </row>
    <row r="278">
      <c r="A278" s="94" t="n"/>
      <c r="B278" s="99" t="n">
        <v>0</v>
      </c>
      <c r="C278" s="99" t="n"/>
      <c r="D278" s="94" t="n"/>
      <c r="E278" s="94" t="n"/>
    </row>
    <row r="279">
      <c r="A279" s="94" t="n"/>
      <c r="B279" s="99" t="n">
        <v>0</v>
      </c>
      <c r="C279" s="99" t="n"/>
      <c r="D279" s="94" t="n"/>
      <c r="E279" s="94" t="n"/>
    </row>
    <row r="280">
      <c r="A280" s="94" t="n"/>
      <c r="B280" s="99" t="n">
        <v>0</v>
      </c>
      <c r="C280" s="99" t="n"/>
      <c r="D280" s="94" t="n"/>
      <c r="E280" s="94" t="n"/>
    </row>
    <row r="281">
      <c r="A281" s="94" t="n"/>
      <c r="B281" s="99" t="n">
        <v>0</v>
      </c>
      <c r="C281" s="99" t="n"/>
      <c r="D281" s="94" t="n"/>
      <c r="E281" s="94" t="n"/>
    </row>
    <row r="282">
      <c r="A282" s="94" t="n"/>
      <c r="B282" s="99" t="n">
        <v>0</v>
      </c>
      <c r="C282" s="99" t="n"/>
      <c r="D282" s="94" t="n"/>
      <c r="E282" s="94" t="n"/>
    </row>
    <row r="283">
      <c r="A283" s="94" t="n"/>
      <c r="B283" s="99" t="n"/>
      <c r="C283" s="99" t="n"/>
      <c r="D283" s="94" t="n"/>
      <c r="E283" s="94" t="n"/>
    </row>
    <row r="284">
      <c r="A284" s="94" t="n"/>
      <c r="B284" s="99" t="n"/>
      <c r="C284" s="99" t="n"/>
      <c r="D284" s="94" t="n"/>
      <c r="E284" s="94" t="n"/>
    </row>
    <row r="285">
      <c r="A285" s="94" t="n"/>
      <c r="B285" s="99" t="n"/>
      <c r="C285" s="99" t="n"/>
      <c r="D285" s="94" t="n"/>
      <c r="E285" s="94" t="n"/>
    </row>
    <row r="286">
      <c r="A286" s="94" t="n"/>
      <c r="B286" s="99" t="n"/>
      <c r="C286" s="99" t="n"/>
      <c r="D286" s="94" t="n"/>
      <c r="E286" s="94" t="n"/>
    </row>
    <row r="287">
      <c r="A287" s="94" t="n"/>
      <c r="B287" s="99" t="n"/>
      <c r="C287" s="99" t="n"/>
      <c r="D287" s="94" t="n"/>
      <c r="E287" s="94" t="n"/>
    </row>
    <row r="288">
      <c r="A288" s="94" t="n"/>
      <c r="B288" s="99" t="n"/>
      <c r="C288" s="99" t="n"/>
      <c r="D288" s="94" t="n"/>
      <c r="E288" s="94" t="n"/>
    </row>
    <row r="289">
      <c r="A289" s="94" t="n"/>
      <c r="B289" s="99" t="n"/>
      <c r="C289" s="99" t="n"/>
      <c r="D289" s="94" t="n"/>
      <c r="E289" s="94" t="n"/>
    </row>
    <row r="290">
      <c r="A290" s="94" t="n"/>
      <c r="B290" s="99" t="n"/>
      <c r="C290" s="99" t="n"/>
      <c r="D290" s="94" t="n"/>
      <c r="E290" s="94" t="n"/>
    </row>
    <row r="291">
      <c r="A291" s="94" t="n"/>
      <c r="B291" s="99" t="n"/>
      <c r="C291" s="99" t="n"/>
      <c r="D291" s="94" t="n"/>
      <c r="E291" s="94" t="n"/>
    </row>
    <row r="292">
      <c r="A292" s="94" t="n"/>
      <c r="B292" s="99" t="n"/>
      <c r="C292" s="99" t="n"/>
      <c r="D292" s="94" t="n"/>
      <c r="E292" s="94" t="n"/>
    </row>
    <row r="293">
      <c r="A293" s="94" t="n"/>
      <c r="B293" s="99" t="n"/>
      <c r="C293" s="99" t="n"/>
      <c r="D293" s="94" t="n"/>
      <c r="E293" s="94" t="n"/>
    </row>
    <row r="294">
      <c r="A294" s="94" t="n"/>
      <c r="B294" s="99" t="n"/>
      <c r="C294" s="99" t="n"/>
      <c r="D294" s="94" t="n"/>
      <c r="E294" s="94" t="n"/>
    </row>
    <row r="295">
      <c r="A295" s="94" t="n"/>
      <c r="B295" s="99" t="n"/>
      <c r="C295" s="99" t="n"/>
      <c r="D295" s="94" t="n"/>
      <c r="E295" s="94" t="n"/>
    </row>
    <row r="296">
      <c r="A296" s="94" t="n"/>
      <c r="B296" s="99" t="n"/>
      <c r="C296" s="99" t="n"/>
      <c r="D296" s="94" t="n"/>
      <c r="E296" s="94" t="n"/>
    </row>
    <row r="297">
      <c r="A297" s="94" t="n"/>
      <c r="B297" s="99" t="n"/>
      <c r="C297" s="99" t="n"/>
      <c r="D297" s="94" t="n"/>
      <c r="E297" s="94" t="n"/>
    </row>
    <row r="298">
      <c r="A298" s="94" t="n"/>
      <c r="B298" s="99" t="n"/>
      <c r="C298" s="99" t="n"/>
      <c r="D298" s="94" t="n"/>
      <c r="E298" s="94" t="n"/>
    </row>
    <row r="299">
      <c r="A299" s="94" t="n"/>
      <c r="B299" s="99" t="n"/>
      <c r="C299" s="99" t="n"/>
      <c r="D299" s="94" t="n"/>
      <c r="E299" s="94" t="n"/>
    </row>
    <row r="300">
      <c r="A300" s="94" t="n"/>
      <c r="B300" s="99" t="n"/>
      <c r="C300" s="99" t="n"/>
      <c r="D300" s="94" t="n"/>
      <c r="E300" s="94" t="n"/>
    </row>
    <row r="301">
      <c r="A301" s="94" t="n"/>
      <c r="B301" s="99" t="n"/>
      <c r="C301" s="99" t="n"/>
      <c r="D301" s="94" t="n"/>
      <c r="E301" s="94" t="n"/>
    </row>
    <row r="302">
      <c r="A302" s="98" t="n"/>
      <c r="B302" s="100" t="n"/>
      <c r="C302" s="100" t="n"/>
      <c r="D302" s="94" t="n"/>
      <c r="E302" s="94" t="n"/>
    </row>
    <row r="303">
      <c r="A303" s="94" t="n"/>
      <c r="B303" s="99" t="n"/>
      <c r="C303" s="99" t="n"/>
      <c r="D303" s="94" t="n"/>
      <c r="E303" s="94" t="n"/>
    </row>
    <row r="304">
      <c r="A304" s="94" t="n"/>
      <c r="B304" s="99" t="n"/>
      <c r="C304" s="99" t="n"/>
      <c r="D304" s="94" t="n"/>
      <c r="E304" s="94" t="n"/>
    </row>
    <row r="305">
      <c r="A305" s="94" t="n"/>
      <c r="B305" s="99" t="n"/>
      <c r="C305" s="99" t="n"/>
      <c r="D305" s="94" t="n"/>
      <c r="E305" s="94" t="n"/>
    </row>
    <row r="306">
      <c r="A306" s="94" t="n"/>
      <c r="B306" s="99" t="n"/>
      <c r="C306" s="99" t="n"/>
      <c r="D306" s="94" t="n"/>
      <c r="E306" s="94" t="n"/>
    </row>
    <row r="307">
      <c r="A307" s="94" t="n"/>
      <c r="B307" s="99" t="n"/>
      <c r="C307" s="99" t="n"/>
      <c r="D307" s="94" t="n"/>
      <c r="E307" s="94" t="n"/>
    </row>
    <row r="308">
      <c r="A308" s="94" t="n"/>
      <c r="B308" s="99" t="n"/>
      <c r="C308" s="99" t="n"/>
      <c r="D308" s="94" t="n"/>
      <c r="E308" s="94" t="n"/>
    </row>
    <row r="309">
      <c r="A309" s="94" t="n"/>
      <c r="B309" s="99" t="n"/>
      <c r="C309" s="99" t="n"/>
      <c r="D309" s="94" t="n"/>
      <c r="E309" s="94" t="n"/>
    </row>
    <row r="310">
      <c r="A310" s="98" t="inlineStr">
        <is>
          <t>TOTALI</t>
        </is>
      </c>
      <c r="B310" s="100">
        <f>B265+B270+B276</f>
        <v/>
      </c>
      <c r="C310" s="100" t="n"/>
      <c r="D310" s="94" t="n"/>
      <c r="E310" s="94" t="n"/>
    </row>
    <row r="313">
      <c r="A313" s="94" t="inlineStr">
        <is>
          <t>DATA</t>
        </is>
      </c>
      <c r="B313" s="99" t="inlineStr">
        <is>
          <t>IMPORTO</t>
        </is>
      </c>
      <c r="C313" s="99" t="inlineStr">
        <is>
          <t>NUMERO POLZZA</t>
        </is>
      </c>
      <c r="D313" s="94" t="inlineStr">
        <is>
          <t>CONTRAENTE</t>
        </is>
      </c>
      <c r="E313" s="94" t="inlineStr">
        <is>
          <t>NOTE</t>
        </is>
      </c>
    </row>
    <row r="314">
      <c r="A314" s="95" t="n">
        <v>45229</v>
      </c>
      <c r="B314" s="99" t="n"/>
      <c r="C314" s="99" t="n"/>
      <c r="D314" s="94" t="n"/>
      <c r="E314" s="94" t="n"/>
    </row>
    <row r="315">
      <c r="A315" s="94" t="n"/>
      <c r="B315" s="99" t="n">
        <v>403</v>
      </c>
      <c r="C315" s="99" t="n"/>
      <c r="D315" s="94" t="inlineStr">
        <is>
          <t>HAKUNA MATTìATA</t>
        </is>
      </c>
      <c r="E315" s="94" t="n"/>
    </row>
    <row r="316">
      <c r="A316" s="94" t="n"/>
      <c r="B316" s="99" t="n">
        <v>218</v>
      </c>
      <c r="C316" s="99" t="n"/>
      <c r="D316" s="94" t="inlineStr">
        <is>
          <t>DEL VECCHIO ROCCO</t>
        </is>
      </c>
      <c r="E316" s="94" t="n"/>
    </row>
    <row r="317">
      <c r="A317" s="94" t="n"/>
      <c r="B317" s="100">
        <f>SUM(B315:B316)</f>
        <v/>
      </c>
      <c r="C317" s="99" t="n"/>
      <c r="D317" s="94" t="n"/>
      <c r="E317" s="94" t="n"/>
    </row>
    <row r="318">
      <c r="A318" s="94" t="n"/>
      <c r="B318" s="99" t="n">
        <v>0</v>
      </c>
      <c r="C318" s="99" t="n"/>
      <c r="D318" s="94" t="n"/>
      <c r="E318" s="94" t="n"/>
    </row>
    <row r="319">
      <c r="A319" s="94" t="n"/>
      <c r="B319" s="99" t="n">
        <v>590</v>
      </c>
      <c r="C319" s="99" t="n"/>
      <c r="D319" s="98" t="n"/>
      <c r="E319" s="98" t="n"/>
    </row>
    <row r="320">
      <c r="A320" s="94" t="n"/>
      <c r="B320" s="99" t="n">
        <v>562</v>
      </c>
      <c r="C320" s="99" t="n"/>
      <c r="D320" s="98" t="n"/>
      <c r="E320" s="98" t="n"/>
    </row>
    <row r="321">
      <c r="A321" s="94" t="n"/>
      <c r="B321" s="99" t="n">
        <v>82.08</v>
      </c>
      <c r="C321" s="99" t="n"/>
      <c r="D321" s="98" t="n"/>
      <c r="E321" s="98" t="n"/>
    </row>
    <row r="322">
      <c r="A322" s="94" t="n"/>
      <c r="B322" s="124" t="n">
        <v>201.67</v>
      </c>
      <c r="C322" s="99" t="n"/>
      <c r="D322" s="94" t="n"/>
      <c r="E322" s="94" t="n"/>
    </row>
    <row r="323">
      <c r="A323" s="94" t="n"/>
      <c r="B323" s="99" t="n">
        <v>130.01</v>
      </c>
      <c r="C323" s="99" t="n"/>
      <c r="D323" s="94" t="n"/>
      <c r="E323" s="94" t="n"/>
    </row>
    <row r="324">
      <c r="A324" s="94" t="n"/>
      <c r="B324" s="100">
        <f>SUM(B318:B323)</f>
        <v/>
      </c>
      <c r="C324" s="99" t="n"/>
      <c r="D324" s="94" t="n"/>
      <c r="E324" s="98" t="n"/>
    </row>
    <row r="325">
      <c r="A325" s="94" t="n"/>
      <c r="B325" s="99" t="n">
        <v>0</v>
      </c>
      <c r="C325" s="99" t="n"/>
      <c r="D325" s="98" t="n"/>
      <c r="E325" s="98" t="n"/>
    </row>
    <row r="326">
      <c r="A326" s="94" t="n"/>
      <c r="B326" s="99" t="n">
        <v>0</v>
      </c>
      <c r="C326" s="99" t="n"/>
      <c r="D326" s="98" t="n"/>
      <c r="E326" s="98" t="n"/>
    </row>
    <row r="327">
      <c r="A327" s="94" t="n"/>
      <c r="B327" s="99" t="n">
        <v>0</v>
      </c>
      <c r="C327" s="99" t="n"/>
      <c r="D327" s="94" t="n"/>
      <c r="E327" s="98" t="n"/>
    </row>
    <row r="328">
      <c r="A328" s="94" t="n"/>
      <c r="B328" s="124" t="n">
        <v>400</v>
      </c>
      <c r="C328" s="99" t="n"/>
      <c r="D328" s="94" t="n"/>
      <c r="E328" s="94" t="n"/>
    </row>
    <row r="329">
      <c r="A329" s="94" t="n"/>
      <c r="B329" s="99" t="n">
        <v>110</v>
      </c>
      <c r="C329" s="99" t="n"/>
      <c r="D329" s="94" t="n"/>
      <c r="E329" s="94" t="n"/>
    </row>
    <row r="330">
      <c r="A330" s="94" t="n"/>
      <c r="B330" s="99" t="n">
        <v>929.5</v>
      </c>
      <c r="C330" s="99" t="n"/>
      <c r="D330" s="94" t="n"/>
      <c r="E330" s="94" t="n"/>
    </row>
    <row r="331">
      <c r="A331" s="94" t="n"/>
      <c r="B331" s="99" t="n">
        <v>663.5</v>
      </c>
      <c r="C331" s="99" t="n"/>
      <c r="D331" s="94" t="n"/>
      <c r="E331" s="94" t="n"/>
    </row>
    <row r="332">
      <c r="A332" s="94" t="n"/>
      <c r="B332" s="99" t="n">
        <v>630.5</v>
      </c>
      <c r="C332" s="99" t="n"/>
      <c r="D332" s="94" t="n"/>
      <c r="E332" s="94" t="n"/>
    </row>
    <row r="333">
      <c r="A333" s="94" t="n"/>
      <c r="B333" s="99" t="n">
        <v>52</v>
      </c>
      <c r="C333" s="99" t="n"/>
      <c r="D333" s="94" t="n"/>
      <c r="E333" s="94" t="n"/>
    </row>
    <row r="334">
      <c r="A334" s="94" t="n"/>
      <c r="B334" s="99" t="n">
        <v>16</v>
      </c>
      <c r="C334" s="99" t="n"/>
      <c r="D334" s="94" t="n"/>
      <c r="E334" s="94" t="n"/>
    </row>
    <row r="335">
      <c r="A335" s="94" t="n"/>
      <c r="B335" s="99" t="n"/>
      <c r="C335" s="99" t="n"/>
      <c r="D335" s="94" t="n"/>
      <c r="E335" s="94" t="n"/>
    </row>
    <row r="336">
      <c r="A336" s="94" t="n"/>
      <c r="B336" s="99">
        <f>SUM(B325:B335)</f>
        <v/>
      </c>
      <c r="C336" s="99" t="n"/>
      <c r="D336" s="94" t="n"/>
      <c r="E336" s="94" t="n"/>
    </row>
    <row r="337">
      <c r="A337" s="94" t="n"/>
      <c r="B337" s="99" t="n"/>
      <c r="C337" s="99" t="n"/>
      <c r="D337" s="94" t="n"/>
      <c r="E337" s="94" t="n"/>
    </row>
    <row r="338">
      <c r="A338" s="94" t="n"/>
      <c r="B338" s="99" t="n"/>
      <c r="C338" s="99" t="n"/>
      <c r="D338" s="94" t="n"/>
      <c r="E338" s="94" t="n"/>
    </row>
    <row r="339">
      <c r="A339" s="94" t="n"/>
      <c r="B339" s="99" t="n"/>
      <c r="C339" s="99" t="n"/>
      <c r="D339" s="94" t="n"/>
      <c r="E339" s="94" t="n"/>
    </row>
    <row r="340">
      <c r="A340" s="94" t="n"/>
      <c r="B340" s="99" t="n"/>
      <c r="C340" s="99" t="n"/>
      <c r="D340" s="94" t="n"/>
      <c r="E340" s="94" t="n"/>
    </row>
    <row r="341">
      <c r="A341" s="94" t="n"/>
      <c r="B341" s="99" t="n"/>
      <c r="C341" s="99" t="n"/>
      <c r="D341" s="94" t="n"/>
      <c r="E341" s="94" t="n"/>
    </row>
    <row r="342">
      <c r="A342" s="94" t="n"/>
      <c r="B342" s="99" t="n"/>
      <c r="C342" s="99" t="n"/>
      <c r="D342" s="94" t="n"/>
      <c r="E342" s="94" t="n"/>
    </row>
    <row r="343">
      <c r="A343" s="94" t="n"/>
      <c r="B343" s="99" t="n"/>
      <c r="C343" s="99" t="n"/>
      <c r="D343" s="94" t="n"/>
      <c r="E343" s="94" t="n"/>
    </row>
    <row r="344">
      <c r="A344" s="94" t="n"/>
      <c r="B344" s="99" t="n"/>
      <c r="C344" s="99" t="n"/>
      <c r="D344" s="94" t="n"/>
      <c r="E344" s="94" t="n"/>
    </row>
    <row r="345">
      <c r="A345" s="94" t="n"/>
      <c r="B345" s="99" t="n"/>
      <c r="C345" s="99" t="n"/>
      <c r="D345" s="94" t="n"/>
      <c r="E345" s="94" t="n"/>
    </row>
    <row r="346">
      <c r="A346" s="94" t="n"/>
      <c r="B346" s="99" t="n"/>
      <c r="C346" s="99" t="n"/>
      <c r="D346" s="94" t="n"/>
      <c r="E346" s="94" t="n"/>
    </row>
    <row r="347">
      <c r="A347" s="94" t="n"/>
      <c r="B347" s="99" t="n"/>
      <c r="C347" s="99" t="n"/>
      <c r="D347" s="94" t="n"/>
      <c r="E347" s="94" t="n"/>
    </row>
    <row r="348">
      <c r="A348" s="94" t="n"/>
      <c r="B348" s="99" t="n"/>
      <c r="C348" s="99" t="n"/>
      <c r="D348" s="94" t="n"/>
      <c r="E348" s="94" t="n"/>
    </row>
    <row r="349">
      <c r="A349" s="94" t="n"/>
      <c r="B349" s="99" t="n"/>
      <c r="C349" s="99" t="n"/>
      <c r="D349" s="94" t="n"/>
      <c r="E349" s="94" t="n"/>
    </row>
    <row r="350">
      <c r="A350" s="94" t="n"/>
      <c r="B350" s="99" t="n"/>
      <c r="C350" s="99" t="n"/>
      <c r="D350" s="94" t="n"/>
      <c r="E350" s="94" t="n"/>
    </row>
    <row r="351">
      <c r="A351" s="94" t="n"/>
      <c r="B351" s="99" t="n"/>
      <c r="C351" s="99" t="n"/>
      <c r="D351" s="94" t="n"/>
      <c r="E351" s="94" t="n"/>
    </row>
    <row r="352">
      <c r="A352" s="94" t="n"/>
      <c r="B352" s="99" t="n"/>
      <c r="C352" s="99" t="n"/>
      <c r="D352" s="94" t="n"/>
      <c r="E352" s="94" t="n"/>
    </row>
    <row r="353">
      <c r="A353" s="94" t="n"/>
      <c r="B353" s="99" t="n"/>
      <c r="C353" s="99" t="n"/>
      <c r="D353" s="94" t="n"/>
      <c r="E353" s="94" t="n"/>
    </row>
    <row r="354">
      <c r="A354" s="98" t="n"/>
      <c r="B354" s="100" t="n"/>
      <c r="C354" s="100" t="n"/>
      <c r="D354" s="94" t="n"/>
      <c r="E354" s="94" t="n"/>
    </row>
    <row r="355">
      <c r="A355" s="94" t="n"/>
      <c r="B355" s="99" t="n"/>
      <c r="C355" s="99" t="n"/>
      <c r="D355" s="94" t="n"/>
      <c r="E355" s="94" t="n"/>
    </row>
    <row r="356">
      <c r="A356" s="94" t="n"/>
      <c r="B356" s="99" t="n"/>
      <c r="C356" s="99" t="n"/>
      <c r="D356" s="94" t="n"/>
      <c r="E356" s="94" t="n"/>
    </row>
    <row r="357">
      <c r="A357" s="94" t="n"/>
      <c r="B357" s="99" t="n"/>
      <c r="C357" s="99" t="n"/>
      <c r="D357" s="94" t="n"/>
      <c r="E357" s="94" t="n"/>
    </row>
    <row r="358">
      <c r="A358" s="94" t="n"/>
      <c r="B358" s="99" t="n"/>
      <c r="C358" s="99" t="n"/>
      <c r="D358" s="94" t="n"/>
      <c r="E358" s="94" t="n"/>
    </row>
    <row r="359">
      <c r="A359" s="94" t="n"/>
      <c r="B359" s="99" t="n"/>
      <c r="C359" s="99" t="n"/>
      <c r="D359" s="94" t="n"/>
      <c r="E359" s="94" t="n"/>
    </row>
    <row r="360">
      <c r="A360" s="94" t="n"/>
      <c r="B360" s="99" t="n"/>
      <c r="C360" s="99" t="n"/>
      <c r="D360" s="94" t="n"/>
      <c r="E360" s="94" t="n"/>
    </row>
    <row r="361">
      <c r="A361" s="94" t="n"/>
      <c r="B361" s="99" t="n"/>
      <c r="C361" s="99" t="n"/>
      <c r="D361" s="94" t="n"/>
      <c r="E361" s="94" t="n"/>
    </row>
    <row r="362">
      <c r="A362" s="98" t="inlineStr">
        <is>
          <t>TOTALI</t>
        </is>
      </c>
      <c r="B362" s="100">
        <f>B317+B322+B328</f>
        <v/>
      </c>
      <c r="C362" s="100" t="n"/>
      <c r="D362" s="94" t="n"/>
      <c r="E362" s="94" t="n"/>
    </row>
    <row r="365">
      <c r="A365" s="94" t="inlineStr">
        <is>
          <t>DATA</t>
        </is>
      </c>
      <c r="B365" s="99" t="inlineStr">
        <is>
          <t>IMPORTO</t>
        </is>
      </c>
      <c r="C365" s="99" t="inlineStr">
        <is>
          <t>NUMERO POLZZA</t>
        </is>
      </c>
      <c r="D365" s="94" t="inlineStr">
        <is>
          <t>CONTRAENTE</t>
        </is>
      </c>
      <c r="E365" s="94" t="inlineStr">
        <is>
          <t>NOTE</t>
        </is>
      </c>
    </row>
    <row r="366">
      <c r="A366" s="95" t="n">
        <v>45230</v>
      </c>
      <c r="B366" s="99" t="n"/>
      <c r="C366" s="99" t="n"/>
      <c r="D366" s="94" t="n"/>
      <c r="E366" s="94" t="n"/>
    </row>
    <row r="367">
      <c r="A367" s="94" t="n"/>
      <c r="B367" s="99" t="n">
        <v>0</v>
      </c>
      <c r="C367" s="99" t="n"/>
      <c r="D367" s="94" t="n"/>
      <c r="E367" s="94" t="n"/>
    </row>
    <row r="368">
      <c r="A368" s="94" t="n"/>
      <c r="B368" s="99" t="n">
        <v>0</v>
      </c>
      <c r="C368" s="99" t="n"/>
      <c r="D368" s="94" t="n"/>
      <c r="E368" s="94" t="n"/>
    </row>
    <row r="369">
      <c r="A369" s="94" t="n"/>
      <c r="B369" s="100" t="n">
        <v>0</v>
      </c>
      <c r="C369" s="99" t="n"/>
      <c r="D369" s="94" t="n"/>
      <c r="E369" s="94" t="n"/>
    </row>
    <row r="370">
      <c r="A370" s="94" t="n"/>
      <c r="B370" s="99" t="n">
        <v>0</v>
      </c>
      <c r="C370" s="99" t="n"/>
      <c r="D370" s="94" t="n"/>
      <c r="E370" s="94" t="n"/>
    </row>
    <row r="371">
      <c r="A371" s="94" t="n"/>
      <c r="B371" s="99" t="n">
        <v>0</v>
      </c>
      <c r="C371" s="99" t="n"/>
      <c r="D371" s="98" t="n"/>
      <c r="E371" s="98" t="n"/>
    </row>
    <row r="372">
      <c r="A372" s="94" t="n"/>
      <c r="B372" s="99" t="n">
        <v>0</v>
      </c>
      <c r="C372" s="99" t="n"/>
      <c r="D372" s="98" t="n"/>
      <c r="E372" s="98" t="n"/>
    </row>
    <row r="373">
      <c r="A373" s="94" t="n"/>
      <c r="B373" s="99" t="n">
        <v>0</v>
      </c>
      <c r="C373" s="99" t="n"/>
      <c r="D373" s="98" t="n"/>
      <c r="E373" s="98" t="n"/>
    </row>
    <row r="374">
      <c r="A374" s="94" t="n"/>
      <c r="B374" s="100" t="n">
        <v>0</v>
      </c>
      <c r="C374" s="99" t="n"/>
      <c r="D374" s="94" t="n"/>
      <c r="E374" s="94" t="n"/>
    </row>
    <row r="375">
      <c r="A375" s="94" t="n"/>
      <c r="B375" s="99" t="n">
        <v>0</v>
      </c>
      <c r="C375" s="99" t="n"/>
      <c r="D375" s="94" t="n"/>
      <c r="E375" s="94" t="n"/>
    </row>
    <row r="376">
      <c r="A376" s="94" t="n"/>
      <c r="B376" s="99" t="n">
        <v>0</v>
      </c>
      <c r="C376" s="99" t="n"/>
      <c r="D376" s="94" t="n"/>
      <c r="E376" s="98" t="n"/>
    </row>
    <row r="377">
      <c r="A377" s="94" t="n"/>
      <c r="B377" s="99" t="n">
        <v>0</v>
      </c>
      <c r="C377" s="99" t="n"/>
      <c r="D377" s="98" t="n"/>
      <c r="E377" s="98" t="n"/>
    </row>
    <row r="378">
      <c r="A378" s="94" t="n"/>
      <c r="B378" s="99" t="n">
        <v>0</v>
      </c>
      <c r="C378" s="99" t="n"/>
      <c r="D378" s="98" t="n"/>
      <c r="E378" s="98" t="n"/>
    </row>
    <row r="379">
      <c r="A379" s="94" t="n"/>
      <c r="B379" s="99" t="n">
        <v>0</v>
      </c>
      <c r="C379" s="99" t="n"/>
      <c r="D379" s="94" t="n"/>
      <c r="E379" s="98" t="n"/>
    </row>
    <row r="380">
      <c r="A380" s="94" t="n"/>
      <c r="B380" s="100" t="n">
        <v>0</v>
      </c>
      <c r="C380" s="99" t="n"/>
      <c r="D380" s="94" t="n"/>
      <c r="E380" s="94" t="n"/>
    </row>
    <row r="381">
      <c r="A381" s="94" t="n"/>
      <c r="B381" s="99" t="n">
        <v>0</v>
      </c>
      <c r="C381" s="99" t="n"/>
      <c r="D381" s="94" t="n"/>
      <c r="E381" s="94" t="n"/>
    </row>
    <row r="382">
      <c r="A382" s="94" t="n"/>
      <c r="B382" s="99" t="n">
        <v>0</v>
      </c>
      <c r="C382" s="99" t="n"/>
      <c r="D382" s="94" t="n"/>
      <c r="E382" s="94" t="n"/>
    </row>
    <row r="383">
      <c r="A383" s="94" t="n"/>
      <c r="B383" s="99" t="n">
        <v>0</v>
      </c>
      <c r="C383" s="99" t="n"/>
      <c r="D383" s="94" t="n"/>
      <c r="E383" s="94" t="n"/>
    </row>
    <row r="384">
      <c r="A384" s="94" t="n"/>
      <c r="B384" s="99" t="n">
        <v>0</v>
      </c>
      <c r="C384" s="99" t="n"/>
      <c r="D384" s="94" t="n"/>
      <c r="E384" s="94" t="n"/>
    </row>
    <row r="385">
      <c r="A385" s="94" t="n"/>
      <c r="B385" s="99" t="n">
        <v>0</v>
      </c>
      <c r="C385" s="99" t="n"/>
      <c r="D385" s="94" t="n"/>
      <c r="E385" s="94" t="n"/>
    </row>
    <row r="386">
      <c r="A386" s="94" t="n"/>
      <c r="B386" s="99" t="n">
        <v>0</v>
      </c>
      <c r="C386" s="99" t="n"/>
      <c r="D386" s="94" t="n"/>
      <c r="E386" s="94" t="n"/>
    </row>
    <row r="387">
      <c r="A387" s="94" t="n"/>
      <c r="B387" s="99" t="n"/>
      <c r="C387" s="99" t="n"/>
      <c r="D387" s="94" t="n"/>
      <c r="E387" s="94" t="n"/>
    </row>
    <row r="388">
      <c r="A388" s="94" t="n"/>
      <c r="B388" s="99" t="n"/>
      <c r="C388" s="99" t="n"/>
      <c r="D388" s="94" t="n"/>
      <c r="E388" s="94" t="n"/>
    </row>
    <row r="389">
      <c r="A389" s="94" t="n"/>
      <c r="B389" s="99" t="n"/>
      <c r="C389" s="99" t="n"/>
      <c r="D389" s="94" t="n"/>
      <c r="E389" s="94" t="n"/>
    </row>
    <row r="390">
      <c r="A390" s="94" t="n"/>
      <c r="B390" s="99" t="n"/>
      <c r="C390" s="99" t="n"/>
      <c r="D390" s="94" t="n"/>
      <c r="E390" s="94" t="n"/>
    </row>
    <row r="391">
      <c r="A391" s="94" t="n"/>
      <c r="B391" s="99" t="n"/>
      <c r="C391" s="99" t="n"/>
      <c r="D391" s="94" t="n"/>
      <c r="E391" s="94" t="n"/>
    </row>
    <row r="392">
      <c r="A392" s="94" t="n"/>
      <c r="B392" s="99" t="n"/>
      <c r="C392" s="99" t="n"/>
      <c r="D392" s="94" t="n"/>
      <c r="E392" s="94" t="n"/>
    </row>
    <row r="393">
      <c r="A393" s="94" t="n"/>
      <c r="B393" s="99" t="n"/>
      <c r="C393" s="99" t="n"/>
      <c r="D393" s="94" t="n"/>
      <c r="E393" s="94" t="n"/>
    </row>
    <row r="394">
      <c r="A394" s="94" t="n"/>
      <c r="B394" s="99" t="n"/>
      <c r="C394" s="99" t="n"/>
      <c r="D394" s="94" t="n"/>
      <c r="E394" s="94" t="n"/>
    </row>
    <row r="395">
      <c r="A395" s="94" t="n"/>
      <c r="B395" s="99" t="n"/>
      <c r="C395" s="99" t="n"/>
      <c r="D395" s="94" t="n"/>
      <c r="E395" s="94" t="n"/>
    </row>
    <row r="396">
      <c r="A396" s="94" t="n"/>
      <c r="B396" s="99" t="n"/>
      <c r="C396" s="99" t="n"/>
      <c r="D396" s="94" t="n"/>
      <c r="E396" s="94" t="n"/>
    </row>
    <row r="397">
      <c r="A397" s="94" t="n"/>
      <c r="B397" s="99" t="n"/>
      <c r="C397" s="99" t="n"/>
      <c r="D397" s="94" t="n"/>
      <c r="E397" s="94" t="n"/>
    </row>
    <row r="398">
      <c r="A398" s="94" t="n"/>
      <c r="B398" s="99" t="n"/>
      <c r="C398" s="99" t="n"/>
      <c r="D398" s="94" t="n"/>
      <c r="E398" s="94" t="n"/>
    </row>
    <row r="399">
      <c r="A399" s="94" t="n"/>
      <c r="B399" s="99" t="n"/>
      <c r="C399" s="99" t="n"/>
      <c r="D399" s="94" t="n"/>
      <c r="E399" s="94" t="n"/>
    </row>
    <row r="400">
      <c r="A400" s="94" t="n"/>
      <c r="B400" s="99" t="n"/>
      <c r="C400" s="99" t="n"/>
      <c r="D400" s="94" t="n"/>
      <c r="E400" s="94" t="n"/>
    </row>
    <row r="401">
      <c r="A401" s="94" t="n"/>
      <c r="B401" s="99" t="n"/>
      <c r="C401" s="99" t="n"/>
      <c r="D401" s="94" t="n"/>
      <c r="E401" s="94" t="n"/>
    </row>
    <row r="402">
      <c r="A402" s="94" t="n"/>
      <c r="B402" s="99" t="n"/>
      <c r="C402" s="99" t="n"/>
      <c r="D402" s="94" t="n"/>
      <c r="E402" s="94" t="n"/>
    </row>
    <row r="403">
      <c r="A403" s="94" t="n"/>
      <c r="B403" s="99" t="n"/>
      <c r="C403" s="99" t="n"/>
      <c r="D403" s="94" t="n"/>
      <c r="E403" s="94" t="n"/>
    </row>
    <row r="404">
      <c r="A404" s="94" t="n"/>
      <c r="B404" s="99" t="n"/>
      <c r="C404" s="99" t="n"/>
      <c r="D404" s="94" t="n"/>
      <c r="E404" s="94" t="n"/>
    </row>
    <row r="405">
      <c r="A405" s="94" t="n"/>
      <c r="B405" s="99" t="n"/>
      <c r="C405" s="99" t="n"/>
      <c r="D405" s="94" t="n"/>
      <c r="E405" s="94" t="n"/>
    </row>
    <row r="406">
      <c r="A406" s="98" t="n"/>
      <c r="B406" s="100" t="n"/>
      <c r="C406" s="100" t="n"/>
      <c r="D406" s="94" t="n"/>
      <c r="E406" s="94" t="n"/>
    </row>
    <row r="407">
      <c r="A407" s="94" t="n"/>
      <c r="B407" s="99" t="n"/>
      <c r="C407" s="99" t="n"/>
      <c r="D407" s="94" t="n"/>
      <c r="E407" s="94" t="n"/>
    </row>
    <row r="408">
      <c r="A408" s="94" t="n"/>
      <c r="B408" s="99" t="n"/>
      <c r="C408" s="99" t="n"/>
      <c r="D408" s="94" t="n"/>
      <c r="E408" s="94" t="n"/>
    </row>
    <row r="409">
      <c r="A409" s="94" t="n"/>
      <c r="B409" s="99" t="n"/>
      <c r="C409" s="99" t="n"/>
      <c r="D409" s="94" t="n"/>
      <c r="E409" s="94" t="n"/>
    </row>
    <row r="410">
      <c r="A410" s="94" t="n"/>
      <c r="B410" s="99" t="n"/>
      <c r="C410" s="99" t="n"/>
      <c r="D410" s="94" t="n"/>
      <c r="E410" s="94" t="n"/>
    </row>
    <row r="411">
      <c r="A411" s="94" t="n"/>
      <c r="B411" s="99" t="n"/>
      <c r="C411" s="99" t="n"/>
      <c r="D411" s="94" t="n"/>
      <c r="E411" s="94" t="n"/>
    </row>
    <row r="412">
      <c r="A412" s="94" t="n"/>
      <c r="B412" s="99" t="n"/>
      <c r="C412" s="99" t="n"/>
      <c r="D412" s="94" t="n"/>
      <c r="E412" s="94" t="n"/>
    </row>
    <row r="413">
      <c r="A413" s="94" t="n"/>
      <c r="B413" s="99" t="n"/>
      <c r="C413" s="99" t="n"/>
      <c r="D413" s="94" t="n"/>
      <c r="E413" s="94" t="n"/>
    </row>
    <row r="414">
      <c r="A414" s="98" t="inlineStr">
        <is>
          <t>TOTALI</t>
        </is>
      </c>
      <c r="B414" s="100">
        <f>B369+B374+B380</f>
        <v/>
      </c>
      <c r="C414" s="100" t="n"/>
      <c r="D414" s="94" t="n"/>
      <c r="E414" s="94" t="n"/>
    </row>
    <row r="417">
      <c r="A417" s="94" t="inlineStr">
        <is>
          <t>DATA</t>
        </is>
      </c>
      <c r="B417" s="99" t="inlineStr">
        <is>
          <t>IMPORTO</t>
        </is>
      </c>
      <c r="C417" s="99" t="inlineStr">
        <is>
          <t>NUMERO POLZZA</t>
        </is>
      </c>
      <c r="D417" s="94" t="inlineStr">
        <is>
          <t>CONTRAENTE</t>
        </is>
      </c>
      <c r="E417" s="94" t="inlineStr">
        <is>
          <t>NOTE</t>
        </is>
      </c>
    </row>
    <row r="418">
      <c r="A418" s="95" t="n">
        <v>45225</v>
      </c>
      <c r="B418" s="99" t="n"/>
      <c r="C418" s="99" t="n"/>
      <c r="D418" s="94" t="n"/>
      <c r="E418" s="94" t="n"/>
    </row>
    <row r="419">
      <c r="A419" s="94" t="n"/>
      <c r="B419" s="99" t="n">
        <v>0</v>
      </c>
      <c r="C419" s="99" t="n"/>
      <c r="D419" s="94" t="n"/>
      <c r="E419" s="94" t="n"/>
    </row>
    <row r="420">
      <c r="A420" s="94" t="n"/>
      <c r="B420" s="99" t="n">
        <v>0</v>
      </c>
      <c r="C420" s="99" t="n"/>
      <c r="D420" s="94" t="n"/>
      <c r="E420" s="94" t="n"/>
    </row>
    <row r="421">
      <c r="A421" s="94" t="n"/>
      <c r="B421" s="100" t="n">
        <v>0</v>
      </c>
      <c r="C421" s="99" t="n"/>
      <c r="D421" s="94" t="n"/>
      <c r="E421" s="94" t="n"/>
    </row>
    <row r="422">
      <c r="A422" s="94" t="n"/>
      <c r="B422" s="99" t="n">
        <v>0</v>
      </c>
      <c r="C422" s="99" t="n"/>
      <c r="D422" s="94" t="n"/>
      <c r="E422" s="94" t="n"/>
    </row>
    <row r="423">
      <c r="A423" s="94" t="n"/>
      <c r="B423" s="99" t="n">
        <v>0</v>
      </c>
      <c r="C423" s="99" t="n"/>
      <c r="D423" s="98" t="n"/>
      <c r="E423" s="98" t="n"/>
    </row>
    <row r="424">
      <c r="A424" s="94" t="n"/>
      <c r="B424" s="99" t="n">
        <v>0</v>
      </c>
      <c r="C424" s="99" t="n"/>
      <c r="D424" s="98" t="n"/>
      <c r="E424" s="98" t="n"/>
    </row>
    <row r="425">
      <c r="A425" s="94" t="n"/>
      <c r="B425" s="99" t="n">
        <v>0</v>
      </c>
      <c r="C425" s="99" t="n"/>
      <c r="D425" s="98" t="n"/>
      <c r="E425" s="98" t="n"/>
    </row>
    <row r="426">
      <c r="A426" s="94" t="n"/>
      <c r="B426" s="100" t="n">
        <v>0</v>
      </c>
      <c r="C426" s="99" t="n"/>
      <c r="D426" s="94" t="n"/>
      <c r="E426" s="94" t="n"/>
    </row>
    <row r="427">
      <c r="A427" s="94" t="n"/>
      <c r="B427" s="99" t="n">
        <v>0</v>
      </c>
      <c r="C427" s="99" t="n"/>
      <c r="D427" s="94" t="n"/>
      <c r="E427" s="94" t="n"/>
    </row>
    <row r="428">
      <c r="A428" s="94" t="n"/>
      <c r="B428" s="99" t="n">
        <v>0</v>
      </c>
      <c r="C428" s="99" t="n"/>
      <c r="D428" s="94" t="n"/>
      <c r="E428" s="98" t="n"/>
    </row>
    <row r="429">
      <c r="A429" s="94" t="n"/>
      <c r="B429" s="99" t="n">
        <v>0</v>
      </c>
      <c r="C429" s="99" t="n"/>
      <c r="D429" s="98" t="n"/>
      <c r="E429" s="98" t="n"/>
    </row>
    <row r="430">
      <c r="A430" s="94" t="n"/>
      <c r="B430" s="99" t="n">
        <v>0</v>
      </c>
      <c r="C430" s="99" t="n"/>
      <c r="D430" s="98" t="n"/>
      <c r="E430" s="98" t="n"/>
    </row>
    <row r="431">
      <c r="A431" s="94" t="n"/>
      <c r="B431" s="99" t="n">
        <v>0</v>
      </c>
      <c r="C431" s="99" t="n"/>
      <c r="D431" s="94" t="n"/>
      <c r="E431" s="98" t="n"/>
    </row>
    <row r="432">
      <c r="A432" s="94" t="n"/>
      <c r="B432" s="100" t="n">
        <v>0</v>
      </c>
      <c r="C432" s="99" t="n"/>
      <c r="D432" s="94" t="n"/>
      <c r="E432" s="94" t="n"/>
    </row>
    <row r="433">
      <c r="A433" s="94" t="n"/>
      <c r="B433" s="99" t="n">
        <v>0</v>
      </c>
      <c r="C433" s="99" t="n"/>
      <c r="D433" s="94" t="n"/>
      <c r="E433" s="94" t="n"/>
    </row>
    <row r="434">
      <c r="A434" s="94" t="n"/>
      <c r="B434" s="99" t="n">
        <v>0</v>
      </c>
      <c r="C434" s="99" t="n"/>
      <c r="D434" s="94" t="n"/>
      <c r="E434" s="94" t="n"/>
    </row>
    <row r="435">
      <c r="A435" s="94" t="n"/>
      <c r="B435" s="99" t="n">
        <v>0</v>
      </c>
      <c r="C435" s="99" t="n"/>
      <c r="D435" s="94" t="n"/>
      <c r="E435" s="94" t="n"/>
    </row>
    <row r="436">
      <c r="A436" s="94" t="n"/>
      <c r="B436" s="99" t="n">
        <v>0</v>
      </c>
      <c r="C436" s="99" t="n"/>
      <c r="D436" s="94" t="n"/>
      <c r="E436" s="94" t="n"/>
    </row>
    <row r="437">
      <c r="A437" s="94" t="n"/>
      <c r="B437" s="99" t="n">
        <v>0</v>
      </c>
      <c r="C437" s="99" t="n"/>
      <c r="D437" s="94" t="n"/>
      <c r="E437" s="94" t="n"/>
    </row>
    <row r="438">
      <c r="A438" s="94" t="n"/>
      <c r="B438" s="99" t="n">
        <v>0</v>
      </c>
      <c r="C438" s="99" t="n"/>
      <c r="D438" s="94" t="n"/>
      <c r="E438" s="94" t="n"/>
    </row>
    <row r="439">
      <c r="A439" s="94" t="n"/>
      <c r="B439" s="99" t="n"/>
      <c r="C439" s="99" t="n"/>
      <c r="D439" s="94" t="n"/>
      <c r="E439" s="94" t="n"/>
    </row>
    <row r="440">
      <c r="A440" s="94" t="n"/>
      <c r="B440" s="99" t="n"/>
      <c r="C440" s="99" t="n"/>
      <c r="D440" s="94" t="n"/>
      <c r="E440" s="94" t="n"/>
    </row>
    <row r="441">
      <c r="A441" s="94" t="n"/>
      <c r="B441" s="99" t="n"/>
      <c r="C441" s="99" t="n"/>
      <c r="D441" s="94" t="n"/>
      <c r="E441" s="94" t="n"/>
    </row>
    <row r="442">
      <c r="A442" s="94" t="n"/>
      <c r="B442" s="99" t="n"/>
      <c r="C442" s="99" t="n"/>
      <c r="D442" s="94" t="n"/>
      <c r="E442" s="94" t="n"/>
    </row>
    <row r="443">
      <c r="A443" s="94" t="n"/>
      <c r="B443" s="99" t="n"/>
      <c r="C443" s="99" t="n"/>
      <c r="D443" s="94" t="n"/>
      <c r="E443" s="94" t="n"/>
    </row>
    <row r="444">
      <c r="A444" s="94" t="n"/>
      <c r="B444" s="99" t="n"/>
      <c r="C444" s="99" t="n"/>
      <c r="D444" s="94" t="n"/>
      <c r="E444" s="94" t="n"/>
    </row>
    <row r="445">
      <c r="A445" s="94" t="n"/>
      <c r="B445" s="99" t="n"/>
      <c r="C445" s="99" t="n"/>
      <c r="D445" s="94" t="n"/>
      <c r="E445" s="94" t="n"/>
    </row>
    <row r="446">
      <c r="A446" s="94" t="n"/>
      <c r="B446" s="99" t="n"/>
      <c r="C446" s="99" t="n"/>
      <c r="D446" s="94" t="n"/>
      <c r="E446" s="94" t="n"/>
    </row>
    <row r="447">
      <c r="A447" s="94" t="n"/>
      <c r="B447" s="99" t="n"/>
      <c r="C447" s="99" t="n"/>
      <c r="D447" s="94" t="n"/>
      <c r="E447" s="94" t="n"/>
    </row>
    <row r="448">
      <c r="A448" s="94" t="n"/>
      <c r="B448" s="99" t="n"/>
      <c r="C448" s="99" t="n"/>
      <c r="D448" s="94" t="n"/>
      <c r="E448" s="94" t="n"/>
    </row>
    <row r="449">
      <c r="A449" s="94" t="n"/>
      <c r="B449" s="99" t="n"/>
      <c r="C449" s="99" t="n"/>
      <c r="D449" s="94" t="n"/>
      <c r="E449" s="94" t="n"/>
    </row>
    <row r="450">
      <c r="A450" s="94" t="n"/>
      <c r="B450" s="99" t="n"/>
      <c r="C450" s="99" t="n"/>
      <c r="D450" s="94" t="n"/>
      <c r="E450" s="94" t="n"/>
    </row>
    <row r="451">
      <c r="A451" s="94" t="n"/>
      <c r="B451" s="99" t="n"/>
      <c r="C451" s="99" t="n"/>
      <c r="D451" s="94" t="n"/>
      <c r="E451" s="94" t="n"/>
    </row>
    <row r="452">
      <c r="A452" s="94" t="n"/>
      <c r="B452" s="99" t="n"/>
      <c r="C452" s="99" t="n"/>
      <c r="D452" s="94" t="n"/>
      <c r="E452" s="94" t="n"/>
    </row>
    <row r="453">
      <c r="A453" s="94" t="n"/>
      <c r="B453" s="99" t="n"/>
      <c r="C453" s="99" t="n"/>
      <c r="D453" s="94" t="n"/>
      <c r="E453" s="94" t="n"/>
    </row>
    <row r="454">
      <c r="A454" s="94" t="n"/>
      <c r="B454" s="99" t="n"/>
      <c r="C454" s="99" t="n"/>
      <c r="D454" s="94" t="n"/>
      <c r="E454" s="94" t="n"/>
    </row>
    <row r="455">
      <c r="A455" s="94" t="n"/>
      <c r="B455" s="99" t="n"/>
      <c r="C455" s="99" t="n"/>
      <c r="D455" s="94" t="n"/>
      <c r="E455" s="94" t="n"/>
    </row>
    <row r="456">
      <c r="A456" s="94" t="n"/>
      <c r="B456" s="99" t="n"/>
      <c r="C456" s="99" t="n"/>
      <c r="D456" s="94" t="n"/>
      <c r="E456" s="94" t="n"/>
    </row>
    <row r="457">
      <c r="A457" s="94" t="n"/>
      <c r="B457" s="99" t="n"/>
      <c r="C457" s="99" t="n"/>
      <c r="D457" s="94" t="n"/>
      <c r="E457" s="94" t="n"/>
    </row>
    <row r="458">
      <c r="A458" s="98" t="n"/>
      <c r="B458" s="100" t="n"/>
      <c r="C458" s="100" t="n"/>
      <c r="D458" s="94" t="n"/>
      <c r="E458" s="94" t="n"/>
    </row>
    <row r="459">
      <c r="A459" s="94" t="n"/>
      <c r="B459" s="99" t="n"/>
      <c r="C459" s="99" t="n"/>
      <c r="D459" s="94" t="n"/>
      <c r="E459" s="94" t="n"/>
    </row>
    <row r="460">
      <c r="A460" s="94" t="n"/>
      <c r="B460" s="99" t="n"/>
      <c r="C460" s="99" t="n"/>
      <c r="D460" s="94" t="n"/>
      <c r="E460" s="94" t="n"/>
    </row>
    <row r="461">
      <c r="A461" s="94" t="n"/>
      <c r="B461" s="99" t="n"/>
      <c r="C461" s="99" t="n"/>
      <c r="D461" s="94" t="n"/>
      <c r="E461" s="94" t="n"/>
    </row>
    <row r="462">
      <c r="A462" s="94" t="n"/>
      <c r="B462" s="99" t="n"/>
      <c r="C462" s="99" t="n"/>
      <c r="D462" s="94" t="n"/>
      <c r="E462" s="94" t="n"/>
    </row>
    <row r="463">
      <c r="A463" s="94" t="n"/>
      <c r="B463" s="99" t="n"/>
      <c r="C463" s="99" t="n"/>
      <c r="D463" s="94" t="n"/>
      <c r="E463" s="94" t="n"/>
    </row>
    <row r="464">
      <c r="A464" s="94" t="n"/>
      <c r="B464" s="99" t="n"/>
      <c r="C464" s="99" t="n"/>
      <c r="D464" s="94" t="n"/>
      <c r="E464" s="94" t="n"/>
    </row>
    <row r="465">
      <c r="A465" s="94" t="n"/>
      <c r="B465" s="99" t="n"/>
      <c r="C465" s="99" t="n"/>
      <c r="D465" s="94" t="n"/>
      <c r="E465" s="94" t="n"/>
    </row>
    <row r="466">
      <c r="A466" s="98" t="inlineStr">
        <is>
          <t>TOTALI</t>
        </is>
      </c>
      <c r="B466" s="100">
        <f>B421+B426+B432</f>
        <v/>
      </c>
      <c r="C466" s="100" t="n"/>
      <c r="D466" s="94" t="n"/>
      <c r="E466" s="94" t="n"/>
    </row>
  </sheetData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3"/>
  <sheetViews>
    <sheetView topLeftCell="A144" workbookViewId="0">
      <selection activeCell="A168" sqref="A168"/>
    </sheetView>
  </sheetViews>
  <sheetFormatPr baseColWidth="8" defaultRowHeight="13.2"/>
  <cols>
    <col width="17.44140625" customWidth="1" min="1" max="1"/>
    <col width="10.88671875" customWidth="1" min="2" max="2"/>
    <col width="11.88671875" customWidth="1" min="3" max="3"/>
    <col width="23.33203125" customWidth="1" min="4" max="4"/>
    <col width="12.21875" customWidth="1" min="5" max="5"/>
    <col width="12.77734375" customWidth="1" min="6" max="6"/>
    <col width="19.77734375" customWidth="1" min="7" max="7"/>
    <col width="14.6640625" customWidth="1" min="8" max="8"/>
    <col width="18.33203125" customWidth="1" min="9" max="9"/>
    <col width="27.109375" customWidth="1" min="10" max="10"/>
    <col width="70.6640625" customWidth="1" min="11" max="11"/>
    <col width="40" customWidth="1" min="12" max="12"/>
  </cols>
  <sheetData>
    <row r="1">
      <c r="D1" t="inlineStr">
        <is>
          <t>MESE DI SETTEMBRE</t>
        </is>
      </c>
    </row>
    <row r="4">
      <c r="A4" s="94" t="inlineStr">
        <is>
          <t>GENERTEL</t>
        </is>
      </c>
      <c r="B4" s="94" t="inlineStr">
        <is>
          <t>AGENZIA</t>
        </is>
      </c>
      <c r="C4" s="94" t="inlineStr">
        <is>
          <t>POLIZZA NUMERO</t>
        </is>
      </c>
      <c r="D4" s="94" t="inlineStr">
        <is>
          <t>COGNOME E NOME</t>
        </is>
      </c>
      <c r="E4" s="94" t="inlineStr">
        <is>
          <t>IMPORTO</t>
        </is>
      </c>
      <c r="F4" s="94" t="inlineStr">
        <is>
          <t>MEZZO DI PAGAMENTO</t>
        </is>
      </c>
      <c r="G4" s="94" t="inlineStr">
        <is>
          <t>DATA INCASSO</t>
        </is>
      </c>
      <c r="H4" s="94" t="n"/>
      <c r="I4" s="94" t="inlineStr">
        <is>
          <t>MESE COMPETENZA</t>
        </is>
      </c>
      <c r="J4" s="94" t="n"/>
      <c r="K4" s="94" t="inlineStr">
        <is>
          <t>NOTE</t>
        </is>
      </c>
    </row>
    <row r="5">
      <c r="A5" s="94" t="n"/>
      <c r="B5" s="94" t="inlineStr">
        <is>
          <t xml:space="preserve">LEGNANO </t>
        </is>
      </c>
      <c r="C5" s="94" t="n"/>
      <c r="D5" s="94" t="inlineStr">
        <is>
          <t>FERA LUCA</t>
        </is>
      </c>
      <c r="E5" s="94" t="n">
        <v>364.39</v>
      </c>
      <c r="F5" s="94" t="inlineStr">
        <is>
          <t xml:space="preserve">BONIFICO </t>
        </is>
      </c>
      <c r="G5" s="95" t="n">
        <v>45187</v>
      </c>
      <c r="H5" s="95" t="n"/>
      <c r="I5" s="94" t="inlineStr">
        <is>
          <t>OTTOBRE</t>
        </is>
      </c>
      <c r="J5" s="94" t="n"/>
      <c r="K5" s="94" t="inlineStr">
        <is>
          <t>BONIFICO CUMULATIVO DI 547,39 DI CUI183 POLIZZA CASA IN CATTOLICA</t>
        </is>
      </c>
    </row>
    <row r="6">
      <c r="A6" s="94" t="n"/>
      <c r="B6" s="94" t="n"/>
      <c r="C6" s="94" t="n"/>
      <c r="D6" s="94" t="n"/>
      <c r="E6" s="94" t="n">
        <v>0</v>
      </c>
      <c r="F6" s="94" t="n"/>
      <c r="G6" s="95" t="n"/>
      <c r="H6" s="95" t="n"/>
      <c r="I6" s="94" t="n"/>
      <c r="J6" s="94" t="n"/>
      <c r="K6" s="94" t="n"/>
    </row>
    <row r="7">
      <c r="A7" s="94" t="n"/>
      <c r="B7" s="94" t="n"/>
      <c r="C7" s="94" t="n"/>
      <c r="D7" s="94" t="n"/>
      <c r="E7" s="94" t="n">
        <v>0</v>
      </c>
      <c r="F7" s="94" t="n"/>
      <c r="G7" s="95" t="n"/>
      <c r="H7" s="95" t="n"/>
      <c r="I7" s="94" t="n"/>
      <c r="J7" s="94" t="n"/>
      <c r="K7" s="94" t="n"/>
    </row>
    <row r="8">
      <c r="A8" s="94" t="n"/>
      <c r="B8" s="94" t="n"/>
      <c r="C8" s="94" t="n"/>
      <c r="D8" s="94" t="n"/>
      <c r="E8" s="94" t="n">
        <v>0</v>
      </c>
      <c r="F8" s="94" t="n"/>
      <c r="G8" s="95" t="n"/>
      <c r="H8" s="95" t="n"/>
      <c r="I8" s="94" t="n"/>
      <c r="J8" s="94" t="n"/>
      <c r="K8" s="94" t="n"/>
    </row>
    <row r="9">
      <c r="A9" s="94" t="n"/>
      <c r="B9" s="94" t="n"/>
      <c r="C9" s="94" t="n"/>
      <c r="D9" s="94" t="n"/>
      <c r="E9" s="94" t="n">
        <v>0</v>
      </c>
      <c r="F9" s="94" t="n"/>
      <c r="G9" s="95" t="n"/>
      <c r="H9" s="95" t="n"/>
      <c r="I9" s="94" t="n"/>
      <c r="J9" s="94" t="n"/>
      <c r="K9" s="94" t="n"/>
    </row>
    <row r="10">
      <c r="A10" s="94" t="n"/>
      <c r="B10" s="94" t="n"/>
      <c r="C10" s="94" t="n"/>
      <c r="D10" s="94" t="n"/>
      <c r="E10" s="94" t="n">
        <v>0</v>
      </c>
      <c r="F10" s="94" t="n"/>
      <c r="G10" s="95" t="n"/>
      <c r="H10" s="95" t="n"/>
      <c r="I10" s="94" t="n"/>
      <c r="J10" s="94" t="n"/>
      <c r="K10" s="94" t="n"/>
    </row>
    <row r="11">
      <c r="A11" s="94" t="n"/>
      <c r="B11" s="94" t="n"/>
      <c r="C11" s="94" t="n"/>
      <c r="D11" s="94" t="n"/>
      <c r="E11" s="94" t="n">
        <v>0</v>
      </c>
      <c r="F11" s="94" t="n"/>
      <c r="G11" s="95" t="n"/>
      <c r="H11" s="95" t="n"/>
      <c r="I11" s="94" t="n"/>
      <c r="J11" s="94" t="n"/>
      <c r="K11" s="94" t="n"/>
    </row>
    <row r="12">
      <c r="A12" s="94" t="n"/>
      <c r="B12" s="94" t="n"/>
      <c r="C12" s="94" t="n"/>
      <c r="D12" s="94" t="n"/>
      <c r="E12" s="94" t="n">
        <v>0</v>
      </c>
      <c r="F12" s="94" t="n"/>
      <c r="G12" s="95" t="n"/>
      <c r="H12" s="95" t="n"/>
      <c r="I12" s="94" t="n"/>
      <c r="J12" s="94" t="n"/>
      <c r="K12" s="94" t="n"/>
    </row>
    <row r="13">
      <c r="A13" s="94" t="n"/>
      <c r="B13" s="94" t="n"/>
      <c r="C13" s="94" t="n"/>
      <c r="D13" s="94" t="n"/>
      <c r="E13" s="94" t="n"/>
      <c r="F13" s="94" t="n"/>
      <c r="G13" s="94" t="n"/>
      <c r="H13" s="94" t="n"/>
      <c r="I13" s="94" t="n"/>
      <c r="J13" s="94" t="n"/>
      <c r="K13" s="94" t="n"/>
    </row>
    <row r="14">
      <c r="A14" s="94" t="n"/>
      <c r="B14" s="94" t="n"/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</row>
    <row r="15">
      <c r="A15" s="94" t="n"/>
      <c r="B15" s="94" t="n"/>
      <c r="C15" s="94" t="n"/>
      <c r="D15" s="94" t="n"/>
      <c r="E15" s="94" t="n"/>
      <c r="F15" s="94" t="n"/>
      <c r="G15" s="94" t="n"/>
      <c r="H15" s="94" t="n"/>
      <c r="I15" s="94" t="n"/>
      <c r="J15" s="94" t="n"/>
      <c r="K15" s="94" t="n"/>
    </row>
    <row r="16">
      <c r="A16" s="94" t="n"/>
      <c r="B16" s="94" t="n"/>
      <c r="C16" s="94" t="n"/>
      <c r="D16" s="94" t="n"/>
      <c r="E16" s="94" t="n"/>
      <c r="F16" s="94" t="n"/>
      <c r="G16" s="94" t="n"/>
      <c r="H16" s="94" t="n"/>
      <c r="I16" s="94" t="n"/>
      <c r="J16" s="94" t="n"/>
      <c r="K16" s="94" t="n"/>
    </row>
    <row r="17">
      <c r="A17" s="94" t="n"/>
      <c r="B17" s="94" t="n"/>
      <c r="C17" s="94" t="n"/>
      <c r="D17" s="94" t="n"/>
      <c r="E17" s="94" t="n"/>
      <c r="F17" s="94" t="n"/>
      <c r="G17" s="94" t="n"/>
      <c r="H17" s="94" t="n"/>
      <c r="I17" s="94" t="n"/>
      <c r="J17" s="94" t="n"/>
      <c r="K17" s="94" t="n"/>
    </row>
    <row r="18">
      <c r="A18" s="94" t="n"/>
      <c r="B18" s="94" t="n"/>
      <c r="C18" s="94" t="n"/>
      <c r="D18" s="94" t="n"/>
      <c r="E18" s="94" t="n"/>
      <c r="F18" s="94" t="n"/>
      <c r="G18" s="94" t="n"/>
      <c r="H18" s="94" t="n"/>
      <c r="I18" s="94" t="n"/>
      <c r="J18" s="94" t="n"/>
      <c r="K18" s="94" t="n"/>
    </row>
    <row r="19">
      <c r="A19" s="94" t="n"/>
      <c r="B19" s="94" t="n"/>
      <c r="C19" s="94" t="n"/>
      <c r="D19" s="94" t="n"/>
      <c r="E19" s="94" t="n"/>
      <c r="F19" s="94" t="n"/>
      <c r="G19" s="94" t="n"/>
      <c r="H19" s="94" t="n"/>
      <c r="I19" s="94" t="n"/>
      <c r="J19" s="94" t="n"/>
      <c r="K19" s="94" t="n"/>
    </row>
    <row r="20">
      <c r="A20" s="94" t="n"/>
      <c r="B20" s="94" t="n"/>
      <c r="C20" s="94" t="n"/>
      <c r="D20" s="94" t="n"/>
      <c r="E20" s="94" t="n"/>
      <c r="F20" s="94" t="n"/>
      <c r="G20" s="94" t="n"/>
      <c r="H20" s="94" t="n"/>
      <c r="I20" s="94" t="n"/>
      <c r="J20" s="94" t="n"/>
      <c r="K20" s="94" t="n"/>
    </row>
    <row r="21">
      <c r="A21" s="94" t="n"/>
      <c r="B21" s="94" t="n"/>
      <c r="C21" s="94" t="n"/>
      <c r="D21" s="94" t="n"/>
      <c r="E21" s="94" t="n"/>
      <c r="F21" s="94" t="n"/>
      <c r="G21" s="94" t="n"/>
      <c r="H21" s="94" t="n"/>
      <c r="I21" s="94" t="n"/>
      <c r="J21" s="94" t="n"/>
      <c r="K21" s="94" t="n"/>
    </row>
    <row r="22">
      <c r="A22" s="94" t="n"/>
      <c r="B22" s="94" t="n"/>
      <c r="C22" s="94" t="n"/>
      <c r="D22" s="94" t="n"/>
      <c r="E22" s="94" t="n"/>
      <c r="F22" s="94" t="n"/>
      <c r="G22" s="94" t="n"/>
      <c r="H22" s="94" t="n"/>
      <c r="I22" s="94" t="n"/>
      <c r="J22" s="94" t="n"/>
      <c r="K22" s="94" t="n"/>
    </row>
    <row r="23">
      <c r="A23" s="94" t="n"/>
      <c r="B23" s="94" t="n"/>
      <c r="C23" s="94" t="n"/>
      <c r="D23" s="94" t="n"/>
      <c r="E23" s="94" t="n"/>
      <c r="F23" s="94" t="n"/>
      <c r="G23" s="95" t="n"/>
      <c r="H23" s="95" t="n"/>
      <c r="I23" s="94" t="n"/>
      <c r="J23" s="94" t="n"/>
      <c r="K23" s="94" t="n"/>
    </row>
    <row r="24">
      <c r="A24" s="94" t="n"/>
      <c r="B24" s="94" t="n"/>
      <c r="C24" s="94" t="n"/>
      <c r="D24" s="94" t="n"/>
      <c r="E24" s="94" t="n"/>
      <c r="F24" s="94" t="n"/>
      <c r="G24" s="95" t="n"/>
      <c r="H24" s="95" t="n"/>
      <c r="I24" s="94" t="n"/>
      <c r="J24" s="94" t="n"/>
      <c r="K24" s="94" t="n"/>
    </row>
    <row r="25">
      <c r="A25" s="94" t="n"/>
      <c r="B25" s="94" t="n"/>
      <c r="C25" s="94" t="n"/>
      <c r="D25" s="94" t="n"/>
      <c r="E25" s="94" t="n"/>
      <c r="F25" s="94" t="n"/>
      <c r="G25" s="94" t="n"/>
      <c r="H25" s="94" t="n"/>
      <c r="I25" s="94" t="n"/>
      <c r="J25" s="94" t="n"/>
      <c r="K25" s="94" t="n"/>
    </row>
    <row r="26">
      <c r="A26" s="94" t="n"/>
      <c r="B26" s="94" t="n"/>
      <c r="C26" s="94" t="n"/>
      <c r="D26" s="94" t="n"/>
      <c r="E26" s="94" t="n"/>
      <c r="F26" s="94" t="n"/>
      <c r="G26" s="94" t="n"/>
      <c r="H26" s="94" t="n"/>
      <c r="I26" s="94" t="n"/>
      <c r="J26" s="94" t="n"/>
      <c r="K26" s="94" t="n"/>
    </row>
    <row r="27">
      <c r="A27" s="94" t="n"/>
      <c r="B27" s="94" t="n"/>
      <c r="C27" s="94" t="n"/>
      <c r="D27" s="94" t="n"/>
      <c r="E27" s="94" t="n"/>
      <c r="F27" s="94" t="n"/>
      <c r="G27" s="94" t="n"/>
      <c r="H27" s="94" t="n"/>
      <c r="I27" s="94" t="n"/>
      <c r="J27" s="94" t="n"/>
      <c r="K27" s="94" t="n"/>
    </row>
    <row r="28">
      <c r="A28" s="94" t="n"/>
      <c r="B28" s="94" t="n"/>
      <c r="C28" s="94" t="n"/>
      <c r="D28" s="94" t="n"/>
      <c r="E28" s="94" t="n"/>
      <c r="F28" s="94" t="n"/>
      <c r="G28" s="94" t="n"/>
      <c r="H28" s="94" t="n"/>
      <c r="I28" s="94" t="n"/>
      <c r="J28" s="94" t="n"/>
      <c r="K28" s="94" t="n"/>
    </row>
    <row r="29">
      <c r="A29" s="94" t="n"/>
      <c r="B29" s="94" t="n"/>
      <c r="C29" s="94" t="n"/>
      <c r="D29" s="94" t="n"/>
      <c r="E29" s="94" t="n"/>
      <c r="F29" s="94" t="n"/>
      <c r="G29" s="94" t="n"/>
      <c r="H29" s="94" t="n"/>
      <c r="I29" s="94" t="n"/>
      <c r="J29" s="94" t="n"/>
      <c r="K29" s="94" t="n"/>
    </row>
    <row r="30">
      <c r="A30" s="94" t="n"/>
      <c r="B30" s="94" t="n"/>
      <c r="C30" s="94" t="n"/>
      <c r="D30" s="94" t="n"/>
      <c r="E30" s="94" t="n"/>
      <c r="F30" s="94" t="n"/>
      <c r="G30" s="94" t="n"/>
      <c r="H30" s="94" t="n"/>
      <c r="I30" s="94" t="n"/>
      <c r="J30" s="94" t="n"/>
      <c r="K30" s="94" t="n"/>
    </row>
    <row r="31">
      <c r="A31" s="94" t="n"/>
      <c r="B31" s="94" t="n"/>
      <c r="C31" s="94" t="n"/>
      <c r="D31" s="94" t="n"/>
      <c r="E31" s="94" t="n"/>
      <c r="F31" s="94" t="n"/>
      <c r="G31" s="94" t="n"/>
      <c r="H31" s="94" t="n"/>
      <c r="I31" s="94" t="n"/>
      <c r="J31" s="94" t="n"/>
      <c r="K31" s="94" t="n"/>
    </row>
    <row r="32">
      <c r="A32" s="94" t="n"/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</row>
    <row r="33">
      <c r="A33" s="94" t="n"/>
      <c r="B33" s="94" t="n"/>
      <c r="C33" s="94" t="n"/>
      <c r="D33" s="94" t="n"/>
      <c r="E33" s="94">
        <f>SUM(E5:E32)</f>
        <v/>
      </c>
      <c r="F33" s="94" t="n"/>
      <c r="G33" s="94" t="n"/>
      <c r="H33" s="94" t="n"/>
      <c r="I33" s="94" t="n"/>
      <c r="J33" s="94" t="n"/>
      <c r="K33" s="94" t="n"/>
    </row>
    <row r="35">
      <c r="D35" s="119" t="inlineStr">
        <is>
          <t xml:space="preserve">MESE DI OTTOBRE </t>
        </is>
      </c>
    </row>
    <row r="37">
      <c r="A37" s="94" t="inlineStr">
        <is>
          <t>GENERTEL</t>
        </is>
      </c>
      <c r="B37" s="94" t="inlineStr">
        <is>
          <t>AGENZIA</t>
        </is>
      </c>
      <c r="C37" s="94" t="inlineStr">
        <is>
          <t>POLIZZA NUMERO</t>
        </is>
      </c>
      <c r="D37" s="94" t="inlineStr">
        <is>
          <t>COGNOME E NOME</t>
        </is>
      </c>
      <c r="E37" s="94" t="inlineStr">
        <is>
          <t>IMPORTO</t>
        </is>
      </c>
      <c r="F37" s="94" t="inlineStr">
        <is>
          <t>MEZZO DI PAGAMENTO</t>
        </is>
      </c>
      <c r="G37" s="94" t="inlineStr">
        <is>
          <t>DATA FOLGIO CASSA</t>
        </is>
      </c>
      <c r="H37" s="94" t="inlineStr">
        <is>
          <t>DATA BONIFICO</t>
        </is>
      </c>
      <c r="I37" s="94" t="inlineStr">
        <is>
          <t>MESE COMPETENZA</t>
        </is>
      </c>
      <c r="J37" s="94" t="n"/>
      <c r="K37" s="94" t="inlineStr">
        <is>
          <t>NOTE</t>
        </is>
      </c>
      <c r="L37" s="94" t="inlineStr">
        <is>
          <t>DATA STAMPA E INCASSA</t>
        </is>
      </c>
    </row>
    <row r="38">
      <c r="A38" s="98" t="inlineStr">
        <is>
          <t>TCM</t>
        </is>
      </c>
      <c r="B38" s="94" t="inlineStr">
        <is>
          <t>RHO</t>
        </is>
      </c>
      <c r="C38" s="94" t="n">
        <v>110747433</v>
      </c>
      <c r="D38" s="94" t="inlineStr">
        <is>
          <t>GALLI RAFFAELLA</t>
        </is>
      </c>
      <c r="E38" s="94" t="n">
        <v>166</v>
      </c>
      <c r="F38" s="94" t="inlineStr">
        <is>
          <t>BONIFICO</t>
        </is>
      </c>
      <c r="G38" s="95" t="n">
        <v>45202</v>
      </c>
      <c r="H38" s="95" t="n"/>
      <c r="I38" s="94" t="inlineStr">
        <is>
          <t>OTTOBRE</t>
        </is>
      </c>
      <c r="J38" s="94" t="n"/>
      <c r="K38" s="94" t="inlineStr">
        <is>
          <t xml:space="preserve">BONIFICO UNICO  556,00  (166+150+240) </t>
        </is>
      </c>
      <c r="L38" s="94" t="inlineStr">
        <is>
          <t>STAMPATA DA FRANCESCO 3/10</t>
        </is>
      </c>
    </row>
    <row r="39">
      <c r="A39" s="98" t="inlineStr">
        <is>
          <t>TCM</t>
        </is>
      </c>
      <c r="B39" s="94" t="inlineStr">
        <is>
          <t>RHO</t>
        </is>
      </c>
      <c r="C39" s="94" t="n"/>
      <c r="D39" s="94" t="inlineStr">
        <is>
          <t>TURATI ISABELLA LORENA</t>
        </is>
      </c>
      <c r="E39" s="94" t="n">
        <v>276</v>
      </c>
      <c r="F39" s="94" t="inlineStr">
        <is>
          <t>BONIFICO</t>
        </is>
      </c>
      <c r="G39" s="95" t="n">
        <v>45209</v>
      </c>
      <c r="H39" s="95" t="n"/>
      <c r="I39" s="94" t="inlineStr">
        <is>
          <t>OTTOBRE</t>
        </is>
      </c>
      <c r="J39" s="94" t="n"/>
      <c r="K39" s="94" t="inlineStr">
        <is>
          <t>BONIFICO CUMULATIVO DEL 10/10 552,00</t>
        </is>
      </c>
      <c r="L39" s="94" t="inlineStr">
        <is>
          <t>STAMPATA GIGI IL 26/10</t>
        </is>
      </c>
    </row>
    <row r="40">
      <c r="A40" s="98" t="inlineStr">
        <is>
          <t>TCM</t>
        </is>
      </c>
      <c r="B40" s="94" t="inlineStr">
        <is>
          <t>RHO</t>
        </is>
      </c>
      <c r="C40" s="94" t="n"/>
      <c r="D40" s="94" t="inlineStr">
        <is>
          <t>PARADISO WILLIAM</t>
        </is>
      </c>
      <c r="E40" s="94" t="n">
        <v>276</v>
      </c>
      <c r="F40" s="94" t="inlineStr">
        <is>
          <t>BONIFICO</t>
        </is>
      </c>
      <c r="G40" s="95" t="n">
        <v>45209</v>
      </c>
      <c r="H40" s="95" t="n"/>
      <c r="I40" s="94" t="inlineStr">
        <is>
          <t>OTTOBRE</t>
        </is>
      </c>
      <c r="J40" s="94" t="n"/>
      <c r="K40" s="94" t="n"/>
      <c r="L40" s="94" t="inlineStr">
        <is>
          <t>STAMPATA GIGI IL 26/10</t>
        </is>
      </c>
    </row>
    <row r="41">
      <c r="A41" s="98" t="inlineStr">
        <is>
          <t>TCM</t>
        </is>
      </c>
      <c r="B41" s="94" t="inlineStr">
        <is>
          <t>LEGNANO</t>
        </is>
      </c>
      <c r="C41" s="94" t="n"/>
      <c r="D41" s="94" t="inlineStr">
        <is>
          <t>COLOMBO CECILIA</t>
        </is>
      </c>
      <c r="E41" s="94" t="n">
        <v>51.38</v>
      </c>
      <c r="F41" s="94" t="inlineStr">
        <is>
          <t>BONIFICO</t>
        </is>
      </c>
      <c r="G41" s="95" t="n">
        <v>45208</v>
      </c>
      <c r="H41" s="95" t="n"/>
      <c r="I41" s="94" t="inlineStr">
        <is>
          <t>OTTOBRE</t>
        </is>
      </c>
      <c r="J41" s="94" t="n"/>
      <c r="K41" s="94" t="n"/>
      <c r="L41" s="94" t="n"/>
    </row>
    <row r="42">
      <c r="A42" s="98" t="inlineStr">
        <is>
          <t>TCM</t>
        </is>
      </c>
      <c r="B42" s="94" t="inlineStr">
        <is>
          <t>LEGNANO</t>
        </is>
      </c>
      <c r="C42" s="94" t="n"/>
      <c r="D42" s="94" t="inlineStr">
        <is>
          <t>TOJA FERNANDO</t>
        </is>
      </c>
      <c r="E42" s="94" t="n">
        <v>114.5</v>
      </c>
      <c r="F42" s="94" t="inlineStr">
        <is>
          <t>BONIFICO</t>
        </is>
      </c>
      <c r="G42" s="95" t="n">
        <v>45205</v>
      </c>
      <c r="H42" s="95" t="n"/>
      <c r="I42" s="94" t="inlineStr">
        <is>
          <t>OTTOBE</t>
        </is>
      </c>
      <c r="J42" s="94" t="n"/>
      <c r="K42" s="94" t="inlineStr">
        <is>
          <t>BONIFICO CUMULATIVO DI EURO  937,50    823 AUTO +114,5 VITA</t>
        </is>
      </c>
      <c r="L42" s="94" t="n"/>
    </row>
    <row r="43">
      <c r="A43" s="98" t="inlineStr">
        <is>
          <t>TCM</t>
        </is>
      </c>
      <c r="B43" s="94" t="inlineStr">
        <is>
          <t>LEGNANO</t>
        </is>
      </c>
      <c r="C43" s="94" t="n"/>
      <c r="D43" s="94" t="inlineStr">
        <is>
          <t>CECCARELLI ELENA</t>
        </is>
      </c>
      <c r="E43" s="94" t="n">
        <v>144</v>
      </c>
      <c r="F43" s="94" t="inlineStr">
        <is>
          <t>BONIFICO</t>
        </is>
      </c>
      <c r="G43" s="95" t="n">
        <v>45209</v>
      </c>
      <c r="H43" s="95" t="n"/>
      <c r="I43" s="94" t="inlineStr">
        <is>
          <t>OTTOBE</t>
        </is>
      </c>
      <c r="J43" s="94" t="n"/>
      <c r="K43" s="94" t="inlineStr">
        <is>
          <t>BONIFICO CUMULATIVO DI EURO 974,00 CON PAG. DI 3 POL. 119+711+144 VITA</t>
        </is>
      </c>
      <c r="L43" s="94" t="n"/>
    </row>
    <row r="44">
      <c r="A44" s="98" t="inlineStr">
        <is>
          <t>TCM</t>
        </is>
      </c>
      <c r="B44" s="94" t="inlineStr">
        <is>
          <t>RHO</t>
        </is>
      </c>
      <c r="C44" s="94" t="n"/>
      <c r="D44" s="94" t="inlineStr">
        <is>
          <t>SAGUATTI  ANDREA</t>
        </is>
      </c>
      <c r="E44" s="94" t="n">
        <v>970</v>
      </c>
      <c r="F44" s="94" t="inlineStr">
        <is>
          <t>BONIFICO</t>
        </is>
      </c>
      <c r="G44" s="95" t="n">
        <v>45216</v>
      </c>
      <c r="H44" s="95" t="n"/>
      <c r="I44" s="94" t="inlineStr">
        <is>
          <t>OTTOBRE</t>
        </is>
      </c>
      <c r="J44" s="94" t="n"/>
      <c r="K44" s="94" t="inlineStr">
        <is>
          <t>BONFICO  970,00  17/10/2023</t>
        </is>
      </c>
      <c r="L44" s="94" t="inlineStr">
        <is>
          <t>STAMPATA  GIGI 26/10</t>
        </is>
      </c>
    </row>
    <row r="45">
      <c r="A45" s="98" t="inlineStr">
        <is>
          <t>TCM</t>
        </is>
      </c>
      <c r="B45" s="94" t="inlineStr">
        <is>
          <t>GALLARATE</t>
        </is>
      </c>
      <c r="C45" s="94" t="n"/>
      <c r="D45" s="94" t="inlineStr">
        <is>
          <t>PISAN SERENA</t>
        </is>
      </c>
      <c r="E45" s="94" t="n">
        <v>264.56</v>
      </c>
      <c r="F45" s="94" t="inlineStr">
        <is>
          <t>BONIFICO</t>
        </is>
      </c>
      <c r="G45" s="95" t="n">
        <v>45219</v>
      </c>
      <c r="H45" s="95" t="n"/>
      <c r="I45" s="94" t="inlineStr">
        <is>
          <t>OTTOBRE</t>
        </is>
      </c>
      <c r="J45" s="94" t="n"/>
      <c r="K45" s="94" t="n"/>
      <c r="L45" s="94" t="n"/>
    </row>
    <row r="46">
      <c r="A46" s="98" t="inlineStr">
        <is>
          <t>TCM</t>
        </is>
      </c>
      <c r="B46" s="98" t="inlineStr">
        <is>
          <t>LEGNANO</t>
        </is>
      </c>
      <c r="C46" s="94" t="n"/>
      <c r="D46" s="98" t="inlineStr">
        <is>
          <t>COLOMBO ILEANA</t>
        </is>
      </c>
      <c r="E46" s="94" t="n">
        <v>60</v>
      </c>
      <c r="F46" s="98" t="inlineStr">
        <is>
          <t>BONIFICO</t>
        </is>
      </c>
      <c r="G46" s="95" t="n">
        <v>45223</v>
      </c>
      <c r="H46" s="95" t="n"/>
      <c r="I46" s="98" t="inlineStr">
        <is>
          <t>OTTOBRE</t>
        </is>
      </c>
      <c r="J46" s="98" t="n"/>
      <c r="K46" s="94" t="n"/>
      <c r="L46" s="94" t="n"/>
    </row>
    <row r="47">
      <c r="A47" s="98" t="inlineStr">
        <is>
          <t>TCM</t>
        </is>
      </c>
      <c r="B47" s="98" t="inlineStr">
        <is>
          <t>LEGNANO</t>
        </is>
      </c>
      <c r="C47" s="94" t="n"/>
      <c r="D47" s="98" t="inlineStr">
        <is>
          <t>ROCCA FRANCESCA</t>
        </is>
      </c>
      <c r="E47" s="94" t="n">
        <v>284.44</v>
      </c>
      <c r="F47" s="98" t="inlineStr">
        <is>
          <t>BONIFICO</t>
        </is>
      </c>
      <c r="G47" s="95" t="n">
        <v>45223</v>
      </c>
      <c r="H47" s="95" t="n"/>
      <c r="I47" s="98" t="inlineStr">
        <is>
          <t>OTTOBRE</t>
        </is>
      </c>
      <c r="J47" s="98" t="n"/>
      <c r="K47" s="98" t="inlineStr">
        <is>
          <t>BONIFICO DA TENCONI</t>
        </is>
      </c>
      <c r="L47" s="94" t="n"/>
    </row>
    <row r="48">
      <c r="A48" s="98" t="inlineStr">
        <is>
          <t>TCM</t>
        </is>
      </c>
      <c r="B48" s="98" t="inlineStr">
        <is>
          <t>GALLARATE</t>
        </is>
      </c>
      <c r="C48" s="94" t="n"/>
      <c r="D48" s="98" t="inlineStr">
        <is>
          <t>NANNINI VANESSA</t>
        </is>
      </c>
      <c r="E48" s="94" t="n">
        <v>138.89</v>
      </c>
      <c r="F48" s="98" t="inlineStr">
        <is>
          <t>BONIFICO</t>
        </is>
      </c>
      <c r="G48" s="95" t="n">
        <v>45226</v>
      </c>
      <c r="H48" s="95" t="n"/>
      <c r="I48" s="98" t="inlineStr">
        <is>
          <t>OTTOBRE</t>
        </is>
      </c>
      <c r="J48" s="98" t="n"/>
      <c r="K48" s="94" t="n"/>
      <c r="L48" s="94" t="n"/>
    </row>
    <row r="49">
      <c r="A49" s="98" t="inlineStr">
        <is>
          <t>TCM</t>
        </is>
      </c>
      <c r="B49" s="98" t="inlineStr">
        <is>
          <t>GALLARATE</t>
        </is>
      </c>
      <c r="C49" s="94" t="n"/>
      <c r="D49" s="98" t="inlineStr">
        <is>
          <t>SARZI SARTORI MARCO</t>
        </is>
      </c>
      <c r="E49" s="94" t="n">
        <v>302.38</v>
      </c>
      <c r="F49" s="98" t="inlineStr">
        <is>
          <t>BONIFICO</t>
        </is>
      </c>
      <c r="G49" s="95" t="n">
        <v>45226</v>
      </c>
      <c r="H49" s="95" t="n"/>
      <c r="I49" s="98" t="inlineStr">
        <is>
          <t>OTTOBRE</t>
        </is>
      </c>
      <c r="J49" s="98" t="n"/>
      <c r="K49" s="94" t="n"/>
      <c r="L49" s="94" t="n"/>
    </row>
    <row r="50">
      <c r="A50" s="98" t="inlineStr">
        <is>
          <t>TCM</t>
        </is>
      </c>
      <c r="B50" s="98" t="inlineStr">
        <is>
          <t>GALLARATE</t>
        </is>
      </c>
      <c r="C50" s="94" t="n"/>
      <c r="D50" s="98" t="inlineStr">
        <is>
          <t>MARMO GIUSEPPE</t>
        </is>
      </c>
      <c r="E50" s="94" t="n">
        <v>181.43</v>
      </c>
      <c r="F50" s="98" t="inlineStr">
        <is>
          <t>BONIFICO</t>
        </is>
      </c>
      <c r="G50" s="95" t="n">
        <v>45226</v>
      </c>
      <c r="H50" s="95" t="n"/>
      <c r="I50" s="98" t="inlineStr">
        <is>
          <t>OTTOBRE</t>
        </is>
      </c>
      <c r="J50" s="98" t="n"/>
      <c r="K50" s="94" t="n"/>
      <c r="L50" s="94" t="n"/>
    </row>
    <row r="51">
      <c r="A51" s="98" t="inlineStr">
        <is>
          <t>TCM</t>
        </is>
      </c>
      <c r="B51" s="94" t="inlineStr">
        <is>
          <t>GALLARATE</t>
        </is>
      </c>
      <c r="C51" s="94" t="n"/>
      <c r="D51" s="94" t="inlineStr">
        <is>
          <t>CRISPO ROSRIO</t>
        </is>
      </c>
      <c r="E51" s="94" t="n">
        <v>318</v>
      </c>
      <c r="F51" s="94" t="inlineStr">
        <is>
          <t>BONIFICO</t>
        </is>
      </c>
      <c r="G51" s="95" t="n">
        <v>45229</v>
      </c>
      <c r="H51" s="94" t="n"/>
      <c r="I51" s="94" t="inlineStr">
        <is>
          <t>OTTOBRE</t>
        </is>
      </c>
      <c r="J51" s="94" t="n"/>
      <c r="K51" s="94" t="n"/>
      <c r="L51" s="94" t="n"/>
    </row>
    <row r="52">
      <c r="A52" s="94" t="inlineStr">
        <is>
          <t>TCM</t>
        </is>
      </c>
      <c r="B52" s="94" t="inlineStr">
        <is>
          <t>GALLARATE</t>
        </is>
      </c>
      <c r="C52" s="94" t="n"/>
      <c r="D52" s="94" t="inlineStr">
        <is>
          <t>MILITELLO ROBERTO</t>
        </is>
      </c>
      <c r="E52" s="94" t="n">
        <v>182.45</v>
      </c>
      <c r="F52" s="94" t="inlineStr">
        <is>
          <t xml:space="preserve">ASSEGNO BANCARIO </t>
        </is>
      </c>
      <c r="G52" s="95" t="n">
        <v>45230</v>
      </c>
      <c r="H52" s="94" t="n"/>
      <c r="I52" s="94" t="inlineStr">
        <is>
          <t>OTTOBRE</t>
        </is>
      </c>
      <c r="J52" s="94" t="n"/>
      <c r="K52" s="94" t="n"/>
      <c r="L52" s="94" t="n"/>
    </row>
    <row r="53">
      <c r="A53" s="98" t="n"/>
      <c r="B53" s="94" t="n"/>
      <c r="C53" s="94" t="n"/>
      <c r="D53" s="94" t="n"/>
      <c r="E53" s="127">
        <f>SUM(E38:E52)</f>
        <v/>
      </c>
      <c r="F53" s="94" t="n"/>
      <c r="G53" s="94" t="n"/>
      <c r="H53" s="94" t="n"/>
      <c r="I53" s="94" t="n"/>
      <c r="J53" s="94" t="n"/>
      <c r="K53" s="94" t="n"/>
      <c r="L53" s="94" t="n"/>
    </row>
    <row r="54">
      <c r="A54" s="94" t="n"/>
      <c r="B54" s="94" t="n"/>
      <c r="C54" s="94" t="n"/>
      <c r="D54" s="94" t="n"/>
      <c r="E54" s="94" t="n"/>
      <c r="F54" s="94" t="n"/>
      <c r="G54" s="94" t="n"/>
      <c r="H54" s="94" t="n"/>
      <c r="I54" s="94" t="n"/>
      <c r="J54" s="94" t="n"/>
      <c r="K54" s="94" t="n"/>
      <c r="L54" s="94" t="n"/>
    </row>
    <row r="55">
      <c r="A55" s="98" t="inlineStr">
        <is>
          <t>PIANI FUTURI</t>
        </is>
      </c>
      <c r="B55" s="94" t="inlineStr">
        <is>
          <t>RHO</t>
        </is>
      </c>
      <c r="C55" s="94" t="n">
        <v>9017430</v>
      </c>
      <c r="D55" s="94" t="inlineStr">
        <is>
          <t>ANDREA MARINONI</t>
        </is>
      </c>
      <c r="E55" s="94" t="n">
        <v>1200</v>
      </c>
      <c r="F55" s="94" t="inlineStr">
        <is>
          <t>BONIFICO</t>
        </is>
      </c>
      <c r="G55" s="95" t="n">
        <v>45211</v>
      </c>
      <c r="H55" s="95" t="n"/>
      <c r="I55" s="94" t="inlineStr">
        <is>
          <t>OTTOBRE</t>
        </is>
      </c>
      <c r="J55" s="94" t="inlineStr">
        <is>
          <t>OK REGISTRATO IL 14/11/2023</t>
        </is>
      </c>
      <c r="K55" s="94" t="inlineStr">
        <is>
          <t xml:space="preserve">POLIZZA VITA </t>
        </is>
      </c>
      <c r="L55" s="94" t="n"/>
    </row>
    <row r="56">
      <c r="A56" s="98" t="inlineStr">
        <is>
          <t>PIP</t>
        </is>
      </c>
      <c r="B56" s="94" t="inlineStr">
        <is>
          <t>RHO</t>
        </is>
      </c>
      <c r="C56" s="94" t="n">
        <v>110840672</v>
      </c>
      <c r="D56" s="94" t="inlineStr">
        <is>
          <t>MAIONE LUCA</t>
        </is>
      </c>
      <c r="E56" s="94" t="n">
        <v>5000</v>
      </c>
      <c r="F56" s="94" t="inlineStr">
        <is>
          <t>BONIFICO</t>
        </is>
      </c>
      <c r="G56" s="95" t="n">
        <v>45218</v>
      </c>
      <c r="H56" s="95" t="n"/>
      <c r="I56" s="94" t="inlineStr">
        <is>
          <t>OTTOBRE</t>
        </is>
      </c>
      <c r="J56" s="94" t="inlineStr">
        <is>
          <t>OK REGISTRATO IL 28/11/2023</t>
        </is>
      </c>
      <c r="K56" s="94" t="inlineStr">
        <is>
          <t>PIP</t>
        </is>
      </c>
      <c r="L56" s="94" t="n"/>
    </row>
    <row r="57">
      <c r="A57" s="94" t="n"/>
      <c r="B57" s="94" t="n"/>
      <c r="C57" s="94" t="n"/>
      <c r="D57" s="94" t="n"/>
      <c r="E57" s="94" t="n"/>
      <c r="F57" s="94" t="n"/>
      <c r="G57" s="94" t="n"/>
      <c r="H57" s="94" t="n"/>
      <c r="I57" s="94" t="n"/>
      <c r="J57" s="94" t="n"/>
      <c r="K57" s="94" t="n"/>
      <c r="L57" s="94" t="n"/>
    </row>
    <row r="58">
      <c r="A58" s="94" t="n"/>
      <c r="B58" s="94" t="n"/>
      <c r="C58" s="94" t="n"/>
      <c r="D58" s="94" t="n"/>
      <c r="E58" s="94" t="n"/>
      <c r="F58" s="94" t="n"/>
      <c r="G58" s="94" t="n"/>
      <c r="H58" s="94" t="n"/>
      <c r="I58" s="94" t="n"/>
      <c r="J58" s="94" t="n"/>
      <c r="K58" s="94" t="n"/>
      <c r="L58" s="94" t="n"/>
    </row>
    <row r="59">
      <c r="A59" s="94" t="n"/>
      <c r="B59" s="94" t="n"/>
      <c r="C59" s="94" t="n"/>
      <c r="D59" s="94" t="n"/>
      <c r="E59" s="94" t="n"/>
      <c r="F59" s="94" t="n"/>
      <c r="G59" s="94" t="n"/>
      <c r="H59" s="94" t="n"/>
      <c r="I59" s="94" t="n"/>
      <c r="J59" s="94" t="n"/>
      <c r="K59" s="94" t="n"/>
      <c r="L59" s="94" t="n"/>
    </row>
    <row r="60">
      <c r="A60" s="94" t="n"/>
      <c r="B60" s="94" t="n"/>
      <c r="C60" s="94" t="n"/>
      <c r="D60" s="94" t="n"/>
      <c r="E60" s="94" t="n"/>
      <c r="F60" s="94" t="n"/>
      <c r="G60" s="94" t="n"/>
      <c r="H60" s="94" t="n"/>
      <c r="I60" s="94" t="n"/>
      <c r="J60" s="94" t="n"/>
      <c r="K60" s="94" t="n"/>
      <c r="L60" s="94" t="n"/>
    </row>
    <row r="61">
      <c r="A61" s="94" t="n"/>
      <c r="B61" s="94" t="n"/>
      <c r="C61" s="94" t="n"/>
      <c r="D61" s="94" t="n"/>
      <c r="E61" s="94" t="n"/>
      <c r="F61" s="94" t="n"/>
      <c r="G61" s="94" t="n"/>
      <c r="H61" s="94" t="n"/>
      <c r="I61" s="94" t="n"/>
      <c r="J61" s="94" t="n"/>
      <c r="K61" s="94" t="n"/>
      <c r="L61" s="94" t="n"/>
    </row>
    <row r="62">
      <c r="A62" s="94" t="n"/>
      <c r="B62" s="94" t="n"/>
      <c r="C62" s="94" t="n"/>
      <c r="D62" s="94" t="n"/>
      <c r="E62" s="94" t="n"/>
      <c r="F62" s="94" t="n"/>
      <c r="G62" s="94" t="n"/>
      <c r="H62" s="94" t="n"/>
      <c r="I62" s="94" t="n"/>
      <c r="J62" s="94" t="n"/>
      <c r="K62" s="94" t="n"/>
      <c r="L62" s="94" t="n"/>
    </row>
    <row r="63">
      <c r="A63" s="94" t="n"/>
      <c r="B63" s="94" t="n"/>
      <c r="C63" s="94" t="n"/>
      <c r="D63" s="94" t="n"/>
      <c r="E63" s="94" t="n"/>
      <c r="F63" s="94" t="n"/>
      <c r="G63" s="94" t="n"/>
      <c r="H63" s="94" t="n"/>
      <c r="I63" s="94" t="n"/>
      <c r="J63" s="94" t="n"/>
      <c r="K63" s="94" t="n"/>
      <c r="L63" s="94" t="n"/>
    </row>
    <row r="64">
      <c r="A64" s="94" t="n"/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</row>
    <row r="65">
      <c r="A65" s="94" t="n"/>
      <c r="B65" s="94" t="n"/>
      <c r="C65" s="94" t="n"/>
      <c r="D65" s="94" t="n"/>
      <c r="E65" s="94">
        <f>SUM(E38:E64)</f>
        <v/>
      </c>
      <c r="F65" s="94" t="n"/>
      <c r="G65" s="94" t="n"/>
      <c r="H65" s="94" t="n"/>
      <c r="I65" s="94" t="n"/>
      <c r="J65" s="94" t="n"/>
      <c r="K65" s="94" t="n"/>
      <c r="L65" s="94" t="n"/>
    </row>
    <row r="67">
      <c r="D67" t="inlineStr">
        <is>
          <t>NOVEMBRE</t>
        </is>
      </c>
    </row>
    <row r="69">
      <c r="A69" s="94" t="inlineStr">
        <is>
          <t>GENERTEL</t>
        </is>
      </c>
      <c r="B69" s="94" t="inlineStr">
        <is>
          <t>AGENZIA</t>
        </is>
      </c>
      <c r="C69" s="94" t="inlineStr">
        <is>
          <t>POLIZZA NUMERO</t>
        </is>
      </c>
      <c r="D69" s="94" t="inlineStr">
        <is>
          <t>COGNOME E NOME</t>
        </is>
      </c>
      <c r="E69" s="94" t="inlineStr">
        <is>
          <t>IMPORTO</t>
        </is>
      </c>
      <c r="F69" s="94" t="inlineStr">
        <is>
          <t>MEZZO DI PAGAMENTO</t>
        </is>
      </c>
      <c r="G69" s="94" t="inlineStr">
        <is>
          <t>DATA FOLGIO CASSA</t>
        </is>
      </c>
      <c r="H69" s="94" t="inlineStr">
        <is>
          <t>DATA BONIFICO</t>
        </is>
      </c>
      <c r="I69" s="94" t="inlineStr">
        <is>
          <t>MESE COMPETENZA</t>
        </is>
      </c>
      <c r="J69" s="94" t="inlineStr">
        <is>
          <t>FLAG CONTROLLO</t>
        </is>
      </c>
      <c r="K69" s="94" t="inlineStr">
        <is>
          <t>NOTE</t>
        </is>
      </c>
      <c r="L69" s="94" t="inlineStr">
        <is>
          <t>DATA STAMPA E INCASSA</t>
        </is>
      </c>
    </row>
    <row r="70" ht="13.8" customHeight="1">
      <c r="A70" s="98" t="inlineStr">
        <is>
          <t>TCM</t>
        </is>
      </c>
      <c r="B70" s="94" t="inlineStr">
        <is>
          <t>RHO</t>
        </is>
      </c>
      <c r="C70" s="129" t="n">
        <v>110701964</v>
      </c>
      <c r="D70" s="130" t="inlineStr">
        <is>
          <t>NIGRO GAETANO</t>
        </is>
      </c>
      <c r="E70" s="94" t="n">
        <v>519</v>
      </c>
      <c r="F70" s="94" t="inlineStr">
        <is>
          <t>BONIFICO</t>
        </is>
      </c>
      <c r="G70" s="95" t="n">
        <v>45232</v>
      </c>
      <c r="H70" s="95" t="n"/>
      <c r="I70" s="98" t="inlineStr">
        <is>
          <t>NOVEMBRE</t>
        </is>
      </c>
      <c r="J70" s="98" t="inlineStr">
        <is>
          <t>*</t>
        </is>
      </c>
      <c r="K70" s="98" t="inlineStr">
        <is>
          <t>UNICO BONIFICO  519+397+326 POLIZZA ATO FERRRIO ROSANNA</t>
        </is>
      </c>
      <c r="L70" s="98" t="inlineStr">
        <is>
          <t>STAMPATA IN UFFICO DA FRANCESCO 2/11</t>
        </is>
      </c>
    </row>
    <row r="71">
      <c r="A71" s="98" t="inlineStr">
        <is>
          <t>TCM</t>
        </is>
      </c>
      <c r="B71" s="94" t="inlineStr">
        <is>
          <t>RHO</t>
        </is>
      </c>
      <c r="C71" s="94" t="n">
        <v>110701965</v>
      </c>
      <c r="D71" s="98" t="inlineStr">
        <is>
          <t>FERRARIO ROSSANA</t>
        </is>
      </c>
      <c r="E71" s="94" t="n">
        <v>397</v>
      </c>
      <c r="F71" s="94" t="inlineStr">
        <is>
          <t>BONIFICO</t>
        </is>
      </c>
      <c r="G71" s="95" t="n">
        <v>45232</v>
      </c>
      <c r="H71" s="95" t="n"/>
      <c r="I71" s="98" t="inlineStr">
        <is>
          <t>NOVEMBRE</t>
        </is>
      </c>
      <c r="J71" s="98" t="inlineStr">
        <is>
          <t>*</t>
        </is>
      </c>
      <c r="K71" s="98" t="inlineStr">
        <is>
          <t>UNICO BONIFICO  519+397+326 POLIZZA ATO FERRRIO ROSANNA</t>
        </is>
      </c>
      <c r="L71" s="98" t="inlineStr">
        <is>
          <t>STAMPATA IN UFFICO DA FRANCESCO 2/11</t>
        </is>
      </c>
    </row>
    <row r="72">
      <c r="A72" s="98" t="inlineStr">
        <is>
          <t>TCM</t>
        </is>
      </c>
      <c r="B72" s="94" t="inlineStr">
        <is>
          <t>SOMMA</t>
        </is>
      </c>
      <c r="C72" s="94" t="n">
        <v>9041617</v>
      </c>
      <c r="D72" s="94" t="inlineStr">
        <is>
          <t>GABRIELI MASSIMO</t>
        </is>
      </c>
      <c r="E72" s="94" t="n">
        <v>203.4</v>
      </c>
      <c r="F72" s="94" t="inlineStr">
        <is>
          <t>BONIFICO</t>
        </is>
      </c>
      <c r="G72" s="95" t="n">
        <v>45236</v>
      </c>
      <c r="H72" s="95" t="n"/>
      <c r="I72" s="94" t="inlineStr">
        <is>
          <t>NOVEMBRE</t>
        </is>
      </c>
      <c r="J72" s="94" t="inlineStr">
        <is>
          <t>*</t>
        </is>
      </c>
      <c r="K72" s="94" t="n"/>
      <c r="L72" s="98" t="n"/>
    </row>
    <row r="73">
      <c r="A73" s="98" t="inlineStr">
        <is>
          <t>TCM</t>
        </is>
      </c>
      <c r="B73" s="94" t="inlineStr">
        <is>
          <t>GALLARATE</t>
        </is>
      </c>
      <c r="C73" s="94" t="n">
        <v>9042617</v>
      </c>
      <c r="D73" s="94" t="inlineStr">
        <is>
          <t>MECCANICA PANZERA S.R.L.</t>
        </is>
      </c>
      <c r="E73" s="94" t="n">
        <v>486</v>
      </c>
      <c r="F73" s="94" t="inlineStr">
        <is>
          <t xml:space="preserve">BONIFICO </t>
        </is>
      </c>
      <c r="G73" s="95" t="n">
        <v>45236</v>
      </c>
      <c r="H73" s="95" t="n"/>
      <c r="I73" s="94" t="inlineStr">
        <is>
          <t>NOVEMBRE</t>
        </is>
      </c>
      <c r="J73" s="94" t="inlineStr">
        <is>
          <t>*</t>
        </is>
      </c>
      <c r="K73" s="94" t="n"/>
      <c r="L73" s="94" t="n"/>
    </row>
    <row r="74">
      <c r="A74" s="98" t="inlineStr">
        <is>
          <t>TCM</t>
        </is>
      </c>
      <c r="B74" s="94" t="inlineStr">
        <is>
          <t>LEGNANO</t>
        </is>
      </c>
      <c r="C74" s="94" t="n">
        <v>1107502785</v>
      </c>
      <c r="D74" s="94" t="inlineStr">
        <is>
          <t>ZAFFARONI  ALESSANDRO</t>
        </is>
      </c>
      <c r="E74" s="94" t="n">
        <v>146</v>
      </c>
      <c r="F74" s="94" t="inlineStr">
        <is>
          <t>BONIFICO</t>
        </is>
      </c>
      <c r="G74" s="95" t="n">
        <v>45237</v>
      </c>
      <c r="H74" s="95" t="n">
        <v>45236</v>
      </c>
      <c r="I74" s="94" t="inlineStr">
        <is>
          <t>NOVEMBRE</t>
        </is>
      </c>
      <c r="J74" s="94" t="inlineStr">
        <is>
          <t>*</t>
        </is>
      </c>
      <c r="K74" s="94" t="n"/>
      <c r="L74" s="94" t="n"/>
    </row>
    <row r="75">
      <c r="A75" s="98" t="inlineStr">
        <is>
          <t>TCM</t>
        </is>
      </c>
      <c r="B75" s="94" t="inlineStr">
        <is>
          <t>SOMMA LOMBARDO</t>
        </is>
      </c>
      <c r="C75" s="94" t="n">
        <v>9057184</v>
      </c>
      <c r="D75" s="94" t="inlineStr">
        <is>
          <t>BUGELATO PAOLO</t>
        </is>
      </c>
      <c r="E75" s="94" t="n">
        <v>300.84</v>
      </c>
      <c r="F75" s="94" t="inlineStr">
        <is>
          <t>BONIFICO</t>
        </is>
      </c>
      <c r="G75" s="95" t="n">
        <v>45237</v>
      </c>
      <c r="H75" s="95" t="n"/>
      <c r="I75" s="94" t="inlineStr">
        <is>
          <t>NOVEMBRE</t>
        </is>
      </c>
      <c r="J75" s="94" t="inlineStr">
        <is>
          <t>*</t>
        </is>
      </c>
      <c r="K75" s="94" t="n"/>
      <c r="L75" s="94" t="n"/>
    </row>
    <row r="76">
      <c r="A76" s="98" t="inlineStr">
        <is>
          <t>TCM</t>
        </is>
      </c>
      <c r="B76" s="94" t="inlineStr">
        <is>
          <t>GALLARATE</t>
        </is>
      </c>
      <c r="C76" s="94" t="n">
        <v>116549013</v>
      </c>
      <c r="D76" s="94" t="inlineStr">
        <is>
          <t>AMBROSETTI  W</t>
        </is>
      </c>
      <c r="E76" s="94" t="n">
        <v>201.93</v>
      </c>
      <c r="F76" s="94" t="inlineStr">
        <is>
          <t>BONIFICO</t>
        </is>
      </c>
      <c r="G76" s="95" t="n">
        <v>45238</v>
      </c>
      <c r="H76" s="95" t="n"/>
      <c r="I76" s="94" t="inlineStr">
        <is>
          <t>NOVEMBRE</t>
        </is>
      </c>
      <c r="J76" s="94" t="inlineStr">
        <is>
          <t>*</t>
        </is>
      </c>
      <c r="K76" s="94" t="n"/>
      <c r="L76" s="98" t="n"/>
    </row>
    <row r="77">
      <c r="A77" s="98" t="inlineStr">
        <is>
          <t>TCM</t>
        </is>
      </c>
      <c r="B77" s="94" t="inlineStr">
        <is>
          <t>RHO</t>
        </is>
      </c>
      <c r="C77" s="94" t="n">
        <v>116536597</v>
      </c>
      <c r="D77" s="94" t="inlineStr">
        <is>
          <t>MARNATI CARLO MARIA</t>
        </is>
      </c>
      <c r="E77" s="94" t="n">
        <v>169</v>
      </c>
      <c r="F77" s="94" t="inlineStr">
        <is>
          <t>BONIFICO</t>
        </is>
      </c>
      <c r="G77" s="95" t="n">
        <v>45238</v>
      </c>
      <c r="H77" s="95" t="n"/>
      <c r="I77" s="94" t="inlineStr">
        <is>
          <t>NOVEMBRE</t>
        </is>
      </c>
      <c r="J77" s="94" t="inlineStr">
        <is>
          <t>*</t>
        </is>
      </c>
      <c r="K77" s="94" t="n"/>
      <c r="L77" s="94" t="n"/>
    </row>
    <row r="78">
      <c r="A78" s="98" t="inlineStr">
        <is>
          <t>TCM</t>
        </is>
      </c>
      <c r="B78" s="98" t="inlineStr">
        <is>
          <t>LEGNANO</t>
        </is>
      </c>
      <c r="C78" s="94" t="n">
        <v>110750257</v>
      </c>
      <c r="D78" s="98" t="inlineStr">
        <is>
          <t>ZAFFARONI FRANCESCA</t>
        </is>
      </c>
      <c r="E78" s="94" t="n">
        <v>91</v>
      </c>
      <c r="F78" s="98" t="inlineStr">
        <is>
          <t>ASSEGNO</t>
        </is>
      </c>
      <c r="G78" s="95" t="n">
        <v>45237</v>
      </c>
      <c r="H78" s="95" t="n"/>
      <c r="I78" s="94" t="inlineStr">
        <is>
          <t>NOVEMBRE</t>
        </is>
      </c>
      <c r="J78" s="98" t="inlineStr">
        <is>
          <t>*</t>
        </is>
      </c>
      <c r="K78" s="94" t="n"/>
      <c r="L78" s="94" t="n"/>
    </row>
    <row r="79">
      <c r="A79" s="98" t="inlineStr">
        <is>
          <t>TCM</t>
        </is>
      </c>
      <c r="B79" s="98" t="inlineStr">
        <is>
          <t>LEGNANO</t>
        </is>
      </c>
      <c r="C79" s="94" t="n">
        <v>11075030</v>
      </c>
      <c r="D79" s="98" t="inlineStr">
        <is>
          <t>ZAFFARONI LAURA</t>
        </is>
      </c>
      <c r="E79" s="94" t="n">
        <v>96</v>
      </c>
      <c r="F79" s="98" t="inlineStr">
        <is>
          <t>ASSEGNO</t>
        </is>
      </c>
      <c r="G79" s="95" t="n">
        <v>45237</v>
      </c>
      <c r="H79" s="95" t="n"/>
      <c r="I79" s="94" t="inlineStr">
        <is>
          <t>NOVEMBRE</t>
        </is>
      </c>
      <c r="J79" s="98" t="inlineStr">
        <is>
          <t>*</t>
        </is>
      </c>
      <c r="K79" s="98" t="n"/>
      <c r="L79" s="94" t="n"/>
    </row>
    <row r="80">
      <c r="A80" s="98" t="inlineStr">
        <is>
          <t>TCM</t>
        </is>
      </c>
      <c r="B80" s="98" t="inlineStr">
        <is>
          <t>RHO</t>
        </is>
      </c>
      <c r="C80" s="94" t="n"/>
      <c r="D80" s="98" t="inlineStr">
        <is>
          <t>BRAMBILLA CRISTINA</t>
        </is>
      </c>
      <c r="E80" s="94" t="n">
        <v>124.33</v>
      </c>
      <c r="F80" s="98" t="inlineStr">
        <is>
          <t xml:space="preserve">BONIFICO </t>
        </is>
      </c>
      <c r="G80" s="95" t="n">
        <v>45244</v>
      </c>
      <c r="H80" s="95" t="n"/>
      <c r="I80" s="94" t="inlineStr">
        <is>
          <t>NOVEMBRE</t>
        </is>
      </c>
      <c r="J80" s="98" t="inlineStr">
        <is>
          <t>*</t>
        </is>
      </c>
      <c r="K80" s="94" t="n"/>
      <c r="L80" s="94" t="n"/>
    </row>
    <row r="81">
      <c r="A81" s="98" t="inlineStr">
        <is>
          <t>TCM</t>
        </is>
      </c>
      <c r="B81" s="98" t="inlineStr">
        <is>
          <t>RHO</t>
        </is>
      </c>
      <c r="C81" s="94" t="n">
        <v>65636831</v>
      </c>
      <c r="D81" s="98" t="inlineStr">
        <is>
          <t>PIURI FABIO CESARE</t>
        </is>
      </c>
      <c r="E81" s="94" t="n">
        <v>1090</v>
      </c>
      <c r="F81" s="98" t="inlineStr">
        <is>
          <t>BONIFICO</t>
        </is>
      </c>
      <c r="G81" s="95" t="n">
        <v>45252</v>
      </c>
      <c r="H81" s="95" t="n"/>
      <c r="I81" s="94" t="inlineStr">
        <is>
          <t>NOVEMBRE</t>
        </is>
      </c>
      <c r="J81" s="98" t="inlineStr">
        <is>
          <t>*</t>
        </is>
      </c>
      <c r="K81" s="94" t="n"/>
      <c r="L81" s="94" t="n"/>
    </row>
    <row r="82">
      <c r="A82" s="98" t="inlineStr">
        <is>
          <t>TCM</t>
        </is>
      </c>
      <c r="B82" s="98" t="inlineStr">
        <is>
          <t>SOMMA LOMBARDO</t>
        </is>
      </c>
      <c r="C82" s="94" t="n">
        <v>9019546</v>
      </c>
      <c r="D82" s="98" t="inlineStr">
        <is>
          <t>CATTIN GINO</t>
        </is>
      </c>
      <c r="E82" s="94" t="n">
        <v>356</v>
      </c>
      <c r="F82" s="98" t="inlineStr">
        <is>
          <t xml:space="preserve">BONIFICO </t>
        </is>
      </c>
      <c r="G82" s="95" t="n">
        <v>45250</v>
      </c>
      <c r="H82" s="95" t="n"/>
      <c r="I82" s="98" t="inlineStr">
        <is>
          <t>NOVEMBRE</t>
        </is>
      </c>
      <c r="J82" s="98" t="inlineStr">
        <is>
          <t>*</t>
        </is>
      </c>
      <c r="K82" s="94" t="n"/>
      <c r="L82" s="94" t="n"/>
    </row>
    <row r="83">
      <c r="A83" s="98" t="inlineStr">
        <is>
          <t>TCM</t>
        </is>
      </c>
      <c r="B83" s="94" t="inlineStr">
        <is>
          <t>RHO</t>
        </is>
      </c>
      <c r="C83" s="94" t="n">
        <v>112008721</v>
      </c>
      <c r="D83" s="94" t="inlineStr">
        <is>
          <t>ZOPPI ANDREA</t>
        </is>
      </c>
      <c r="E83" s="94" t="n">
        <v>848.7</v>
      </c>
      <c r="F83" s="94" t="inlineStr">
        <is>
          <t>BONIFICO</t>
        </is>
      </c>
      <c r="G83" s="95" t="n">
        <v>45253</v>
      </c>
      <c r="H83" s="94" t="n"/>
      <c r="I83" s="94" t="inlineStr">
        <is>
          <t>NOVEMBRE</t>
        </is>
      </c>
      <c r="J83" s="94" t="inlineStr">
        <is>
          <t>*</t>
        </is>
      </c>
      <c r="K83" s="94" t="n"/>
      <c r="L83" s="94" t="n"/>
    </row>
    <row r="84">
      <c r="A84" s="94" t="inlineStr">
        <is>
          <t>TCM</t>
        </is>
      </c>
      <c r="B84" s="94" t="inlineStr">
        <is>
          <t>RHO</t>
        </is>
      </c>
      <c r="C84" s="94" t="n">
        <v>116567055</v>
      </c>
      <c r="D84" s="94" t="inlineStr">
        <is>
          <t>COMINI FABIO ALESSANDRO</t>
        </is>
      </c>
      <c r="E84" s="94" t="n">
        <v>1397.5</v>
      </c>
      <c r="F84" s="94" t="inlineStr">
        <is>
          <t>BONIFICO</t>
        </is>
      </c>
      <c r="G84" s="95" t="n">
        <v>45250</v>
      </c>
      <c r="H84" s="94" t="n"/>
      <c r="I84" s="94" t="inlineStr">
        <is>
          <t>NOVEMBRE</t>
        </is>
      </c>
      <c r="J84" s="94" t="inlineStr">
        <is>
          <t>*</t>
        </is>
      </c>
      <c r="K84" s="94" t="n"/>
      <c r="L84" s="94" t="n"/>
    </row>
    <row r="85">
      <c r="A85" s="98" t="n"/>
      <c r="B85" s="94" t="n"/>
      <c r="C85" s="94" t="n"/>
      <c r="D85" s="94" t="n"/>
      <c r="E85" s="94" t="n"/>
      <c r="F85" s="94" t="n"/>
      <c r="G85" s="94" t="n"/>
      <c r="H85" s="94" t="n"/>
      <c r="I85" s="94" t="n"/>
      <c r="J85" s="94" t="n"/>
      <c r="K85" s="94" t="n"/>
      <c r="L85" s="94" t="n"/>
    </row>
    <row r="86">
      <c r="A86" s="94" t="n"/>
      <c r="B86" s="94" t="n"/>
      <c r="C86" s="94" t="n"/>
      <c r="D86" s="94" t="n"/>
      <c r="E86" s="94" t="n"/>
      <c r="F86" s="94" t="n"/>
      <c r="G86" s="94" t="n"/>
      <c r="H86" s="94" t="n"/>
      <c r="I86" s="94" t="n"/>
      <c r="J86" s="94" t="n"/>
      <c r="K86" s="94" t="n"/>
      <c r="L86" s="94" t="n"/>
    </row>
    <row r="87">
      <c r="A87" s="98" t="inlineStr">
        <is>
          <t>TCM</t>
        </is>
      </c>
      <c r="B87" s="94" t="inlineStr">
        <is>
          <t>LEGNANO</t>
        </is>
      </c>
      <c r="C87" s="94" t="n">
        <v>9113092</v>
      </c>
      <c r="D87" s="94" t="n"/>
      <c r="E87" s="94" t="n">
        <v>62.19</v>
      </c>
      <c r="F87" s="94" t="inlineStr">
        <is>
          <t>BONIFICO</t>
        </is>
      </c>
      <c r="G87" s="95" t="n">
        <v>45260</v>
      </c>
      <c r="H87" s="95" t="n"/>
      <c r="I87" s="94" t="inlineStr">
        <is>
          <t>NOVEMBRE</t>
        </is>
      </c>
      <c r="J87" s="94" t="inlineStr">
        <is>
          <t>*</t>
        </is>
      </c>
      <c r="K87" s="94" t="n"/>
      <c r="L87" s="94" t="n"/>
    </row>
    <row r="88">
      <c r="A88" s="98" t="n"/>
      <c r="B88" s="94" t="n"/>
      <c r="C88" s="94" t="n"/>
      <c r="D88" s="94" t="n"/>
      <c r="E88" s="94" t="n"/>
      <c r="F88" s="94" t="n"/>
      <c r="G88" s="95" t="n"/>
      <c r="H88" s="95" t="n"/>
      <c r="I88" s="94" t="n"/>
      <c r="J88" s="94" t="n"/>
      <c r="K88" s="94" t="n"/>
      <c r="L88" s="94" t="n"/>
    </row>
    <row r="89">
      <c r="A89" s="98" t="n"/>
      <c r="B89" s="98" t="n"/>
      <c r="C89" s="128" t="n"/>
      <c r="D89" s="98" t="n"/>
      <c r="E89" s="98" t="n"/>
      <c r="F89" s="98" t="n"/>
      <c r="G89" s="94" t="n"/>
      <c r="H89" s="94" t="n"/>
      <c r="I89" s="94" t="n"/>
      <c r="J89" s="94" t="n"/>
      <c r="K89" s="98" t="n"/>
      <c r="L89" s="94" t="n"/>
    </row>
    <row r="90">
      <c r="A90" s="94" t="n"/>
      <c r="B90" s="94" t="n"/>
      <c r="C90" s="94" t="n"/>
      <c r="D90" s="94" t="n"/>
      <c r="E90" s="94" t="n"/>
      <c r="F90" s="94" t="n"/>
      <c r="G90" s="94" t="n"/>
      <c r="H90" s="94" t="n"/>
      <c r="I90" s="94" t="n"/>
      <c r="J90" s="94" t="n"/>
      <c r="K90" s="94" t="n"/>
      <c r="L90" s="94" t="n"/>
    </row>
    <row r="91">
      <c r="A91" s="94" t="n"/>
      <c r="B91" s="94" t="n"/>
      <c r="C91" s="94" t="n"/>
      <c r="D91" s="94" t="n"/>
      <c r="E91" s="94" t="n"/>
      <c r="F91" s="94" t="n"/>
      <c r="G91" s="94" t="n"/>
      <c r="H91" s="94" t="n"/>
      <c r="I91" s="94" t="n"/>
      <c r="J91" s="94" t="n"/>
      <c r="K91" s="94" t="n"/>
      <c r="L91" s="94" t="n"/>
    </row>
    <row r="92">
      <c r="A92" s="94" t="n"/>
      <c r="B92" s="94" t="n"/>
      <c r="C92" s="94" t="n"/>
      <c r="D92" s="94" t="n"/>
      <c r="E92" s="94" t="n"/>
      <c r="F92" s="94" t="n"/>
      <c r="G92" s="94" t="n"/>
      <c r="H92" s="94" t="n"/>
      <c r="I92" s="94" t="n"/>
      <c r="J92" s="94" t="n"/>
      <c r="K92" s="94" t="n"/>
      <c r="L92" s="94" t="n"/>
    </row>
    <row r="93">
      <c r="A93" s="94" t="n"/>
      <c r="B93" s="94" t="n"/>
      <c r="C93" s="94" t="n"/>
      <c r="D93" s="94" t="n"/>
      <c r="E93" s="94" t="n"/>
      <c r="F93" s="94" t="n"/>
      <c r="G93" s="94" t="n"/>
      <c r="H93" s="94" t="n"/>
      <c r="I93" s="94" t="n"/>
      <c r="J93" s="94" t="n"/>
      <c r="K93" s="94" t="n"/>
      <c r="L93" s="94" t="n"/>
    </row>
    <row r="94">
      <c r="A94" s="94" t="n"/>
      <c r="B94" s="94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</row>
    <row r="95">
      <c r="A95" s="94" t="n"/>
      <c r="B95" s="94" t="n"/>
      <c r="C95" s="94" t="n"/>
      <c r="D95" s="94" t="n"/>
      <c r="E95" s="94" t="n"/>
      <c r="F95" s="94" t="n"/>
      <c r="G95" s="94" t="n"/>
      <c r="H95" s="94" t="n"/>
      <c r="I95" s="94" t="n"/>
      <c r="J95" s="94" t="n"/>
      <c r="K95" s="94" t="n"/>
      <c r="L95" s="94" t="n"/>
    </row>
    <row r="96">
      <c r="A96" s="94" t="n"/>
      <c r="B96" s="94" t="n"/>
      <c r="C96" s="94" t="n"/>
      <c r="D96" s="94" t="n"/>
      <c r="E96" s="94" t="n"/>
      <c r="F96" s="94" t="n"/>
      <c r="G96" s="94" t="n"/>
      <c r="H96" s="94" t="n"/>
      <c r="I96" s="94" t="n"/>
      <c r="J96" s="94" t="n"/>
      <c r="K96" s="94" t="n"/>
      <c r="L96" s="94" t="n"/>
    </row>
    <row r="97">
      <c r="A97" s="94" t="n"/>
      <c r="B97" s="94" t="n"/>
      <c r="C97" s="94" t="n"/>
      <c r="D97" s="94" t="n"/>
      <c r="E97" s="94">
        <f>SUM(E70:E96)</f>
        <v/>
      </c>
      <c r="F97" s="94" t="n"/>
      <c r="G97" s="94" t="n"/>
      <c r="H97" s="94" t="n"/>
      <c r="I97" s="94" t="n"/>
      <c r="J97" s="94" t="n"/>
      <c r="K97" s="94" t="n"/>
      <c r="L97" s="94" t="n"/>
    </row>
    <row r="99">
      <c r="D99" t="inlineStr">
        <is>
          <t>DICEMBRE</t>
        </is>
      </c>
    </row>
    <row r="101">
      <c r="A101" s="94" t="inlineStr">
        <is>
          <t>GENERTEL</t>
        </is>
      </c>
      <c r="B101" s="94" t="inlineStr">
        <is>
          <t>AGENZIA</t>
        </is>
      </c>
      <c r="C101" s="94" t="inlineStr">
        <is>
          <t>POLIZZA NUMERO</t>
        </is>
      </c>
      <c r="D101" s="94" t="inlineStr">
        <is>
          <t>COGNOME E NOME</t>
        </is>
      </c>
      <c r="E101" s="94" t="inlineStr">
        <is>
          <t>IMPORTO</t>
        </is>
      </c>
      <c r="F101" s="94" t="inlineStr">
        <is>
          <t>MEZZO DI PAGAMENTO</t>
        </is>
      </c>
      <c r="G101" s="94" t="inlineStr">
        <is>
          <t>DATA FOLGIO CASSA</t>
        </is>
      </c>
      <c r="H101" s="94" t="inlineStr">
        <is>
          <t>DATA BONIFICO</t>
        </is>
      </c>
      <c r="I101" s="94" t="inlineStr">
        <is>
          <t>MESE COMPETENZA</t>
        </is>
      </c>
      <c r="J101" s="94" t="inlineStr">
        <is>
          <t>FLAG CONTROLLO</t>
        </is>
      </c>
      <c r="K101" s="94" t="inlineStr">
        <is>
          <t>NOTE</t>
        </is>
      </c>
      <c r="L101" s="94" t="inlineStr">
        <is>
          <t>DATA STAMPA E INCASSA</t>
        </is>
      </c>
    </row>
    <row r="102">
      <c r="A102" s="98" t="n"/>
      <c r="B102" s="94" t="n"/>
      <c r="C102" t="inlineStr">
        <is>
          <t>9065364</t>
        </is>
      </c>
      <c r="D102" t="inlineStr">
        <is>
          <t>AMICONE LUIGI</t>
        </is>
      </c>
      <c r="E102" t="n">
        <v>716</v>
      </c>
      <c r="F102" t="inlineStr">
        <is>
          <t>Assegno</t>
        </is>
      </c>
      <c r="G102" s="95" t="n"/>
      <c r="H102" t="inlineStr">
        <is>
          <t>29/12/2023</t>
        </is>
      </c>
      <c r="I102" s="98" t="n"/>
      <c r="J102" s="98" t="n"/>
      <c r="K102" s="98" t="n"/>
      <c r="L102" s="98" t="n"/>
    </row>
    <row r="103">
      <c r="A103" s="98" t="n"/>
      <c r="B103" s="94" t="n"/>
      <c r="C103" t="inlineStr">
        <is>
          <t>115033754</t>
        </is>
      </c>
      <c r="D103" t="inlineStr">
        <is>
          <t>PISAN LUCA</t>
        </is>
      </c>
      <c r="E103" t="n">
        <v>795.5</v>
      </c>
      <c r="F103" t="inlineStr">
        <is>
          <t>Bonifico</t>
        </is>
      </c>
      <c r="G103" s="95" t="n"/>
      <c r="H103" t="inlineStr">
        <is>
          <t>20/12/2023</t>
        </is>
      </c>
      <c r="I103" s="98" t="n"/>
      <c r="J103" s="98" t="n"/>
      <c r="K103" s="98" t="n"/>
      <c r="L103" s="98" t="n"/>
    </row>
    <row r="104">
      <c r="A104" s="98" t="n"/>
      <c r="B104" s="94" t="n"/>
      <c r="C104" t="inlineStr">
        <is>
          <t>9049498</t>
        </is>
      </c>
      <c r="D104" t="inlineStr">
        <is>
          <t>PLACENZA GAETANO</t>
        </is>
      </c>
      <c r="E104" t="n">
        <v>320.77</v>
      </c>
      <c r="F104" t="inlineStr">
        <is>
          <t>Bonifico</t>
        </is>
      </c>
      <c r="G104" s="95" t="n"/>
      <c r="H104" t="inlineStr">
        <is>
          <t>28/12/2023</t>
        </is>
      </c>
      <c r="I104" s="94" t="n"/>
      <c r="J104" s="94" t="n"/>
      <c r="K104" s="94" t="n"/>
      <c r="L104" s="98" t="n"/>
    </row>
    <row r="105">
      <c r="A105" s="98" t="n"/>
      <c r="B105" s="94" t="n"/>
      <c r="C105" t="inlineStr">
        <is>
          <t>9072920</t>
        </is>
      </c>
      <c r="D105" t="inlineStr">
        <is>
          <t>TRONCONI LUCA</t>
        </is>
      </c>
      <c r="E105" t="n">
        <v>473</v>
      </c>
      <c r="F105" t="inlineStr">
        <is>
          <t>Bonifico</t>
        </is>
      </c>
      <c r="G105" s="95" t="n"/>
      <c r="H105" t="inlineStr">
        <is>
          <t>29/12/2023</t>
        </is>
      </c>
      <c r="I105" s="94" t="n"/>
      <c r="J105" s="94" t="n"/>
      <c r="K105" s="94" t="n"/>
      <c r="L105" s="94" t="n"/>
    </row>
    <row r="106">
      <c r="A106" s="98" t="n"/>
      <c r="B106" s="94" t="n"/>
      <c r="C106" t="inlineStr">
        <is>
          <t>9049465</t>
        </is>
      </c>
      <c r="D106" t="inlineStr">
        <is>
          <t>DI VITO MARIA ROSARIO</t>
        </is>
      </c>
      <c r="E106" t="n">
        <v>292.46</v>
      </c>
      <c r="F106" t="inlineStr">
        <is>
          <t>Bonifico</t>
        </is>
      </c>
      <c r="G106" s="95" t="n"/>
      <c r="H106" t="inlineStr">
        <is>
          <t>28/12/2023</t>
        </is>
      </c>
      <c r="I106" s="94" t="n"/>
      <c r="J106" s="94" t="n"/>
      <c r="K106" s="94" t="n"/>
      <c r="L106" s="94" t="n"/>
    </row>
    <row r="107">
      <c r="A107" s="98" t="n"/>
      <c r="B107" s="94" t="n"/>
      <c r="C107" t="inlineStr">
        <is>
          <t>9133766</t>
        </is>
      </c>
      <c r="D107" t="inlineStr">
        <is>
          <t>GIARRIZZO VALENTINA</t>
        </is>
      </c>
      <c r="E107" t="n">
        <v>180.98</v>
      </c>
      <c r="F107" t="inlineStr">
        <is>
          <t>Bonifico</t>
        </is>
      </c>
      <c r="G107" s="95" t="n"/>
      <c r="H107" t="inlineStr">
        <is>
          <t>21/12/2023</t>
        </is>
      </c>
      <c r="I107" s="94" t="n"/>
      <c r="J107" s="94" t="n"/>
      <c r="K107" s="94" t="n"/>
      <c r="L107" s="94" t="n"/>
    </row>
    <row r="108">
      <c r="A108" s="98" t="n"/>
      <c r="B108" s="94" t="n"/>
      <c r="C108" s="94" t="n"/>
      <c r="D108" s="94" t="n"/>
      <c r="E108" s="94" t="n">
        <v>0</v>
      </c>
      <c r="F108" s="94" t="n"/>
      <c r="G108" s="95" t="n"/>
      <c r="H108" s="95" t="n"/>
      <c r="I108" s="94" t="n"/>
      <c r="J108" s="94" t="n"/>
      <c r="K108" s="94" t="n"/>
      <c r="L108" s="98" t="n"/>
    </row>
    <row r="109">
      <c r="A109" s="98" t="n"/>
      <c r="B109" s="94" t="n"/>
      <c r="C109" s="94" t="n"/>
      <c r="D109" s="94" t="n"/>
      <c r="E109" s="94" t="n">
        <v>0</v>
      </c>
      <c r="F109" s="94" t="n"/>
      <c r="G109" s="95" t="n"/>
      <c r="H109" s="95" t="n"/>
      <c r="I109" s="94" t="n"/>
      <c r="J109" s="94" t="n"/>
      <c r="K109" s="94" t="n"/>
      <c r="L109" s="94" t="n"/>
    </row>
    <row r="110">
      <c r="A110" s="98" t="n"/>
      <c r="B110" s="98" t="n"/>
      <c r="C110" s="94" t="n"/>
      <c r="D110" s="98" t="n"/>
      <c r="E110" s="94" t="n">
        <v>0</v>
      </c>
      <c r="F110" s="98" t="n"/>
      <c r="G110" s="95" t="n"/>
      <c r="H110" s="95" t="n"/>
      <c r="I110" s="94" t="n"/>
      <c r="J110" s="98" t="n"/>
      <c r="K110" s="94" t="n"/>
      <c r="L110" s="94" t="n"/>
    </row>
    <row r="111">
      <c r="A111" s="98" t="n"/>
      <c r="B111" s="98" t="n"/>
      <c r="C111" s="94" t="n"/>
      <c r="D111" s="98" t="n"/>
      <c r="E111" s="94" t="n">
        <v>0</v>
      </c>
      <c r="F111" s="98" t="n"/>
      <c r="G111" s="95" t="n"/>
      <c r="H111" s="95" t="n"/>
      <c r="I111" s="94" t="n"/>
      <c r="J111" s="98" t="n"/>
      <c r="K111" s="98" t="n"/>
      <c r="L111" s="94" t="n"/>
    </row>
    <row r="112">
      <c r="A112" s="98" t="n"/>
      <c r="B112" s="98" t="n"/>
      <c r="C112" s="94" t="n"/>
      <c r="D112" s="98" t="n"/>
      <c r="E112" s="94" t="n">
        <v>0</v>
      </c>
      <c r="F112" s="98" t="n"/>
      <c r="G112" s="95" t="n"/>
      <c r="H112" s="95" t="n"/>
      <c r="I112" s="94" t="n"/>
      <c r="J112" s="98" t="n"/>
      <c r="K112" s="94" t="n"/>
      <c r="L112" s="94" t="n"/>
    </row>
    <row r="113">
      <c r="A113" s="98" t="n"/>
      <c r="B113" s="98" t="n"/>
      <c r="C113" s="94" t="n"/>
      <c r="D113" s="98" t="n"/>
      <c r="E113" s="94" t="n">
        <v>0</v>
      </c>
      <c r="F113" s="98" t="n"/>
      <c r="G113" s="95" t="n"/>
      <c r="H113" s="95" t="n"/>
      <c r="I113" s="94" t="n"/>
      <c r="J113" s="98" t="n"/>
      <c r="K113" s="94" t="n"/>
      <c r="L113" s="94" t="n"/>
    </row>
    <row r="114">
      <c r="A114" s="98" t="n"/>
      <c r="B114" s="98" t="n"/>
      <c r="C114" s="94" t="n"/>
      <c r="D114" s="98" t="n"/>
      <c r="E114" s="94" t="n">
        <v>0</v>
      </c>
      <c r="F114" s="98" t="n"/>
      <c r="G114" s="95" t="n"/>
      <c r="H114" s="95" t="n"/>
      <c r="I114" s="98" t="n"/>
      <c r="J114" s="98" t="n"/>
      <c r="K114" s="94" t="n"/>
      <c r="L114" s="94" t="n"/>
    </row>
    <row r="115">
      <c r="A115" s="98" t="n"/>
      <c r="B115" s="94" t="n"/>
      <c r="C115" s="94" t="n"/>
      <c r="D115" s="94" t="n"/>
      <c r="E115" s="94" t="n">
        <v>0</v>
      </c>
      <c r="F115" s="94" t="n"/>
      <c r="G115" s="95" t="n"/>
      <c r="H115" s="94" t="n"/>
      <c r="I115" s="94" t="n"/>
      <c r="J115" s="94" t="n"/>
      <c r="K115" s="94" t="n"/>
      <c r="L115" s="94" t="n"/>
    </row>
    <row r="116">
      <c r="A116" s="94" t="n"/>
      <c r="B116" s="94" t="n"/>
      <c r="C116" s="94" t="n"/>
      <c r="D116" s="94" t="n"/>
      <c r="E116" s="94" t="n">
        <v>0</v>
      </c>
      <c r="F116" s="94" t="n"/>
      <c r="G116" s="95" t="n"/>
      <c r="H116" s="94" t="n"/>
      <c r="I116" s="94" t="n"/>
      <c r="J116" s="94" t="n"/>
      <c r="K116" s="94" t="n"/>
      <c r="L116" s="94" t="n"/>
    </row>
    <row r="117">
      <c r="A117" s="98" t="n"/>
      <c r="B117" s="94" t="n"/>
      <c r="C117" s="94" t="n"/>
      <c r="D117" s="94" t="n"/>
      <c r="E117" s="94" t="n">
        <v>0</v>
      </c>
      <c r="F117" s="94" t="n"/>
      <c r="G117" s="94" t="n"/>
      <c r="H117" s="94" t="n"/>
      <c r="I117" s="94" t="n"/>
      <c r="J117" s="94" t="n"/>
      <c r="K117" s="94" t="n"/>
      <c r="L117" s="94" t="n"/>
    </row>
    <row r="118">
      <c r="A118" s="94" t="n"/>
      <c r="B118" s="94" t="n"/>
      <c r="C118" s="94" t="n"/>
      <c r="D118" s="94" t="n"/>
      <c r="E118" s="94" t="n">
        <v>0</v>
      </c>
      <c r="F118" s="94" t="n"/>
      <c r="G118" s="94" t="n"/>
      <c r="H118" s="94" t="n"/>
      <c r="I118" s="94" t="n"/>
      <c r="J118" s="94" t="n"/>
      <c r="K118" s="94" t="n"/>
      <c r="L118" s="94" t="n"/>
    </row>
    <row r="119">
      <c r="A119" s="98" t="n"/>
      <c r="B119" s="94" t="n"/>
      <c r="C119" s="94" t="n"/>
      <c r="D119" s="94" t="n"/>
      <c r="E119" s="94" t="n">
        <v>0</v>
      </c>
      <c r="F119" s="94" t="n"/>
      <c r="G119" s="95" t="n"/>
      <c r="H119" s="95" t="n"/>
      <c r="I119" s="94" t="n"/>
      <c r="J119" s="94" t="n"/>
      <c r="K119" s="94" t="n"/>
      <c r="L119" s="94" t="n"/>
    </row>
    <row r="120">
      <c r="A120" s="98" t="n"/>
      <c r="B120" s="94" t="n"/>
      <c r="C120" s="94" t="n"/>
      <c r="D120" s="94" t="n"/>
      <c r="E120" s="94" t="n"/>
      <c r="F120" s="94" t="n"/>
      <c r="G120" s="95" t="n"/>
      <c r="H120" s="95" t="n"/>
      <c r="I120" s="94" t="n"/>
      <c r="J120" s="94" t="n"/>
      <c r="K120" s="94" t="n"/>
      <c r="L120" s="94" t="n"/>
    </row>
    <row r="121">
      <c r="A121" s="98" t="n"/>
      <c r="B121" s="98" t="n"/>
      <c r="C121" s="128" t="n"/>
      <c r="D121" s="98" t="n"/>
      <c r="E121" s="98" t="n"/>
      <c r="F121" s="98" t="n"/>
      <c r="G121" s="94" t="n"/>
      <c r="H121" s="94" t="n"/>
      <c r="I121" s="94" t="n"/>
      <c r="J121" s="94" t="n"/>
      <c r="K121" s="98" t="n"/>
      <c r="L121" s="94" t="n"/>
    </row>
    <row r="122">
      <c r="A122" s="94" t="n"/>
      <c r="B122" s="94" t="n"/>
      <c r="C122" s="94" t="n"/>
      <c r="D122" s="94" t="n"/>
      <c r="E122" s="94" t="n"/>
      <c r="F122" s="94" t="n"/>
      <c r="G122" s="94" t="n"/>
      <c r="H122" s="94" t="n"/>
      <c r="I122" s="94" t="n"/>
      <c r="J122" s="94" t="n"/>
      <c r="K122" s="94" t="n"/>
      <c r="L122" s="94" t="n"/>
    </row>
    <row r="123">
      <c r="A123" s="94" t="n"/>
      <c r="B123" s="94" t="n"/>
      <c r="C123" s="94" t="n"/>
      <c r="D123" s="94" t="n"/>
      <c r="E123" s="94" t="n"/>
      <c r="F123" s="94" t="n"/>
      <c r="G123" s="94" t="n"/>
      <c r="H123" s="94" t="n"/>
      <c r="I123" s="94" t="n"/>
      <c r="J123" s="94" t="n"/>
      <c r="K123" s="94" t="n"/>
      <c r="L123" s="94" t="n"/>
    </row>
    <row r="124">
      <c r="A124" s="94" t="n"/>
      <c r="B124" s="94" t="n"/>
      <c r="C124" s="94" t="n"/>
      <c r="D124" s="94" t="n"/>
      <c r="E124" s="94" t="n"/>
      <c r="F124" s="94" t="n"/>
      <c r="G124" s="94" t="n"/>
      <c r="H124" s="94" t="n"/>
      <c r="I124" s="94" t="n"/>
      <c r="J124" s="94" t="n"/>
      <c r="K124" s="94" t="n"/>
      <c r="L124" s="94" t="n"/>
    </row>
    <row r="125">
      <c r="A125" s="94" t="n"/>
      <c r="B125" s="94" t="n"/>
      <c r="C125" s="94" t="n"/>
      <c r="D125" s="94" t="n"/>
      <c r="E125" s="94" t="n"/>
      <c r="F125" s="94" t="n"/>
      <c r="G125" s="94" t="n"/>
      <c r="H125" s="94" t="n"/>
      <c r="I125" s="94" t="n"/>
      <c r="J125" s="94" t="n"/>
      <c r="K125" s="94" t="n"/>
      <c r="L125" s="94" t="n"/>
    </row>
    <row r="126">
      <c r="A126" s="94" t="n"/>
      <c r="B126" s="94" t="n"/>
      <c r="C126" s="94" t="n"/>
      <c r="D126" s="94" t="n"/>
      <c r="E126" s="94" t="n"/>
      <c r="F126" s="94" t="n"/>
      <c r="G126" s="94" t="n"/>
      <c r="H126" s="94" t="n"/>
      <c r="I126" s="94" t="n"/>
      <c r="J126" s="94" t="n"/>
      <c r="K126" s="94" t="n"/>
      <c r="L126" s="94" t="n"/>
    </row>
    <row r="127">
      <c r="A127" s="94" t="n"/>
      <c r="B127" s="94" t="n"/>
      <c r="C127" s="94" t="n"/>
      <c r="D127" s="94" t="n"/>
      <c r="E127" s="94" t="n"/>
      <c r="F127" s="94" t="n"/>
      <c r="G127" s="94" t="n"/>
      <c r="H127" s="94" t="n"/>
      <c r="I127" s="94" t="n"/>
      <c r="J127" s="94" t="n"/>
      <c r="K127" s="94" t="n"/>
      <c r="L127" s="94" t="n"/>
    </row>
    <row r="128">
      <c r="A128" s="94" t="n"/>
      <c r="B128" s="94" t="n"/>
      <c r="C128" s="94" t="n"/>
      <c r="D128" s="94" t="n"/>
      <c r="E128" s="94" t="n"/>
      <c r="F128" s="94" t="n"/>
      <c r="G128" s="94" t="n"/>
      <c r="H128" s="94" t="n"/>
      <c r="I128" s="94" t="n"/>
      <c r="J128" s="94" t="n"/>
      <c r="K128" s="94" t="n"/>
      <c r="L128" s="94" t="n"/>
    </row>
    <row r="129">
      <c r="A129" s="94" t="n"/>
      <c r="B129" s="94" t="n"/>
      <c r="C129" s="94" t="n"/>
      <c r="D129" s="94" t="n"/>
      <c r="E129" s="94">
        <f>SUM(E102:E128)</f>
        <v/>
      </c>
      <c r="F129" s="94" t="n"/>
      <c r="G129" s="94" t="n"/>
      <c r="H129" s="94" t="n"/>
      <c r="I129" s="94" t="n"/>
      <c r="J129" s="94" t="n"/>
      <c r="K129" s="94" t="n"/>
      <c r="L129" s="94" t="n"/>
    </row>
    <row r="131">
      <c r="A131" s="142" t="inlineStr">
        <is>
          <t>GENNAIO</t>
        </is>
      </c>
      <c r="B131" t="n">
        <v>2024</v>
      </c>
    </row>
    <row r="133">
      <c r="A133" s="94" t="inlineStr">
        <is>
          <t>GENERTEL</t>
        </is>
      </c>
      <c r="B133" s="94" t="inlineStr">
        <is>
          <t>AGENZIA</t>
        </is>
      </c>
      <c r="C133" s="94" t="inlineStr">
        <is>
          <t>POLIZZA NUMERO</t>
        </is>
      </c>
      <c r="D133" s="94" t="inlineStr">
        <is>
          <t>COGNOME E NOME</t>
        </is>
      </c>
      <c r="E133" s="94" t="inlineStr">
        <is>
          <t>IMPORTO</t>
        </is>
      </c>
      <c r="F133" s="94" t="inlineStr">
        <is>
          <t>MEZZO DI PAGAMENTO</t>
        </is>
      </c>
      <c r="G133" s="94" t="inlineStr">
        <is>
          <t>DATA FOLGIO CASSA</t>
        </is>
      </c>
      <c r="H133" s="94" t="inlineStr">
        <is>
          <t>DATA BONIFICO</t>
        </is>
      </c>
      <c r="I133" s="94" t="inlineStr">
        <is>
          <t>MESE COMPETENZA</t>
        </is>
      </c>
      <c r="J133" s="94" t="inlineStr">
        <is>
          <t>FLAG CONTROLLO</t>
        </is>
      </c>
      <c r="K133" s="94" t="inlineStr">
        <is>
          <t>NOTE</t>
        </is>
      </c>
      <c r="L133" s="94" t="inlineStr">
        <is>
          <t>DATA STAMPA E INCASSA</t>
        </is>
      </c>
    </row>
    <row r="134" ht="13.8" customHeight="1">
      <c r="A134" s="98" t="n"/>
      <c r="B134" s="94" t="n"/>
      <c r="C134" s="129" t="n"/>
      <c r="D134" s="130" t="n"/>
      <c r="E134" s="94" t="n">
        <v>0</v>
      </c>
      <c r="F134" s="94" t="n"/>
      <c r="G134" s="95" t="n"/>
      <c r="H134" s="95" t="n"/>
      <c r="I134" s="98" t="n"/>
      <c r="J134" s="98" t="n"/>
      <c r="K134" s="98" t="n"/>
      <c r="L134" s="98" t="n"/>
    </row>
    <row r="135">
      <c r="A135" s="98" t="n"/>
      <c r="B135" s="94" t="n"/>
      <c r="C135" s="94" t="n"/>
      <c r="D135" s="98" t="n"/>
      <c r="E135" s="94" t="n">
        <v>0</v>
      </c>
      <c r="F135" s="94" t="n"/>
      <c r="G135" s="95" t="n"/>
      <c r="H135" s="95" t="n"/>
      <c r="I135" s="98" t="n"/>
      <c r="J135" s="98" t="n"/>
      <c r="K135" s="98" t="n"/>
      <c r="L135" s="98" t="n"/>
    </row>
    <row r="136">
      <c r="A136" s="98" t="n"/>
      <c r="B136" s="98" t="inlineStr">
        <is>
          <t>LEGNANO</t>
        </is>
      </c>
      <c r="C136" s="141" t="n">
        <v>116511430</v>
      </c>
      <c r="D136" s="98" t="inlineStr">
        <is>
          <t>ANNONI DAVIDE</t>
        </is>
      </c>
      <c r="E136" s="94" t="n">
        <v>75.98</v>
      </c>
      <c r="F136" s="98" t="inlineStr">
        <is>
          <t>BONIFICO</t>
        </is>
      </c>
      <c r="G136" s="95" t="n">
        <v>45299</v>
      </c>
      <c r="H136" s="95" t="n">
        <v>45299</v>
      </c>
      <c r="I136" s="98" t="inlineStr">
        <is>
          <t>DICEMBRE</t>
        </is>
      </c>
      <c r="J136" s="98" t="inlineStr">
        <is>
          <t>*</t>
        </is>
      </c>
      <c r="K136" s="94" t="n"/>
      <c r="L136" s="98" t="n"/>
    </row>
    <row r="137">
      <c r="A137" s="98" t="n"/>
      <c r="B137" s="94" t="inlineStr">
        <is>
          <t>RHO</t>
        </is>
      </c>
      <c r="C137" s="94" t="n"/>
      <c r="D137" s="94" t="inlineStr">
        <is>
          <t>CATTANEO/CATMEX</t>
        </is>
      </c>
      <c r="E137" s="94" t="n">
        <v>600</v>
      </c>
      <c r="F137" s="94" t="inlineStr">
        <is>
          <t>BONIFICO</t>
        </is>
      </c>
      <c r="G137" s="95" t="n">
        <v>45302</v>
      </c>
      <c r="H137" s="95" t="n"/>
      <c r="I137" s="94" t="inlineStr">
        <is>
          <t>DICEMBRE</t>
        </is>
      </c>
      <c r="J137" s="94" t="n"/>
      <c r="K137" s="94" t="n"/>
      <c r="L137" s="94" t="n"/>
    </row>
    <row r="138">
      <c r="A138" s="98" t="n"/>
      <c r="B138" s="94" t="inlineStr">
        <is>
          <t>LEGNANO</t>
        </is>
      </c>
      <c r="C138" s="94" t="n">
        <v>110700211</v>
      </c>
      <c r="D138" s="94" t="inlineStr">
        <is>
          <t>TENCONI GABRIELA</t>
        </is>
      </c>
      <c r="E138" s="94" t="n">
        <v>136.29</v>
      </c>
      <c r="F138" s="94" t="inlineStr">
        <is>
          <t xml:space="preserve">BONIFICO </t>
        </is>
      </c>
      <c r="G138" s="95" t="n">
        <v>45303</v>
      </c>
      <c r="H138" s="95" t="n">
        <v>45303</v>
      </c>
      <c r="I138" s="94" t="n"/>
      <c r="J138" s="94" t="n"/>
      <c r="K138" s="94" t="n"/>
      <c r="L138" s="94" t="n"/>
    </row>
    <row r="139">
      <c r="A139" s="98" t="n"/>
      <c r="B139" s="94" t="n"/>
      <c r="C139" s="94" t="n"/>
      <c r="D139" s="94" t="n"/>
      <c r="E139" s="94" t="n">
        <v>0</v>
      </c>
      <c r="F139" s="94" t="n"/>
      <c r="G139" s="95" t="n"/>
      <c r="H139" s="95" t="n"/>
      <c r="I139" s="94" t="n"/>
      <c r="J139" s="94" t="n"/>
      <c r="K139" s="94" t="n"/>
      <c r="L139" s="94" t="n"/>
    </row>
    <row r="140">
      <c r="A140" s="98" t="n"/>
      <c r="B140" s="94" t="n"/>
      <c r="C140" s="94" t="n"/>
      <c r="D140" s="94" t="n"/>
      <c r="E140" s="94" t="n">
        <v>0</v>
      </c>
      <c r="F140" s="94" t="n"/>
      <c r="G140" s="95" t="n"/>
      <c r="H140" s="95" t="n"/>
      <c r="I140" s="94" t="n"/>
      <c r="J140" s="94" t="n"/>
      <c r="K140" s="94" t="n"/>
      <c r="L140" s="98" t="n"/>
    </row>
    <row r="141">
      <c r="A141" s="98" t="n"/>
      <c r="B141" s="94" t="n"/>
      <c r="C141" s="94" t="n"/>
      <c r="D141" s="94" t="n"/>
      <c r="E141" s="94" t="n">
        <v>0</v>
      </c>
      <c r="F141" s="94" t="n"/>
      <c r="G141" s="95" t="n"/>
      <c r="H141" s="95" t="n"/>
      <c r="I141" s="94" t="n"/>
      <c r="J141" s="94" t="n"/>
      <c r="K141" s="94" t="n"/>
      <c r="L141" s="94" t="n"/>
    </row>
    <row r="142">
      <c r="A142" s="98" t="n"/>
      <c r="B142" s="98" t="n"/>
      <c r="C142" s="94" t="n"/>
      <c r="D142" s="98" t="n"/>
      <c r="E142" s="94" t="n">
        <v>0</v>
      </c>
      <c r="F142" s="98" t="n"/>
      <c r="G142" s="95" t="n"/>
      <c r="H142" s="95" t="n"/>
      <c r="I142" s="94" t="n"/>
      <c r="J142" s="98" t="n"/>
      <c r="K142" s="94" t="n"/>
      <c r="L142" s="94" t="n"/>
    </row>
    <row r="143">
      <c r="A143" s="98" t="n"/>
      <c r="B143" s="98" t="n"/>
      <c r="C143" s="94" t="n"/>
      <c r="D143" s="98" t="n"/>
      <c r="E143" s="94" t="n">
        <v>0</v>
      </c>
      <c r="F143" s="98" t="n"/>
      <c r="G143" s="95" t="n"/>
      <c r="H143" s="95" t="n"/>
      <c r="I143" s="94" t="n"/>
      <c r="J143" s="98" t="n"/>
      <c r="K143" s="98" t="n"/>
      <c r="L143" s="94" t="n"/>
    </row>
    <row r="144">
      <c r="A144" s="98" t="n"/>
      <c r="B144" s="98" t="n"/>
      <c r="C144" s="94" t="n"/>
      <c r="D144" s="98" t="n"/>
      <c r="E144" s="94" t="n">
        <v>0</v>
      </c>
      <c r="F144" s="98" t="n"/>
      <c r="G144" s="95" t="n"/>
      <c r="H144" s="95" t="n"/>
      <c r="I144" s="94" t="n"/>
      <c r="J144" s="98" t="n"/>
      <c r="K144" s="94" t="n"/>
      <c r="L144" s="94" t="n"/>
    </row>
    <row r="145">
      <c r="A145" s="98" t="n"/>
      <c r="B145" s="98" t="n"/>
      <c r="C145" s="94" t="n"/>
      <c r="D145" s="98" t="n"/>
      <c r="E145" s="94" t="n">
        <v>0</v>
      </c>
      <c r="F145" s="98" t="n"/>
      <c r="G145" s="95" t="n"/>
      <c r="H145" s="95" t="n"/>
      <c r="I145" s="94" t="n"/>
      <c r="J145" s="98" t="n"/>
      <c r="K145" s="94" t="n"/>
      <c r="L145" s="94" t="n"/>
    </row>
    <row r="146">
      <c r="A146" s="98" t="n"/>
      <c r="B146" s="98" t="n"/>
      <c r="C146" s="94" t="n"/>
      <c r="D146" s="98" t="n"/>
      <c r="E146" s="94" t="n">
        <v>0</v>
      </c>
      <c r="F146" s="98" t="n"/>
      <c r="G146" s="95" t="n"/>
      <c r="H146" s="95" t="n"/>
      <c r="I146" s="98" t="n"/>
      <c r="J146" s="98" t="n"/>
      <c r="K146" s="94" t="n"/>
      <c r="L146" s="94" t="n"/>
    </row>
    <row r="147">
      <c r="A147" s="98" t="n"/>
      <c r="B147" s="94" t="n"/>
      <c r="C147" s="94" t="n"/>
      <c r="D147" s="94" t="n"/>
      <c r="E147" s="94" t="n">
        <v>0</v>
      </c>
      <c r="F147" s="94" t="n"/>
      <c r="G147" s="95" t="n"/>
      <c r="H147" s="94" t="n"/>
      <c r="I147" s="94" t="n"/>
      <c r="J147" s="94" t="n"/>
      <c r="K147" s="94" t="n"/>
      <c r="L147" s="94" t="n"/>
    </row>
    <row r="148">
      <c r="A148" s="94" t="n"/>
      <c r="B148" s="94" t="n"/>
      <c r="C148" s="94" t="n"/>
      <c r="D148" s="94" t="n"/>
      <c r="E148" s="94" t="n">
        <v>0</v>
      </c>
      <c r="F148" s="94" t="n"/>
      <c r="G148" s="95" t="n"/>
      <c r="H148" s="94" t="n"/>
      <c r="I148" s="94" t="n"/>
      <c r="J148" s="94" t="n"/>
      <c r="K148" s="94" t="n"/>
      <c r="L148" s="94" t="n"/>
    </row>
    <row r="149">
      <c r="A149" s="98" t="n"/>
      <c r="B149" s="94" t="n"/>
      <c r="C149" s="94" t="n"/>
      <c r="D149" s="94" t="n"/>
      <c r="E149" s="94" t="n">
        <v>0</v>
      </c>
      <c r="F149" s="94" t="n"/>
      <c r="G149" s="94" t="n"/>
      <c r="H149" s="94" t="n"/>
      <c r="I149" s="94" t="n"/>
      <c r="J149" s="94" t="n"/>
      <c r="K149" s="94" t="n"/>
      <c r="L149" s="94" t="n"/>
    </row>
    <row r="150">
      <c r="A150" s="94" t="n"/>
      <c r="B150" s="94" t="n"/>
      <c r="C150" s="94" t="n"/>
      <c r="D150" s="94" t="n"/>
      <c r="E150" s="94" t="n">
        <v>0</v>
      </c>
      <c r="F150" s="94" t="n"/>
      <c r="G150" s="94" t="n"/>
      <c r="H150" s="94" t="n"/>
      <c r="I150" s="94" t="n"/>
      <c r="J150" s="94" t="n"/>
      <c r="K150" s="94" t="n"/>
      <c r="L150" s="94" t="n"/>
    </row>
    <row r="151">
      <c r="A151" s="98" t="n"/>
      <c r="B151" s="94" t="n"/>
      <c r="C151" s="94" t="n"/>
      <c r="D151" s="94" t="n"/>
      <c r="E151" s="94" t="n">
        <v>0</v>
      </c>
      <c r="F151" s="94" t="n"/>
      <c r="G151" s="95" t="n"/>
      <c r="H151" s="95" t="n"/>
      <c r="I151" s="94" t="n"/>
      <c r="J151" s="94" t="n"/>
      <c r="K151" s="94" t="n"/>
      <c r="L151" s="94" t="n"/>
    </row>
    <row r="152">
      <c r="A152" s="98" t="n"/>
      <c r="B152" s="94" t="n"/>
      <c r="C152" s="94" t="n"/>
      <c r="D152" s="94" t="n"/>
      <c r="E152" s="94" t="n"/>
      <c r="F152" s="94" t="n"/>
      <c r="G152" s="95" t="n"/>
      <c r="H152" s="95" t="n"/>
      <c r="I152" s="94" t="n"/>
      <c r="J152" s="94" t="n"/>
      <c r="K152" s="94" t="n"/>
      <c r="L152" s="94" t="n"/>
    </row>
    <row r="153">
      <c r="A153" s="98" t="n"/>
      <c r="B153" s="98" t="n"/>
      <c r="C153" s="128" t="n"/>
      <c r="D153" s="98" t="n"/>
      <c r="E153" s="98" t="n"/>
      <c r="F153" s="98" t="n"/>
      <c r="G153" s="94" t="n"/>
      <c r="H153" s="94" t="n"/>
      <c r="I153" s="94" t="n"/>
      <c r="J153" s="94" t="n"/>
      <c r="K153" s="98" t="n"/>
      <c r="L153" s="94" t="n"/>
    </row>
    <row r="154">
      <c r="A154" s="94" t="n"/>
      <c r="B154" s="94" t="n"/>
      <c r="C154" s="94" t="n"/>
      <c r="D154" s="94" t="n"/>
      <c r="E154" s="94" t="n"/>
      <c r="F154" s="94" t="n"/>
      <c r="G154" s="94" t="n"/>
      <c r="H154" s="94" t="n"/>
      <c r="I154" s="94" t="n"/>
      <c r="J154" s="94" t="n"/>
      <c r="K154" s="94" t="n"/>
      <c r="L154" s="94" t="n"/>
    </row>
    <row r="155">
      <c r="A155" s="94" t="n"/>
      <c r="B155" s="94" t="n"/>
      <c r="C155" s="94" t="n"/>
      <c r="D155" s="94" t="n"/>
      <c r="E155" s="94" t="n"/>
      <c r="F155" s="94" t="n"/>
      <c r="G155" s="94" t="n"/>
      <c r="H155" s="94" t="n"/>
      <c r="I155" s="94" t="n"/>
      <c r="J155" s="94" t="n"/>
      <c r="K155" s="94" t="n"/>
      <c r="L155" s="94" t="n"/>
    </row>
    <row r="156">
      <c r="A156" s="94" t="n"/>
      <c r="B156" s="94" t="n"/>
      <c r="C156" s="94" t="n"/>
      <c r="D156" s="94" t="n"/>
      <c r="E156" s="94" t="n"/>
      <c r="F156" s="94" t="n"/>
      <c r="G156" s="94" t="n"/>
      <c r="H156" s="94" t="n"/>
      <c r="I156" s="94" t="n"/>
      <c r="J156" s="94" t="n"/>
      <c r="K156" s="94" t="n"/>
      <c r="L156" s="94" t="n"/>
    </row>
    <row r="157">
      <c r="A157" s="94" t="n"/>
      <c r="B157" s="94" t="n"/>
      <c r="C157" s="94" t="n"/>
      <c r="D157" s="94" t="n"/>
      <c r="E157" s="94" t="n"/>
      <c r="F157" s="94" t="n"/>
      <c r="G157" s="94" t="n"/>
      <c r="H157" s="94" t="n"/>
      <c r="I157" s="94" t="n"/>
      <c r="J157" s="94" t="n"/>
      <c r="K157" s="94" t="n"/>
      <c r="L157" s="94" t="n"/>
    </row>
    <row r="158">
      <c r="A158" s="94" t="n"/>
      <c r="B158" s="94" t="n"/>
      <c r="C158" s="94" t="n"/>
      <c r="D158" s="94" t="n"/>
      <c r="E158" s="94" t="n"/>
      <c r="F158" s="94" t="n"/>
      <c r="G158" s="94" t="n"/>
      <c r="H158" s="94" t="n"/>
      <c r="I158" s="94" t="n"/>
      <c r="J158" s="94" t="n"/>
      <c r="K158" s="94" t="n"/>
      <c r="L158" s="94" t="n"/>
    </row>
    <row r="159">
      <c r="A159" s="94" t="n"/>
      <c r="B159" s="94" t="n"/>
      <c r="C159" s="94" t="n"/>
      <c r="D159" s="94" t="n"/>
      <c r="E159" s="94" t="n"/>
      <c r="F159" s="94" t="n"/>
      <c r="G159" s="94" t="n"/>
      <c r="H159" s="94" t="n"/>
      <c r="I159" s="94" t="n"/>
      <c r="J159" s="94" t="n"/>
      <c r="K159" s="94" t="n"/>
      <c r="L159" s="94" t="n"/>
    </row>
    <row r="160">
      <c r="A160" s="94" t="n"/>
      <c r="B160" s="94" t="n"/>
      <c r="C160" s="94" t="n"/>
      <c r="D160" s="94" t="n"/>
      <c r="E160" s="94" t="n"/>
      <c r="F160" s="94" t="n"/>
      <c r="G160" s="94" t="n"/>
      <c r="H160" s="94" t="n"/>
      <c r="I160" s="94" t="n"/>
      <c r="J160" s="94" t="n"/>
      <c r="K160" s="94" t="n"/>
      <c r="L160" s="94" t="n"/>
    </row>
    <row r="161">
      <c r="A161" s="94" t="n"/>
      <c r="B161" s="94" t="n"/>
      <c r="C161" s="94" t="n"/>
      <c r="D161" s="94" t="n"/>
      <c r="E161" s="94">
        <f>SUM(E134:E160)</f>
        <v/>
      </c>
      <c r="F161" s="94" t="n"/>
      <c r="G161" s="94" t="n"/>
      <c r="H161" s="94" t="n"/>
      <c r="I161" s="94" t="n"/>
      <c r="J161" s="94" t="n"/>
      <c r="K161" s="94" t="n"/>
      <c r="L161" s="94" t="n"/>
    </row>
    <row r="165">
      <c r="A165" s="94" t="inlineStr">
        <is>
          <t>GENERTEL</t>
        </is>
      </c>
      <c r="B165" s="94" t="inlineStr">
        <is>
          <t>AGENZIA</t>
        </is>
      </c>
      <c r="C165" s="94" t="inlineStr">
        <is>
          <t>POLIZZA NUMERO</t>
        </is>
      </c>
      <c r="D165" s="94" t="inlineStr">
        <is>
          <t>COGNOME E NOME</t>
        </is>
      </c>
      <c r="E165" s="94" t="inlineStr">
        <is>
          <t>IMPORTO</t>
        </is>
      </c>
      <c r="F165" s="94" t="inlineStr">
        <is>
          <t>MEZZO DI PAGAMENTO</t>
        </is>
      </c>
      <c r="G165" s="94" t="inlineStr">
        <is>
          <t>DATA FOLGIO CASSA</t>
        </is>
      </c>
      <c r="H165" s="94" t="inlineStr">
        <is>
          <t>DATA BONIFICO</t>
        </is>
      </c>
      <c r="I165" s="94" t="inlineStr">
        <is>
          <t>MESE COMPETENZA</t>
        </is>
      </c>
      <c r="J165" s="94" t="inlineStr">
        <is>
          <t>FLAG CONTROLLO</t>
        </is>
      </c>
      <c r="K165" s="94" t="inlineStr">
        <is>
          <t>NOTE</t>
        </is>
      </c>
      <c r="L165" s="94" t="inlineStr">
        <is>
          <t>DATA STAMPA E INCASSA</t>
        </is>
      </c>
    </row>
    <row r="166" ht="13.8" customHeight="1">
      <c r="A166" s="98" t="n"/>
      <c r="B166" s="94" t="n"/>
      <c r="C166" s="129" t="n"/>
      <c r="D166" s="130" t="n"/>
      <c r="E166" s="94" t="n">
        <v>0</v>
      </c>
      <c r="F166" s="94" t="n"/>
      <c r="G166" s="95" t="n"/>
      <c r="H166" s="95" t="n"/>
      <c r="I166" s="98" t="n"/>
      <c r="J166" s="98" t="n"/>
      <c r="K166" s="98" t="n"/>
      <c r="L166" s="98" t="n"/>
    </row>
    <row r="167">
      <c r="A167" s="98" t="n"/>
      <c r="B167" s="94" t="n"/>
      <c r="C167" s="94" t="n"/>
      <c r="D167" s="98" t="n"/>
      <c r="E167" s="94" t="n">
        <v>0</v>
      </c>
      <c r="F167" s="94" t="n"/>
      <c r="G167" s="95" t="n"/>
      <c r="H167" s="95" t="n"/>
      <c r="I167" s="98" t="n"/>
      <c r="J167" s="98" t="n"/>
      <c r="K167" s="98" t="n"/>
      <c r="L167" s="98" t="n"/>
    </row>
    <row r="168">
      <c r="A168" s="98" t="n"/>
      <c r="B168" s="94" t="n"/>
      <c r="C168" s="94" t="n"/>
      <c r="D168" s="94" t="n"/>
      <c r="E168" s="94" t="n">
        <v>0</v>
      </c>
      <c r="F168" s="94" t="n"/>
      <c r="G168" s="95" t="n"/>
      <c r="H168" s="95" t="n"/>
      <c r="I168" s="94" t="n"/>
      <c r="J168" s="94" t="n"/>
      <c r="K168" s="94" t="n"/>
      <c r="L168" s="98" t="n"/>
    </row>
    <row r="169">
      <c r="A169" s="98" t="n"/>
      <c r="B169" s="94" t="n"/>
      <c r="C169" s="94" t="n"/>
      <c r="D169" s="94" t="n"/>
      <c r="E169" s="94" t="n">
        <v>0</v>
      </c>
      <c r="F169" s="94" t="n"/>
      <c r="G169" s="95" t="n"/>
      <c r="H169" s="95" t="n"/>
      <c r="I169" s="94" t="n"/>
      <c r="J169" s="94" t="n"/>
      <c r="K169" s="94" t="n"/>
      <c r="L169" s="94" t="n"/>
    </row>
    <row r="170">
      <c r="A170" s="98" t="n"/>
      <c r="B170" s="94" t="n"/>
      <c r="C170" s="94" t="n"/>
      <c r="D170" s="94" t="n"/>
      <c r="E170" s="94" t="n">
        <v>0</v>
      </c>
      <c r="F170" s="94" t="n"/>
      <c r="G170" s="95" t="n"/>
      <c r="H170" s="95" t="n"/>
      <c r="I170" s="94" t="n"/>
      <c r="J170" s="94" t="n"/>
      <c r="K170" s="94" t="n"/>
      <c r="L170" s="94" t="n"/>
    </row>
    <row r="171">
      <c r="A171" s="98" t="n"/>
      <c r="B171" s="94" t="n"/>
      <c r="C171" s="94" t="n"/>
      <c r="D171" s="94" t="n"/>
      <c r="E171" s="94" t="n">
        <v>0</v>
      </c>
      <c r="F171" s="94" t="n"/>
      <c r="G171" s="95" t="n"/>
      <c r="H171" s="95" t="n"/>
      <c r="I171" s="94" t="n"/>
      <c r="J171" s="94" t="n"/>
      <c r="K171" s="94" t="n"/>
      <c r="L171" s="94" t="n"/>
    </row>
    <row r="172">
      <c r="A172" s="98" t="n"/>
      <c r="B172" s="94" t="n"/>
      <c r="C172" s="94" t="n"/>
      <c r="D172" s="94" t="n"/>
      <c r="E172" s="94" t="n">
        <v>0</v>
      </c>
      <c r="F172" s="94" t="n"/>
      <c r="G172" s="95" t="n"/>
      <c r="H172" s="95" t="n"/>
      <c r="I172" s="94" t="n"/>
      <c r="J172" s="94" t="n"/>
      <c r="K172" s="94" t="n"/>
      <c r="L172" s="98" t="n"/>
    </row>
    <row r="173">
      <c r="A173" s="98" t="n"/>
      <c r="B173" s="94" t="n"/>
      <c r="C173" s="94" t="n"/>
      <c r="D173" s="94" t="n"/>
      <c r="E173" s="94" t="n">
        <v>0</v>
      </c>
      <c r="F173" s="94" t="n"/>
      <c r="G173" s="95" t="n"/>
      <c r="H173" s="95" t="n"/>
      <c r="I173" s="94" t="n"/>
      <c r="J173" s="94" t="n"/>
      <c r="K173" s="94" t="n"/>
      <c r="L173" s="94" t="n"/>
    </row>
    <row r="174">
      <c r="A174" s="98" t="n"/>
      <c r="B174" s="98" t="n"/>
      <c r="C174" s="94" t="n"/>
      <c r="D174" s="98" t="n"/>
      <c r="E174" s="94" t="n">
        <v>0</v>
      </c>
      <c r="F174" s="98" t="n"/>
      <c r="G174" s="95" t="n"/>
      <c r="H174" s="95" t="n"/>
      <c r="I174" s="94" t="n"/>
      <c r="J174" s="98" t="n"/>
      <c r="K174" s="94" t="n"/>
      <c r="L174" s="94" t="n"/>
    </row>
    <row r="175">
      <c r="A175" s="98" t="n"/>
      <c r="B175" s="98" t="n"/>
      <c r="C175" s="94" t="n"/>
      <c r="D175" s="98" t="n"/>
      <c r="E175" s="94" t="n">
        <v>0</v>
      </c>
      <c r="F175" s="98" t="n"/>
      <c r="G175" s="95" t="n"/>
      <c r="H175" s="95" t="n"/>
      <c r="I175" s="94" t="n"/>
      <c r="J175" s="98" t="n"/>
      <c r="K175" s="98" t="n"/>
      <c r="L175" s="94" t="n"/>
    </row>
    <row r="176">
      <c r="A176" s="98" t="n"/>
      <c r="B176" s="98" t="n"/>
      <c r="C176" s="94" t="n"/>
      <c r="D176" s="98" t="n"/>
      <c r="E176" s="94" t="n">
        <v>0</v>
      </c>
      <c r="F176" s="98" t="n"/>
      <c r="G176" s="95" t="n"/>
      <c r="H176" s="95" t="n"/>
      <c r="I176" s="94" t="n"/>
      <c r="J176" s="98" t="n"/>
      <c r="K176" s="94" t="n"/>
      <c r="L176" s="94" t="n"/>
    </row>
    <row r="177">
      <c r="A177" s="98" t="n"/>
      <c r="B177" s="98" t="n"/>
      <c r="C177" s="94" t="n"/>
      <c r="D177" s="98" t="n"/>
      <c r="E177" s="94" t="n">
        <v>0</v>
      </c>
      <c r="F177" s="98" t="n"/>
      <c r="G177" s="95" t="n"/>
      <c r="H177" s="95" t="n"/>
      <c r="I177" s="94" t="n"/>
      <c r="J177" s="98" t="n"/>
      <c r="K177" s="94" t="n"/>
      <c r="L177" s="94" t="n"/>
    </row>
    <row r="178">
      <c r="A178" s="98" t="n"/>
      <c r="B178" s="98" t="n"/>
      <c r="C178" s="94" t="n"/>
      <c r="D178" s="98" t="n"/>
      <c r="E178" s="94" t="n">
        <v>0</v>
      </c>
      <c r="F178" s="98" t="n"/>
      <c r="G178" s="95" t="n"/>
      <c r="H178" s="95" t="n"/>
      <c r="I178" s="98" t="n"/>
      <c r="J178" s="98" t="n"/>
      <c r="K178" s="94" t="n"/>
      <c r="L178" s="94" t="n"/>
    </row>
    <row r="179">
      <c r="A179" s="98" t="n"/>
      <c r="B179" s="94" t="n"/>
      <c r="C179" s="94" t="n"/>
      <c r="D179" s="94" t="n"/>
      <c r="E179" s="94" t="n">
        <v>0</v>
      </c>
      <c r="F179" s="94" t="n"/>
      <c r="G179" s="95" t="n"/>
      <c r="H179" s="94" t="n"/>
      <c r="I179" s="94" t="n"/>
      <c r="J179" s="94" t="n"/>
      <c r="K179" s="94" t="n"/>
      <c r="L179" s="94" t="n"/>
    </row>
    <row r="180">
      <c r="A180" s="94" t="n"/>
      <c r="B180" s="94" t="n"/>
      <c r="C180" s="94" t="n"/>
      <c r="D180" s="94" t="n"/>
      <c r="E180" s="94" t="n">
        <v>0</v>
      </c>
      <c r="F180" s="94" t="n"/>
      <c r="G180" s="95" t="n"/>
      <c r="H180" s="94" t="n"/>
      <c r="I180" s="94" t="n"/>
      <c r="J180" s="94" t="n"/>
      <c r="K180" s="94" t="n"/>
      <c r="L180" s="94" t="n"/>
    </row>
    <row r="181">
      <c r="A181" s="98" t="n"/>
      <c r="B181" s="94" t="n"/>
      <c r="C181" s="94" t="n"/>
      <c r="D181" s="94" t="n"/>
      <c r="E181" s="94" t="n">
        <v>0</v>
      </c>
      <c r="F181" s="94" t="n"/>
      <c r="G181" s="94" t="n"/>
      <c r="H181" s="94" t="n"/>
      <c r="I181" s="94" t="n"/>
      <c r="J181" s="94" t="n"/>
      <c r="K181" s="94" t="n"/>
      <c r="L181" s="94" t="n"/>
    </row>
    <row r="182">
      <c r="A182" s="94" t="n"/>
      <c r="B182" s="94" t="n"/>
      <c r="C182" s="94" t="n"/>
      <c r="D182" s="94" t="n"/>
      <c r="E182" s="94" t="n">
        <v>0</v>
      </c>
      <c r="F182" s="94" t="n"/>
      <c r="G182" s="94" t="n"/>
      <c r="H182" s="94" t="n"/>
      <c r="I182" s="94" t="n"/>
      <c r="J182" s="94" t="n"/>
      <c r="K182" s="94" t="n"/>
      <c r="L182" s="94" t="n"/>
    </row>
    <row r="183">
      <c r="A183" s="98" t="n"/>
      <c r="B183" s="94" t="n"/>
      <c r="C183" s="94" t="n"/>
      <c r="D183" s="94" t="n"/>
      <c r="E183" s="94" t="n">
        <v>0</v>
      </c>
      <c r="F183" s="94" t="n"/>
      <c r="G183" s="95" t="n"/>
      <c r="H183" s="95" t="n"/>
      <c r="I183" s="94" t="n"/>
      <c r="J183" s="94" t="n"/>
      <c r="K183" s="94" t="n"/>
      <c r="L183" s="94" t="n"/>
    </row>
    <row r="184">
      <c r="A184" s="98" t="n"/>
      <c r="B184" s="94" t="n"/>
      <c r="C184" s="94" t="n"/>
      <c r="D184" s="94" t="n"/>
      <c r="E184" s="94" t="n"/>
      <c r="F184" s="94" t="n"/>
      <c r="G184" s="95" t="n"/>
      <c r="H184" s="95" t="n"/>
      <c r="I184" s="94" t="n"/>
      <c r="J184" s="94" t="n"/>
      <c r="K184" s="94" t="n"/>
      <c r="L184" s="94" t="n"/>
    </row>
    <row r="185">
      <c r="A185" s="98" t="n"/>
      <c r="B185" s="98" t="n"/>
      <c r="C185" s="128" t="n"/>
      <c r="D185" s="98" t="n"/>
      <c r="E185" s="98" t="n"/>
      <c r="F185" s="98" t="n"/>
      <c r="G185" s="94" t="n"/>
      <c r="H185" s="94" t="n"/>
      <c r="I185" s="94" t="n"/>
      <c r="J185" s="94" t="n"/>
      <c r="K185" s="98" t="n"/>
      <c r="L185" s="94" t="n"/>
    </row>
    <row r="186">
      <c r="A186" s="94" t="n"/>
      <c r="B186" s="94" t="n"/>
      <c r="C186" s="94" t="n"/>
      <c r="D186" s="94" t="n"/>
      <c r="E186" s="94" t="n"/>
      <c r="F186" s="94" t="n"/>
      <c r="G186" s="94" t="n"/>
      <c r="H186" s="94" t="n"/>
      <c r="I186" s="94" t="n"/>
      <c r="J186" s="94" t="n"/>
      <c r="K186" s="94" t="n"/>
      <c r="L186" s="94" t="n"/>
    </row>
    <row r="187">
      <c r="A187" s="94" t="n"/>
      <c r="B187" s="94" t="n"/>
      <c r="C187" s="94" t="n"/>
      <c r="D187" s="94" t="n"/>
      <c r="E187" s="94" t="n"/>
      <c r="F187" s="94" t="n"/>
      <c r="G187" s="94" t="n"/>
      <c r="H187" s="94" t="n"/>
      <c r="I187" s="94" t="n"/>
      <c r="J187" s="94" t="n"/>
      <c r="K187" s="94" t="n"/>
      <c r="L187" s="94" t="n"/>
    </row>
    <row r="188">
      <c r="A188" s="94" t="n"/>
      <c r="B188" s="94" t="n"/>
      <c r="C188" s="94" t="n"/>
      <c r="D188" s="94" t="n"/>
      <c r="E188" s="94" t="n"/>
      <c r="F188" s="94" t="n"/>
      <c r="G188" s="94" t="n"/>
      <c r="H188" s="94" t="n"/>
      <c r="I188" s="94" t="n"/>
      <c r="J188" s="94" t="n"/>
      <c r="K188" s="94" t="n"/>
      <c r="L188" s="94" t="n"/>
    </row>
    <row r="189">
      <c r="A189" s="94" t="n"/>
      <c r="B189" s="94" t="n"/>
      <c r="C189" s="94" t="n"/>
      <c r="D189" s="94" t="n"/>
      <c r="E189" s="94" t="n"/>
      <c r="F189" s="94" t="n"/>
      <c r="G189" s="94" t="n"/>
      <c r="H189" s="94" t="n"/>
      <c r="I189" s="94" t="n"/>
      <c r="J189" s="94" t="n"/>
      <c r="K189" s="94" t="n"/>
      <c r="L189" s="94" t="n"/>
    </row>
    <row r="190">
      <c r="A190" s="94" t="n"/>
      <c r="B190" s="94" t="n"/>
      <c r="C190" s="94" t="n"/>
      <c r="D190" s="94" t="n"/>
      <c r="E190" s="94" t="n"/>
      <c r="F190" s="94" t="n"/>
      <c r="G190" s="94" t="n"/>
      <c r="H190" s="94" t="n"/>
      <c r="I190" s="94" t="n"/>
      <c r="J190" s="94" t="n"/>
      <c r="K190" s="94" t="n"/>
      <c r="L190" s="94" t="n"/>
    </row>
    <row r="191">
      <c r="A191" s="94" t="n"/>
      <c r="B191" s="94" t="n"/>
      <c r="C191" s="94" t="n"/>
      <c r="D191" s="94" t="n"/>
      <c r="E191" s="94" t="n"/>
      <c r="F191" s="94" t="n"/>
      <c r="G191" s="94" t="n"/>
      <c r="H191" s="94" t="n"/>
      <c r="I191" s="94" t="n"/>
      <c r="J191" s="94" t="n"/>
      <c r="K191" s="94" t="n"/>
      <c r="L191" s="94" t="n"/>
    </row>
    <row r="192">
      <c r="A192" s="94" t="n"/>
      <c r="B192" s="94" t="n"/>
      <c r="C192" s="94" t="n"/>
      <c r="D192" s="94" t="n"/>
      <c r="E192" s="94" t="n"/>
      <c r="F192" s="94" t="n"/>
      <c r="G192" s="94" t="n"/>
      <c r="H192" s="94" t="n"/>
      <c r="I192" s="94" t="n"/>
      <c r="J192" s="94" t="n"/>
      <c r="K192" s="94" t="n"/>
      <c r="L192" s="94" t="n"/>
    </row>
    <row r="193">
      <c r="A193" s="94" t="n"/>
      <c r="B193" s="94" t="n"/>
      <c r="C193" s="94" t="n"/>
      <c r="D193" s="94" t="n"/>
      <c r="E193" s="94">
        <f>SUM(E166:E192)</f>
        <v/>
      </c>
      <c r="F193" s="94" t="n"/>
      <c r="G193" s="94" t="n"/>
      <c r="H193" s="94" t="n"/>
      <c r="I193" s="94" t="n"/>
      <c r="J193" s="94" t="n"/>
      <c r="K193" s="94" t="n"/>
      <c r="L193" s="94" t="n"/>
    </row>
  </sheetData>
  <pageMargins left="0.7" right="0.7" top="0.75" bottom="0.75" header="0.3" footer="0.3"/>
  <pageSetup orientation="landscape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622"/>
  <sheetViews>
    <sheetView topLeftCell="B1" workbookViewId="0">
      <selection activeCell="B4" sqref="B4"/>
    </sheetView>
  </sheetViews>
  <sheetFormatPr baseColWidth="8" defaultRowHeight="13.2"/>
  <cols>
    <col width="11.109375" customWidth="1" min="1" max="1"/>
    <col width="10.77734375" customWidth="1" min="2" max="2"/>
    <col width="17.33203125" customWidth="1" min="3" max="3"/>
    <col width="22.21875" customWidth="1" min="4" max="4"/>
    <col width="53.77734375" customWidth="1" min="5" max="5"/>
  </cols>
  <sheetData>
    <row r="1">
      <c r="A1" s="98" t="inlineStr">
        <is>
          <t>DATA</t>
        </is>
      </c>
      <c r="B1" s="98" t="inlineStr">
        <is>
          <t xml:space="preserve">IMPORTO </t>
        </is>
      </c>
      <c r="C1" s="98" t="inlineStr">
        <is>
          <t>NUMERO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98" t="n">
        <v>0</v>
      </c>
      <c r="C2" s="98" t="n"/>
      <c r="D2" s="98" t="n"/>
      <c r="E2" s="94" t="n"/>
    </row>
    <row r="3">
      <c r="A3" s="94" t="n"/>
      <c r="B3" s="94" t="n">
        <v>89</v>
      </c>
      <c r="C3" s="94" t="n"/>
      <c r="D3" s="94" t="inlineStr">
        <is>
          <t>BESOZZI ALBERTO</t>
        </is>
      </c>
      <c r="E3" s="94" t="n"/>
    </row>
    <row r="4">
      <c r="A4" s="94" t="n"/>
      <c r="B4" s="94" t="n">
        <v>0</v>
      </c>
      <c r="C4" s="101" t="n"/>
      <c r="D4" s="94" t="n"/>
      <c r="E4" s="94" t="n"/>
    </row>
    <row r="5">
      <c r="A5" s="94" t="n"/>
      <c r="B5" s="94" t="n">
        <v>0</v>
      </c>
      <c r="C5" s="94" t="n"/>
      <c r="D5" s="94" t="n"/>
      <c r="E5" s="94" t="n"/>
    </row>
    <row r="6">
      <c r="A6" s="94" t="n"/>
      <c r="B6" s="94" t="n"/>
      <c r="C6" s="94" t="n"/>
      <c r="D6" s="94" t="n"/>
      <c r="E6" s="94" t="n"/>
    </row>
    <row r="7">
      <c r="A7" s="94" t="n"/>
      <c r="B7" s="94" t="n"/>
      <c r="C7" s="94" t="n"/>
      <c r="D7" s="94" t="n"/>
      <c r="E7" s="94" t="n"/>
    </row>
    <row r="8">
      <c r="A8" s="94" t="n"/>
      <c r="B8" s="94" t="n"/>
      <c r="C8" s="94" t="n"/>
      <c r="D8" s="94" t="n"/>
      <c r="E8" s="94" t="n"/>
    </row>
    <row r="9">
      <c r="A9" s="94" t="n"/>
      <c r="B9" s="94" t="n"/>
      <c r="C9" s="94" t="n"/>
      <c r="D9" s="94" t="n"/>
      <c r="E9" s="94" t="n"/>
    </row>
    <row r="10">
      <c r="A10" s="94" t="n"/>
      <c r="B10" s="94" t="n"/>
      <c r="C10" s="94" t="n"/>
      <c r="D10" s="94" t="n"/>
      <c r="E10" s="94" t="n"/>
    </row>
    <row r="11">
      <c r="A11" s="94" t="n"/>
      <c r="B11" s="94" t="n"/>
      <c r="C11" s="94" t="n"/>
      <c r="D11" s="94" t="n"/>
      <c r="E11" s="94" t="n"/>
    </row>
    <row r="12">
      <c r="A12" s="94" t="n"/>
      <c r="B12" s="94" t="n"/>
      <c r="C12" s="94" t="n"/>
      <c r="D12" s="94" t="n"/>
      <c r="E12" s="94" t="n"/>
    </row>
    <row r="13">
      <c r="A13" s="94" t="n"/>
      <c r="B13" s="94" t="n"/>
      <c r="C13" s="94" t="n"/>
      <c r="D13" s="94" t="n"/>
      <c r="E13" s="94" t="n"/>
    </row>
    <row r="14">
      <c r="A14" s="94" t="n"/>
      <c r="B14" s="94" t="n"/>
      <c r="C14" s="94" t="n"/>
      <c r="D14" s="94" t="n"/>
      <c r="E14" s="94" t="n"/>
    </row>
    <row r="15">
      <c r="A15" s="94" t="n"/>
      <c r="B15" s="94" t="n"/>
      <c r="C15" s="94" t="n"/>
      <c r="D15" s="94" t="n"/>
      <c r="E15" s="94" t="n"/>
    </row>
    <row r="16">
      <c r="A16" s="94" t="n"/>
      <c r="B16" s="94" t="n"/>
      <c r="C16" s="94" t="n"/>
      <c r="D16" s="94" t="n"/>
      <c r="E16" s="94" t="n"/>
    </row>
    <row r="17">
      <c r="A17" s="94" t="n"/>
      <c r="B17" s="94" t="n"/>
      <c r="C17" s="94" t="n"/>
      <c r="D17" s="94" t="n"/>
      <c r="E17" s="94" t="n"/>
    </row>
    <row r="18">
      <c r="A18" s="94" t="n"/>
      <c r="B18" s="94" t="n"/>
      <c r="C18" s="94" t="n"/>
      <c r="D18" s="94" t="n"/>
      <c r="E18" s="94" t="n"/>
    </row>
    <row r="19">
      <c r="A19" s="94" t="n"/>
      <c r="B19" s="94" t="n"/>
      <c r="C19" s="94" t="n"/>
      <c r="D19" s="94" t="n"/>
      <c r="E19" s="94" t="n"/>
    </row>
    <row r="20">
      <c r="A20" s="94" t="n"/>
      <c r="B20" s="94" t="n"/>
      <c r="C20" s="94" t="n"/>
      <c r="D20" s="94" t="n"/>
      <c r="E20" s="94" t="n"/>
    </row>
    <row r="21">
      <c r="A21" s="94" t="n"/>
      <c r="B21" s="94" t="n"/>
      <c r="C21" s="94" t="n"/>
      <c r="D21" s="94" t="n"/>
      <c r="E21" s="94" t="n"/>
    </row>
    <row r="22">
      <c r="A22" s="94" t="n"/>
      <c r="B22" s="94" t="n"/>
      <c r="C22" s="94" t="n"/>
      <c r="D22" s="94" t="n"/>
      <c r="E22" s="94" t="n"/>
    </row>
    <row r="23">
      <c r="A23" s="94" t="n"/>
      <c r="B23" s="94" t="n"/>
      <c r="C23" s="94" t="n"/>
      <c r="D23" s="94" t="n"/>
      <c r="E23" s="94" t="n"/>
    </row>
    <row r="24">
      <c r="A24" s="94" t="n"/>
      <c r="B24" s="94" t="n"/>
      <c r="C24" s="94" t="n"/>
      <c r="D24" s="94" t="n"/>
      <c r="E24" s="94" t="n"/>
    </row>
    <row r="25">
      <c r="A25" s="94" t="n"/>
      <c r="B25" s="94" t="n"/>
      <c r="C25" s="94" t="n"/>
      <c r="D25" s="94" t="n"/>
      <c r="E25" s="94" t="n"/>
    </row>
    <row r="26">
      <c r="A26" s="94" t="n"/>
      <c r="B26" s="94" t="n"/>
      <c r="C26" s="94" t="n"/>
      <c r="D26" s="94" t="n"/>
      <c r="E26" s="94" t="n"/>
    </row>
    <row r="27">
      <c r="A27" s="94" t="n"/>
      <c r="B27" s="94" t="n"/>
      <c r="C27" s="94" t="n"/>
      <c r="D27" s="94" t="n"/>
      <c r="E27" s="94" t="n"/>
    </row>
    <row r="28">
      <c r="A28" s="94" t="n"/>
      <c r="B28" s="94" t="n"/>
      <c r="C28" s="94" t="n"/>
      <c r="D28" s="94" t="n"/>
      <c r="E28" s="94" t="n"/>
    </row>
    <row r="29">
      <c r="A29" s="94" t="n"/>
      <c r="B29" s="94" t="n"/>
      <c r="C29" s="94" t="n"/>
      <c r="D29" s="94" t="n"/>
      <c r="E29" s="94" t="n"/>
    </row>
    <row r="30">
      <c r="A30" s="94" t="n"/>
      <c r="B30" s="94" t="n"/>
      <c r="C30" s="94" t="n"/>
      <c r="D30" s="94" t="n"/>
      <c r="E30" s="94" t="n"/>
    </row>
    <row r="31">
      <c r="A31" s="94" t="n"/>
      <c r="B31" s="94" t="n"/>
      <c r="C31" s="94" t="n"/>
      <c r="D31" s="94" t="n"/>
      <c r="E31" s="94" t="n"/>
    </row>
    <row r="32">
      <c r="A32" s="94" t="n"/>
      <c r="B32" s="94" t="n"/>
      <c r="C32" s="94" t="n"/>
      <c r="D32" s="94" t="n"/>
      <c r="E32" s="94" t="n"/>
    </row>
    <row r="33">
      <c r="A33" s="94" t="n"/>
      <c r="B33" s="94" t="n"/>
      <c r="C33" s="94" t="n"/>
      <c r="D33" s="94" t="n"/>
      <c r="E33" s="94" t="n"/>
    </row>
    <row r="34">
      <c r="A34" s="94" t="n"/>
      <c r="B34" s="94" t="n"/>
      <c r="C34" s="94" t="n"/>
      <c r="D34" s="94" t="n"/>
      <c r="E34" s="94" t="n"/>
    </row>
    <row r="35">
      <c r="A35" s="94" t="n"/>
      <c r="B35" s="94" t="n"/>
      <c r="C35" s="94" t="n"/>
      <c r="D35" s="94" t="n"/>
      <c r="E35" s="94" t="n"/>
    </row>
    <row r="36">
      <c r="A36" s="94" t="n"/>
      <c r="B36" s="94" t="n"/>
      <c r="C36" s="94" t="n"/>
      <c r="D36" s="94" t="n"/>
      <c r="E36" s="94" t="n"/>
    </row>
    <row r="37">
      <c r="A37" s="94" t="n"/>
      <c r="B37" s="94" t="n"/>
      <c r="C37" s="94" t="n"/>
      <c r="D37" s="94" t="n"/>
      <c r="E37" s="94" t="n"/>
    </row>
    <row r="38">
      <c r="A38" s="94" t="n"/>
      <c r="B38" s="94" t="n"/>
      <c r="C38" s="94" t="n"/>
      <c r="D38" s="94" t="n"/>
      <c r="E38" s="94" t="n"/>
    </row>
    <row r="39">
      <c r="A39" s="94" t="n"/>
      <c r="B39" s="94" t="n"/>
      <c r="C39" s="94" t="n"/>
      <c r="D39" s="94" t="n"/>
      <c r="E39" s="94" t="n"/>
    </row>
    <row r="40">
      <c r="A40" s="94" t="n"/>
      <c r="B40" s="94" t="n"/>
      <c r="C40" s="94" t="n"/>
      <c r="D40" s="94" t="n"/>
      <c r="E40" s="94" t="n"/>
    </row>
    <row r="41">
      <c r="A41" s="94" t="n"/>
      <c r="B41" s="94" t="n"/>
      <c r="C41" s="94" t="n"/>
      <c r="D41" s="94" t="n"/>
      <c r="E41" s="94" t="n"/>
    </row>
    <row r="42">
      <c r="A42" s="94" t="n"/>
      <c r="B42" s="94" t="n"/>
      <c r="C42" s="94" t="n"/>
      <c r="D42" s="94" t="n"/>
      <c r="E42" s="94" t="n"/>
    </row>
    <row r="43">
      <c r="A43" s="94" t="n"/>
      <c r="B43" s="94" t="n"/>
      <c r="C43" s="94" t="n"/>
      <c r="D43" s="94" t="n"/>
      <c r="E43" s="94" t="n"/>
    </row>
    <row r="44">
      <c r="A44" s="94" t="n"/>
      <c r="B44" s="94" t="n"/>
      <c r="C44" s="94" t="n"/>
      <c r="D44" s="94" t="n"/>
      <c r="E44" s="94" t="n"/>
    </row>
    <row r="45">
      <c r="A45" s="94" t="n"/>
      <c r="B45" s="94" t="n"/>
      <c r="C45" s="94" t="n"/>
      <c r="D45" s="94" t="n"/>
      <c r="E45" s="94" t="n"/>
    </row>
    <row r="46">
      <c r="A46" s="94" t="n"/>
      <c r="B46" s="94" t="n"/>
      <c r="C46" s="94" t="n"/>
      <c r="D46" s="94" t="n"/>
      <c r="E46" s="94" t="n"/>
    </row>
    <row r="47">
      <c r="A47" s="94" t="n"/>
      <c r="B47" s="94" t="n"/>
      <c r="C47" s="94" t="n"/>
      <c r="D47" s="94" t="n"/>
      <c r="E47" s="94" t="n"/>
    </row>
    <row r="48">
      <c r="A48" s="94" t="n"/>
      <c r="B48" s="94" t="n"/>
      <c r="C48" s="94" t="n"/>
      <c r="D48" s="94" t="n"/>
      <c r="E48" s="94" t="n"/>
    </row>
    <row r="49">
      <c r="A49" s="94" t="n"/>
      <c r="B49" s="94" t="n"/>
      <c r="C49" s="94" t="n"/>
      <c r="D49" s="94" t="n"/>
      <c r="E49" s="94" t="n"/>
    </row>
    <row r="50">
      <c r="A50" s="98" t="inlineStr">
        <is>
          <t>TOTALE</t>
        </is>
      </c>
      <c r="B50" s="94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98" t="inlineStr">
        <is>
          <t xml:space="preserve">IMPORTO 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45317</v>
      </c>
      <c r="B54" s="98" t="n"/>
      <c r="C54" s="98" t="n"/>
      <c r="D54" s="98" t="n"/>
      <c r="E54" s="94" t="n"/>
    </row>
    <row r="55">
      <c r="A55" s="94" t="inlineStr">
        <is>
          <t>*</t>
        </is>
      </c>
      <c r="B55" s="94" t="n">
        <v>340</v>
      </c>
      <c r="C55" s="94" t="n"/>
      <c r="D55" s="98" t="inlineStr">
        <is>
          <t xml:space="preserve">DE PERON L </t>
        </is>
      </c>
      <c r="E55" s="94" t="inlineStr">
        <is>
          <t>BONIFICO UINICO 1943,94  869,97+733,97+ 340  UCA</t>
        </is>
      </c>
    </row>
    <row r="56">
      <c r="A56" s="94" t="inlineStr">
        <is>
          <t>*</t>
        </is>
      </c>
      <c r="B56" s="94" t="n">
        <v>52</v>
      </c>
      <c r="C56" s="101" t="n"/>
      <c r="D56" s="94" t="inlineStr">
        <is>
          <t>BAGAGLIO</t>
        </is>
      </c>
      <c r="E56" s="94" t="inlineStr">
        <is>
          <t>BONIFICO UNICO DI EUR 904,5  852,50 + 52 UCA</t>
        </is>
      </c>
    </row>
    <row r="57">
      <c r="A57" s="94" t="n"/>
      <c r="B57" s="94" t="n">
        <v>0</v>
      </c>
      <c r="C57" s="94" t="n"/>
      <c r="D57" s="94" t="n"/>
      <c r="E57" s="94" t="n"/>
    </row>
    <row r="58">
      <c r="A58" s="94" t="n"/>
      <c r="B58" s="94" t="n"/>
      <c r="C58" s="94" t="n"/>
      <c r="D58" s="94" t="n"/>
      <c r="E58" s="94" t="n"/>
    </row>
    <row r="59">
      <c r="A59" s="94" t="n"/>
      <c r="B59" s="94" t="n"/>
      <c r="C59" s="94" t="n"/>
      <c r="D59" s="94" t="n"/>
      <c r="E59" s="94" t="n"/>
    </row>
    <row r="60">
      <c r="A60" s="94" t="n"/>
      <c r="B60" s="94" t="n"/>
      <c r="C60" s="94" t="n"/>
      <c r="D60" s="94" t="n"/>
      <c r="E60" s="94" t="n"/>
    </row>
    <row r="61">
      <c r="A61" s="94" t="n"/>
      <c r="B61" s="94" t="n"/>
      <c r="C61" s="94" t="n"/>
      <c r="D61" s="94" t="n"/>
      <c r="E61" s="94" t="n"/>
    </row>
    <row r="62">
      <c r="A62" s="94" t="n"/>
      <c r="B62" s="94" t="n"/>
      <c r="C62" s="94" t="n"/>
      <c r="D62" s="94" t="n"/>
      <c r="E62" s="94" t="n"/>
    </row>
    <row r="63">
      <c r="A63" s="94" t="n"/>
      <c r="B63" s="94" t="n"/>
      <c r="C63" s="94" t="n"/>
      <c r="D63" s="94" t="n"/>
      <c r="E63" s="94" t="n"/>
    </row>
    <row r="64">
      <c r="A64" s="94" t="n"/>
      <c r="B64" s="94" t="n"/>
      <c r="C64" s="94" t="n"/>
      <c r="D64" s="94" t="n"/>
      <c r="E64" s="94" t="n"/>
    </row>
    <row r="65">
      <c r="A65" s="94" t="n"/>
      <c r="B65" s="94" t="n"/>
      <c r="C65" s="94" t="n"/>
      <c r="D65" s="94" t="n"/>
      <c r="E65" s="94" t="n"/>
    </row>
    <row r="66">
      <c r="A66" s="94" t="n"/>
      <c r="B66" s="94" t="n"/>
      <c r="C66" s="94" t="n"/>
      <c r="D66" s="94" t="n"/>
      <c r="E66" s="94" t="n"/>
    </row>
    <row r="67">
      <c r="A67" s="94" t="n"/>
      <c r="B67" s="94" t="n"/>
      <c r="C67" s="94" t="n"/>
      <c r="D67" s="94" t="n"/>
      <c r="E67" s="94" t="n"/>
    </row>
    <row r="68">
      <c r="A68" s="94" t="n"/>
      <c r="B68" s="94" t="n"/>
      <c r="C68" s="94" t="n"/>
      <c r="D68" s="94" t="n"/>
      <c r="E68" s="94" t="n"/>
    </row>
    <row r="69">
      <c r="A69" s="94" t="n"/>
      <c r="B69" s="94" t="n"/>
      <c r="C69" s="94" t="n"/>
      <c r="D69" s="94" t="n"/>
      <c r="E69" s="94" t="n"/>
    </row>
    <row r="70">
      <c r="A70" s="94" t="n"/>
      <c r="B70" s="94" t="n"/>
      <c r="C70" s="94" t="n"/>
      <c r="D70" s="94" t="n"/>
      <c r="E70" s="94" t="n"/>
    </row>
    <row r="71">
      <c r="A71" s="94" t="n"/>
      <c r="B71" s="94" t="n"/>
      <c r="C71" s="94" t="n"/>
      <c r="D71" s="94" t="n"/>
      <c r="E71" s="94" t="n"/>
    </row>
    <row r="72">
      <c r="A72" s="94" t="n"/>
      <c r="B72" s="94" t="n"/>
      <c r="C72" s="94" t="n"/>
      <c r="D72" s="94" t="n"/>
      <c r="E72" s="94" t="n"/>
    </row>
    <row r="73">
      <c r="A73" s="94" t="n"/>
      <c r="B73" s="94" t="n"/>
      <c r="C73" s="94" t="n"/>
      <c r="D73" s="94" t="n"/>
      <c r="E73" s="94" t="n"/>
    </row>
    <row r="74">
      <c r="A74" s="94" t="n"/>
      <c r="B74" s="94" t="n"/>
      <c r="C74" s="94" t="n"/>
      <c r="D74" s="94" t="n"/>
      <c r="E74" s="94" t="n"/>
    </row>
    <row r="75">
      <c r="A75" s="94" t="n"/>
      <c r="B75" s="94" t="n"/>
      <c r="C75" s="94" t="n"/>
      <c r="D75" s="94" t="n"/>
      <c r="E75" s="94" t="n"/>
    </row>
    <row r="76">
      <c r="A76" s="94" t="n"/>
      <c r="B76" s="94" t="n"/>
      <c r="C76" s="94" t="n"/>
      <c r="D76" s="94" t="n"/>
      <c r="E76" s="94" t="n"/>
    </row>
    <row r="77">
      <c r="A77" s="94" t="n"/>
      <c r="B77" s="94" t="n"/>
      <c r="C77" s="94" t="n"/>
      <c r="D77" s="94" t="n"/>
      <c r="E77" s="94" t="n"/>
    </row>
    <row r="78">
      <c r="A78" s="94" t="n"/>
      <c r="B78" s="94" t="n"/>
      <c r="C78" s="94" t="n"/>
      <c r="D78" s="94" t="n"/>
      <c r="E78" s="94" t="n"/>
    </row>
    <row r="79">
      <c r="A79" s="94" t="n"/>
      <c r="B79" s="94" t="n"/>
      <c r="C79" s="94" t="n"/>
      <c r="D79" s="94" t="n"/>
      <c r="E79" s="94" t="n"/>
    </row>
    <row r="80">
      <c r="A80" s="94" t="n"/>
      <c r="B80" s="94" t="n"/>
      <c r="C80" s="94" t="n"/>
      <c r="D80" s="94" t="n"/>
      <c r="E80" s="94" t="n"/>
    </row>
    <row r="81">
      <c r="A81" s="94" t="n"/>
      <c r="B81" s="94" t="n"/>
      <c r="C81" s="94" t="n"/>
      <c r="D81" s="94" t="n"/>
      <c r="E81" s="94" t="n"/>
    </row>
    <row r="82">
      <c r="A82" s="94" t="n"/>
      <c r="B82" s="94" t="n"/>
      <c r="C82" s="94" t="n"/>
      <c r="D82" s="94" t="n"/>
      <c r="E82" s="94" t="n"/>
    </row>
    <row r="83">
      <c r="A83" s="94" t="n"/>
      <c r="B83" s="94" t="n"/>
      <c r="C83" s="94" t="n"/>
      <c r="D83" s="94" t="n"/>
      <c r="E83" s="94" t="n"/>
    </row>
    <row r="84">
      <c r="A84" s="94" t="n"/>
      <c r="B84" s="94" t="n"/>
      <c r="C84" s="94" t="n"/>
      <c r="D84" s="94" t="n"/>
      <c r="E84" s="94" t="n"/>
    </row>
    <row r="85">
      <c r="A85" s="94" t="n"/>
      <c r="B85" s="94" t="n"/>
      <c r="C85" s="94" t="n"/>
      <c r="D85" s="94" t="n"/>
      <c r="E85" s="94" t="n"/>
    </row>
    <row r="86">
      <c r="A86" s="94" t="n"/>
      <c r="B86" s="94" t="n"/>
      <c r="C86" s="94" t="n"/>
      <c r="D86" s="94" t="n"/>
      <c r="E86" s="94" t="n"/>
    </row>
    <row r="87">
      <c r="A87" s="94" t="n"/>
      <c r="B87" s="94" t="n"/>
      <c r="C87" s="94" t="n"/>
      <c r="D87" s="94" t="n"/>
      <c r="E87" s="94" t="n"/>
    </row>
    <row r="88">
      <c r="A88" s="94" t="n"/>
      <c r="B88" s="94" t="n"/>
      <c r="C88" s="94" t="n"/>
      <c r="D88" s="94" t="n"/>
      <c r="E88" s="94" t="n"/>
    </row>
    <row r="89">
      <c r="A89" s="94" t="n"/>
      <c r="B89" s="94" t="n"/>
      <c r="C89" s="94" t="n"/>
      <c r="D89" s="94" t="n"/>
      <c r="E89" s="94" t="n"/>
    </row>
    <row r="90">
      <c r="A90" s="94" t="n"/>
      <c r="B90" s="94" t="n"/>
      <c r="C90" s="94" t="n"/>
      <c r="D90" s="94" t="n"/>
      <c r="E90" s="94" t="n"/>
    </row>
    <row r="91">
      <c r="A91" s="94" t="n"/>
      <c r="B91" s="94" t="n"/>
      <c r="C91" s="94" t="n"/>
      <c r="D91" s="94" t="n"/>
      <c r="E91" s="94" t="n"/>
    </row>
    <row r="92">
      <c r="A92" s="94" t="n"/>
      <c r="B92" s="94" t="n"/>
      <c r="C92" s="94" t="n"/>
      <c r="D92" s="94" t="n"/>
      <c r="E92" s="94" t="n"/>
    </row>
    <row r="93">
      <c r="A93" s="94" t="n"/>
      <c r="B93" s="94" t="n"/>
      <c r="C93" s="94" t="n"/>
      <c r="D93" s="94" t="n"/>
      <c r="E93" s="94" t="n"/>
    </row>
    <row r="94">
      <c r="A94" s="94" t="n"/>
      <c r="B94" s="94" t="n"/>
      <c r="C94" s="94" t="n"/>
      <c r="D94" s="94" t="n"/>
      <c r="E94" s="94" t="n"/>
    </row>
    <row r="95">
      <c r="A95" s="94" t="n"/>
      <c r="B95" s="94" t="n"/>
      <c r="C95" s="94" t="n"/>
      <c r="D95" s="94" t="n"/>
      <c r="E95" s="94" t="n"/>
    </row>
    <row r="96">
      <c r="A96" s="94" t="n"/>
      <c r="B96" s="94" t="n"/>
      <c r="C96" s="94" t="n"/>
      <c r="D96" s="94" t="n"/>
      <c r="E96" s="94" t="n"/>
    </row>
    <row r="97">
      <c r="A97" s="94" t="n"/>
      <c r="B97" s="94" t="n"/>
      <c r="C97" s="94" t="n"/>
      <c r="D97" s="94" t="n"/>
      <c r="E97" s="94" t="n"/>
    </row>
    <row r="98">
      <c r="A98" s="94" t="n"/>
      <c r="B98" s="94" t="n"/>
      <c r="C98" s="94" t="n"/>
      <c r="D98" s="94" t="n"/>
      <c r="E98" s="94" t="n"/>
    </row>
    <row r="99">
      <c r="A99" s="94" t="n"/>
      <c r="B99" s="94" t="n"/>
      <c r="C99" s="94" t="n"/>
      <c r="D99" s="94" t="n"/>
      <c r="E99" s="94" t="n"/>
    </row>
    <row r="100">
      <c r="A100" s="94" t="n"/>
      <c r="B100" s="94" t="n"/>
      <c r="C100" s="94" t="n"/>
      <c r="D100" s="94" t="n"/>
      <c r="E100" s="94" t="n"/>
    </row>
    <row r="101">
      <c r="A101" s="94" t="n"/>
      <c r="B101" s="94" t="n"/>
      <c r="C101" s="94" t="n"/>
      <c r="D101" s="94" t="n"/>
      <c r="E101" s="94" t="n"/>
    </row>
    <row r="102">
      <c r="A102" s="98" t="inlineStr">
        <is>
          <t>TOTALE</t>
        </is>
      </c>
      <c r="B102" s="94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98" t="inlineStr">
        <is>
          <t xml:space="preserve">IMPORTO 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/>
      <c r="B106" s="98" t="n"/>
      <c r="C106" s="98" t="n"/>
      <c r="D106" s="98" t="n"/>
      <c r="E106" s="94" t="n"/>
    </row>
    <row r="107">
      <c r="A107" s="94" t="n"/>
      <c r="B107" s="94" t="n">
        <v>0</v>
      </c>
      <c r="C107" s="94" t="n"/>
      <c r="D107" s="98" t="n"/>
      <c r="E107" s="94" t="n"/>
    </row>
    <row r="108">
      <c r="A108" s="94" t="n"/>
      <c r="B108" s="94" t="n">
        <v>0</v>
      </c>
      <c r="C108" s="101" t="n"/>
      <c r="D108" s="94" t="n"/>
      <c r="E108" s="94" t="n"/>
    </row>
    <row r="109">
      <c r="A109" s="94" t="n"/>
      <c r="B109" s="94" t="n">
        <v>0</v>
      </c>
      <c r="C109" s="94" t="n"/>
      <c r="D109" s="94" t="n"/>
      <c r="E109" s="94" t="n"/>
    </row>
    <row r="110">
      <c r="A110" s="94" t="n"/>
      <c r="B110" s="94" t="n"/>
      <c r="C110" s="94" t="n"/>
      <c r="D110" s="94" t="n"/>
      <c r="E110" s="94" t="n"/>
    </row>
    <row r="111">
      <c r="A111" s="94" t="n"/>
      <c r="B111" s="94" t="n"/>
      <c r="C111" s="94" t="n"/>
      <c r="D111" s="94" t="n"/>
      <c r="E111" s="94" t="n"/>
    </row>
    <row r="112">
      <c r="A112" s="94" t="n"/>
      <c r="B112" s="94" t="n"/>
      <c r="C112" s="94" t="n"/>
      <c r="D112" s="94" t="n"/>
      <c r="E112" s="94" t="n"/>
    </row>
    <row r="113">
      <c r="A113" s="94" t="n"/>
      <c r="B113" s="94" t="n"/>
      <c r="C113" s="94" t="n"/>
      <c r="D113" s="94" t="n"/>
      <c r="E113" s="94" t="n"/>
    </row>
    <row r="114">
      <c r="A114" s="94" t="n"/>
      <c r="B114" s="94" t="n"/>
      <c r="C114" s="94" t="n"/>
      <c r="D114" s="94" t="n"/>
      <c r="E114" s="94" t="n"/>
    </row>
    <row r="115">
      <c r="A115" s="94" t="n"/>
      <c r="B115" s="94" t="n"/>
      <c r="C115" s="94" t="n"/>
      <c r="D115" s="94" t="n"/>
      <c r="E115" s="94" t="n"/>
    </row>
    <row r="116">
      <c r="A116" s="94" t="n"/>
      <c r="B116" s="94" t="n"/>
      <c r="C116" s="94" t="n"/>
      <c r="D116" s="94" t="n"/>
      <c r="E116" s="94" t="n"/>
    </row>
    <row r="117">
      <c r="A117" s="94" t="n"/>
      <c r="B117" s="94" t="n"/>
      <c r="C117" s="94" t="n"/>
      <c r="D117" s="94" t="n"/>
      <c r="E117" s="94" t="n"/>
    </row>
    <row r="118">
      <c r="A118" s="94" t="n"/>
      <c r="B118" s="94" t="n"/>
      <c r="C118" s="94" t="n"/>
      <c r="D118" s="94" t="n"/>
      <c r="E118" s="94" t="n"/>
    </row>
    <row r="119">
      <c r="A119" s="94" t="n"/>
      <c r="B119" s="94" t="n"/>
      <c r="C119" s="94" t="n"/>
      <c r="D119" s="94" t="n"/>
      <c r="E119" s="94" t="n"/>
    </row>
    <row r="120">
      <c r="A120" s="94" t="n"/>
      <c r="B120" s="94" t="n"/>
      <c r="C120" s="94" t="n"/>
      <c r="D120" s="94" t="n"/>
      <c r="E120" s="94" t="n"/>
    </row>
    <row r="121">
      <c r="A121" s="94" t="n"/>
      <c r="B121" s="94" t="n"/>
      <c r="C121" s="94" t="n"/>
      <c r="D121" s="94" t="n"/>
      <c r="E121" s="94" t="n"/>
    </row>
    <row r="122">
      <c r="A122" s="94" t="n"/>
      <c r="B122" s="94" t="n"/>
      <c r="C122" s="94" t="n"/>
      <c r="D122" s="94" t="n"/>
      <c r="E122" s="94" t="n"/>
    </row>
    <row r="123">
      <c r="A123" s="94" t="n"/>
      <c r="B123" s="94" t="n"/>
      <c r="C123" s="94" t="n"/>
      <c r="D123" s="94" t="n"/>
      <c r="E123" s="94" t="n"/>
    </row>
    <row r="124">
      <c r="A124" s="94" t="n"/>
      <c r="B124" s="94" t="n"/>
      <c r="C124" s="94" t="n"/>
      <c r="D124" s="94" t="n"/>
      <c r="E124" s="94" t="n"/>
    </row>
    <row r="125">
      <c r="A125" s="94" t="n"/>
      <c r="B125" s="94" t="n"/>
      <c r="C125" s="94" t="n"/>
      <c r="D125" s="94" t="n"/>
      <c r="E125" s="94" t="n"/>
    </row>
    <row r="126">
      <c r="A126" s="94" t="n"/>
      <c r="B126" s="94" t="n"/>
      <c r="C126" s="94" t="n"/>
      <c r="D126" s="94" t="n"/>
      <c r="E126" s="94" t="n"/>
    </row>
    <row r="127">
      <c r="A127" s="94" t="n"/>
      <c r="B127" s="94" t="n"/>
      <c r="C127" s="94" t="n"/>
      <c r="D127" s="94" t="n"/>
      <c r="E127" s="94" t="n"/>
    </row>
    <row r="128">
      <c r="A128" s="94" t="n"/>
      <c r="B128" s="94" t="n"/>
      <c r="C128" s="94" t="n"/>
      <c r="D128" s="94" t="n"/>
      <c r="E128" s="94" t="n"/>
    </row>
    <row r="129">
      <c r="A129" s="94" t="n"/>
      <c r="B129" s="94" t="n"/>
      <c r="C129" s="94" t="n"/>
      <c r="D129" s="94" t="n"/>
      <c r="E129" s="94" t="n"/>
    </row>
    <row r="130">
      <c r="A130" s="94" t="n"/>
      <c r="B130" s="94" t="n"/>
      <c r="C130" s="94" t="n"/>
      <c r="D130" s="94" t="n"/>
      <c r="E130" s="94" t="n"/>
    </row>
    <row r="131">
      <c r="A131" s="94" t="n"/>
      <c r="B131" s="94" t="n"/>
      <c r="C131" s="94" t="n"/>
      <c r="D131" s="94" t="n"/>
      <c r="E131" s="94" t="n"/>
    </row>
    <row r="132">
      <c r="A132" s="94" t="n"/>
      <c r="B132" s="94" t="n"/>
      <c r="C132" s="94" t="n"/>
      <c r="D132" s="94" t="n"/>
      <c r="E132" s="94" t="n"/>
    </row>
    <row r="133">
      <c r="A133" s="94" t="n"/>
      <c r="B133" s="94" t="n"/>
      <c r="C133" s="94" t="n"/>
      <c r="D133" s="94" t="n"/>
      <c r="E133" s="94" t="n"/>
    </row>
    <row r="134">
      <c r="A134" s="94" t="n"/>
      <c r="B134" s="94" t="n"/>
      <c r="C134" s="94" t="n"/>
      <c r="D134" s="94" t="n"/>
      <c r="E134" s="94" t="n"/>
    </row>
    <row r="135">
      <c r="A135" s="94" t="n"/>
      <c r="B135" s="94" t="n"/>
      <c r="C135" s="94" t="n"/>
      <c r="D135" s="94" t="n"/>
      <c r="E135" s="94" t="n"/>
    </row>
    <row r="136">
      <c r="A136" s="94" t="n"/>
      <c r="B136" s="94" t="n"/>
      <c r="C136" s="94" t="n"/>
      <c r="D136" s="94" t="n"/>
      <c r="E136" s="94" t="n"/>
    </row>
    <row r="137">
      <c r="A137" s="94" t="n"/>
      <c r="B137" s="94" t="n"/>
      <c r="C137" s="94" t="n"/>
      <c r="D137" s="94" t="n"/>
      <c r="E137" s="94" t="n"/>
    </row>
    <row r="138">
      <c r="A138" s="94" t="n"/>
      <c r="B138" s="94" t="n"/>
      <c r="C138" s="94" t="n"/>
      <c r="D138" s="94" t="n"/>
      <c r="E138" s="94" t="n"/>
    </row>
    <row r="139">
      <c r="A139" s="94" t="n"/>
      <c r="B139" s="94" t="n"/>
      <c r="C139" s="94" t="n"/>
      <c r="D139" s="94" t="n"/>
      <c r="E139" s="94" t="n"/>
    </row>
    <row r="140">
      <c r="A140" s="94" t="n"/>
      <c r="B140" s="94" t="n"/>
      <c r="C140" s="94" t="n"/>
      <c r="D140" s="94" t="n"/>
      <c r="E140" s="94" t="n"/>
    </row>
    <row r="141">
      <c r="A141" s="94" t="n"/>
      <c r="B141" s="94" t="n"/>
      <c r="C141" s="94" t="n"/>
      <c r="D141" s="94" t="n"/>
      <c r="E141" s="94" t="n"/>
    </row>
    <row r="142">
      <c r="A142" s="94" t="n"/>
      <c r="B142" s="94" t="n"/>
      <c r="C142" s="94" t="n"/>
      <c r="D142" s="94" t="n"/>
      <c r="E142" s="94" t="n"/>
    </row>
    <row r="143">
      <c r="A143" s="94" t="n"/>
      <c r="B143" s="94" t="n"/>
      <c r="C143" s="94" t="n"/>
      <c r="D143" s="94" t="n"/>
      <c r="E143" s="94" t="n"/>
    </row>
    <row r="144">
      <c r="A144" s="94" t="n"/>
      <c r="B144" s="94" t="n"/>
      <c r="C144" s="94" t="n"/>
      <c r="D144" s="94" t="n"/>
      <c r="E144" s="94" t="n"/>
    </row>
    <row r="145">
      <c r="A145" s="94" t="n"/>
      <c r="B145" s="94" t="n"/>
      <c r="C145" s="94" t="n"/>
      <c r="D145" s="94" t="n"/>
      <c r="E145" s="94" t="n"/>
    </row>
    <row r="146">
      <c r="A146" s="94" t="n"/>
      <c r="B146" s="94" t="n"/>
      <c r="C146" s="94" t="n"/>
      <c r="D146" s="94" t="n"/>
      <c r="E146" s="94" t="n"/>
    </row>
    <row r="147">
      <c r="A147" s="94" t="n"/>
      <c r="B147" s="94" t="n"/>
      <c r="C147" s="94" t="n"/>
      <c r="D147" s="94" t="n"/>
      <c r="E147" s="94" t="n"/>
    </row>
    <row r="148">
      <c r="A148" s="94" t="n"/>
      <c r="B148" s="94" t="n"/>
      <c r="C148" s="94" t="n"/>
      <c r="D148" s="94" t="n"/>
      <c r="E148" s="94" t="n"/>
    </row>
    <row r="149">
      <c r="A149" s="94" t="n"/>
      <c r="B149" s="94" t="n"/>
      <c r="C149" s="94" t="n"/>
      <c r="D149" s="94" t="n"/>
      <c r="E149" s="94" t="n"/>
    </row>
    <row r="150">
      <c r="A150" s="94" t="n"/>
      <c r="B150" s="94" t="n"/>
      <c r="C150" s="94" t="n"/>
      <c r="D150" s="94" t="n"/>
      <c r="E150" s="94" t="n"/>
    </row>
    <row r="151">
      <c r="A151" s="94" t="n"/>
      <c r="B151" s="94" t="n"/>
      <c r="C151" s="94" t="n"/>
      <c r="D151" s="94" t="n"/>
      <c r="E151" s="94" t="n"/>
    </row>
    <row r="152">
      <c r="A152" s="94" t="n"/>
      <c r="B152" s="94" t="n"/>
      <c r="C152" s="94" t="n"/>
      <c r="D152" s="94" t="n"/>
      <c r="E152" s="94" t="n"/>
    </row>
    <row r="153">
      <c r="A153" s="94" t="n"/>
      <c r="B153" s="94" t="n"/>
      <c r="C153" s="94" t="n"/>
      <c r="D153" s="94" t="n"/>
      <c r="E153" s="94" t="n"/>
    </row>
    <row r="154">
      <c r="A154" s="98" t="inlineStr">
        <is>
          <t>TOTALE</t>
        </is>
      </c>
      <c r="B154" s="94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98" t="inlineStr">
        <is>
          <t xml:space="preserve">IMPORTO 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/>
      <c r="B158" s="98" t="n">
        <v>0</v>
      </c>
      <c r="C158" s="98" t="n"/>
      <c r="D158" s="98" t="n"/>
      <c r="E158" s="94" t="n"/>
    </row>
    <row r="159">
      <c r="A159" s="94" t="n"/>
      <c r="B159" s="94" t="n">
        <v>0</v>
      </c>
      <c r="C159" s="94" t="n"/>
      <c r="D159" s="98" t="n"/>
      <c r="E159" s="94" t="n"/>
    </row>
    <row r="160">
      <c r="A160" s="94" t="n"/>
      <c r="B160" s="94" t="n">
        <v>0</v>
      </c>
      <c r="C160" s="101" t="n"/>
      <c r="D160" s="94" t="n"/>
      <c r="E160" s="94" t="n"/>
    </row>
    <row r="161">
      <c r="A161" s="94" t="n"/>
      <c r="B161" s="94" t="n">
        <v>0</v>
      </c>
      <c r="C161" s="94" t="n"/>
      <c r="D161" s="94" t="n"/>
      <c r="E161" s="94" t="n"/>
    </row>
    <row r="162">
      <c r="A162" s="94" t="n"/>
      <c r="B162" s="94" t="n"/>
      <c r="C162" s="94" t="n"/>
      <c r="D162" s="94" t="n"/>
      <c r="E162" s="94" t="n"/>
    </row>
    <row r="163">
      <c r="A163" s="94" t="n"/>
      <c r="B163" s="94" t="n"/>
      <c r="C163" s="94" t="n"/>
      <c r="D163" s="94" t="n"/>
      <c r="E163" s="94" t="n"/>
    </row>
    <row r="164">
      <c r="A164" s="94" t="n"/>
      <c r="B164" s="94" t="n"/>
      <c r="C164" s="94" t="n"/>
      <c r="D164" s="94" t="n"/>
      <c r="E164" s="94" t="n"/>
    </row>
    <row r="165">
      <c r="A165" s="94" t="n"/>
      <c r="B165" s="94" t="n"/>
      <c r="C165" s="94" t="n"/>
      <c r="D165" s="94" t="n"/>
      <c r="E165" s="94" t="n"/>
    </row>
    <row r="166">
      <c r="A166" s="94" t="n"/>
      <c r="B166" s="94" t="n"/>
      <c r="C166" s="94" t="n"/>
      <c r="D166" s="94" t="n"/>
      <c r="E166" s="94" t="n"/>
    </row>
    <row r="167">
      <c r="A167" s="94" t="n"/>
      <c r="B167" s="94" t="n"/>
      <c r="C167" s="94" t="n"/>
      <c r="D167" s="94" t="n"/>
      <c r="E167" s="94" t="n"/>
    </row>
    <row r="168">
      <c r="A168" s="94" t="n"/>
      <c r="B168" s="94" t="n"/>
      <c r="C168" s="94" t="n"/>
      <c r="D168" s="94" t="n"/>
      <c r="E168" s="94" t="n"/>
    </row>
    <row r="169">
      <c r="A169" s="94" t="n"/>
      <c r="B169" s="94" t="n"/>
      <c r="C169" s="94" t="n"/>
      <c r="D169" s="94" t="n"/>
      <c r="E169" s="94" t="n"/>
    </row>
    <row r="170">
      <c r="A170" s="94" t="n"/>
      <c r="B170" s="94" t="n"/>
      <c r="C170" s="94" t="n"/>
      <c r="D170" s="94" t="n"/>
      <c r="E170" s="94" t="n"/>
    </row>
    <row r="171">
      <c r="A171" s="94" t="n"/>
      <c r="B171" s="94" t="n"/>
      <c r="C171" s="94" t="n"/>
      <c r="D171" s="94" t="n"/>
      <c r="E171" s="94" t="n"/>
    </row>
    <row r="172">
      <c r="A172" s="94" t="n"/>
      <c r="B172" s="94" t="n"/>
      <c r="C172" s="94" t="n"/>
      <c r="D172" s="94" t="n"/>
      <c r="E172" s="94" t="n"/>
    </row>
    <row r="173">
      <c r="A173" s="94" t="n"/>
      <c r="B173" s="94" t="n"/>
      <c r="C173" s="94" t="n"/>
      <c r="D173" s="94" t="n"/>
      <c r="E173" s="94" t="n"/>
    </row>
    <row r="174">
      <c r="A174" s="94" t="n"/>
      <c r="B174" s="94" t="n"/>
      <c r="C174" s="94" t="n"/>
      <c r="D174" s="94" t="n"/>
      <c r="E174" s="94" t="n"/>
    </row>
    <row r="175">
      <c r="A175" s="94" t="n"/>
      <c r="B175" s="94" t="n"/>
      <c r="C175" s="94" t="n"/>
      <c r="D175" s="94" t="n"/>
      <c r="E175" s="94" t="n"/>
    </row>
    <row r="176">
      <c r="A176" s="94" t="n"/>
      <c r="B176" s="94" t="n"/>
      <c r="C176" s="94" t="n"/>
      <c r="D176" s="94" t="n"/>
      <c r="E176" s="94" t="n"/>
    </row>
    <row r="177">
      <c r="A177" s="94" t="n"/>
      <c r="B177" s="94" t="n"/>
      <c r="C177" s="94" t="n"/>
      <c r="D177" s="94" t="n"/>
      <c r="E177" s="94" t="n"/>
    </row>
    <row r="178">
      <c r="A178" s="94" t="n"/>
      <c r="B178" s="94" t="n"/>
      <c r="C178" s="94" t="n"/>
      <c r="D178" s="94" t="n"/>
      <c r="E178" s="94" t="n"/>
    </row>
    <row r="179">
      <c r="A179" s="94" t="n"/>
      <c r="B179" s="94" t="n"/>
      <c r="C179" s="94" t="n"/>
      <c r="D179" s="94" t="n"/>
      <c r="E179" s="94" t="n"/>
    </row>
    <row r="180">
      <c r="A180" s="94" t="n"/>
      <c r="B180" s="94" t="n"/>
      <c r="C180" s="94" t="n"/>
      <c r="D180" s="94" t="n"/>
      <c r="E180" s="94" t="n"/>
    </row>
    <row r="181">
      <c r="A181" s="94" t="n"/>
      <c r="B181" s="94" t="n"/>
      <c r="C181" s="94" t="n"/>
      <c r="D181" s="94" t="n"/>
      <c r="E181" s="94" t="n"/>
    </row>
    <row r="182">
      <c r="A182" s="94" t="n"/>
      <c r="B182" s="94" t="n"/>
      <c r="C182" s="94" t="n"/>
      <c r="D182" s="94" t="n"/>
      <c r="E182" s="94" t="n"/>
    </row>
    <row r="183">
      <c r="A183" s="94" t="n"/>
      <c r="B183" s="94" t="n"/>
      <c r="C183" s="94" t="n"/>
      <c r="D183" s="94" t="n"/>
      <c r="E183" s="94" t="n"/>
    </row>
    <row r="184">
      <c r="A184" s="94" t="n"/>
      <c r="B184" s="94" t="n"/>
      <c r="C184" s="94" t="n"/>
      <c r="D184" s="94" t="n"/>
      <c r="E184" s="94" t="n"/>
    </row>
    <row r="185">
      <c r="A185" s="94" t="n"/>
      <c r="B185" s="94" t="n"/>
      <c r="C185" s="94" t="n"/>
      <c r="D185" s="94" t="n"/>
      <c r="E185" s="94" t="n"/>
    </row>
    <row r="186">
      <c r="A186" s="94" t="n"/>
      <c r="B186" s="94" t="n"/>
      <c r="C186" s="94" t="n"/>
      <c r="D186" s="94" t="n"/>
      <c r="E186" s="94" t="n"/>
    </row>
    <row r="187">
      <c r="A187" s="94" t="n"/>
      <c r="B187" s="94" t="n"/>
      <c r="C187" s="94" t="n"/>
      <c r="D187" s="94" t="n"/>
      <c r="E187" s="94" t="n"/>
    </row>
    <row r="188">
      <c r="A188" s="94" t="n"/>
      <c r="B188" s="94" t="n"/>
      <c r="C188" s="94" t="n"/>
      <c r="D188" s="94" t="n"/>
      <c r="E188" s="94" t="n"/>
    </row>
    <row r="189">
      <c r="A189" s="94" t="n"/>
      <c r="B189" s="94" t="n"/>
      <c r="C189" s="94" t="n"/>
      <c r="D189" s="94" t="n"/>
      <c r="E189" s="94" t="n"/>
    </row>
    <row r="190">
      <c r="A190" s="94" t="n"/>
      <c r="B190" s="94" t="n"/>
      <c r="C190" s="94" t="n"/>
      <c r="D190" s="94" t="n"/>
      <c r="E190" s="94" t="n"/>
    </row>
    <row r="191">
      <c r="A191" s="94" t="n"/>
      <c r="B191" s="94" t="n"/>
      <c r="C191" s="94" t="n"/>
      <c r="D191" s="94" t="n"/>
      <c r="E191" s="94" t="n"/>
    </row>
    <row r="192">
      <c r="A192" s="94" t="n"/>
      <c r="B192" s="94" t="n"/>
      <c r="C192" s="94" t="n"/>
      <c r="D192" s="94" t="n"/>
      <c r="E192" s="94" t="n"/>
    </row>
    <row r="193">
      <c r="A193" s="94" t="n"/>
      <c r="B193" s="94" t="n"/>
      <c r="C193" s="94" t="n"/>
      <c r="D193" s="94" t="n"/>
      <c r="E193" s="94" t="n"/>
    </row>
    <row r="194">
      <c r="A194" s="94" t="n"/>
      <c r="B194" s="94" t="n"/>
      <c r="C194" s="94" t="n"/>
      <c r="D194" s="94" t="n"/>
      <c r="E194" s="94" t="n"/>
    </row>
    <row r="195">
      <c r="A195" s="94" t="n"/>
      <c r="B195" s="94" t="n"/>
      <c r="C195" s="94" t="n"/>
      <c r="D195" s="94" t="n"/>
      <c r="E195" s="94" t="n"/>
    </row>
    <row r="196">
      <c r="A196" s="94" t="n"/>
      <c r="B196" s="94" t="n"/>
      <c r="C196" s="94" t="n"/>
      <c r="D196" s="94" t="n"/>
      <c r="E196" s="94" t="n"/>
    </row>
    <row r="197">
      <c r="A197" s="94" t="n"/>
      <c r="B197" s="94" t="n"/>
      <c r="C197" s="94" t="n"/>
      <c r="D197" s="94" t="n"/>
      <c r="E197" s="94" t="n"/>
    </row>
    <row r="198">
      <c r="A198" s="94" t="n"/>
      <c r="B198" s="94" t="n"/>
      <c r="C198" s="94" t="n"/>
      <c r="D198" s="94" t="n"/>
      <c r="E198" s="94" t="n"/>
    </row>
    <row r="199">
      <c r="A199" s="94" t="n"/>
      <c r="B199" s="94" t="n"/>
      <c r="C199" s="94" t="n"/>
      <c r="D199" s="94" t="n"/>
      <c r="E199" s="94" t="n"/>
    </row>
    <row r="200">
      <c r="A200" s="94" t="n"/>
      <c r="B200" s="94" t="n"/>
      <c r="C200" s="94" t="n"/>
      <c r="D200" s="94" t="n"/>
      <c r="E200" s="94" t="n"/>
    </row>
    <row r="201">
      <c r="A201" s="94" t="n"/>
      <c r="B201" s="94" t="n"/>
      <c r="C201" s="94" t="n"/>
      <c r="D201" s="94" t="n"/>
      <c r="E201" s="94" t="n"/>
    </row>
    <row r="202">
      <c r="A202" s="94" t="n"/>
      <c r="B202" s="94" t="n"/>
      <c r="C202" s="94" t="n"/>
      <c r="D202" s="94" t="n"/>
      <c r="E202" s="94" t="n"/>
    </row>
    <row r="203">
      <c r="A203" s="94" t="n"/>
      <c r="B203" s="94" t="n"/>
      <c r="C203" s="94" t="n"/>
      <c r="D203" s="94" t="n"/>
      <c r="E203" s="94" t="n"/>
    </row>
    <row r="204">
      <c r="A204" s="94" t="n"/>
      <c r="B204" s="94" t="n"/>
      <c r="C204" s="94" t="n"/>
      <c r="D204" s="94" t="n"/>
      <c r="E204" s="94" t="n"/>
    </row>
    <row r="205">
      <c r="A205" s="94" t="n"/>
      <c r="B205" s="94" t="n"/>
      <c r="C205" s="94" t="n"/>
      <c r="D205" s="94" t="n"/>
      <c r="E205" s="94" t="n"/>
    </row>
    <row r="206">
      <c r="A206" s="98" t="inlineStr">
        <is>
          <t>TOTALE</t>
        </is>
      </c>
      <c r="B206" s="94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98" t="inlineStr">
        <is>
          <t xml:space="preserve">IMPORTO 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/>
      <c r="B210" s="98" t="n">
        <v>0</v>
      </c>
      <c r="C210" s="98" t="n"/>
      <c r="D210" s="98" t="n"/>
      <c r="E210" s="94" t="n"/>
    </row>
    <row r="211">
      <c r="A211" s="94" t="n"/>
      <c r="B211" s="94" t="n">
        <v>0</v>
      </c>
      <c r="C211" s="94" t="n"/>
      <c r="D211" s="98" t="n"/>
      <c r="E211" s="94" t="n"/>
    </row>
    <row r="212">
      <c r="A212" s="94" t="n"/>
      <c r="B212" s="94" t="n">
        <v>0</v>
      </c>
      <c r="C212" s="101" t="n"/>
      <c r="D212" s="94" t="n"/>
      <c r="E212" s="94" t="n"/>
    </row>
    <row r="213">
      <c r="A213" s="94" t="n"/>
      <c r="B213" s="94" t="n">
        <v>0</v>
      </c>
      <c r="C213" s="94" t="n"/>
      <c r="D213" s="94" t="n"/>
      <c r="E213" s="94" t="n"/>
    </row>
    <row r="214">
      <c r="A214" s="94" t="n"/>
      <c r="B214" s="94" t="n"/>
      <c r="C214" s="94" t="n"/>
      <c r="D214" s="94" t="n"/>
      <c r="E214" s="94" t="n"/>
    </row>
    <row r="215">
      <c r="A215" s="94" t="n"/>
      <c r="B215" s="94" t="n"/>
      <c r="C215" s="94" t="n"/>
      <c r="D215" s="94" t="n"/>
      <c r="E215" s="94" t="n"/>
    </row>
    <row r="216">
      <c r="A216" s="94" t="n"/>
      <c r="B216" s="94" t="n"/>
      <c r="C216" s="94" t="n"/>
      <c r="D216" s="94" t="n"/>
      <c r="E216" s="94" t="n"/>
    </row>
    <row r="217">
      <c r="A217" s="94" t="n"/>
      <c r="B217" s="94" t="n"/>
      <c r="C217" s="94" t="n"/>
      <c r="D217" s="94" t="n"/>
      <c r="E217" s="94" t="n"/>
    </row>
    <row r="218">
      <c r="A218" s="94" t="n"/>
      <c r="B218" s="94" t="n"/>
      <c r="C218" s="94" t="n"/>
      <c r="D218" s="94" t="n"/>
      <c r="E218" s="94" t="n"/>
    </row>
    <row r="219">
      <c r="A219" s="94" t="n"/>
      <c r="B219" s="94" t="n"/>
      <c r="C219" s="94" t="n"/>
      <c r="D219" s="94" t="n"/>
      <c r="E219" s="94" t="n"/>
    </row>
    <row r="220">
      <c r="A220" s="94" t="n"/>
      <c r="B220" s="94" t="n"/>
      <c r="C220" s="94" t="n"/>
      <c r="D220" s="94" t="n"/>
      <c r="E220" s="94" t="n"/>
    </row>
    <row r="221">
      <c r="A221" s="94" t="n"/>
      <c r="B221" s="94" t="n"/>
      <c r="C221" s="94" t="n"/>
      <c r="D221" s="94" t="n"/>
      <c r="E221" s="94" t="n"/>
    </row>
    <row r="222">
      <c r="A222" s="94" t="n"/>
      <c r="B222" s="94" t="n"/>
      <c r="C222" s="94" t="n"/>
      <c r="D222" s="94" t="n"/>
      <c r="E222" s="94" t="n"/>
    </row>
    <row r="223">
      <c r="A223" s="94" t="n"/>
      <c r="B223" s="94" t="n"/>
      <c r="C223" s="94" t="n"/>
      <c r="D223" s="94" t="n"/>
      <c r="E223" s="94" t="n"/>
    </row>
    <row r="224">
      <c r="A224" s="94" t="n"/>
      <c r="B224" s="94" t="n"/>
      <c r="C224" s="94" t="n"/>
      <c r="D224" s="94" t="n"/>
      <c r="E224" s="94" t="n"/>
    </row>
    <row r="225">
      <c r="A225" s="94" t="n"/>
      <c r="B225" s="94" t="n"/>
      <c r="C225" s="94" t="n"/>
      <c r="D225" s="94" t="n"/>
      <c r="E225" s="94" t="n"/>
    </row>
    <row r="226">
      <c r="A226" s="94" t="n"/>
      <c r="B226" s="94" t="n"/>
      <c r="C226" s="94" t="n"/>
      <c r="D226" s="94" t="n"/>
      <c r="E226" s="94" t="n"/>
    </row>
    <row r="227">
      <c r="A227" s="94" t="n"/>
      <c r="B227" s="94" t="n"/>
      <c r="C227" s="94" t="n"/>
      <c r="D227" s="94" t="n"/>
      <c r="E227" s="94" t="n"/>
    </row>
    <row r="228">
      <c r="A228" s="94" t="n"/>
      <c r="B228" s="94" t="n"/>
      <c r="C228" s="94" t="n"/>
      <c r="D228" s="94" t="n"/>
      <c r="E228" s="94" t="n"/>
    </row>
    <row r="229">
      <c r="A229" s="94" t="n"/>
      <c r="B229" s="94" t="n"/>
      <c r="C229" s="94" t="n"/>
      <c r="D229" s="94" t="n"/>
      <c r="E229" s="94" t="n"/>
    </row>
    <row r="230">
      <c r="A230" s="94" t="n"/>
      <c r="B230" s="94" t="n"/>
      <c r="C230" s="94" t="n"/>
      <c r="D230" s="94" t="n"/>
      <c r="E230" s="94" t="n"/>
    </row>
    <row r="231">
      <c r="A231" s="94" t="n"/>
      <c r="B231" s="94" t="n"/>
      <c r="C231" s="94" t="n"/>
      <c r="D231" s="94" t="n"/>
      <c r="E231" s="94" t="n"/>
    </row>
    <row r="232">
      <c r="A232" s="94" t="n"/>
      <c r="B232" s="94" t="n"/>
      <c r="C232" s="94" t="n"/>
      <c r="D232" s="94" t="n"/>
      <c r="E232" s="94" t="n"/>
    </row>
    <row r="233">
      <c r="A233" s="94" t="n"/>
      <c r="B233" s="94" t="n"/>
      <c r="C233" s="94" t="n"/>
      <c r="D233" s="94" t="n"/>
      <c r="E233" s="94" t="n"/>
    </row>
    <row r="234">
      <c r="A234" s="94" t="n"/>
      <c r="B234" s="94" t="n"/>
      <c r="C234" s="94" t="n"/>
      <c r="D234" s="94" t="n"/>
      <c r="E234" s="94" t="n"/>
    </row>
    <row r="235">
      <c r="A235" s="94" t="n"/>
      <c r="B235" s="94" t="n"/>
      <c r="C235" s="94" t="n"/>
      <c r="D235" s="94" t="n"/>
      <c r="E235" s="94" t="n"/>
    </row>
    <row r="236">
      <c r="A236" s="94" t="n"/>
      <c r="B236" s="94" t="n"/>
      <c r="C236" s="94" t="n"/>
      <c r="D236" s="94" t="n"/>
      <c r="E236" s="94" t="n"/>
    </row>
    <row r="237">
      <c r="A237" s="94" t="n"/>
      <c r="B237" s="94" t="n"/>
      <c r="C237" s="94" t="n"/>
      <c r="D237" s="94" t="n"/>
      <c r="E237" s="94" t="n"/>
    </row>
    <row r="238">
      <c r="A238" s="94" t="n"/>
      <c r="B238" s="94" t="n"/>
      <c r="C238" s="94" t="n"/>
      <c r="D238" s="94" t="n"/>
      <c r="E238" s="94" t="n"/>
    </row>
    <row r="239">
      <c r="A239" s="94" t="n"/>
      <c r="B239" s="94" t="n"/>
      <c r="C239" s="94" t="n"/>
      <c r="D239" s="94" t="n"/>
      <c r="E239" s="94" t="n"/>
    </row>
    <row r="240">
      <c r="A240" s="94" t="n"/>
      <c r="B240" s="94" t="n"/>
      <c r="C240" s="94" t="n"/>
      <c r="D240" s="94" t="n"/>
      <c r="E240" s="94" t="n"/>
    </row>
    <row r="241">
      <c r="A241" s="94" t="n"/>
      <c r="B241" s="94" t="n"/>
      <c r="C241" s="94" t="n"/>
      <c r="D241" s="94" t="n"/>
      <c r="E241" s="94" t="n"/>
    </row>
    <row r="242">
      <c r="A242" s="94" t="n"/>
      <c r="B242" s="94" t="n"/>
      <c r="C242" s="94" t="n"/>
      <c r="D242" s="94" t="n"/>
      <c r="E242" s="94" t="n"/>
    </row>
    <row r="243">
      <c r="A243" s="94" t="n"/>
      <c r="B243" s="94" t="n"/>
      <c r="C243" s="94" t="n"/>
      <c r="D243" s="94" t="n"/>
      <c r="E243" s="94" t="n"/>
    </row>
    <row r="244">
      <c r="A244" s="94" t="n"/>
      <c r="B244" s="94" t="n"/>
      <c r="C244" s="94" t="n"/>
      <c r="D244" s="94" t="n"/>
      <c r="E244" s="94" t="n"/>
    </row>
    <row r="245">
      <c r="A245" s="94" t="n"/>
      <c r="B245" s="94" t="n"/>
      <c r="C245" s="94" t="n"/>
      <c r="D245" s="94" t="n"/>
      <c r="E245" s="94" t="n"/>
    </row>
    <row r="246">
      <c r="A246" s="94" t="n"/>
      <c r="B246" s="94" t="n"/>
      <c r="C246" s="94" t="n"/>
      <c r="D246" s="94" t="n"/>
      <c r="E246" s="94" t="n"/>
    </row>
    <row r="247">
      <c r="A247" s="94" t="n"/>
      <c r="B247" s="94" t="n"/>
      <c r="C247" s="94" t="n"/>
      <c r="D247" s="94" t="n"/>
      <c r="E247" s="94" t="n"/>
    </row>
    <row r="248">
      <c r="A248" s="94" t="n"/>
      <c r="B248" s="94" t="n"/>
      <c r="C248" s="94" t="n"/>
      <c r="D248" s="94" t="n"/>
      <c r="E248" s="94" t="n"/>
    </row>
    <row r="249">
      <c r="A249" s="94" t="n"/>
      <c r="B249" s="94" t="n"/>
      <c r="C249" s="94" t="n"/>
      <c r="D249" s="94" t="n"/>
      <c r="E249" s="94" t="n"/>
    </row>
    <row r="250">
      <c r="A250" s="94" t="n"/>
      <c r="B250" s="94" t="n"/>
      <c r="C250" s="94" t="n"/>
      <c r="D250" s="94" t="n"/>
      <c r="E250" s="94" t="n"/>
    </row>
    <row r="251">
      <c r="A251" s="94" t="n"/>
      <c r="B251" s="94" t="n"/>
      <c r="C251" s="94" t="n"/>
      <c r="D251" s="94" t="n"/>
      <c r="E251" s="94" t="n"/>
    </row>
    <row r="252">
      <c r="A252" s="94" t="n"/>
      <c r="B252" s="94" t="n"/>
      <c r="C252" s="94" t="n"/>
      <c r="D252" s="94" t="n"/>
      <c r="E252" s="94" t="n"/>
    </row>
    <row r="253">
      <c r="A253" s="94" t="n"/>
      <c r="B253" s="94" t="n"/>
      <c r="C253" s="94" t="n"/>
      <c r="D253" s="94" t="n"/>
      <c r="E253" s="94" t="n"/>
    </row>
    <row r="254">
      <c r="A254" s="94" t="n"/>
      <c r="B254" s="94" t="n"/>
      <c r="C254" s="94" t="n"/>
      <c r="D254" s="94" t="n"/>
      <c r="E254" s="94" t="n"/>
    </row>
    <row r="255">
      <c r="A255" s="94" t="n"/>
      <c r="B255" s="94" t="n"/>
      <c r="C255" s="94" t="n"/>
      <c r="D255" s="94" t="n"/>
      <c r="E255" s="94" t="n"/>
    </row>
    <row r="256">
      <c r="A256" s="94" t="n"/>
      <c r="B256" s="94" t="n"/>
      <c r="C256" s="94" t="n"/>
      <c r="D256" s="94" t="n"/>
      <c r="E256" s="94" t="n"/>
    </row>
    <row r="257">
      <c r="A257" s="94" t="n"/>
      <c r="B257" s="94" t="n"/>
      <c r="C257" s="94" t="n"/>
      <c r="D257" s="94" t="n"/>
      <c r="E257" s="94" t="n"/>
    </row>
    <row r="258">
      <c r="A258" s="98" t="inlineStr">
        <is>
          <t>TOTALE</t>
        </is>
      </c>
      <c r="B258" s="94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98" t="inlineStr">
        <is>
          <t xml:space="preserve">IMPORTO 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/>
      <c r="B262" s="98" t="n">
        <v>0</v>
      </c>
      <c r="C262" s="98" t="n"/>
      <c r="D262" s="98" t="n"/>
      <c r="E262" s="94" t="n"/>
    </row>
    <row r="263">
      <c r="A263" s="94" t="n"/>
      <c r="B263" s="94" t="n">
        <v>0</v>
      </c>
      <c r="C263" s="94" t="n"/>
      <c r="D263" s="98" t="n"/>
      <c r="E263" s="94" t="n"/>
    </row>
    <row r="264">
      <c r="A264" s="94" t="n"/>
      <c r="B264" s="94" t="n">
        <v>0</v>
      </c>
      <c r="C264" s="101" t="n"/>
      <c r="D264" s="94" t="n"/>
      <c r="E264" s="94" t="n"/>
    </row>
    <row r="265">
      <c r="A265" s="94" t="n"/>
      <c r="B265" s="94" t="n">
        <v>0</v>
      </c>
      <c r="C265" s="94" t="n"/>
      <c r="D265" s="94" t="n"/>
      <c r="E265" s="94" t="n"/>
    </row>
    <row r="266">
      <c r="A266" s="94" t="n"/>
      <c r="B266" s="94" t="n"/>
      <c r="C266" s="94" t="n"/>
      <c r="D266" s="94" t="n"/>
      <c r="E266" s="94" t="n"/>
    </row>
    <row r="267">
      <c r="A267" s="94" t="n"/>
      <c r="B267" s="94" t="n"/>
      <c r="C267" s="94" t="n"/>
      <c r="D267" s="94" t="n"/>
      <c r="E267" s="94" t="n"/>
    </row>
    <row r="268">
      <c r="A268" s="94" t="n"/>
      <c r="B268" s="94" t="n"/>
      <c r="C268" s="94" t="n"/>
      <c r="D268" s="94" t="n"/>
      <c r="E268" s="94" t="n"/>
    </row>
    <row r="269">
      <c r="A269" s="94" t="n"/>
      <c r="B269" s="94" t="n"/>
      <c r="C269" s="94" t="n"/>
      <c r="D269" s="94" t="n"/>
      <c r="E269" s="94" t="n"/>
    </row>
    <row r="270">
      <c r="A270" s="94" t="n"/>
      <c r="B270" s="94" t="n"/>
      <c r="C270" s="94" t="n"/>
      <c r="D270" s="94" t="n"/>
      <c r="E270" s="94" t="n"/>
    </row>
    <row r="271">
      <c r="A271" s="94" t="n"/>
      <c r="B271" s="94" t="n"/>
      <c r="C271" s="94" t="n"/>
      <c r="D271" s="94" t="n"/>
      <c r="E271" s="94" t="n"/>
    </row>
    <row r="272">
      <c r="A272" s="94" t="n"/>
      <c r="B272" s="94" t="n"/>
      <c r="C272" s="94" t="n"/>
      <c r="D272" s="94" t="n"/>
      <c r="E272" s="94" t="n"/>
    </row>
    <row r="273">
      <c r="A273" s="94" t="n"/>
      <c r="B273" s="94" t="n"/>
      <c r="C273" s="94" t="n"/>
      <c r="D273" s="94" t="n"/>
      <c r="E273" s="94" t="n"/>
    </row>
    <row r="274">
      <c r="A274" s="94" t="n"/>
      <c r="B274" s="94" t="n"/>
      <c r="C274" s="94" t="n"/>
      <c r="D274" s="94" t="n"/>
      <c r="E274" s="94" t="n"/>
    </row>
    <row r="275">
      <c r="A275" s="94" t="n"/>
      <c r="B275" s="94" t="n"/>
      <c r="C275" s="94" t="n"/>
      <c r="D275" s="94" t="n"/>
      <c r="E275" s="94" t="n"/>
    </row>
    <row r="276">
      <c r="A276" s="94" t="n"/>
      <c r="B276" s="94" t="n"/>
      <c r="C276" s="94" t="n"/>
      <c r="D276" s="94" t="n"/>
      <c r="E276" s="94" t="n"/>
    </row>
    <row r="277">
      <c r="A277" s="94" t="n"/>
      <c r="B277" s="94" t="n"/>
      <c r="C277" s="94" t="n"/>
      <c r="D277" s="94" t="n"/>
      <c r="E277" s="94" t="n"/>
    </row>
    <row r="278">
      <c r="A278" s="94" t="n"/>
      <c r="B278" s="94" t="n"/>
      <c r="C278" s="94" t="n"/>
      <c r="D278" s="94" t="n"/>
      <c r="E278" s="94" t="n"/>
    </row>
    <row r="279">
      <c r="A279" s="94" t="n"/>
      <c r="B279" s="94" t="n"/>
      <c r="C279" s="94" t="n"/>
      <c r="D279" s="94" t="n"/>
      <c r="E279" s="94" t="n"/>
    </row>
    <row r="280">
      <c r="A280" s="94" t="n"/>
      <c r="B280" s="94" t="n"/>
      <c r="C280" s="94" t="n"/>
      <c r="D280" s="94" t="n"/>
      <c r="E280" s="94" t="n"/>
    </row>
    <row r="281">
      <c r="A281" s="94" t="n"/>
      <c r="B281" s="94" t="n"/>
      <c r="C281" s="94" t="n"/>
      <c r="D281" s="94" t="n"/>
      <c r="E281" s="94" t="n"/>
    </row>
    <row r="282">
      <c r="A282" s="94" t="n"/>
      <c r="B282" s="94" t="n"/>
      <c r="C282" s="94" t="n"/>
      <c r="D282" s="94" t="n"/>
      <c r="E282" s="94" t="n"/>
    </row>
    <row r="283">
      <c r="A283" s="94" t="n"/>
      <c r="B283" s="94" t="n"/>
      <c r="C283" s="94" t="n"/>
      <c r="D283" s="94" t="n"/>
      <c r="E283" s="94" t="n"/>
    </row>
    <row r="284">
      <c r="A284" s="94" t="n"/>
      <c r="B284" s="94" t="n"/>
      <c r="C284" s="94" t="n"/>
      <c r="D284" s="94" t="n"/>
      <c r="E284" s="94" t="n"/>
    </row>
    <row r="285">
      <c r="A285" s="94" t="n"/>
      <c r="B285" s="94" t="n"/>
      <c r="C285" s="94" t="n"/>
      <c r="D285" s="94" t="n"/>
      <c r="E285" s="94" t="n"/>
    </row>
    <row r="286">
      <c r="A286" s="94" t="n"/>
      <c r="B286" s="94" t="n"/>
      <c r="C286" s="94" t="n"/>
      <c r="D286" s="94" t="n"/>
      <c r="E286" s="94" t="n"/>
    </row>
    <row r="287">
      <c r="A287" s="94" t="n"/>
      <c r="B287" s="94" t="n"/>
      <c r="C287" s="94" t="n"/>
      <c r="D287" s="94" t="n"/>
      <c r="E287" s="94" t="n"/>
    </row>
    <row r="288">
      <c r="A288" s="94" t="n"/>
      <c r="B288" s="94" t="n"/>
      <c r="C288" s="94" t="n"/>
      <c r="D288" s="94" t="n"/>
      <c r="E288" s="94" t="n"/>
    </row>
    <row r="289">
      <c r="A289" s="94" t="n"/>
      <c r="B289" s="94" t="n"/>
      <c r="C289" s="94" t="n"/>
      <c r="D289" s="94" t="n"/>
      <c r="E289" s="94" t="n"/>
    </row>
    <row r="290">
      <c r="A290" s="94" t="n"/>
      <c r="B290" s="94" t="n"/>
      <c r="C290" s="94" t="n"/>
      <c r="D290" s="94" t="n"/>
      <c r="E290" s="94" t="n"/>
    </row>
    <row r="291">
      <c r="A291" s="94" t="n"/>
      <c r="B291" s="94" t="n"/>
      <c r="C291" s="94" t="n"/>
      <c r="D291" s="94" t="n"/>
      <c r="E291" s="94" t="n"/>
    </row>
    <row r="292">
      <c r="A292" s="94" t="n"/>
      <c r="B292" s="94" t="n"/>
      <c r="C292" s="94" t="n"/>
      <c r="D292" s="94" t="n"/>
      <c r="E292" s="94" t="n"/>
    </row>
    <row r="293">
      <c r="A293" s="94" t="n"/>
      <c r="B293" s="94" t="n"/>
      <c r="C293" s="94" t="n"/>
      <c r="D293" s="94" t="n"/>
      <c r="E293" s="94" t="n"/>
    </row>
    <row r="294">
      <c r="A294" s="94" t="n"/>
      <c r="B294" s="94" t="n"/>
      <c r="C294" s="94" t="n"/>
      <c r="D294" s="94" t="n"/>
      <c r="E294" s="94" t="n"/>
    </row>
    <row r="295">
      <c r="A295" s="94" t="n"/>
      <c r="B295" s="94" t="n"/>
      <c r="C295" s="94" t="n"/>
      <c r="D295" s="94" t="n"/>
      <c r="E295" s="94" t="n"/>
    </row>
    <row r="296">
      <c r="A296" s="94" t="n"/>
      <c r="B296" s="94" t="n"/>
      <c r="C296" s="94" t="n"/>
      <c r="D296" s="94" t="n"/>
      <c r="E296" s="94" t="n"/>
    </row>
    <row r="297">
      <c r="A297" s="94" t="n"/>
      <c r="B297" s="94" t="n"/>
      <c r="C297" s="94" t="n"/>
      <c r="D297" s="94" t="n"/>
      <c r="E297" s="94" t="n"/>
    </row>
    <row r="298">
      <c r="A298" s="94" t="n"/>
      <c r="B298" s="94" t="n"/>
      <c r="C298" s="94" t="n"/>
      <c r="D298" s="94" t="n"/>
      <c r="E298" s="94" t="n"/>
    </row>
    <row r="299">
      <c r="A299" s="94" t="n"/>
      <c r="B299" s="94" t="n"/>
      <c r="C299" s="94" t="n"/>
      <c r="D299" s="94" t="n"/>
      <c r="E299" s="94" t="n"/>
    </row>
    <row r="300">
      <c r="A300" s="94" t="n"/>
      <c r="B300" s="94" t="n"/>
      <c r="C300" s="94" t="n"/>
      <c r="D300" s="94" t="n"/>
      <c r="E300" s="94" t="n"/>
    </row>
    <row r="301">
      <c r="A301" s="94" t="n"/>
      <c r="B301" s="94" t="n"/>
      <c r="C301" s="94" t="n"/>
      <c r="D301" s="94" t="n"/>
      <c r="E301" s="94" t="n"/>
    </row>
    <row r="302">
      <c r="A302" s="94" t="n"/>
      <c r="B302" s="94" t="n"/>
      <c r="C302" s="94" t="n"/>
      <c r="D302" s="94" t="n"/>
      <c r="E302" s="94" t="n"/>
    </row>
    <row r="303">
      <c r="A303" s="94" t="n"/>
      <c r="B303" s="94" t="n"/>
      <c r="C303" s="94" t="n"/>
      <c r="D303" s="94" t="n"/>
      <c r="E303" s="94" t="n"/>
    </row>
    <row r="304">
      <c r="A304" s="94" t="n"/>
      <c r="B304" s="94" t="n"/>
      <c r="C304" s="94" t="n"/>
      <c r="D304" s="94" t="n"/>
      <c r="E304" s="94" t="n"/>
    </row>
    <row r="305">
      <c r="A305" s="94" t="n"/>
      <c r="B305" s="94" t="n"/>
      <c r="C305" s="94" t="n"/>
      <c r="D305" s="94" t="n"/>
      <c r="E305" s="94" t="n"/>
    </row>
    <row r="306">
      <c r="A306" s="94" t="n"/>
      <c r="B306" s="94" t="n"/>
      <c r="C306" s="94" t="n"/>
      <c r="D306" s="94" t="n"/>
      <c r="E306" s="94" t="n"/>
    </row>
    <row r="307">
      <c r="A307" s="94" t="n"/>
      <c r="B307" s="94" t="n"/>
      <c r="C307" s="94" t="n"/>
      <c r="D307" s="94" t="n"/>
      <c r="E307" s="94" t="n"/>
    </row>
    <row r="308">
      <c r="A308" s="94" t="n"/>
      <c r="B308" s="94" t="n"/>
      <c r="C308" s="94" t="n"/>
      <c r="D308" s="94" t="n"/>
      <c r="E308" s="94" t="n"/>
    </row>
    <row r="309">
      <c r="A309" s="94" t="n"/>
      <c r="B309" s="94" t="n"/>
      <c r="C309" s="94" t="n"/>
      <c r="D309" s="94" t="n"/>
      <c r="E309" s="94" t="n"/>
    </row>
    <row r="310">
      <c r="A310" s="98" t="inlineStr">
        <is>
          <t>TOTALE</t>
        </is>
      </c>
      <c r="B310" s="94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98" t="inlineStr">
        <is>
          <t xml:space="preserve">IMPORTO 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/>
      <c r="B314" s="98" t="n">
        <v>0</v>
      </c>
      <c r="C314" s="98" t="n"/>
      <c r="D314" s="98" t="n"/>
      <c r="E314" s="94" t="n"/>
    </row>
    <row r="315">
      <c r="A315" s="94" t="n"/>
      <c r="B315" s="94" t="n">
        <v>0</v>
      </c>
      <c r="C315" s="94" t="n"/>
      <c r="D315" s="98" t="n"/>
      <c r="E315" s="94" t="n"/>
    </row>
    <row r="316">
      <c r="A316" s="94" t="n"/>
      <c r="B316" s="94" t="n">
        <v>0</v>
      </c>
      <c r="C316" s="101" t="n"/>
      <c r="D316" s="94" t="n"/>
      <c r="E316" s="94" t="n"/>
    </row>
    <row r="317">
      <c r="A317" s="94" t="n"/>
      <c r="B317" s="94" t="n">
        <v>0</v>
      </c>
      <c r="C317" s="94" t="n"/>
      <c r="D317" s="94" t="n"/>
      <c r="E317" s="94" t="n"/>
    </row>
    <row r="318">
      <c r="A318" s="94" t="n"/>
      <c r="B318" s="94" t="n"/>
      <c r="C318" s="94" t="n"/>
      <c r="D318" s="94" t="n"/>
      <c r="E318" s="94" t="n"/>
    </row>
    <row r="319">
      <c r="A319" s="94" t="n"/>
      <c r="B319" s="94" t="n"/>
      <c r="C319" s="94" t="n"/>
      <c r="D319" s="94" t="n"/>
      <c r="E319" s="94" t="n"/>
    </row>
    <row r="320">
      <c r="A320" s="94" t="n"/>
      <c r="B320" s="94" t="n"/>
      <c r="C320" s="94" t="n"/>
      <c r="D320" s="94" t="n"/>
      <c r="E320" s="94" t="n"/>
    </row>
    <row r="321">
      <c r="A321" s="94" t="n"/>
      <c r="B321" s="94" t="n"/>
      <c r="C321" s="94" t="n"/>
      <c r="D321" s="94" t="n"/>
      <c r="E321" s="94" t="n"/>
    </row>
    <row r="322">
      <c r="A322" s="94" t="n"/>
      <c r="B322" s="94" t="n"/>
      <c r="C322" s="94" t="n"/>
      <c r="D322" s="94" t="n"/>
      <c r="E322" s="94" t="n"/>
    </row>
    <row r="323">
      <c r="A323" s="94" t="n"/>
      <c r="B323" s="94" t="n"/>
      <c r="C323" s="94" t="n"/>
      <c r="D323" s="94" t="n"/>
      <c r="E323" s="94" t="n"/>
    </row>
    <row r="324">
      <c r="A324" s="94" t="n"/>
      <c r="B324" s="94" t="n"/>
      <c r="C324" s="94" t="n"/>
      <c r="D324" s="94" t="n"/>
      <c r="E324" s="94" t="n"/>
    </row>
    <row r="325">
      <c r="A325" s="94" t="n"/>
      <c r="B325" s="94" t="n"/>
      <c r="C325" s="94" t="n"/>
      <c r="D325" s="94" t="n"/>
      <c r="E325" s="94" t="n"/>
    </row>
    <row r="326">
      <c r="A326" s="94" t="n"/>
      <c r="B326" s="94" t="n"/>
      <c r="C326" s="94" t="n"/>
      <c r="D326" s="94" t="n"/>
      <c r="E326" s="94" t="n"/>
    </row>
    <row r="327">
      <c r="A327" s="94" t="n"/>
      <c r="B327" s="94" t="n"/>
      <c r="C327" s="94" t="n"/>
      <c r="D327" s="94" t="n"/>
      <c r="E327" s="94" t="n"/>
    </row>
    <row r="328">
      <c r="A328" s="94" t="n"/>
      <c r="B328" s="94" t="n"/>
      <c r="C328" s="94" t="n"/>
      <c r="D328" s="94" t="n"/>
      <c r="E328" s="94" t="n"/>
    </row>
    <row r="329">
      <c r="A329" s="94" t="n"/>
      <c r="B329" s="94" t="n"/>
      <c r="C329" s="94" t="n"/>
      <c r="D329" s="94" t="n"/>
      <c r="E329" s="94" t="n"/>
    </row>
    <row r="330">
      <c r="A330" s="94" t="n"/>
      <c r="B330" s="94" t="n"/>
      <c r="C330" s="94" t="n"/>
      <c r="D330" s="94" t="n"/>
      <c r="E330" s="94" t="n"/>
    </row>
    <row r="331">
      <c r="A331" s="94" t="n"/>
      <c r="B331" s="94" t="n"/>
      <c r="C331" s="94" t="n"/>
      <c r="D331" s="94" t="n"/>
      <c r="E331" s="94" t="n"/>
    </row>
    <row r="332">
      <c r="A332" s="94" t="n"/>
      <c r="B332" s="94" t="n"/>
      <c r="C332" s="94" t="n"/>
      <c r="D332" s="94" t="n"/>
      <c r="E332" s="94" t="n"/>
    </row>
    <row r="333">
      <c r="A333" s="94" t="n"/>
      <c r="B333" s="94" t="n"/>
      <c r="C333" s="94" t="n"/>
      <c r="D333" s="94" t="n"/>
      <c r="E333" s="94" t="n"/>
    </row>
    <row r="334">
      <c r="A334" s="94" t="n"/>
      <c r="B334" s="94" t="n"/>
      <c r="C334" s="94" t="n"/>
      <c r="D334" s="94" t="n"/>
      <c r="E334" s="94" t="n"/>
    </row>
    <row r="335">
      <c r="A335" s="94" t="n"/>
      <c r="B335" s="94" t="n"/>
      <c r="C335" s="94" t="n"/>
      <c r="D335" s="94" t="n"/>
      <c r="E335" s="94" t="n"/>
    </row>
    <row r="336">
      <c r="A336" s="94" t="n"/>
      <c r="B336" s="94" t="n"/>
      <c r="C336" s="94" t="n"/>
      <c r="D336" s="94" t="n"/>
      <c r="E336" s="94" t="n"/>
    </row>
    <row r="337">
      <c r="A337" s="94" t="n"/>
      <c r="B337" s="94" t="n"/>
      <c r="C337" s="94" t="n"/>
      <c r="D337" s="94" t="n"/>
      <c r="E337" s="94" t="n"/>
    </row>
    <row r="338">
      <c r="A338" s="94" t="n"/>
      <c r="B338" s="94" t="n"/>
      <c r="C338" s="94" t="n"/>
      <c r="D338" s="94" t="n"/>
      <c r="E338" s="94" t="n"/>
    </row>
    <row r="339">
      <c r="A339" s="94" t="n"/>
      <c r="B339" s="94" t="n"/>
      <c r="C339" s="94" t="n"/>
      <c r="D339" s="94" t="n"/>
      <c r="E339" s="94" t="n"/>
    </row>
    <row r="340">
      <c r="A340" s="94" t="n"/>
      <c r="B340" s="94" t="n"/>
      <c r="C340" s="94" t="n"/>
      <c r="D340" s="94" t="n"/>
      <c r="E340" s="94" t="n"/>
    </row>
    <row r="341">
      <c r="A341" s="94" t="n"/>
      <c r="B341" s="94" t="n"/>
      <c r="C341" s="94" t="n"/>
      <c r="D341" s="94" t="n"/>
      <c r="E341" s="94" t="n"/>
    </row>
    <row r="342">
      <c r="A342" s="94" t="n"/>
      <c r="B342" s="94" t="n"/>
      <c r="C342" s="94" t="n"/>
      <c r="D342" s="94" t="n"/>
      <c r="E342" s="94" t="n"/>
    </row>
    <row r="343">
      <c r="A343" s="94" t="n"/>
      <c r="B343" s="94" t="n"/>
      <c r="C343" s="94" t="n"/>
      <c r="D343" s="94" t="n"/>
      <c r="E343" s="94" t="n"/>
    </row>
    <row r="344">
      <c r="A344" s="94" t="n"/>
      <c r="B344" s="94" t="n"/>
      <c r="C344" s="94" t="n"/>
      <c r="D344" s="94" t="n"/>
      <c r="E344" s="94" t="n"/>
    </row>
    <row r="345">
      <c r="A345" s="94" t="n"/>
      <c r="B345" s="94" t="n"/>
      <c r="C345" s="94" t="n"/>
      <c r="D345" s="94" t="n"/>
      <c r="E345" s="94" t="n"/>
    </row>
    <row r="346">
      <c r="A346" s="94" t="n"/>
      <c r="B346" s="94" t="n"/>
      <c r="C346" s="94" t="n"/>
      <c r="D346" s="94" t="n"/>
      <c r="E346" s="94" t="n"/>
    </row>
    <row r="347">
      <c r="A347" s="94" t="n"/>
      <c r="B347" s="94" t="n"/>
      <c r="C347" s="94" t="n"/>
      <c r="D347" s="94" t="n"/>
      <c r="E347" s="94" t="n"/>
    </row>
    <row r="348">
      <c r="A348" s="94" t="n"/>
      <c r="B348" s="94" t="n"/>
      <c r="C348" s="94" t="n"/>
      <c r="D348" s="94" t="n"/>
      <c r="E348" s="94" t="n"/>
    </row>
    <row r="349">
      <c r="A349" s="94" t="n"/>
      <c r="B349" s="94" t="n"/>
      <c r="C349" s="94" t="n"/>
      <c r="D349" s="94" t="n"/>
      <c r="E349" s="94" t="n"/>
    </row>
    <row r="350">
      <c r="A350" s="94" t="n"/>
      <c r="B350" s="94" t="n"/>
      <c r="C350" s="94" t="n"/>
      <c r="D350" s="94" t="n"/>
      <c r="E350" s="94" t="n"/>
    </row>
    <row r="351">
      <c r="A351" s="94" t="n"/>
      <c r="B351" s="94" t="n"/>
      <c r="C351" s="94" t="n"/>
      <c r="D351" s="94" t="n"/>
      <c r="E351" s="94" t="n"/>
    </row>
    <row r="352">
      <c r="A352" s="94" t="n"/>
      <c r="B352" s="94" t="n"/>
      <c r="C352" s="94" t="n"/>
      <c r="D352" s="94" t="n"/>
      <c r="E352" s="94" t="n"/>
    </row>
    <row r="353">
      <c r="A353" s="94" t="n"/>
      <c r="B353" s="94" t="n"/>
      <c r="C353" s="94" t="n"/>
      <c r="D353" s="94" t="n"/>
      <c r="E353" s="94" t="n"/>
    </row>
    <row r="354">
      <c r="A354" s="94" t="n"/>
      <c r="B354" s="94" t="n"/>
      <c r="C354" s="94" t="n"/>
      <c r="D354" s="94" t="n"/>
      <c r="E354" s="94" t="n"/>
    </row>
    <row r="355">
      <c r="A355" s="94" t="n"/>
      <c r="B355" s="94" t="n"/>
      <c r="C355" s="94" t="n"/>
      <c r="D355" s="94" t="n"/>
      <c r="E355" s="94" t="n"/>
    </row>
    <row r="356">
      <c r="A356" s="94" t="n"/>
      <c r="B356" s="94" t="n"/>
      <c r="C356" s="94" t="n"/>
      <c r="D356" s="94" t="n"/>
      <c r="E356" s="94" t="n"/>
    </row>
    <row r="357">
      <c r="A357" s="94" t="n"/>
      <c r="B357" s="94" t="n"/>
      <c r="C357" s="94" t="n"/>
      <c r="D357" s="94" t="n"/>
      <c r="E357" s="94" t="n"/>
    </row>
    <row r="358">
      <c r="A358" s="94" t="n"/>
      <c r="B358" s="94" t="n"/>
      <c r="C358" s="94" t="n"/>
      <c r="D358" s="94" t="n"/>
      <c r="E358" s="94" t="n"/>
    </row>
    <row r="359">
      <c r="A359" s="94" t="n"/>
      <c r="B359" s="94" t="n"/>
      <c r="C359" s="94" t="n"/>
      <c r="D359" s="94" t="n"/>
      <c r="E359" s="94" t="n"/>
    </row>
    <row r="360">
      <c r="A360" s="94" t="n"/>
      <c r="B360" s="94" t="n"/>
      <c r="C360" s="94" t="n"/>
      <c r="D360" s="94" t="n"/>
      <c r="E360" s="94" t="n"/>
    </row>
    <row r="361">
      <c r="A361" s="94" t="n"/>
      <c r="B361" s="94" t="n"/>
      <c r="C361" s="94" t="n"/>
      <c r="D361" s="94" t="n"/>
      <c r="E361" s="94" t="n"/>
    </row>
    <row r="362">
      <c r="A362" s="98" t="inlineStr">
        <is>
          <t>TOTALE</t>
        </is>
      </c>
      <c r="B362" s="94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98" t="inlineStr">
        <is>
          <t xml:space="preserve">IMPORTO 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/>
      <c r="B366" s="98" t="n">
        <v>0</v>
      </c>
      <c r="C366" s="98" t="n"/>
      <c r="D366" s="98" t="n"/>
      <c r="E366" s="94" t="n"/>
    </row>
    <row r="367">
      <c r="A367" s="94" t="n"/>
      <c r="B367" s="94" t="n">
        <v>0</v>
      </c>
      <c r="C367" s="94" t="n"/>
      <c r="D367" s="98" t="n"/>
      <c r="E367" s="94" t="n"/>
    </row>
    <row r="368">
      <c r="A368" s="94" t="n"/>
      <c r="B368" s="94" t="n">
        <v>0</v>
      </c>
      <c r="C368" s="101" t="n"/>
      <c r="D368" s="94" t="n"/>
      <c r="E368" s="94" t="n"/>
    </row>
    <row r="369">
      <c r="A369" s="94" t="n"/>
      <c r="B369" s="94" t="n">
        <v>0</v>
      </c>
      <c r="C369" s="94" t="n"/>
      <c r="D369" s="94" t="n"/>
      <c r="E369" s="94" t="n"/>
    </row>
    <row r="370">
      <c r="A370" s="94" t="n"/>
      <c r="B370" s="94" t="n"/>
      <c r="C370" s="94" t="n"/>
      <c r="D370" s="94" t="n"/>
      <c r="E370" s="94" t="n"/>
    </row>
    <row r="371">
      <c r="A371" s="94" t="n"/>
      <c r="B371" s="94" t="n"/>
      <c r="C371" s="94" t="n"/>
      <c r="D371" s="94" t="n"/>
      <c r="E371" s="94" t="n"/>
    </row>
    <row r="372">
      <c r="A372" s="94" t="n"/>
      <c r="B372" s="94" t="n"/>
      <c r="C372" s="94" t="n"/>
      <c r="D372" s="94" t="n"/>
      <c r="E372" s="94" t="n"/>
    </row>
    <row r="373">
      <c r="A373" s="94" t="n"/>
      <c r="B373" s="94" t="n"/>
      <c r="C373" s="94" t="n"/>
      <c r="D373" s="94" t="n"/>
      <c r="E373" s="94" t="n"/>
    </row>
    <row r="374">
      <c r="A374" s="94" t="n"/>
      <c r="B374" s="94" t="n"/>
      <c r="C374" s="94" t="n"/>
      <c r="D374" s="94" t="n"/>
      <c r="E374" s="94" t="n"/>
    </row>
    <row r="375">
      <c r="A375" s="94" t="n"/>
      <c r="B375" s="94" t="n"/>
      <c r="C375" s="94" t="n"/>
      <c r="D375" s="94" t="n"/>
      <c r="E375" s="94" t="n"/>
    </row>
    <row r="376">
      <c r="A376" s="94" t="n"/>
      <c r="B376" s="94" t="n"/>
      <c r="C376" s="94" t="n"/>
      <c r="D376" s="94" t="n"/>
      <c r="E376" s="94" t="n"/>
    </row>
    <row r="377">
      <c r="A377" s="94" t="n"/>
      <c r="B377" s="94" t="n"/>
      <c r="C377" s="94" t="n"/>
      <c r="D377" s="94" t="n"/>
      <c r="E377" s="94" t="n"/>
    </row>
    <row r="378">
      <c r="A378" s="94" t="n"/>
      <c r="B378" s="94" t="n"/>
      <c r="C378" s="94" t="n"/>
      <c r="D378" s="94" t="n"/>
      <c r="E378" s="94" t="n"/>
    </row>
    <row r="379">
      <c r="A379" s="94" t="n"/>
      <c r="B379" s="94" t="n"/>
      <c r="C379" s="94" t="n"/>
      <c r="D379" s="94" t="n"/>
      <c r="E379" s="94" t="n"/>
    </row>
    <row r="380">
      <c r="A380" s="94" t="n"/>
      <c r="B380" s="94" t="n"/>
      <c r="C380" s="94" t="n"/>
      <c r="D380" s="94" t="n"/>
      <c r="E380" s="94" t="n"/>
    </row>
    <row r="381">
      <c r="A381" s="94" t="n"/>
      <c r="B381" s="94" t="n"/>
      <c r="C381" s="94" t="n"/>
      <c r="D381" s="94" t="n"/>
      <c r="E381" s="94" t="n"/>
    </row>
    <row r="382">
      <c r="A382" s="94" t="n"/>
      <c r="B382" s="94" t="n"/>
      <c r="C382" s="94" t="n"/>
      <c r="D382" s="94" t="n"/>
      <c r="E382" s="94" t="n"/>
    </row>
    <row r="383">
      <c r="A383" s="94" t="n"/>
      <c r="B383" s="94" t="n"/>
      <c r="C383" s="94" t="n"/>
      <c r="D383" s="94" t="n"/>
      <c r="E383" s="94" t="n"/>
    </row>
    <row r="384">
      <c r="A384" s="94" t="n"/>
      <c r="B384" s="94" t="n"/>
      <c r="C384" s="94" t="n"/>
      <c r="D384" s="94" t="n"/>
      <c r="E384" s="94" t="n"/>
    </row>
    <row r="385">
      <c r="A385" s="94" t="n"/>
      <c r="B385" s="94" t="n"/>
      <c r="C385" s="94" t="n"/>
      <c r="D385" s="94" t="n"/>
      <c r="E385" s="94" t="n"/>
    </row>
    <row r="386">
      <c r="A386" s="94" t="n"/>
      <c r="B386" s="94" t="n"/>
      <c r="C386" s="94" t="n"/>
      <c r="D386" s="94" t="n"/>
      <c r="E386" s="94" t="n"/>
    </row>
    <row r="387">
      <c r="A387" s="94" t="n"/>
      <c r="B387" s="94" t="n"/>
      <c r="C387" s="94" t="n"/>
      <c r="D387" s="94" t="n"/>
      <c r="E387" s="94" t="n"/>
    </row>
    <row r="388">
      <c r="A388" s="94" t="n"/>
      <c r="B388" s="94" t="n"/>
      <c r="C388" s="94" t="n"/>
      <c r="D388" s="94" t="n"/>
      <c r="E388" s="94" t="n"/>
    </row>
    <row r="389">
      <c r="A389" s="94" t="n"/>
      <c r="B389" s="94" t="n"/>
      <c r="C389" s="94" t="n"/>
      <c r="D389" s="94" t="n"/>
      <c r="E389" s="94" t="n"/>
    </row>
    <row r="390">
      <c r="A390" s="94" t="n"/>
      <c r="B390" s="94" t="n"/>
      <c r="C390" s="94" t="n"/>
      <c r="D390" s="94" t="n"/>
      <c r="E390" s="94" t="n"/>
    </row>
    <row r="391">
      <c r="A391" s="94" t="n"/>
      <c r="B391" s="94" t="n"/>
      <c r="C391" s="94" t="n"/>
      <c r="D391" s="94" t="n"/>
      <c r="E391" s="94" t="n"/>
    </row>
    <row r="392">
      <c r="A392" s="94" t="n"/>
      <c r="B392" s="94" t="n"/>
      <c r="C392" s="94" t="n"/>
      <c r="D392" s="94" t="n"/>
      <c r="E392" s="94" t="n"/>
    </row>
    <row r="393">
      <c r="A393" s="94" t="n"/>
      <c r="B393" s="94" t="n"/>
      <c r="C393" s="94" t="n"/>
      <c r="D393" s="94" t="n"/>
      <c r="E393" s="94" t="n"/>
    </row>
    <row r="394">
      <c r="A394" s="94" t="n"/>
      <c r="B394" s="94" t="n"/>
      <c r="C394" s="94" t="n"/>
      <c r="D394" s="94" t="n"/>
      <c r="E394" s="94" t="n"/>
    </row>
    <row r="395">
      <c r="A395" s="94" t="n"/>
      <c r="B395" s="94" t="n"/>
      <c r="C395" s="94" t="n"/>
      <c r="D395" s="94" t="n"/>
      <c r="E395" s="94" t="n"/>
    </row>
    <row r="396">
      <c r="A396" s="94" t="n"/>
      <c r="B396" s="94" t="n"/>
      <c r="C396" s="94" t="n"/>
      <c r="D396" s="94" t="n"/>
      <c r="E396" s="94" t="n"/>
    </row>
    <row r="397">
      <c r="A397" s="94" t="n"/>
      <c r="B397" s="94" t="n"/>
      <c r="C397" s="94" t="n"/>
      <c r="D397" s="94" t="n"/>
      <c r="E397" s="94" t="n"/>
    </row>
    <row r="398">
      <c r="A398" s="94" t="n"/>
      <c r="B398" s="94" t="n"/>
      <c r="C398" s="94" t="n"/>
      <c r="D398" s="94" t="n"/>
      <c r="E398" s="94" t="n"/>
    </row>
    <row r="399">
      <c r="A399" s="94" t="n"/>
      <c r="B399" s="94" t="n"/>
      <c r="C399" s="94" t="n"/>
      <c r="D399" s="94" t="n"/>
      <c r="E399" s="94" t="n"/>
    </row>
    <row r="400">
      <c r="A400" s="94" t="n"/>
      <c r="B400" s="94" t="n"/>
      <c r="C400" s="94" t="n"/>
      <c r="D400" s="94" t="n"/>
      <c r="E400" s="94" t="n"/>
    </row>
    <row r="401">
      <c r="A401" s="94" t="n"/>
      <c r="B401" s="94" t="n"/>
      <c r="C401" s="94" t="n"/>
      <c r="D401" s="94" t="n"/>
      <c r="E401" s="94" t="n"/>
    </row>
    <row r="402">
      <c r="A402" s="94" t="n"/>
      <c r="B402" s="94" t="n"/>
      <c r="C402" s="94" t="n"/>
      <c r="D402" s="94" t="n"/>
      <c r="E402" s="94" t="n"/>
    </row>
    <row r="403">
      <c r="A403" s="94" t="n"/>
      <c r="B403" s="94" t="n"/>
      <c r="C403" s="94" t="n"/>
      <c r="D403" s="94" t="n"/>
      <c r="E403" s="94" t="n"/>
    </row>
    <row r="404">
      <c r="A404" s="94" t="n"/>
      <c r="B404" s="94" t="n"/>
      <c r="C404" s="94" t="n"/>
      <c r="D404" s="94" t="n"/>
      <c r="E404" s="94" t="n"/>
    </row>
    <row r="405">
      <c r="A405" s="94" t="n"/>
      <c r="B405" s="94" t="n"/>
      <c r="C405" s="94" t="n"/>
      <c r="D405" s="94" t="n"/>
      <c r="E405" s="94" t="n"/>
    </row>
    <row r="406">
      <c r="A406" s="94" t="n"/>
      <c r="B406" s="94" t="n"/>
      <c r="C406" s="94" t="n"/>
      <c r="D406" s="94" t="n"/>
      <c r="E406" s="94" t="n"/>
    </row>
    <row r="407">
      <c r="A407" s="94" t="n"/>
      <c r="B407" s="94" t="n"/>
      <c r="C407" s="94" t="n"/>
      <c r="D407" s="94" t="n"/>
      <c r="E407" s="94" t="n"/>
    </row>
    <row r="408">
      <c r="A408" s="94" t="n"/>
      <c r="B408" s="94" t="n"/>
      <c r="C408" s="94" t="n"/>
      <c r="D408" s="94" t="n"/>
      <c r="E408" s="94" t="n"/>
    </row>
    <row r="409">
      <c r="A409" s="94" t="n"/>
      <c r="B409" s="94" t="n"/>
      <c r="C409" s="94" t="n"/>
      <c r="D409" s="94" t="n"/>
      <c r="E409" s="94" t="n"/>
    </row>
    <row r="410">
      <c r="A410" s="94" t="n"/>
      <c r="B410" s="94" t="n"/>
      <c r="C410" s="94" t="n"/>
      <c r="D410" s="94" t="n"/>
      <c r="E410" s="94" t="n"/>
    </row>
    <row r="411">
      <c r="A411" s="94" t="n"/>
      <c r="B411" s="94" t="n"/>
      <c r="C411" s="94" t="n"/>
      <c r="D411" s="94" t="n"/>
      <c r="E411" s="94" t="n"/>
    </row>
    <row r="412">
      <c r="A412" s="94" t="n"/>
      <c r="B412" s="94" t="n"/>
      <c r="C412" s="94" t="n"/>
      <c r="D412" s="94" t="n"/>
      <c r="E412" s="94" t="n"/>
    </row>
    <row r="413">
      <c r="A413" s="94" t="n"/>
      <c r="B413" s="94" t="n"/>
      <c r="C413" s="94" t="n"/>
      <c r="D413" s="94" t="n"/>
      <c r="E413" s="94" t="n"/>
    </row>
    <row r="414">
      <c r="A414" s="98" t="inlineStr">
        <is>
          <t>TOTALE</t>
        </is>
      </c>
      <c r="B414" s="94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98" t="inlineStr">
        <is>
          <t xml:space="preserve">IMPORTO 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/>
      <c r="B418" s="98" t="n">
        <v>0</v>
      </c>
      <c r="C418" s="98" t="n"/>
      <c r="D418" s="98" t="n"/>
      <c r="E418" s="94" t="n"/>
    </row>
    <row r="419">
      <c r="A419" s="94" t="n"/>
      <c r="B419" s="94" t="n">
        <v>0</v>
      </c>
      <c r="C419" s="94" t="n"/>
      <c r="D419" s="98" t="n"/>
      <c r="E419" s="94" t="n"/>
    </row>
    <row r="420">
      <c r="A420" s="94" t="n"/>
      <c r="B420" s="94" t="n">
        <v>0</v>
      </c>
      <c r="C420" s="101" t="n"/>
      <c r="D420" s="94" t="n"/>
      <c r="E420" s="94" t="n"/>
    </row>
    <row r="421">
      <c r="A421" s="94" t="n"/>
      <c r="B421" s="94" t="n">
        <v>0</v>
      </c>
      <c r="C421" s="94" t="n"/>
      <c r="D421" s="94" t="n"/>
      <c r="E421" s="94" t="n"/>
    </row>
    <row r="422">
      <c r="A422" s="94" t="n"/>
      <c r="B422" s="94" t="n"/>
      <c r="C422" s="94" t="n"/>
      <c r="D422" s="94" t="n"/>
      <c r="E422" s="94" t="n"/>
    </row>
    <row r="423">
      <c r="A423" s="94" t="n"/>
      <c r="B423" s="94" t="n"/>
      <c r="C423" s="94" t="n"/>
      <c r="D423" s="94" t="n"/>
      <c r="E423" s="94" t="n"/>
    </row>
    <row r="424">
      <c r="A424" s="94" t="n"/>
      <c r="B424" s="94" t="n"/>
      <c r="C424" s="94" t="n"/>
      <c r="D424" s="94" t="n"/>
      <c r="E424" s="94" t="n"/>
    </row>
    <row r="425">
      <c r="A425" s="94" t="n"/>
      <c r="B425" s="94" t="n"/>
      <c r="C425" s="94" t="n"/>
      <c r="D425" s="94" t="n"/>
      <c r="E425" s="94" t="n"/>
    </row>
    <row r="426">
      <c r="A426" s="94" t="n"/>
      <c r="B426" s="94" t="n"/>
      <c r="C426" s="94" t="n"/>
      <c r="D426" s="94" t="n"/>
      <c r="E426" s="94" t="n"/>
    </row>
    <row r="427">
      <c r="A427" s="94" t="n"/>
      <c r="B427" s="94" t="n"/>
      <c r="C427" s="94" t="n"/>
      <c r="D427" s="94" t="n"/>
      <c r="E427" s="94" t="n"/>
    </row>
    <row r="428">
      <c r="A428" s="94" t="n"/>
      <c r="B428" s="94" t="n"/>
      <c r="C428" s="94" t="n"/>
      <c r="D428" s="94" t="n"/>
      <c r="E428" s="94" t="n"/>
    </row>
    <row r="429">
      <c r="A429" s="94" t="n"/>
      <c r="B429" s="94" t="n"/>
      <c r="C429" s="94" t="n"/>
      <c r="D429" s="94" t="n"/>
      <c r="E429" s="94" t="n"/>
    </row>
    <row r="430">
      <c r="A430" s="94" t="n"/>
      <c r="B430" s="94" t="n"/>
      <c r="C430" s="94" t="n"/>
      <c r="D430" s="94" t="n"/>
      <c r="E430" s="94" t="n"/>
    </row>
    <row r="431">
      <c r="A431" s="94" t="n"/>
      <c r="B431" s="94" t="n"/>
      <c r="C431" s="94" t="n"/>
      <c r="D431" s="94" t="n"/>
      <c r="E431" s="94" t="n"/>
    </row>
    <row r="432">
      <c r="A432" s="94" t="n"/>
      <c r="B432" s="94" t="n"/>
      <c r="C432" s="94" t="n"/>
      <c r="D432" s="94" t="n"/>
      <c r="E432" s="94" t="n"/>
    </row>
    <row r="433">
      <c r="A433" s="94" t="n"/>
      <c r="B433" s="94" t="n"/>
      <c r="C433" s="94" t="n"/>
      <c r="D433" s="94" t="n"/>
      <c r="E433" s="94" t="n"/>
    </row>
    <row r="434">
      <c r="A434" s="94" t="n"/>
      <c r="B434" s="94" t="n"/>
      <c r="C434" s="94" t="n"/>
      <c r="D434" s="94" t="n"/>
      <c r="E434" s="94" t="n"/>
    </row>
    <row r="435">
      <c r="A435" s="94" t="n"/>
      <c r="B435" s="94" t="n"/>
      <c r="C435" s="94" t="n"/>
      <c r="D435" s="94" t="n"/>
      <c r="E435" s="94" t="n"/>
    </row>
    <row r="436">
      <c r="A436" s="94" t="n"/>
      <c r="B436" s="94" t="n"/>
      <c r="C436" s="94" t="n"/>
      <c r="D436" s="94" t="n"/>
      <c r="E436" s="94" t="n"/>
    </row>
    <row r="437">
      <c r="A437" s="94" t="n"/>
      <c r="B437" s="94" t="n"/>
      <c r="C437" s="94" t="n"/>
      <c r="D437" s="94" t="n"/>
      <c r="E437" s="94" t="n"/>
    </row>
    <row r="438">
      <c r="A438" s="94" t="n"/>
      <c r="B438" s="94" t="n"/>
      <c r="C438" s="94" t="n"/>
      <c r="D438" s="94" t="n"/>
      <c r="E438" s="94" t="n"/>
    </row>
    <row r="439">
      <c r="A439" s="94" t="n"/>
      <c r="B439" s="94" t="n"/>
      <c r="C439" s="94" t="n"/>
      <c r="D439" s="94" t="n"/>
      <c r="E439" s="94" t="n"/>
    </row>
    <row r="440">
      <c r="A440" s="94" t="n"/>
      <c r="B440" s="94" t="n"/>
      <c r="C440" s="94" t="n"/>
      <c r="D440" s="94" t="n"/>
      <c r="E440" s="94" t="n"/>
    </row>
    <row r="441">
      <c r="A441" s="94" t="n"/>
      <c r="B441" s="94" t="n"/>
      <c r="C441" s="94" t="n"/>
      <c r="D441" s="94" t="n"/>
      <c r="E441" s="94" t="n"/>
    </row>
    <row r="442">
      <c r="A442" s="94" t="n"/>
      <c r="B442" s="94" t="n"/>
      <c r="C442" s="94" t="n"/>
      <c r="D442" s="94" t="n"/>
      <c r="E442" s="94" t="n"/>
    </row>
    <row r="443">
      <c r="A443" s="94" t="n"/>
      <c r="B443" s="94" t="n"/>
      <c r="C443" s="94" t="n"/>
      <c r="D443" s="94" t="n"/>
      <c r="E443" s="94" t="n"/>
    </row>
    <row r="444">
      <c r="A444" s="94" t="n"/>
      <c r="B444" s="94" t="n"/>
      <c r="C444" s="94" t="n"/>
      <c r="D444" s="94" t="n"/>
      <c r="E444" s="94" t="n"/>
    </row>
    <row r="445">
      <c r="A445" s="94" t="n"/>
      <c r="B445" s="94" t="n"/>
      <c r="C445" s="94" t="n"/>
      <c r="D445" s="94" t="n"/>
      <c r="E445" s="94" t="n"/>
    </row>
    <row r="446">
      <c r="A446" s="94" t="n"/>
      <c r="B446" s="94" t="n"/>
      <c r="C446" s="94" t="n"/>
      <c r="D446" s="94" t="n"/>
      <c r="E446" s="94" t="n"/>
    </row>
    <row r="447">
      <c r="A447" s="94" t="n"/>
      <c r="B447" s="94" t="n"/>
      <c r="C447" s="94" t="n"/>
      <c r="D447" s="94" t="n"/>
      <c r="E447" s="94" t="n"/>
    </row>
    <row r="448">
      <c r="A448" s="94" t="n"/>
      <c r="B448" s="94" t="n"/>
      <c r="C448" s="94" t="n"/>
      <c r="D448" s="94" t="n"/>
      <c r="E448" s="94" t="n"/>
    </row>
    <row r="449">
      <c r="A449" s="94" t="n"/>
      <c r="B449" s="94" t="n"/>
      <c r="C449" s="94" t="n"/>
      <c r="D449" s="94" t="n"/>
      <c r="E449" s="94" t="n"/>
    </row>
    <row r="450">
      <c r="A450" s="94" t="n"/>
      <c r="B450" s="94" t="n"/>
      <c r="C450" s="94" t="n"/>
      <c r="D450" s="94" t="n"/>
      <c r="E450" s="94" t="n"/>
    </row>
    <row r="451">
      <c r="A451" s="94" t="n"/>
      <c r="B451" s="94" t="n"/>
      <c r="C451" s="94" t="n"/>
      <c r="D451" s="94" t="n"/>
      <c r="E451" s="94" t="n"/>
    </row>
    <row r="452">
      <c r="A452" s="94" t="n"/>
      <c r="B452" s="94" t="n"/>
      <c r="C452" s="94" t="n"/>
      <c r="D452" s="94" t="n"/>
      <c r="E452" s="94" t="n"/>
    </row>
    <row r="453">
      <c r="A453" s="94" t="n"/>
      <c r="B453" s="94" t="n"/>
      <c r="C453" s="94" t="n"/>
      <c r="D453" s="94" t="n"/>
      <c r="E453" s="94" t="n"/>
    </row>
    <row r="454">
      <c r="A454" s="94" t="n"/>
      <c r="B454" s="94" t="n"/>
      <c r="C454" s="94" t="n"/>
      <c r="D454" s="94" t="n"/>
      <c r="E454" s="94" t="n"/>
    </row>
    <row r="455">
      <c r="A455" s="94" t="n"/>
      <c r="B455" s="94" t="n"/>
      <c r="C455" s="94" t="n"/>
      <c r="D455" s="94" t="n"/>
      <c r="E455" s="94" t="n"/>
    </row>
    <row r="456">
      <c r="A456" s="94" t="n"/>
      <c r="B456" s="94" t="n"/>
      <c r="C456" s="94" t="n"/>
      <c r="D456" s="94" t="n"/>
      <c r="E456" s="94" t="n"/>
    </row>
    <row r="457">
      <c r="A457" s="94" t="n"/>
      <c r="B457" s="94" t="n"/>
      <c r="C457" s="94" t="n"/>
      <c r="D457" s="94" t="n"/>
      <c r="E457" s="94" t="n"/>
    </row>
    <row r="458">
      <c r="A458" s="94" t="n"/>
      <c r="B458" s="94" t="n"/>
      <c r="C458" s="94" t="n"/>
      <c r="D458" s="94" t="n"/>
      <c r="E458" s="94" t="n"/>
    </row>
    <row r="459">
      <c r="A459" s="94" t="n"/>
      <c r="B459" s="94" t="n"/>
      <c r="C459" s="94" t="n"/>
      <c r="D459" s="94" t="n"/>
      <c r="E459" s="94" t="n"/>
    </row>
    <row r="460">
      <c r="A460" s="94" t="n"/>
      <c r="B460" s="94" t="n"/>
      <c r="C460" s="94" t="n"/>
      <c r="D460" s="94" t="n"/>
      <c r="E460" s="94" t="n"/>
    </row>
    <row r="461">
      <c r="A461" s="94" t="n"/>
      <c r="B461" s="94" t="n"/>
      <c r="C461" s="94" t="n"/>
      <c r="D461" s="94" t="n"/>
      <c r="E461" s="94" t="n"/>
    </row>
    <row r="462">
      <c r="A462" s="94" t="n"/>
      <c r="B462" s="94" t="n"/>
      <c r="C462" s="94" t="n"/>
      <c r="D462" s="94" t="n"/>
      <c r="E462" s="94" t="n"/>
    </row>
    <row r="463">
      <c r="A463" s="94" t="n"/>
      <c r="B463" s="94" t="n"/>
      <c r="C463" s="94" t="n"/>
      <c r="D463" s="94" t="n"/>
      <c r="E463" s="94" t="n"/>
    </row>
    <row r="464">
      <c r="A464" s="94" t="n"/>
      <c r="B464" s="94" t="n"/>
      <c r="C464" s="94" t="n"/>
      <c r="D464" s="94" t="n"/>
      <c r="E464" s="94" t="n"/>
    </row>
    <row r="465">
      <c r="A465" s="94" t="n"/>
      <c r="B465" s="94" t="n"/>
      <c r="C465" s="94" t="n"/>
      <c r="D465" s="94" t="n"/>
      <c r="E465" s="94" t="n"/>
    </row>
    <row r="466">
      <c r="A466" s="98" t="inlineStr">
        <is>
          <t>TOTALE</t>
        </is>
      </c>
      <c r="B466" s="94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98" t="inlineStr">
        <is>
          <t xml:space="preserve">IMPORTO 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/>
      <c r="B470" s="98" t="n">
        <v>0</v>
      </c>
      <c r="C470" s="98" t="n"/>
      <c r="D470" s="98" t="n"/>
      <c r="E470" s="94" t="n"/>
    </row>
    <row r="471">
      <c r="A471" s="94" t="n"/>
      <c r="B471" s="94" t="n">
        <v>0</v>
      </c>
      <c r="C471" s="94" t="n"/>
      <c r="D471" s="98" t="n"/>
      <c r="E471" s="94" t="n"/>
    </row>
    <row r="472">
      <c r="A472" s="94" t="n"/>
      <c r="B472" s="94" t="n">
        <v>0</v>
      </c>
      <c r="C472" s="101" t="n"/>
      <c r="D472" s="94" t="n"/>
      <c r="E472" s="94" t="n"/>
    </row>
    <row r="473">
      <c r="A473" s="94" t="n"/>
      <c r="B473" s="94" t="n">
        <v>0</v>
      </c>
      <c r="C473" s="94" t="n"/>
      <c r="D473" s="94" t="n"/>
      <c r="E473" s="94" t="n"/>
    </row>
    <row r="474">
      <c r="A474" s="94" t="n"/>
      <c r="B474" s="94" t="n"/>
      <c r="C474" s="94" t="n"/>
      <c r="D474" s="94" t="n"/>
      <c r="E474" s="94" t="n"/>
    </row>
    <row r="475">
      <c r="A475" s="94" t="n"/>
      <c r="B475" s="94" t="n"/>
      <c r="C475" s="94" t="n"/>
      <c r="D475" s="94" t="n"/>
      <c r="E475" s="94" t="n"/>
    </row>
    <row r="476">
      <c r="A476" s="94" t="n"/>
      <c r="B476" s="94" t="n"/>
      <c r="C476" s="94" t="n"/>
      <c r="D476" s="94" t="n"/>
      <c r="E476" s="94" t="n"/>
    </row>
    <row r="477">
      <c r="A477" s="94" t="n"/>
      <c r="B477" s="94" t="n"/>
      <c r="C477" s="94" t="n"/>
      <c r="D477" s="94" t="n"/>
      <c r="E477" s="94" t="n"/>
    </row>
    <row r="478">
      <c r="A478" s="94" t="n"/>
      <c r="B478" s="94" t="n"/>
      <c r="C478" s="94" t="n"/>
      <c r="D478" s="94" t="n"/>
      <c r="E478" s="94" t="n"/>
    </row>
    <row r="479">
      <c r="A479" s="94" t="n"/>
      <c r="B479" s="94" t="n"/>
      <c r="C479" s="94" t="n"/>
      <c r="D479" s="94" t="n"/>
      <c r="E479" s="94" t="n"/>
    </row>
    <row r="480">
      <c r="A480" s="94" t="n"/>
      <c r="B480" s="94" t="n"/>
      <c r="C480" s="94" t="n"/>
      <c r="D480" s="94" t="n"/>
      <c r="E480" s="94" t="n"/>
    </row>
    <row r="481">
      <c r="A481" s="94" t="n"/>
      <c r="B481" s="94" t="n"/>
      <c r="C481" s="94" t="n"/>
      <c r="D481" s="94" t="n"/>
      <c r="E481" s="94" t="n"/>
    </row>
    <row r="482">
      <c r="A482" s="94" t="n"/>
      <c r="B482" s="94" t="n"/>
      <c r="C482" s="94" t="n"/>
      <c r="D482" s="94" t="n"/>
      <c r="E482" s="94" t="n"/>
    </row>
    <row r="483">
      <c r="A483" s="94" t="n"/>
      <c r="B483" s="94" t="n"/>
      <c r="C483" s="94" t="n"/>
      <c r="D483" s="94" t="n"/>
      <c r="E483" s="94" t="n"/>
    </row>
    <row r="484">
      <c r="A484" s="94" t="n"/>
      <c r="B484" s="94" t="n"/>
      <c r="C484" s="94" t="n"/>
      <c r="D484" s="94" t="n"/>
      <c r="E484" s="94" t="n"/>
    </row>
    <row r="485">
      <c r="A485" s="94" t="n"/>
      <c r="B485" s="94" t="n"/>
      <c r="C485" s="94" t="n"/>
      <c r="D485" s="94" t="n"/>
      <c r="E485" s="94" t="n"/>
    </row>
    <row r="486">
      <c r="A486" s="94" t="n"/>
      <c r="B486" s="94" t="n"/>
      <c r="C486" s="94" t="n"/>
      <c r="D486" s="94" t="n"/>
      <c r="E486" s="94" t="n"/>
    </row>
    <row r="487">
      <c r="A487" s="94" t="n"/>
      <c r="B487" s="94" t="n"/>
      <c r="C487" s="94" t="n"/>
      <c r="D487" s="94" t="n"/>
      <c r="E487" s="94" t="n"/>
    </row>
    <row r="488">
      <c r="A488" s="94" t="n"/>
      <c r="B488" s="94" t="n"/>
      <c r="C488" s="94" t="n"/>
      <c r="D488" s="94" t="n"/>
      <c r="E488" s="94" t="n"/>
    </row>
    <row r="489">
      <c r="A489" s="94" t="n"/>
      <c r="B489" s="94" t="n"/>
      <c r="C489" s="94" t="n"/>
      <c r="D489" s="94" t="n"/>
      <c r="E489" s="94" t="n"/>
    </row>
    <row r="490">
      <c r="A490" s="94" t="n"/>
      <c r="B490" s="94" t="n"/>
      <c r="C490" s="94" t="n"/>
      <c r="D490" s="94" t="n"/>
      <c r="E490" s="94" t="n"/>
    </row>
    <row r="491">
      <c r="A491" s="94" t="n"/>
      <c r="B491" s="94" t="n"/>
      <c r="C491" s="94" t="n"/>
      <c r="D491" s="94" t="n"/>
      <c r="E491" s="94" t="n"/>
    </row>
    <row r="492">
      <c r="A492" s="94" t="n"/>
      <c r="B492" s="94" t="n"/>
      <c r="C492" s="94" t="n"/>
      <c r="D492" s="94" t="n"/>
      <c r="E492" s="94" t="n"/>
    </row>
    <row r="493">
      <c r="A493" s="94" t="n"/>
      <c r="B493" s="94" t="n"/>
      <c r="C493" s="94" t="n"/>
      <c r="D493" s="94" t="n"/>
      <c r="E493" s="94" t="n"/>
    </row>
    <row r="494">
      <c r="A494" s="94" t="n"/>
      <c r="B494" s="94" t="n"/>
      <c r="C494" s="94" t="n"/>
      <c r="D494" s="94" t="n"/>
      <c r="E494" s="94" t="n"/>
    </row>
    <row r="495">
      <c r="A495" s="94" t="n"/>
      <c r="B495" s="94" t="n"/>
      <c r="C495" s="94" t="n"/>
      <c r="D495" s="94" t="n"/>
      <c r="E495" s="94" t="n"/>
    </row>
    <row r="496">
      <c r="A496" s="94" t="n"/>
      <c r="B496" s="94" t="n"/>
      <c r="C496" s="94" t="n"/>
      <c r="D496" s="94" t="n"/>
      <c r="E496" s="94" t="n"/>
    </row>
    <row r="497">
      <c r="A497" s="94" t="n"/>
      <c r="B497" s="94" t="n"/>
      <c r="C497" s="94" t="n"/>
      <c r="D497" s="94" t="n"/>
      <c r="E497" s="94" t="n"/>
    </row>
    <row r="498">
      <c r="A498" s="94" t="n"/>
      <c r="B498" s="94" t="n"/>
      <c r="C498" s="94" t="n"/>
      <c r="D498" s="94" t="n"/>
      <c r="E498" s="94" t="n"/>
    </row>
    <row r="499">
      <c r="A499" s="94" t="n"/>
      <c r="B499" s="94" t="n"/>
      <c r="C499" s="94" t="n"/>
      <c r="D499" s="94" t="n"/>
      <c r="E499" s="94" t="n"/>
    </row>
    <row r="500">
      <c r="A500" s="94" t="n"/>
      <c r="B500" s="94" t="n"/>
      <c r="C500" s="94" t="n"/>
      <c r="D500" s="94" t="n"/>
      <c r="E500" s="94" t="n"/>
    </row>
    <row r="501">
      <c r="A501" s="94" t="n"/>
      <c r="B501" s="94" t="n"/>
      <c r="C501" s="94" t="n"/>
      <c r="D501" s="94" t="n"/>
      <c r="E501" s="94" t="n"/>
    </row>
    <row r="502">
      <c r="A502" s="94" t="n"/>
      <c r="B502" s="94" t="n"/>
      <c r="C502" s="94" t="n"/>
      <c r="D502" s="94" t="n"/>
      <c r="E502" s="94" t="n"/>
    </row>
    <row r="503">
      <c r="A503" s="94" t="n"/>
      <c r="B503" s="94" t="n"/>
      <c r="C503" s="94" t="n"/>
      <c r="D503" s="94" t="n"/>
      <c r="E503" s="94" t="n"/>
    </row>
    <row r="504">
      <c r="A504" s="94" t="n"/>
      <c r="B504" s="94" t="n"/>
      <c r="C504" s="94" t="n"/>
      <c r="D504" s="94" t="n"/>
      <c r="E504" s="94" t="n"/>
    </row>
    <row r="505">
      <c r="A505" s="94" t="n"/>
      <c r="B505" s="94" t="n"/>
      <c r="C505" s="94" t="n"/>
      <c r="D505" s="94" t="n"/>
      <c r="E505" s="94" t="n"/>
    </row>
    <row r="506">
      <c r="A506" s="94" t="n"/>
      <c r="B506" s="94" t="n"/>
      <c r="C506" s="94" t="n"/>
      <c r="D506" s="94" t="n"/>
      <c r="E506" s="94" t="n"/>
    </row>
    <row r="507">
      <c r="A507" s="94" t="n"/>
      <c r="B507" s="94" t="n"/>
      <c r="C507" s="94" t="n"/>
      <c r="D507" s="94" t="n"/>
      <c r="E507" s="94" t="n"/>
    </row>
    <row r="508">
      <c r="A508" s="94" t="n"/>
      <c r="B508" s="94" t="n"/>
      <c r="C508" s="94" t="n"/>
      <c r="D508" s="94" t="n"/>
      <c r="E508" s="94" t="n"/>
    </row>
    <row r="509">
      <c r="A509" s="94" t="n"/>
      <c r="B509" s="94" t="n"/>
      <c r="C509" s="94" t="n"/>
      <c r="D509" s="94" t="n"/>
      <c r="E509" s="94" t="n"/>
    </row>
    <row r="510">
      <c r="A510" s="94" t="n"/>
      <c r="B510" s="94" t="n"/>
      <c r="C510" s="94" t="n"/>
      <c r="D510" s="94" t="n"/>
      <c r="E510" s="94" t="n"/>
    </row>
    <row r="511">
      <c r="A511" s="94" t="n"/>
      <c r="B511" s="94" t="n"/>
      <c r="C511" s="94" t="n"/>
      <c r="D511" s="94" t="n"/>
      <c r="E511" s="94" t="n"/>
    </row>
    <row r="512">
      <c r="A512" s="94" t="n"/>
      <c r="B512" s="94" t="n"/>
      <c r="C512" s="94" t="n"/>
      <c r="D512" s="94" t="n"/>
      <c r="E512" s="94" t="n"/>
    </row>
    <row r="513">
      <c r="A513" s="94" t="n"/>
      <c r="B513" s="94" t="n"/>
      <c r="C513" s="94" t="n"/>
      <c r="D513" s="94" t="n"/>
      <c r="E513" s="94" t="n"/>
    </row>
    <row r="514">
      <c r="A514" s="94" t="n"/>
      <c r="B514" s="94" t="n"/>
      <c r="C514" s="94" t="n"/>
      <c r="D514" s="94" t="n"/>
      <c r="E514" s="94" t="n"/>
    </row>
    <row r="515">
      <c r="A515" s="94" t="n"/>
      <c r="B515" s="94" t="n"/>
      <c r="C515" s="94" t="n"/>
      <c r="D515" s="94" t="n"/>
      <c r="E515" s="94" t="n"/>
    </row>
    <row r="516">
      <c r="A516" s="94" t="n"/>
      <c r="B516" s="94" t="n"/>
      <c r="C516" s="94" t="n"/>
      <c r="D516" s="94" t="n"/>
      <c r="E516" s="94" t="n"/>
    </row>
    <row r="517">
      <c r="A517" s="94" t="n"/>
      <c r="B517" s="94" t="n"/>
      <c r="C517" s="94" t="n"/>
      <c r="D517" s="94" t="n"/>
      <c r="E517" s="94" t="n"/>
    </row>
    <row r="518">
      <c r="A518" s="98" t="inlineStr">
        <is>
          <t>TOTALE</t>
        </is>
      </c>
      <c r="B518" s="94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98" t="inlineStr">
        <is>
          <t xml:space="preserve">IMPORTO 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/>
      <c r="B522" s="98" t="n">
        <v>0</v>
      </c>
      <c r="C522" s="98" t="n"/>
      <c r="D522" s="98" t="n"/>
      <c r="E522" s="94" t="n"/>
    </row>
    <row r="523">
      <c r="A523" s="94" t="n"/>
      <c r="B523" s="94" t="n">
        <v>0</v>
      </c>
      <c r="C523" s="94" t="n"/>
      <c r="D523" s="98" t="n"/>
      <c r="E523" s="94" t="n"/>
    </row>
    <row r="524">
      <c r="A524" s="94" t="n"/>
      <c r="B524" s="94" t="n">
        <v>0</v>
      </c>
      <c r="C524" s="101" t="n"/>
      <c r="D524" s="94" t="n"/>
      <c r="E524" s="94" t="n"/>
    </row>
    <row r="525">
      <c r="A525" s="94" t="n"/>
      <c r="B525" s="94" t="n">
        <v>0</v>
      </c>
      <c r="C525" s="94" t="n"/>
      <c r="D525" s="94" t="n"/>
      <c r="E525" s="94" t="n"/>
    </row>
    <row r="526">
      <c r="A526" s="94" t="n"/>
      <c r="B526" s="94" t="n"/>
      <c r="C526" s="94" t="n"/>
      <c r="D526" s="94" t="n"/>
      <c r="E526" s="94" t="n"/>
    </row>
    <row r="527">
      <c r="A527" s="94" t="n"/>
      <c r="B527" s="94" t="n"/>
      <c r="C527" s="94" t="n"/>
      <c r="D527" s="94" t="n"/>
      <c r="E527" s="94" t="n"/>
    </row>
    <row r="528">
      <c r="A528" s="94" t="n"/>
      <c r="B528" s="94" t="n"/>
      <c r="C528" s="94" t="n"/>
      <c r="D528" s="94" t="n"/>
      <c r="E528" s="94" t="n"/>
    </row>
    <row r="529">
      <c r="A529" s="94" t="n"/>
      <c r="B529" s="94" t="n"/>
      <c r="C529" s="94" t="n"/>
      <c r="D529" s="94" t="n"/>
      <c r="E529" s="94" t="n"/>
    </row>
    <row r="530">
      <c r="A530" s="94" t="n"/>
      <c r="B530" s="94" t="n"/>
      <c r="C530" s="94" t="n"/>
      <c r="D530" s="94" t="n"/>
      <c r="E530" s="94" t="n"/>
    </row>
    <row r="531">
      <c r="A531" s="94" t="n"/>
      <c r="B531" s="94" t="n"/>
      <c r="C531" s="94" t="n"/>
      <c r="D531" s="94" t="n"/>
      <c r="E531" s="94" t="n"/>
    </row>
    <row r="532">
      <c r="A532" s="94" t="n"/>
      <c r="B532" s="94" t="n"/>
      <c r="C532" s="94" t="n"/>
      <c r="D532" s="94" t="n"/>
      <c r="E532" s="94" t="n"/>
    </row>
    <row r="533">
      <c r="A533" s="94" t="n"/>
      <c r="B533" s="94" t="n"/>
      <c r="C533" s="94" t="n"/>
      <c r="D533" s="94" t="n"/>
      <c r="E533" s="94" t="n"/>
    </row>
    <row r="534">
      <c r="A534" s="94" t="n"/>
      <c r="B534" s="94" t="n"/>
      <c r="C534" s="94" t="n"/>
      <c r="D534" s="94" t="n"/>
      <c r="E534" s="94" t="n"/>
    </row>
    <row r="535">
      <c r="A535" s="94" t="n"/>
      <c r="B535" s="94" t="n"/>
      <c r="C535" s="94" t="n"/>
      <c r="D535" s="94" t="n"/>
      <c r="E535" s="94" t="n"/>
    </row>
    <row r="536">
      <c r="A536" s="94" t="n"/>
      <c r="B536" s="94" t="n"/>
      <c r="C536" s="94" t="n"/>
      <c r="D536" s="94" t="n"/>
      <c r="E536" s="94" t="n"/>
    </row>
    <row r="537">
      <c r="A537" s="94" t="n"/>
      <c r="B537" s="94" t="n"/>
      <c r="C537" s="94" t="n"/>
      <c r="D537" s="94" t="n"/>
      <c r="E537" s="94" t="n"/>
    </row>
    <row r="538">
      <c r="A538" s="94" t="n"/>
      <c r="B538" s="94" t="n"/>
      <c r="C538" s="94" t="n"/>
      <c r="D538" s="94" t="n"/>
      <c r="E538" s="94" t="n"/>
    </row>
    <row r="539">
      <c r="A539" s="94" t="n"/>
      <c r="B539" s="94" t="n"/>
      <c r="C539" s="94" t="n"/>
      <c r="D539" s="94" t="n"/>
      <c r="E539" s="94" t="n"/>
    </row>
    <row r="540">
      <c r="A540" s="94" t="n"/>
      <c r="B540" s="94" t="n"/>
      <c r="C540" s="94" t="n"/>
      <c r="D540" s="94" t="n"/>
      <c r="E540" s="94" t="n"/>
    </row>
    <row r="541">
      <c r="A541" s="94" t="n"/>
      <c r="B541" s="94" t="n"/>
      <c r="C541" s="94" t="n"/>
      <c r="D541" s="94" t="n"/>
      <c r="E541" s="94" t="n"/>
    </row>
    <row r="542">
      <c r="A542" s="94" t="n"/>
      <c r="B542" s="94" t="n"/>
      <c r="C542" s="94" t="n"/>
      <c r="D542" s="94" t="n"/>
      <c r="E542" s="94" t="n"/>
    </row>
    <row r="543">
      <c r="A543" s="94" t="n"/>
      <c r="B543" s="94" t="n"/>
      <c r="C543" s="94" t="n"/>
      <c r="D543" s="94" t="n"/>
      <c r="E543" s="94" t="n"/>
    </row>
    <row r="544">
      <c r="A544" s="94" t="n"/>
      <c r="B544" s="94" t="n"/>
      <c r="C544" s="94" t="n"/>
      <c r="D544" s="94" t="n"/>
      <c r="E544" s="94" t="n"/>
    </row>
    <row r="545">
      <c r="A545" s="94" t="n"/>
      <c r="B545" s="94" t="n"/>
      <c r="C545" s="94" t="n"/>
      <c r="D545" s="94" t="n"/>
      <c r="E545" s="94" t="n"/>
    </row>
    <row r="546">
      <c r="A546" s="94" t="n"/>
      <c r="B546" s="94" t="n"/>
      <c r="C546" s="94" t="n"/>
      <c r="D546" s="94" t="n"/>
      <c r="E546" s="94" t="n"/>
    </row>
    <row r="547">
      <c r="A547" s="94" t="n"/>
      <c r="B547" s="94" t="n"/>
      <c r="C547" s="94" t="n"/>
      <c r="D547" s="94" t="n"/>
      <c r="E547" s="94" t="n"/>
    </row>
    <row r="548">
      <c r="A548" s="94" t="n"/>
      <c r="B548" s="94" t="n"/>
      <c r="C548" s="94" t="n"/>
      <c r="D548" s="94" t="n"/>
      <c r="E548" s="94" t="n"/>
    </row>
    <row r="549">
      <c r="A549" s="94" t="n"/>
      <c r="B549" s="94" t="n"/>
      <c r="C549" s="94" t="n"/>
      <c r="D549" s="94" t="n"/>
      <c r="E549" s="94" t="n"/>
    </row>
    <row r="550">
      <c r="A550" s="94" t="n"/>
      <c r="B550" s="94" t="n"/>
      <c r="C550" s="94" t="n"/>
      <c r="D550" s="94" t="n"/>
      <c r="E550" s="94" t="n"/>
    </row>
    <row r="551">
      <c r="A551" s="94" t="n"/>
      <c r="B551" s="94" t="n"/>
      <c r="C551" s="94" t="n"/>
      <c r="D551" s="94" t="n"/>
      <c r="E551" s="94" t="n"/>
    </row>
    <row r="552">
      <c r="A552" s="94" t="n"/>
      <c r="B552" s="94" t="n"/>
      <c r="C552" s="94" t="n"/>
      <c r="D552" s="94" t="n"/>
      <c r="E552" s="94" t="n"/>
    </row>
    <row r="553">
      <c r="A553" s="94" t="n"/>
      <c r="B553" s="94" t="n"/>
      <c r="C553" s="94" t="n"/>
      <c r="D553" s="94" t="n"/>
      <c r="E553" s="94" t="n"/>
    </row>
    <row r="554">
      <c r="A554" s="94" t="n"/>
      <c r="B554" s="94" t="n"/>
      <c r="C554" s="94" t="n"/>
      <c r="D554" s="94" t="n"/>
      <c r="E554" s="94" t="n"/>
    </row>
    <row r="555">
      <c r="A555" s="94" t="n"/>
      <c r="B555" s="94" t="n"/>
      <c r="C555" s="94" t="n"/>
      <c r="D555" s="94" t="n"/>
      <c r="E555" s="94" t="n"/>
    </row>
    <row r="556">
      <c r="A556" s="94" t="n"/>
      <c r="B556" s="94" t="n"/>
      <c r="C556" s="94" t="n"/>
      <c r="D556" s="94" t="n"/>
      <c r="E556" s="94" t="n"/>
    </row>
    <row r="557">
      <c r="A557" s="94" t="n"/>
      <c r="B557" s="94" t="n"/>
      <c r="C557" s="94" t="n"/>
      <c r="D557" s="94" t="n"/>
      <c r="E557" s="94" t="n"/>
    </row>
    <row r="558">
      <c r="A558" s="94" t="n"/>
      <c r="B558" s="94" t="n"/>
      <c r="C558" s="94" t="n"/>
      <c r="D558" s="94" t="n"/>
      <c r="E558" s="94" t="n"/>
    </row>
    <row r="559">
      <c r="A559" s="94" t="n"/>
      <c r="B559" s="94" t="n"/>
      <c r="C559" s="94" t="n"/>
      <c r="D559" s="94" t="n"/>
      <c r="E559" s="94" t="n"/>
    </row>
    <row r="560">
      <c r="A560" s="94" t="n"/>
      <c r="B560" s="94" t="n"/>
      <c r="C560" s="94" t="n"/>
      <c r="D560" s="94" t="n"/>
      <c r="E560" s="94" t="n"/>
    </row>
    <row r="561">
      <c r="A561" s="94" t="n"/>
      <c r="B561" s="94" t="n"/>
      <c r="C561" s="94" t="n"/>
      <c r="D561" s="94" t="n"/>
      <c r="E561" s="94" t="n"/>
    </row>
    <row r="562">
      <c r="A562" s="94" t="n"/>
      <c r="B562" s="94" t="n"/>
      <c r="C562" s="94" t="n"/>
      <c r="D562" s="94" t="n"/>
      <c r="E562" s="94" t="n"/>
    </row>
    <row r="563">
      <c r="A563" s="94" t="n"/>
      <c r="B563" s="94" t="n"/>
      <c r="C563" s="94" t="n"/>
      <c r="D563" s="94" t="n"/>
      <c r="E563" s="94" t="n"/>
    </row>
    <row r="564">
      <c r="A564" s="94" t="n"/>
      <c r="B564" s="94" t="n"/>
      <c r="C564" s="94" t="n"/>
      <c r="D564" s="94" t="n"/>
      <c r="E564" s="94" t="n"/>
    </row>
    <row r="565">
      <c r="A565" s="94" t="n"/>
      <c r="B565" s="94" t="n"/>
      <c r="C565" s="94" t="n"/>
      <c r="D565" s="94" t="n"/>
      <c r="E565" s="94" t="n"/>
    </row>
    <row r="566">
      <c r="A566" s="94" t="n"/>
      <c r="B566" s="94" t="n"/>
      <c r="C566" s="94" t="n"/>
      <c r="D566" s="94" t="n"/>
      <c r="E566" s="94" t="n"/>
    </row>
    <row r="567">
      <c r="A567" s="94" t="n"/>
      <c r="B567" s="94" t="n"/>
      <c r="C567" s="94" t="n"/>
      <c r="D567" s="94" t="n"/>
      <c r="E567" s="94" t="n"/>
    </row>
    <row r="568">
      <c r="A568" s="94" t="n"/>
      <c r="B568" s="94" t="n"/>
      <c r="C568" s="94" t="n"/>
      <c r="D568" s="94" t="n"/>
      <c r="E568" s="94" t="n"/>
    </row>
    <row r="569">
      <c r="A569" s="94" t="n"/>
      <c r="B569" s="94" t="n"/>
      <c r="C569" s="94" t="n"/>
      <c r="D569" s="94" t="n"/>
      <c r="E569" s="94" t="n"/>
    </row>
    <row r="570">
      <c r="A570" s="98" t="inlineStr">
        <is>
          <t>TOTALE</t>
        </is>
      </c>
      <c r="B570" s="94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98" t="inlineStr">
        <is>
          <t xml:space="preserve">IMPORTO 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/>
      <c r="B574" s="98" t="n">
        <v>0</v>
      </c>
      <c r="C574" s="98" t="n"/>
      <c r="D574" s="98" t="n"/>
      <c r="E574" s="94" t="n"/>
    </row>
    <row r="575">
      <c r="A575" s="94" t="n"/>
      <c r="B575" s="94" t="n">
        <v>0</v>
      </c>
      <c r="C575" s="94" t="n"/>
      <c r="D575" s="98" t="n"/>
      <c r="E575" s="94" t="n"/>
    </row>
    <row r="576">
      <c r="A576" s="94" t="n"/>
      <c r="B576" s="94" t="n">
        <v>0</v>
      </c>
      <c r="C576" s="101" t="n"/>
      <c r="D576" s="94" t="n"/>
      <c r="E576" s="94" t="n"/>
    </row>
    <row r="577">
      <c r="A577" s="94" t="n"/>
      <c r="B577" s="94" t="n">
        <v>0</v>
      </c>
      <c r="C577" s="94" t="n"/>
      <c r="D577" s="94" t="n"/>
      <c r="E577" s="94" t="n"/>
    </row>
    <row r="578">
      <c r="A578" s="94" t="n"/>
      <c r="B578" s="94" t="n"/>
      <c r="C578" s="94" t="n"/>
      <c r="D578" s="94" t="n"/>
      <c r="E578" s="94" t="n"/>
    </row>
    <row r="579">
      <c r="A579" s="94" t="n"/>
      <c r="B579" s="94" t="n"/>
      <c r="C579" s="94" t="n"/>
      <c r="D579" s="94" t="n"/>
      <c r="E579" s="94" t="n"/>
    </row>
    <row r="580">
      <c r="A580" s="94" t="n"/>
      <c r="B580" s="94" t="n"/>
      <c r="C580" s="94" t="n"/>
      <c r="D580" s="94" t="n"/>
      <c r="E580" s="94" t="n"/>
    </row>
    <row r="581">
      <c r="A581" s="94" t="n"/>
      <c r="B581" s="94" t="n"/>
      <c r="C581" s="94" t="n"/>
      <c r="D581" s="94" t="n"/>
      <c r="E581" s="94" t="n"/>
    </row>
    <row r="582">
      <c r="A582" s="94" t="n"/>
      <c r="B582" s="94" t="n"/>
      <c r="C582" s="94" t="n"/>
      <c r="D582" s="94" t="n"/>
      <c r="E582" s="94" t="n"/>
    </row>
    <row r="583">
      <c r="A583" s="94" t="n"/>
      <c r="B583" s="94" t="n"/>
      <c r="C583" s="94" t="n"/>
      <c r="D583" s="94" t="n"/>
      <c r="E583" s="94" t="n"/>
    </row>
    <row r="584">
      <c r="A584" s="94" t="n"/>
      <c r="B584" s="94" t="n"/>
      <c r="C584" s="94" t="n"/>
      <c r="D584" s="94" t="n"/>
      <c r="E584" s="94" t="n"/>
    </row>
    <row r="585">
      <c r="A585" s="94" t="n"/>
      <c r="B585" s="94" t="n"/>
      <c r="C585" s="94" t="n"/>
      <c r="D585" s="94" t="n"/>
      <c r="E585" s="94" t="n"/>
    </row>
    <row r="586">
      <c r="A586" s="94" t="n"/>
      <c r="B586" s="94" t="n"/>
      <c r="C586" s="94" t="n"/>
      <c r="D586" s="94" t="n"/>
      <c r="E586" s="94" t="n"/>
    </row>
    <row r="587">
      <c r="A587" s="94" t="n"/>
      <c r="B587" s="94" t="n"/>
      <c r="C587" s="94" t="n"/>
      <c r="D587" s="94" t="n"/>
      <c r="E587" s="94" t="n"/>
    </row>
    <row r="588">
      <c r="A588" s="94" t="n"/>
      <c r="B588" s="94" t="n"/>
      <c r="C588" s="94" t="n"/>
      <c r="D588" s="94" t="n"/>
      <c r="E588" s="94" t="n"/>
    </row>
    <row r="589">
      <c r="A589" s="94" t="n"/>
      <c r="B589" s="94" t="n"/>
      <c r="C589" s="94" t="n"/>
      <c r="D589" s="94" t="n"/>
      <c r="E589" s="94" t="n"/>
    </row>
    <row r="590">
      <c r="A590" s="94" t="n"/>
      <c r="B590" s="94" t="n"/>
      <c r="C590" s="94" t="n"/>
      <c r="D590" s="94" t="n"/>
      <c r="E590" s="94" t="n"/>
    </row>
    <row r="591">
      <c r="A591" s="94" t="n"/>
      <c r="B591" s="94" t="n"/>
      <c r="C591" s="94" t="n"/>
      <c r="D591" s="94" t="n"/>
      <c r="E591" s="94" t="n"/>
    </row>
    <row r="592">
      <c r="A592" s="94" t="n"/>
      <c r="B592" s="94" t="n"/>
      <c r="C592" s="94" t="n"/>
      <c r="D592" s="94" t="n"/>
      <c r="E592" s="94" t="n"/>
    </row>
    <row r="593">
      <c r="A593" s="94" t="n"/>
      <c r="B593" s="94" t="n"/>
      <c r="C593" s="94" t="n"/>
      <c r="D593" s="94" t="n"/>
      <c r="E593" s="94" t="n"/>
    </row>
    <row r="594">
      <c r="A594" s="94" t="n"/>
      <c r="B594" s="94" t="n"/>
      <c r="C594" s="94" t="n"/>
      <c r="D594" s="94" t="n"/>
      <c r="E594" s="94" t="n"/>
    </row>
    <row r="595">
      <c r="A595" s="94" t="n"/>
      <c r="B595" s="94" t="n"/>
      <c r="C595" s="94" t="n"/>
      <c r="D595" s="94" t="n"/>
      <c r="E595" s="94" t="n"/>
    </row>
    <row r="596">
      <c r="A596" s="94" t="n"/>
      <c r="B596" s="94" t="n"/>
      <c r="C596" s="94" t="n"/>
      <c r="D596" s="94" t="n"/>
      <c r="E596" s="94" t="n"/>
    </row>
    <row r="597">
      <c r="A597" s="94" t="n"/>
      <c r="B597" s="94" t="n"/>
      <c r="C597" s="94" t="n"/>
      <c r="D597" s="94" t="n"/>
      <c r="E597" s="94" t="n"/>
    </row>
    <row r="598">
      <c r="A598" s="94" t="n"/>
      <c r="B598" s="94" t="n"/>
      <c r="C598" s="94" t="n"/>
      <c r="D598" s="94" t="n"/>
      <c r="E598" s="94" t="n"/>
    </row>
    <row r="599">
      <c r="A599" s="94" t="n"/>
      <c r="B599" s="94" t="n"/>
      <c r="C599" s="94" t="n"/>
      <c r="D599" s="94" t="n"/>
      <c r="E599" s="94" t="n"/>
    </row>
    <row r="600">
      <c r="A600" s="94" t="n"/>
      <c r="B600" s="94" t="n"/>
      <c r="C600" s="94" t="n"/>
      <c r="D600" s="94" t="n"/>
      <c r="E600" s="94" t="n"/>
    </row>
    <row r="601">
      <c r="A601" s="94" t="n"/>
      <c r="B601" s="94" t="n"/>
      <c r="C601" s="94" t="n"/>
      <c r="D601" s="94" t="n"/>
      <c r="E601" s="94" t="n"/>
    </row>
    <row r="602">
      <c r="A602" s="94" t="n"/>
      <c r="B602" s="94" t="n"/>
      <c r="C602" s="94" t="n"/>
      <c r="D602" s="94" t="n"/>
      <c r="E602" s="94" t="n"/>
    </row>
    <row r="603">
      <c r="A603" s="94" t="n"/>
      <c r="B603" s="94" t="n"/>
      <c r="C603" s="94" t="n"/>
      <c r="D603" s="94" t="n"/>
      <c r="E603" s="94" t="n"/>
    </row>
    <row r="604">
      <c r="A604" s="94" t="n"/>
      <c r="B604" s="94" t="n"/>
      <c r="C604" s="94" t="n"/>
      <c r="D604" s="94" t="n"/>
      <c r="E604" s="94" t="n"/>
    </row>
    <row r="605">
      <c r="A605" s="94" t="n"/>
      <c r="B605" s="94" t="n"/>
      <c r="C605" s="94" t="n"/>
      <c r="D605" s="94" t="n"/>
      <c r="E605" s="94" t="n"/>
    </row>
    <row r="606">
      <c r="A606" s="94" t="n"/>
      <c r="B606" s="94" t="n"/>
      <c r="C606" s="94" t="n"/>
      <c r="D606" s="94" t="n"/>
      <c r="E606" s="94" t="n"/>
    </row>
    <row r="607">
      <c r="A607" s="94" t="n"/>
      <c r="B607" s="94" t="n"/>
      <c r="C607" s="94" t="n"/>
      <c r="D607" s="94" t="n"/>
      <c r="E607" s="94" t="n"/>
    </row>
    <row r="608">
      <c r="A608" s="94" t="n"/>
      <c r="B608" s="94" t="n"/>
      <c r="C608" s="94" t="n"/>
      <c r="D608" s="94" t="n"/>
      <c r="E608" s="94" t="n"/>
    </row>
    <row r="609">
      <c r="A609" s="94" t="n"/>
      <c r="B609" s="94" t="n"/>
      <c r="C609" s="94" t="n"/>
      <c r="D609" s="94" t="n"/>
      <c r="E609" s="94" t="n"/>
    </row>
    <row r="610">
      <c r="A610" s="94" t="n"/>
      <c r="B610" s="94" t="n"/>
      <c r="C610" s="94" t="n"/>
      <c r="D610" s="94" t="n"/>
      <c r="E610" s="94" t="n"/>
    </row>
    <row r="611">
      <c r="A611" s="94" t="n"/>
      <c r="B611" s="94" t="n"/>
      <c r="C611" s="94" t="n"/>
      <c r="D611" s="94" t="n"/>
      <c r="E611" s="94" t="n"/>
    </row>
    <row r="612">
      <c r="A612" s="94" t="n"/>
      <c r="B612" s="94" t="n"/>
      <c r="C612" s="94" t="n"/>
      <c r="D612" s="94" t="n"/>
      <c r="E612" s="94" t="n"/>
    </row>
    <row r="613">
      <c r="A613" s="94" t="n"/>
      <c r="B613" s="94" t="n"/>
      <c r="C613" s="94" t="n"/>
      <c r="D613" s="94" t="n"/>
      <c r="E613" s="94" t="n"/>
    </row>
    <row r="614">
      <c r="A614" s="94" t="n"/>
      <c r="B614" s="94" t="n"/>
      <c r="C614" s="94" t="n"/>
      <c r="D614" s="94" t="n"/>
      <c r="E614" s="94" t="n"/>
    </row>
    <row r="615">
      <c r="A615" s="94" t="n"/>
      <c r="B615" s="94" t="n"/>
      <c r="C615" s="94" t="n"/>
      <c r="D615" s="94" t="n"/>
      <c r="E615" s="94" t="n"/>
    </row>
    <row r="616">
      <c r="A616" s="94" t="n"/>
      <c r="B616" s="94" t="n"/>
      <c r="C616" s="94" t="n"/>
      <c r="D616" s="94" t="n"/>
      <c r="E616" s="94" t="n"/>
    </row>
    <row r="617">
      <c r="A617" s="94" t="n"/>
      <c r="B617" s="94" t="n"/>
      <c r="C617" s="94" t="n"/>
      <c r="D617" s="94" t="n"/>
      <c r="E617" s="94" t="n"/>
    </row>
    <row r="618">
      <c r="A618" s="94" t="n"/>
      <c r="B618" s="94" t="n"/>
      <c r="C618" s="94" t="n"/>
      <c r="D618" s="94" t="n"/>
      <c r="E618" s="94" t="n"/>
    </row>
    <row r="619">
      <c r="A619" s="94" t="n"/>
      <c r="B619" s="94" t="n"/>
      <c r="C619" s="94" t="n"/>
      <c r="D619" s="94" t="n"/>
      <c r="E619" s="94" t="n"/>
    </row>
    <row r="620">
      <c r="A620" s="94" t="n"/>
      <c r="B620" s="94" t="n"/>
      <c r="C620" s="94" t="n"/>
      <c r="D620" s="94" t="n"/>
      <c r="E620" s="94" t="n"/>
    </row>
    <row r="621">
      <c r="A621" s="94" t="n"/>
      <c r="B621" s="94" t="n"/>
      <c r="C621" s="94" t="n"/>
      <c r="D621" s="94" t="n"/>
      <c r="E621" s="94" t="n"/>
    </row>
    <row r="622">
      <c r="A622" s="98" t="inlineStr">
        <is>
          <t>TOTALE</t>
        </is>
      </c>
      <c r="B622" s="94">
        <f>SUM(B574:B621)</f>
        <v/>
      </c>
      <c r="C622" s="94" t="n"/>
      <c r="D622" s="94" t="n"/>
      <c r="E622" s="9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UFFICIO</dc:creator>
  <dcterms:created xsi:type="dcterms:W3CDTF">1997-12-30T13:47:32Z</dcterms:created>
  <dcterms:modified xsi:type="dcterms:W3CDTF">2024-02-14T10:34:35Z</dcterms:modified>
  <cp:lastModifiedBy>Samuel Lazzaro</cp:lastModifiedBy>
  <cp:lastPrinted>2024-02-12T06:57:11Z</cp:lastPrinted>
</cp:coreProperties>
</file>